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sNd7j5Su1zjs8f3j55POUZ41MVaTZbTwWsfi2eOypZztg3g3soM0C1aK0zSp1Yt/X6rUMIIVDqsyUGHv/iTDsw==" workbookSaltValue="9uv0mUenZ0k2h4KdUa6wdA==" workbookSpinCount="100000" lockStructure="1"/>
  <bookViews>
    <workbookView xWindow="0" yWindow="0" windowWidth="20490" windowHeight="7755" tabRatio="652" firstSheet="35"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s>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3" i="46" l="1"/>
  <c r="G9" i="46"/>
  <c r="G15" i="46"/>
  <c r="G14" i="46"/>
  <c r="G12" i="46"/>
  <c r="G11" i="46"/>
  <c r="G10" i="46"/>
  <c r="M29" i="7"/>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109" i="57"/>
  <c r="H105" i="57"/>
  <c r="C107" i="57"/>
  <c r="H109" i="57"/>
  <c r="C198" i="57"/>
  <c r="C208" i="57"/>
  <c r="C111" i="57"/>
  <c r="H119" i="57"/>
  <c r="C210" i="57"/>
  <c r="C117" i="57"/>
  <c r="C277" i="57"/>
  <c r="C106" i="57"/>
  <c r="C110" i="57"/>
  <c r="C201" i="57"/>
  <c r="C121" i="57"/>
  <c r="H196" i="57"/>
  <c r="C195" i="57"/>
  <c r="C207" i="57"/>
  <c r="H107" i="57"/>
  <c r="C197" i="57"/>
  <c r="C196" i="57"/>
  <c r="H179" i="57"/>
  <c r="C199" i="57"/>
  <c r="H195" i="57"/>
  <c r="H197" i="57"/>
  <c r="H206" i="57"/>
  <c r="H209" i="57"/>
  <c r="H108" i="57"/>
  <c r="H118" i="57"/>
  <c r="C209" i="57"/>
  <c r="H268" i="57"/>
  <c r="C120" i="57"/>
  <c r="C115" i="57"/>
  <c r="C112" i="57"/>
  <c r="C105" i="57"/>
  <c r="C200" i="57"/>
  <c r="H207" i="57"/>
  <c r="C108" i="57"/>
  <c r="H106" i="57"/>
  <c r="C194" i="57"/>
  <c r="H194" i="57"/>
  <c r="C188" i="57"/>
  <c r="H120" i="57"/>
  <c r="C119" i="57"/>
  <c r="H198" i="57"/>
  <c r="H208" i="57"/>
  <c r="H117" i="57"/>
  <c r="C204" i="57"/>
  <c r="C206" i="57"/>
  <c r="C118"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7" i="6"/>
  <c r="BA18" i="6"/>
  <c r="BA33" i="6"/>
  <c r="BA32" i="6"/>
  <c r="BA21" i="6"/>
  <c r="BA30" i="6"/>
  <c r="A181" i="57"/>
  <c r="BA14" i="6"/>
  <c r="BA19" i="6"/>
  <c r="BA29" i="6"/>
  <c r="BA34" i="6"/>
  <c r="BA25" i="6"/>
  <c r="BA24" i="6"/>
  <c r="BA28" i="6"/>
  <c r="BA11" i="6"/>
  <c r="BA26" i="6"/>
  <c r="BA17" i="6"/>
  <c r="BA16" i="6"/>
  <c r="BA23" i="6"/>
  <c r="BA12" i="6"/>
  <c r="BA13" i="6"/>
  <c r="BA31" i="6"/>
  <c r="BA15" i="6"/>
  <c r="BA22" i="6"/>
  <c r="BA20" i="6"/>
  <c r="BA35"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21" i="6"/>
  <c r="Z15" i="6"/>
  <c r="Z14" i="6"/>
  <c r="AC24" i="6"/>
  <c r="Z29" i="6"/>
  <c r="AB23" i="6"/>
  <c r="AA22" i="6"/>
  <c r="Z16" i="6"/>
  <c r="AC13" i="6"/>
  <c r="AB30" i="6"/>
  <c r="AB16" i="6"/>
  <c r="AA23" i="6"/>
  <c r="AA32" i="6"/>
  <c r="Z24" i="6"/>
  <c r="AC21" i="6"/>
  <c r="AB26" i="6"/>
  <c r="AA17" i="6"/>
  <c r="AB29" i="6"/>
  <c r="AB19" i="6"/>
  <c r="AA19" i="6"/>
  <c r="AB17" i="6"/>
  <c r="AC32" i="6"/>
  <c r="AC34" i="6"/>
  <c r="AC33" i="6"/>
  <c r="AC22" i="6"/>
  <c r="AB13" i="6"/>
  <c r="AC15" i="6"/>
  <c r="AA33" i="6"/>
  <c r="AB34" i="6"/>
  <c r="AB15" i="6"/>
  <c r="AA31" i="6"/>
  <c r="AB35" i="6"/>
  <c r="AC27" i="6"/>
  <c r="Z23" i="6"/>
  <c r="AC11" i="6"/>
  <c r="AB21" i="6"/>
  <c r="AA16" i="6"/>
  <c r="AA11" i="6"/>
  <c r="Z33" i="6"/>
  <c r="AA34" i="6"/>
  <c r="AB25" i="6"/>
  <c r="Z17" i="6"/>
  <c r="Z34" i="6"/>
  <c r="AA12" i="6"/>
  <c r="AC31" i="6"/>
  <c r="AA30" i="6"/>
  <c r="AA18" i="6"/>
  <c r="AB18" i="6"/>
  <c r="AC14" i="6"/>
  <c r="Z22" i="6"/>
  <c r="AB32" i="6"/>
  <c r="Z30" i="6"/>
  <c r="AA27" i="6"/>
  <c r="Z13" i="6"/>
  <c r="Z31" i="6"/>
  <c r="AC23" i="6"/>
  <c r="AB11" i="6"/>
  <c r="Z18" i="6"/>
  <c r="AA13" i="6"/>
  <c r="AC19" i="6"/>
  <c r="AB28" i="6"/>
  <c r="AC26" i="6"/>
  <c r="AB22" i="6"/>
  <c r="Z12" i="6"/>
  <c r="AC12" i="6"/>
  <c r="AC18" i="6"/>
  <c r="Z20" i="6"/>
  <c r="AA21" i="6"/>
  <c r="Z11" i="6"/>
  <c r="AC17" i="6"/>
  <c r="AB31" i="6"/>
  <c r="AA14" i="6"/>
  <c r="AB27" i="6"/>
  <c r="AA26" i="6"/>
  <c r="AA24" i="6"/>
  <c r="AA28" i="6"/>
  <c r="AC35" i="6"/>
  <c r="AC20" i="6"/>
  <c r="AC28" i="6"/>
  <c r="AA35" i="6"/>
  <c r="Z28" i="6"/>
  <c r="Z25" i="6"/>
  <c r="AB14" i="6"/>
  <c r="AA25" i="6"/>
  <c r="AA15" i="6"/>
  <c r="AB33" i="6"/>
  <c r="AB24" i="6"/>
  <c r="AA29" i="6"/>
  <c r="AB20" i="6"/>
  <c r="AC16" i="6"/>
  <c r="AB12" i="6"/>
  <c r="AC29" i="6"/>
  <c r="Z27" i="6"/>
  <c r="AC30" i="6"/>
  <c r="Z35" i="6"/>
  <c r="Z19" i="6"/>
  <c r="Z26" i="6"/>
  <c r="Z32" i="6"/>
  <c r="AA20" i="6"/>
  <c r="AC25" i="6"/>
  <c r="B221" i="49" l="1"/>
  <c r="B219" i="49"/>
  <c r="B222" i="49"/>
  <c r="B19" i="49"/>
  <c r="C161" i="49"/>
  <c r="C200" i="49"/>
  <c r="I122" i="49"/>
  <c r="B177" i="49"/>
  <c r="B179" i="49"/>
  <c r="B180" i="49"/>
  <c r="D196" i="49"/>
  <c r="D202" i="49" s="1"/>
  <c r="D163" i="49"/>
  <c r="E160" i="49"/>
  <c r="I48" i="58"/>
  <c r="G48" i="58"/>
  <c r="E48" i="58"/>
  <c r="A1" i="58"/>
  <c r="I39" i="57"/>
  <c r="G39" i="57"/>
  <c r="E39" i="57"/>
  <c r="C668" i="58"/>
  <c r="C747" i="58"/>
  <c r="C745" i="58"/>
  <c r="H657" i="58"/>
  <c r="C656" i="58"/>
  <c r="C749" i="58"/>
  <c r="C658" i="58"/>
  <c r="H747" i="58"/>
  <c r="C659" i="58"/>
  <c r="C757" i="58"/>
  <c r="H758" i="58"/>
  <c r="C759" i="58"/>
  <c r="C746" i="58"/>
  <c r="H728" i="58"/>
  <c r="C669" i="58"/>
  <c r="H817" i="58"/>
  <c r="C743" i="58"/>
  <c r="C748" i="58"/>
  <c r="C666" i="58"/>
  <c r="C654" i="58"/>
  <c r="H746" i="58"/>
  <c r="C655" i="58"/>
  <c r="H658" i="58"/>
  <c r="C758" i="58"/>
  <c r="H669" i="58"/>
  <c r="C660" i="58"/>
  <c r="C667" i="58"/>
  <c r="C756" i="58"/>
  <c r="C657" i="58"/>
  <c r="C755" i="58"/>
  <c r="C670" i="58"/>
  <c r="C744"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4" i="57"/>
  <c r="H115" i="57"/>
  <c r="H661" i="58"/>
  <c r="H749" i="58"/>
  <c r="H664" i="58"/>
  <c r="H750" i="58"/>
  <c r="H112" i="57"/>
  <c r="H753" i="58"/>
  <c r="H111" i="57"/>
  <c r="A730" i="58"/>
  <c r="H659" i="58"/>
  <c r="A270" i="57"/>
  <c r="H660" i="58"/>
  <c r="H201" i="57"/>
  <c r="H190" i="57"/>
  <c r="H748" i="58"/>
  <c r="H200" i="57"/>
  <c r="A819" i="58"/>
  <c r="H199" i="57"/>
  <c r="H110" i="57"/>
  <c r="H279" i="57"/>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189" i="57"/>
  <c r="H280" i="57"/>
  <c r="H828" i="58"/>
  <c r="H739" i="58"/>
  <c r="H738" i="58"/>
  <c r="H278"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91" i="57"/>
  <c r="H177" i="57"/>
  <c r="H829" i="58"/>
  <c r="H816" i="58"/>
  <c r="H267" i="57"/>
  <c r="H815" i="58"/>
  <c r="H266" i="57"/>
  <c r="H727" i="58"/>
  <c r="H178" i="57"/>
  <c r="H740" i="58"/>
  <c r="H726"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O37" i="28"/>
  <c r="O25" i="6"/>
  <c r="F38" i="28"/>
  <c r="H27" i="28"/>
  <c r="O34" i="28"/>
  <c r="AK17" i="6"/>
  <c r="I17" i="28"/>
  <c r="J31" i="28"/>
  <c r="G26" i="28"/>
  <c r="U15" i="6"/>
  <c r="M13" i="6"/>
  <c r="Y33" i="28"/>
  <c r="P9" i="28"/>
  <c r="Z4" i="28"/>
  <c r="H34" i="6"/>
  <c r="L11" i="28"/>
  <c r="AN21" i="6"/>
  <c r="V15" i="28"/>
  <c r="D6" i="28"/>
  <c r="U25" i="28"/>
  <c r="AF30" i="6"/>
  <c r="V38" i="28"/>
  <c r="M12" i="28"/>
  <c r="W10" i="28"/>
  <c r="U18" i="6"/>
  <c r="W44" i="28"/>
  <c r="Y34" i="6"/>
  <c r="AJ35" i="6"/>
  <c r="R19" i="28"/>
  <c r="M8" i="28"/>
  <c r="AF11" i="6"/>
  <c r="AR35" i="6"/>
  <c r="Y34" i="28"/>
  <c r="H33" i="28"/>
  <c r="Q22" i="28"/>
  <c r="S12" i="28"/>
  <c r="S40" i="28"/>
  <c r="K5" i="28"/>
  <c r="M17" i="28"/>
  <c r="V10" i="28"/>
  <c r="AE25" i="6"/>
  <c r="Q31" i="6"/>
  <c r="H9" i="28"/>
  <c r="J17" i="6"/>
  <c r="H11" i="28"/>
  <c r="C105" i="55"/>
  <c r="R17" i="28"/>
  <c r="AA33" i="28"/>
  <c r="AO27" i="6"/>
  <c r="S2" i="28"/>
  <c r="AO28" i="6"/>
  <c r="Z13" i="28"/>
  <c r="L18" i="6"/>
  <c r="L20" i="28"/>
  <c r="K12" i="28"/>
  <c r="AG30" i="6"/>
  <c r="X27" i="28"/>
  <c r="AF35" i="6"/>
  <c r="I22" i="28"/>
  <c r="V14" i="6"/>
  <c r="Q23" i="6"/>
  <c r="X17" i="6"/>
  <c r="AD15" i="6"/>
  <c r="AO16" i="6"/>
  <c r="AT16" i="6"/>
  <c r="AJ29" i="6"/>
  <c r="AK22" i="6"/>
  <c r="G2" i="28"/>
  <c r="I38" i="28"/>
  <c r="W16" i="28"/>
  <c r="S20" i="28"/>
  <c r="M23" i="6"/>
  <c r="Q2" i="28"/>
  <c r="AG24" i="6"/>
  <c r="I20" i="28"/>
  <c r="E24" i="28"/>
  <c r="K12" i="6"/>
  <c r="L17" i="28"/>
  <c r="W40" i="28"/>
  <c r="AA8" i="28"/>
  <c r="AD14" i="6"/>
  <c r="K16" i="6"/>
  <c r="P21" i="28"/>
  <c r="AN35" i="6"/>
  <c r="N30" i="6"/>
  <c r="G42" i="28"/>
  <c r="C196" i="55"/>
  <c r="Y23" i="28"/>
  <c r="J31" i="6"/>
  <c r="AO22" i="6"/>
  <c r="AR28" i="6"/>
  <c r="Q12" i="6"/>
  <c r="O40" i="28"/>
  <c r="L16" i="28"/>
  <c r="O44" i="28"/>
  <c r="X10" i="28"/>
  <c r="U7" i="28"/>
  <c r="AA5" i="28"/>
  <c r="E23" i="28"/>
  <c r="U20" i="28"/>
  <c r="AA22" i="28"/>
  <c r="D10" i="28"/>
  <c r="J42" i="28"/>
  <c r="Y24" i="28"/>
  <c r="O16" i="6"/>
  <c r="V28" i="6"/>
  <c r="U34" i="6"/>
  <c r="M26" i="6"/>
  <c r="Q28" i="28"/>
  <c r="AK29" i="6"/>
  <c r="AG32" i="6"/>
  <c r="P23" i="6"/>
  <c r="W23" i="28"/>
  <c r="Q17" i="28"/>
  <c r="N35" i="28"/>
  <c r="AO21" i="6"/>
  <c r="N26" i="6"/>
  <c r="P32" i="6"/>
  <c r="X19" i="6"/>
  <c r="W35" i="6"/>
  <c r="T22" i="28"/>
  <c r="T6" i="28"/>
  <c r="C40" i="28"/>
  <c r="AI27" i="6"/>
  <c r="O30" i="28"/>
  <c r="Y20" i="6"/>
  <c r="U38" i="28"/>
  <c r="AP11" i="6"/>
  <c r="N14" i="28"/>
  <c r="U23" i="6"/>
  <c r="AK13" i="6"/>
  <c r="E21" i="28"/>
  <c r="N15" i="6"/>
  <c r="F35" i="28"/>
  <c r="G28" i="28"/>
  <c r="K39" i="28"/>
  <c r="G32" i="28"/>
  <c r="AR30" i="6"/>
  <c r="R25" i="6"/>
  <c r="H14" i="6"/>
  <c r="Z28" i="28"/>
  <c r="G22" i="6"/>
  <c r="AR22" i="6"/>
  <c r="O23" i="6"/>
  <c r="AI15" i="6"/>
  <c r="AE14" i="6"/>
  <c r="G17" i="6"/>
  <c r="AE26" i="6"/>
  <c r="AA37" i="28"/>
  <c r="C30" i="28"/>
  <c r="P27" i="28"/>
  <c r="I27" i="6"/>
  <c r="M43" i="28"/>
  <c r="AH35" i="6"/>
  <c r="E41" i="28"/>
  <c r="K30" i="6"/>
  <c r="C12" i="6"/>
  <c r="AL21" i="6"/>
  <c r="O20" i="28"/>
  <c r="M14" i="6"/>
  <c r="N25" i="28"/>
  <c r="R15" i="6"/>
  <c r="J32" i="28"/>
  <c r="W24" i="6"/>
  <c r="P20" i="6"/>
  <c r="D9" i="28"/>
  <c r="Y21" i="6"/>
  <c r="P22" i="28"/>
  <c r="K40" i="28"/>
  <c r="AE23" i="6"/>
  <c r="AI13" i="6"/>
  <c r="U41" i="28"/>
  <c r="J14" i="6"/>
  <c r="S13" i="28"/>
  <c r="S32" i="6"/>
  <c r="C14" i="28"/>
  <c r="AF14" i="6"/>
  <c r="V18" i="28"/>
  <c r="AQ18" i="6"/>
  <c r="F16" i="28"/>
  <c r="X22" i="28"/>
  <c r="Q15" i="28"/>
  <c r="E25" i="6"/>
  <c r="S24" i="28"/>
  <c r="AG25" i="6"/>
  <c r="P41" i="28"/>
  <c r="H36" i="28"/>
  <c r="X3" i="28"/>
  <c r="H18" i="6"/>
  <c r="E19" i="6"/>
  <c r="S14" i="6"/>
  <c r="E10" i="28"/>
  <c r="N2" i="28"/>
  <c r="S39" i="28"/>
  <c r="K23" i="28"/>
  <c r="AD24" i="6"/>
  <c r="T27" i="28"/>
  <c r="C206" i="55"/>
  <c r="W18" i="6"/>
  <c r="D35" i="28"/>
  <c r="R34" i="6"/>
  <c r="N38" i="28"/>
  <c r="U8" i="28"/>
  <c r="AH27" i="6"/>
  <c r="AJ21" i="6"/>
  <c r="L38" i="28"/>
  <c r="Y38" i="28"/>
  <c r="L33" i="28"/>
  <c r="AF31" i="6"/>
  <c r="V29" i="6"/>
  <c r="T8" i="28"/>
  <c r="F13" i="28"/>
  <c r="H16" i="6"/>
  <c r="Q21" i="28"/>
  <c r="AN16" i="6"/>
  <c r="AA38" i="28"/>
  <c r="F5" i="28"/>
  <c r="Y41" i="28"/>
  <c r="X21" i="6"/>
  <c r="AR25" i="6"/>
  <c r="Q21" i="6"/>
  <c r="Y15" i="6"/>
  <c r="C37" i="28"/>
  <c r="R13" i="6"/>
  <c r="Q19" i="28"/>
  <c r="Y44" i="28"/>
  <c r="K4" i="28"/>
  <c r="AG27" i="6"/>
  <c r="AD26" i="6"/>
  <c r="W17" i="6"/>
  <c r="P37" i="28"/>
  <c r="AK25" i="6"/>
  <c r="C194" i="55"/>
  <c r="E31" i="28"/>
  <c r="O28" i="28"/>
  <c r="N18" i="28"/>
  <c r="M26" i="28"/>
  <c r="AA16" i="28"/>
  <c r="S19" i="6"/>
  <c r="T29" i="6"/>
  <c r="U32" i="6"/>
  <c r="Y35" i="6"/>
  <c r="Y23" i="6"/>
  <c r="AT20" i="6"/>
  <c r="AA32" i="28"/>
  <c r="S22" i="6"/>
  <c r="C27" i="28"/>
  <c r="AT33" i="6"/>
  <c r="S5" i="28"/>
  <c r="AI11" i="6"/>
  <c r="K19" i="6"/>
  <c r="AQ29" i="6"/>
  <c r="T5" i="28"/>
  <c r="F25" i="28"/>
  <c r="Q8" i="28"/>
  <c r="L20" i="6"/>
  <c r="AH20" i="6"/>
  <c r="AN22" i="6"/>
  <c r="Q15" i="6"/>
  <c r="D5" i="28"/>
  <c r="U24" i="6"/>
  <c r="Q44" i="28"/>
  <c r="D21" i="28"/>
  <c r="AG19" i="6"/>
  <c r="AR32" i="6"/>
  <c r="F32" i="28"/>
  <c r="AH25" i="6"/>
  <c r="AN11" i="6"/>
  <c r="H28" i="28"/>
  <c r="H2" i="28"/>
  <c r="T32" i="6"/>
  <c r="U12" i="28"/>
  <c r="V22" i="6"/>
  <c r="V44" i="28"/>
  <c r="P18" i="28"/>
  <c r="Q4" i="28"/>
  <c r="D33" i="28"/>
  <c r="P11" i="28"/>
  <c r="AP18" i="6"/>
  <c r="X13" i="6"/>
  <c r="AI29" i="6"/>
  <c r="E18" i="6"/>
  <c r="AH23" i="6"/>
  <c r="H198" i="55"/>
  <c r="G8" i="28"/>
  <c r="X6" i="28"/>
  <c r="M37" i="28"/>
  <c r="H20" i="6"/>
  <c r="I24" i="6"/>
  <c r="T16" i="6"/>
  <c r="M27" i="6"/>
  <c r="AE24" i="6"/>
  <c r="H39" i="28"/>
  <c r="O33" i="28"/>
  <c r="L36" i="28"/>
  <c r="L14" i="6"/>
  <c r="R20" i="28"/>
  <c r="G31" i="6"/>
  <c r="R7" i="28"/>
  <c r="F31" i="6"/>
  <c r="R13" i="28"/>
  <c r="Q16" i="28"/>
  <c r="U39" i="28"/>
  <c r="AI16" i="6"/>
  <c r="J24" i="6"/>
  <c r="AP34" i="6"/>
  <c r="J33" i="6"/>
  <c r="AM30" i="6"/>
  <c r="F17" i="28"/>
  <c r="J24" i="28"/>
  <c r="AG14" i="6"/>
  <c r="L24" i="28"/>
  <c r="V25" i="6"/>
  <c r="X17" i="28"/>
  <c r="J28" i="6"/>
  <c r="Z6" i="28"/>
  <c r="AT28" i="6"/>
  <c r="G4" i="28"/>
  <c r="AI23" i="6"/>
  <c r="I4" i="28"/>
  <c r="U26" i="28"/>
  <c r="S6" i="28"/>
  <c r="E6" i="28"/>
  <c r="E42" i="28"/>
  <c r="C2" i="28"/>
  <c r="AT31" i="6"/>
  <c r="F19" i="6"/>
  <c r="X12" i="28"/>
  <c r="C33" i="28"/>
  <c r="E8" i="28"/>
  <c r="AE35" i="6"/>
  <c r="F21" i="6"/>
  <c r="P27" i="6"/>
  <c r="I31" i="6"/>
  <c r="N27" i="28"/>
  <c r="AF16" i="6"/>
  <c r="AN25" i="6"/>
  <c r="AM24" i="6"/>
  <c r="AL18" i="6"/>
  <c r="AG29" i="6"/>
  <c r="S18" i="28"/>
  <c r="D20" i="28"/>
  <c r="AD18" i="6"/>
  <c r="Y28" i="6"/>
  <c r="H21" i="6"/>
  <c r="R25" i="28"/>
  <c r="C10" i="28"/>
  <c r="I25" i="28"/>
  <c r="AQ27" i="6"/>
  <c r="G15" i="28"/>
  <c r="F12" i="28"/>
  <c r="U25" i="6"/>
  <c r="H37" i="28"/>
  <c r="V34" i="28"/>
  <c r="L21" i="28"/>
  <c r="X4" i="28"/>
  <c r="N12" i="6"/>
  <c r="H30" i="28"/>
  <c r="R29" i="6"/>
  <c r="AF13" i="6"/>
  <c r="S25" i="6"/>
  <c r="K33" i="6"/>
  <c r="D29" i="28"/>
  <c r="W13" i="28"/>
  <c r="L27" i="6"/>
  <c r="N12" i="28"/>
  <c r="G27" i="6"/>
  <c r="C16" i="6"/>
  <c r="R35" i="28"/>
  <c r="C26" i="6"/>
  <c r="Q14" i="6"/>
  <c r="C36" i="28"/>
  <c r="D30" i="28"/>
  <c r="W14" i="6"/>
  <c r="AH28" i="6"/>
  <c r="AQ33" i="6"/>
  <c r="C31" i="28"/>
  <c r="C208" i="55"/>
  <c r="K33" i="28"/>
  <c r="Z20" i="28"/>
  <c r="E3" i="28"/>
  <c r="U24" i="28"/>
  <c r="R26" i="28"/>
  <c r="U30" i="6"/>
  <c r="J25" i="6"/>
  <c r="C17" i="6"/>
  <c r="AR15" i="6"/>
  <c r="E2" i="28"/>
  <c r="AQ25" i="6"/>
  <c r="AI26" i="6"/>
  <c r="AQ12" i="6"/>
  <c r="AF34" i="6"/>
  <c r="Y25" i="6"/>
  <c r="Y9" i="28"/>
  <c r="H24" i="28"/>
  <c r="V14" i="28"/>
  <c r="AE28" i="6"/>
  <c r="H19" i="28"/>
  <c r="V3" i="28"/>
  <c r="X30" i="28"/>
  <c r="AQ26" i="6"/>
  <c r="P29" i="6"/>
  <c r="J4" i="28"/>
  <c r="W29" i="6"/>
  <c r="O38" i="28"/>
  <c r="Q39" i="28"/>
  <c r="AF29" i="6"/>
  <c r="I37" i="28"/>
  <c r="AT29" i="6"/>
  <c r="E39" i="28"/>
  <c r="H6" i="28"/>
  <c r="U2" i="28"/>
  <c r="V19" i="28"/>
  <c r="S13" i="6"/>
  <c r="P24" i="28"/>
  <c r="AA23" i="28"/>
  <c r="X36" i="28"/>
  <c r="F33" i="6"/>
  <c r="Y14" i="6"/>
  <c r="A270" i="55"/>
  <c r="F39" i="28"/>
  <c r="F34" i="28"/>
  <c r="R18" i="28"/>
  <c r="K32" i="6"/>
  <c r="AT21" i="6"/>
  <c r="W34" i="6"/>
  <c r="T28" i="28"/>
  <c r="C3" i="28"/>
  <c r="O5" i="28"/>
  <c r="O11" i="6"/>
  <c r="I13" i="6"/>
  <c r="N13" i="6"/>
  <c r="Z26" i="28"/>
  <c r="G33" i="28"/>
  <c r="V12" i="28"/>
  <c r="N27" i="6"/>
  <c r="AM22" i="6"/>
  <c r="D43" i="28"/>
  <c r="X27" i="6"/>
  <c r="R8" i="28"/>
  <c r="V7" i="28"/>
  <c r="C28" i="28"/>
  <c r="AQ30" i="6"/>
  <c r="K36" i="28"/>
  <c r="AA14" i="28"/>
  <c r="AD34" i="6"/>
  <c r="M22" i="6"/>
  <c r="Y12" i="6"/>
  <c r="X11" i="28"/>
  <c r="S29" i="28"/>
  <c r="Y16" i="6"/>
  <c r="Z21" i="28"/>
  <c r="P43" i="28"/>
  <c r="E29" i="28"/>
  <c r="S33" i="28"/>
  <c r="H10" i="28"/>
  <c r="O19" i="28"/>
  <c r="B28" i="28"/>
  <c r="F14" i="6"/>
  <c r="O23" i="28"/>
  <c r="C15" i="28"/>
  <c r="S31" i="28"/>
  <c r="W7" i="28"/>
  <c r="K6" i="28"/>
  <c r="Z12" i="28"/>
  <c r="J23" i="6"/>
  <c r="V34" i="6"/>
  <c r="C21" i="6"/>
  <c r="J34" i="28"/>
  <c r="N8" i="28"/>
  <c r="H11" i="6"/>
  <c r="R2" i="28"/>
  <c r="G14" i="6"/>
  <c r="AT27" i="6"/>
  <c r="N32" i="6"/>
  <c r="S35" i="6"/>
  <c r="X29" i="28"/>
  <c r="N28" i="28"/>
  <c r="AR31" i="6"/>
  <c r="G31" i="28"/>
  <c r="W11" i="6"/>
  <c r="R27" i="6"/>
  <c r="N13" i="28"/>
  <c r="P21" i="6"/>
  <c r="AJ26" i="6"/>
  <c r="N4" i="28"/>
  <c r="T39" i="28"/>
  <c r="Z16" i="28"/>
  <c r="P13" i="6"/>
  <c r="AO23" i="6"/>
  <c r="AA34" i="28"/>
  <c r="G20" i="28"/>
  <c r="W27" i="28"/>
  <c r="T21" i="6"/>
  <c r="C44" i="28"/>
  <c r="N34" i="6"/>
  <c r="H31" i="6"/>
  <c r="AD19" i="6"/>
  <c r="X34" i="6"/>
  <c r="V33" i="6"/>
  <c r="Q20" i="28"/>
  <c r="I31" i="28"/>
  <c r="N29" i="28"/>
  <c r="S18" i="6"/>
  <c r="AL26" i="6"/>
  <c r="AR23" i="6"/>
  <c r="F37" i="28"/>
  <c r="Q6" i="28"/>
  <c r="AG22" i="6"/>
  <c r="E15" i="28"/>
  <c r="AN20" i="6"/>
  <c r="U11" i="6"/>
  <c r="E27" i="6"/>
  <c r="S32" i="28"/>
  <c r="D17" i="28"/>
  <c r="AP24" i="6"/>
  <c r="W43" i="28"/>
  <c r="AP12" i="6"/>
  <c r="AN18" i="6"/>
  <c r="K25" i="28"/>
  <c r="V27" i="6"/>
  <c r="H107" i="55"/>
  <c r="J16" i="6"/>
  <c r="K35" i="28"/>
  <c r="AM16" i="6"/>
  <c r="R14" i="6"/>
  <c r="J38" i="28"/>
  <c r="H33" i="6"/>
  <c r="AP15" i="6"/>
  <c r="C29" i="28"/>
  <c r="G15" i="6"/>
  <c r="AM13" i="6"/>
  <c r="C18" i="28"/>
  <c r="Y19" i="6"/>
  <c r="I28" i="6"/>
  <c r="H14" i="28"/>
  <c r="W19" i="28"/>
  <c r="N17" i="6"/>
  <c r="AJ23" i="6"/>
  <c r="AM17" i="6"/>
  <c r="AK32" i="6"/>
  <c r="N3" i="28"/>
  <c r="F6" i="28"/>
  <c r="V16" i="28"/>
  <c r="W15" i="6"/>
  <c r="C23" i="6"/>
  <c r="J36" i="28"/>
  <c r="N39" i="28"/>
  <c r="T17" i="28"/>
  <c r="Y8" i="28"/>
  <c r="K37" i="28"/>
  <c r="X26" i="6"/>
  <c r="H279" i="55"/>
  <c r="N29" i="6"/>
  <c r="V19" i="6"/>
  <c r="K43" i="28"/>
  <c r="M35" i="6"/>
  <c r="N21" i="28"/>
  <c r="AE34" i="6"/>
  <c r="K17" i="6"/>
  <c r="AQ35" i="6"/>
  <c r="O25" i="28"/>
  <c r="AK14" i="6"/>
  <c r="AL17" i="6"/>
  <c r="T43" i="28"/>
  <c r="E7" i="28"/>
  <c r="AO19" i="6"/>
  <c r="X25" i="28"/>
  <c r="J37" i="28"/>
  <c r="AD22" i="6"/>
  <c r="M13" i="28"/>
  <c r="P5" i="28"/>
  <c r="C22" i="6"/>
  <c r="H13" i="28"/>
  <c r="AN28" i="6"/>
  <c r="E25" i="28"/>
  <c r="P3" i="28"/>
  <c r="W38" i="28"/>
  <c r="X33" i="6"/>
  <c r="U29" i="6"/>
  <c r="H43" i="28"/>
  <c r="W35" i="28"/>
  <c r="R34" i="28"/>
  <c r="G34" i="6"/>
  <c r="M41" i="28"/>
  <c r="L37" i="28"/>
  <c r="P2" i="28"/>
  <c r="Q5" i="28"/>
  <c r="Q36" i="28"/>
  <c r="J13" i="6"/>
  <c r="V21" i="28"/>
  <c r="M32" i="6"/>
  <c r="W25" i="28"/>
  <c r="U23" i="28"/>
  <c r="AA20" i="28"/>
  <c r="T11" i="6"/>
  <c r="C13" i="28"/>
  <c r="AA19" i="28"/>
  <c r="E30" i="6"/>
  <c r="L16" i="6"/>
  <c r="AO25" i="6"/>
  <c r="Y20" i="28"/>
  <c r="P35" i="6"/>
  <c r="R41" i="28"/>
  <c r="AQ19" i="6"/>
  <c r="Z39" i="28"/>
  <c r="L31" i="28"/>
  <c r="Z9" i="28"/>
  <c r="K10" i="28"/>
  <c r="N23" i="6"/>
  <c r="W12" i="28"/>
  <c r="I14" i="6"/>
  <c r="T40" i="28"/>
  <c r="Z2" i="28"/>
  <c r="C19" i="6"/>
  <c r="W21" i="6"/>
  <c r="O27" i="6"/>
  <c r="R28" i="28"/>
  <c r="AF28" i="6"/>
  <c r="T31" i="28"/>
  <c r="Y13" i="6"/>
  <c r="R24" i="28"/>
  <c r="P38" i="28"/>
  <c r="C11" i="28"/>
  <c r="L15" i="6"/>
  <c r="Q19" i="6"/>
  <c r="M10" i="28"/>
  <c r="R24" i="6"/>
  <c r="AA18" i="28"/>
  <c r="R5" i="28"/>
  <c r="AK15" i="6"/>
  <c r="V32" i="6"/>
  <c r="T33" i="6"/>
  <c r="AG34" i="6"/>
  <c r="K22" i="6"/>
  <c r="R30" i="28"/>
  <c r="K26" i="28"/>
  <c r="L24" i="6"/>
  <c r="N33" i="28"/>
  <c r="F21" i="28"/>
  <c r="X18" i="28"/>
  <c r="X16" i="6"/>
  <c r="H197" i="55"/>
  <c r="H40" i="28"/>
  <c r="Y13" i="28"/>
  <c r="U22" i="6"/>
  <c r="F44" i="28"/>
  <c r="S26" i="6"/>
  <c r="AE16" i="6"/>
  <c r="F7" i="28"/>
  <c r="AA43" i="28"/>
  <c r="AO32" i="6"/>
  <c r="C17" i="28"/>
  <c r="P16" i="6"/>
  <c r="N33" i="6"/>
  <c r="K34" i="28"/>
  <c r="V41" i="28"/>
  <c r="H3" i="28"/>
  <c r="Q17" i="6"/>
  <c r="V8" i="28"/>
  <c r="W37" i="28"/>
  <c r="E36" i="28"/>
  <c r="AP26" i="6"/>
  <c r="G28" i="6"/>
  <c r="F19" i="28"/>
  <c r="AJ15" i="6"/>
  <c r="AQ22" i="6"/>
  <c r="S36" i="28"/>
  <c r="AH16" i="6"/>
  <c r="L22" i="28"/>
  <c r="L34" i="6"/>
  <c r="C34" i="28"/>
  <c r="R42" i="28"/>
  <c r="H42" i="28"/>
  <c r="F26" i="28"/>
  <c r="M15" i="6"/>
  <c r="O32" i="6"/>
  <c r="U20" i="6"/>
  <c r="AA36" i="28"/>
  <c r="AK27" i="6"/>
  <c r="M32" i="28"/>
  <c r="O27" i="28"/>
  <c r="E16" i="28"/>
  <c r="N41" i="28"/>
  <c r="E38" i="28"/>
  <c r="E11" i="6"/>
  <c r="K31" i="6"/>
  <c r="Q23" i="28"/>
  <c r="R12" i="28"/>
  <c r="H41" i="28"/>
  <c r="U43" i="28"/>
  <c r="Q31" i="28"/>
  <c r="AT25" i="6"/>
  <c r="V20" i="6"/>
  <c r="AM35" i="6"/>
  <c r="F10" i="28"/>
  <c r="AI28" i="6"/>
  <c r="R36" i="28"/>
  <c r="I11" i="6"/>
  <c r="J43" i="28"/>
  <c r="AG17" i="6"/>
  <c r="W21" i="28"/>
  <c r="H28" i="6"/>
  <c r="AT22" i="6"/>
  <c r="W18" i="28"/>
  <c r="H19" i="6"/>
  <c r="AD20" i="6"/>
  <c r="H22" i="28"/>
  <c r="H17" i="28"/>
  <c r="J19" i="28"/>
  <c r="R37" i="28"/>
  <c r="AA27" i="28"/>
  <c r="H8" i="28"/>
  <c r="Y28" i="28"/>
  <c r="U33" i="6"/>
  <c r="AN30" i="6"/>
  <c r="W28" i="28"/>
  <c r="AF33" i="6"/>
  <c r="B29" i="28"/>
  <c r="AH17" i="6"/>
  <c r="AO29" i="6"/>
  <c r="L14" i="28"/>
  <c r="C29" i="6"/>
  <c r="C25" i="28"/>
  <c r="F28" i="6"/>
  <c r="K2" i="28"/>
  <c r="Y26" i="28"/>
  <c r="H16" i="28"/>
  <c r="J21" i="6"/>
  <c r="Q25" i="28"/>
  <c r="G25" i="6"/>
  <c r="AT13" i="6"/>
  <c r="V6" i="28"/>
  <c r="M16" i="28"/>
  <c r="T33" i="28"/>
  <c r="L30" i="28"/>
  <c r="D37" i="28"/>
  <c r="J18" i="28"/>
  <c r="I24" i="28"/>
  <c r="AA17" i="28"/>
  <c r="X43" i="28"/>
  <c r="J15" i="28"/>
  <c r="F30" i="28"/>
  <c r="D44" i="28"/>
  <c r="N42" i="28"/>
  <c r="O18" i="6"/>
  <c r="AT34" i="6"/>
  <c r="AQ11" i="6"/>
  <c r="Z22" i="28"/>
  <c r="K18" i="6"/>
  <c r="M17" i="6"/>
  <c r="J25" i="28"/>
  <c r="M44" i="28"/>
  <c r="D19" i="28"/>
  <c r="G21" i="28"/>
  <c r="U44" i="28"/>
  <c r="AH31" i="6"/>
  <c r="AE21" i="6"/>
  <c r="V35" i="28"/>
  <c r="Q29" i="6"/>
  <c r="AD11" i="6"/>
  <c r="F41" i="28"/>
  <c r="E31" i="6"/>
  <c r="H209" i="55"/>
  <c r="AM23" i="6"/>
  <c r="J35" i="28"/>
  <c r="AN13" i="6"/>
  <c r="N21" i="6"/>
  <c r="O33" i="6"/>
  <c r="I22" i="6"/>
  <c r="V16" i="6"/>
  <c r="T24" i="28"/>
  <c r="H34" i="28"/>
  <c r="AP29" i="6"/>
  <c r="Z7" i="28"/>
  <c r="K11" i="6"/>
  <c r="AF24" i="6"/>
  <c r="AR29" i="6"/>
  <c r="T38" i="28"/>
  <c r="Z31" i="28"/>
  <c r="Q29" i="28"/>
  <c r="R32" i="6"/>
  <c r="E35" i="28"/>
  <c r="AJ24" i="6"/>
  <c r="O28" i="6"/>
  <c r="AL32" i="6"/>
  <c r="J30" i="28"/>
  <c r="T35" i="6"/>
  <c r="R31" i="28"/>
  <c r="J20" i="6"/>
  <c r="J40" i="28"/>
  <c r="H185" i="57"/>
  <c r="AN31" i="6"/>
  <c r="AE17" i="6"/>
  <c r="P14" i="28"/>
  <c r="J22" i="28"/>
  <c r="R38" i="28"/>
  <c r="AO14" i="6"/>
  <c r="F14" i="28"/>
  <c r="M20" i="28"/>
  <c r="E40" i="28"/>
  <c r="K9" i="28"/>
  <c r="M24" i="6"/>
  <c r="I5" i="28"/>
  <c r="AQ21" i="6"/>
  <c r="J9" i="28"/>
  <c r="X2" i="28"/>
  <c r="L26" i="6"/>
  <c r="J26" i="6"/>
  <c r="G23" i="6"/>
  <c r="L41" i="28"/>
  <c r="AN33" i="6"/>
  <c r="Z8" i="28"/>
  <c r="V21" i="6"/>
  <c r="J20" i="28"/>
  <c r="O9" i="28"/>
  <c r="F36" i="28"/>
  <c r="R17" i="6"/>
  <c r="L17" i="6"/>
  <c r="K14" i="28"/>
  <c r="F31" i="28"/>
  <c r="O12" i="28"/>
  <c r="C24" i="6"/>
  <c r="AK19" i="6"/>
  <c r="I32" i="28"/>
  <c r="S31" i="6"/>
  <c r="P25" i="6"/>
  <c r="T25" i="6"/>
  <c r="I34" i="28"/>
  <c r="N30" i="28"/>
  <c r="AL29" i="6"/>
  <c r="S24" i="6"/>
  <c r="M34" i="28"/>
  <c r="K19" i="28"/>
  <c r="S44" i="28"/>
  <c r="AG12" i="6"/>
  <c r="W16" i="6"/>
  <c r="Q18" i="6"/>
  <c r="AJ34" i="6"/>
  <c r="V28" i="28"/>
  <c r="AT32" i="6"/>
  <c r="AG33" i="6"/>
  <c r="AF27" i="6"/>
  <c r="AI31" i="6"/>
  <c r="W19" i="6"/>
  <c r="W41" i="28"/>
  <c r="V11" i="6"/>
  <c r="K29" i="28"/>
  <c r="AM33" i="6"/>
  <c r="N34" i="28"/>
  <c r="Y29" i="6"/>
  <c r="E12" i="28"/>
  <c r="N10" i="28"/>
  <c r="C31" i="6"/>
  <c r="AN24" i="6"/>
  <c r="V31" i="6"/>
  <c r="Y14" i="28"/>
  <c r="K31" i="28"/>
  <c r="K8" i="28"/>
  <c r="F15" i="6"/>
  <c r="AO24" i="6"/>
  <c r="AJ20" i="6"/>
  <c r="AR21" i="6"/>
  <c r="V22" i="28"/>
  <c r="L27" i="28"/>
  <c r="AH26" i="6"/>
  <c r="T20" i="6"/>
  <c r="M30" i="6"/>
  <c r="W9" i="28"/>
  <c r="G30" i="28"/>
  <c r="S30" i="6"/>
  <c r="AM34" i="6"/>
  <c r="U11" i="28"/>
  <c r="Z38" i="28"/>
  <c r="Q35" i="28"/>
  <c r="J39" i="28"/>
  <c r="W8" i="28"/>
  <c r="P7" i="28"/>
  <c r="J30" i="6"/>
  <c r="J28" i="28"/>
  <c r="Q28" i="6"/>
  <c r="C16" i="28"/>
  <c r="O29" i="6"/>
  <c r="R32" i="28"/>
  <c r="H15" i="28"/>
  <c r="R20" i="6"/>
  <c r="J12" i="28"/>
  <c r="X21" i="28"/>
  <c r="S29" i="6"/>
  <c r="X9" i="28"/>
  <c r="M19" i="6"/>
  <c r="D22" i="28"/>
  <c r="V11" i="28"/>
  <c r="U34" i="28"/>
  <c r="J33" i="28"/>
  <c r="H278" i="55"/>
  <c r="T13" i="28"/>
  <c r="P17" i="28"/>
  <c r="H22" i="6"/>
  <c r="L8" i="28"/>
  <c r="G13" i="28"/>
  <c r="O7" i="28"/>
  <c r="AI25" i="6"/>
  <c r="F24" i="6"/>
  <c r="AK20" i="6"/>
  <c r="Q24" i="6"/>
  <c r="Y29" i="28"/>
  <c r="AL23" i="6"/>
  <c r="L15" i="28"/>
  <c r="AR27" i="6"/>
  <c r="L19" i="28"/>
  <c r="W29" i="28"/>
  <c r="Y12" i="28"/>
  <c r="AM19" i="6"/>
  <c r="P8" i="28"/>
  <c r="U31" i="28"/>
  <c r="P30" i="6"/>
  <c r="X16" i="28"/>
  <c r="P29" i="28"/>
  <c r="X32" i="6"/>
  <c r="AK24" i="6"/>
  <c r="W2" i="28"/>
  <c r="AN12" i="6"/>
  <c r="I17" i="6"/>
  <c r="G24" i="28"/>
  <c r="AR13" i="6"/>
  <c r="N25" i="6"/>
  <c r="AL15" i="6"/>
  <c r="S21" i="28"/>
  <c r="K3" i="28"/>
  <c r="Y2" i="28"/>
  <c r="C195" i="55"/>
  <c r="O32" i="28"/>
  <c r="P6" i="28"/>
  <c r="AL20" i="6"/>
  <c r="T12" i="6"/>
  <c r="AO34" i="6"/>
  <c r="J17" i="28"/>
  <c r="H106" i="55"/>
  <c r="D42" i="28"/>
  <c r="AF22" i="6"/>
  <c r="M22" i="28"/>
  <c r="M20" i="6"/>
  <c r="AL31" i="6"/>
  <c r="M12" i="6"/>
  <c r="H44" i="28"/>
  <c r="L13" i="6"/>
  <c r="E13" i="28"/>
  <c r="Q43" i="28"/>
  <c r="L42" i="28"/>
  <c r="W31" i="6"/>
  <c r="AD17" i="6"/>
  <c r="H12" i="28"/>
  <c r="S8" i="28"/>
  <c r="D2" i="28"/>
  <c r="J18" i="6"/>
  <c r="D36" i="28"/>
  <c r="I3" i="28"/>
  <c r="G40" i="28"/>
  <c r="C198" i="55"/>
  <c r="C12" i="28"/>
  <c r="L11" i="6"/>
  <c r="O43" i="28"/>
  <c r="I40" i="28"/>
  <c r="U40" i="28"/>
  <c r="V4" i="28"/>
  <c r="H38" i="28"/>
  <c r="H27" i="6"/>
  <c r="P42" i="28"/>
  <c r="G16" i="28"/>
  <c r="K32" i="28"/>
  <c r="P36" i="28"/>
  <c r="K22" i="28"/>
  <c r="V24" i="28"/>
  <c r="Q25" i="6"/>
  <c r="X39" i="28"/>
  <c r="AE11" i="6"/>
  <c r="AA30" i="28"/>
  <c r="J14" i="28"/>
  <c r="P31" i="28"/>
  <c r="H21" i="28"/>
  <c r="P25" i="28"/>
  <c r="R3" i="28"/>
  <c r="K18" i="28"/>
  <c r="AR18" i="6"/>
  <c r="I23" i="6"/>
  <c r="I15" i="28"/>
  <c r="S17" i="6"/>
  <c r="E28" i="6"/>
  <c r="P13" i="28"/>
  <c r="Y30" i="28"/>
  <c r="O30" i="6"/>
  <c r="F32" i="6"/>
  <c r="K15" i="6"/>
  <c r="F15" i="28"/>
  <c r="N22" i="6"/>
  <c r="W36" i="28"/>
  <c r="AK35" i="6"/>
  <c r="AQ28" i="6"/>
  <c r="AD21" i="6"/>
  <c r="H35" i="6"/>
  <c r="P32" i="28"/>
  <c r="K21" i="28"/>
  <c r="J5" i="28"/>
  <c r="W30" i="6"/>
  <c r="AI19" i="6"/>
  <c r="C209" i="55"/>
  <c r="C19" i="28"/>
  <c r="G43" i="28"/>
  <c r="G39" i="28"/>
  <c r="U13" i="6"/>
  <c r="AL35" i="6"/>
  <c r="L19" i="6"/>
  <c r="AR19" i="6"/>
  <c r="E24" i="6"/>
  <c r="D3" i="28"/>
  <c r="Y11" i="28"/>
  <c r="AK31" i="6"/>
  <c r="U4" i="28"/>
  <c r="P22" i="6"/>
  <c r="W5" i="28"/>
  <c r="J22" i="6"/>
  <c r="Z40" i="28"/>
  <c r="N31" i="28"/>
  <c r="I44" i="28"/>
  <c r="AR11" i="6"/>
  <c r="Z10" i="28"/>
  <c r="AL11" i="6"/>
  <c r="AO35" i="6"/>
  <c r="X11" i="6"/>
  <c r="AJ17" i="6"/>
  <c r="F17" i="6"/>
  <c r="Q11" i="28"/>
  <c r="T3" i="28"/>
  <c r="S21" i="6"/>
  <c r="X30" i="6"/>
  <c r="AO18" i="6"/>
  <c r="Y43" i="28"/>
  <c r="AH14" i="6"/>
  <c r="E13" i="6"/>
  <c r="E35" i="6"/>
  <c r="AI32" i="6"/>
  <c r="AN17" i="6"/>
  <c r="AE30" i="6"/>
  <c r="Y25" i="28"/>
  <c r="T42" i="28"/>
  <c r="I12" i="28"/>
  <c r="C18" i="6"/>
  <c r="R11" i="28"/>
  <c r="AD28" i="6"/>
  <c r="W26" i="6"/>
  <c r="O34" i="6"/>
  <c r="O13" i="6"/>
  <c r="H266" i="55"/>
  <c r="R31" i="6"/>
  <c r="G37" i="28"/>
  <c r="I19" i="28"/>
  <c r="N35" i="6"/>
  <c r="F18" i="28"/>
  <c r="W14" i="28"/>
  <c r="E26" i="6"/>
  <c r="E44" i="28"/>
  <c r="AN19" i="6"/>
  <c r="AP14" i="6"/>
  <c r="X32" i="28"/>
  <c r="T31" i="6"/>
  <c r="Z35" i="28"/>
  <c r="T21" i="28"/>
  <c r="AF19" i="6"/>
  <c r="Y19" i="28"/>
  <c r="D24" i="28"/>
  <c r="AA42" i="28"/>
  <c r="P18" i="6"/>
  <c r="K38" i="28"/>
  <c r="J44" i="28"/>
  <c r="E27" i="28"/>
  <c r="G32" i="6"/>
  <c r="F27" i="6"/>
  <c r="C15" i="6"/>
  <c r="AT23" i="6"/>
  <c r="M29" i="28"/>
  <c r="AA31" i="28"/>
  <c r="AK28" i="6"/>
  <c r="C7" i="28"/>
  <c r="R15" i="28"/>
  <c r="AH32" i="6"/>
  <c r="K7" i="28"/>
  <c r="I32" i="6"/>
  <c r="M16" i="6"/>
  <c r="P44" i="28"/>
  <c r="M28" i="6"/>
  <c r="AK30" i="6"/>
  <c r="AE33" i="6"/>
  <c r="O12" i="6"/>
  <c r="K27" i="6"/>
  <c r="J27" i="28"/>
  <c r="R21" i="28"/>
  <c r="E18" i="28"/>
  <c r="AD25" i="6"/>
  <c r="Y36" i="28"/>
  <c r="T23" i="28"/>
  <c r="AD35" i="6"/>
  <c r="AD13" i="6"/>
  <c r="F34" i="6"/>
  <c r="J15" i="6"/>
  <c r="C200" i="55"/>
  <c r="E32" i="28"/>
  <c r="D23" i="28"/>
  <c r="D28" i="28"/>
  <c r="R21" i="6"/>
  <c r="Q16" i="6"/>
  <c r="AA24" i="28"/>
  <c r="S28" i="28"/>
  <c r="AR34" i="6"/>
  <c r="D32" i="28"/>
  <c r="AN34" i="6"/>
  <c r="T18" i="28"/>
  <c r="L23" i="6"/>
  <c r="AJ33" i="6"/>
  <c r="X19" i="28"/>
  <c r="AN27" i="6"/>
  <c r="G9" i="28"/>
  <c r="X15" i="6"/>
  <c r="Z18" i="28"/>
  <c r="C20" i="6"/>
  <c r="W22" i="28"/>
  <c r="C24" i="28"/>
  <c r="P15" i="6"/>
  <c r="Y16" i="28"/>
  <c r="T4" i="28"/>
  <c r="V30" i="28"/>
  <c r="X20" i="28"/>
  <c r="U3" i="28"/>
  <c r="Z3" i="28"/>
  <c r="R33" i="6"/>
  <c r="K21" i="6"/>
  <c r="N24" i="28"/>
  <c r="C210" i="55"/>
  <c r="V25" i="28"/>
  <c r="U14" i="28"/>
  <c r="O36" i="28"/>
  <c r="S11" i="6"/>
  <c r="C11" i="6"/>
  <c r="V13" i="28"/>
  <c r="I12" i="6"/>
  <c r="P33" i="28"/>
  <c r="C39" i="28"/>
  <c r="K29" i="6"/>
  <c r="Y11" i="6"/>
  <c r="AH22" i="6"/>
  <c r="J7" i="28"/>
  <c r="T14" i="6"/>
  <c r="X24" i="6"/>
  <c r="U15" i="28"/>
  <c r="AG23" i="6"/>
  <c r="O21" i="28"/>
  <c r="AH11" i="6"/>
  <c r="AT18" i="6"/>
  <c r="O31" i="28"/>
  <c r="U6" i="28"/>
  <c r="G17" i="28"/>
  <c r="U12" i="6"/>
  <c r="AE19" i="6"/>
  <c r="AO13" i="6"/>
  <c r="AO33" i="6"/>
  <c r="R27" i="28"/>
  <c r="S23" i="28"/>
  <c r="O24" i="28"/>
  <c r="S43" i="28"/>
  <c r="K20" i="6"/>
  <c r="K34" i="6"/>
  <c r="K17" i="28"/>
  <c r="AA41" i="28"/>
  <c r="Y24" i="6"/>
  <c r="Z42" i="28"/>
  <c r="AF23" i="6"/>
  <c r="AH19" i="6"/>
  <c r="O22" i="6"/>
  <c r="G30" i="6"/>
  <c r="AK21" i="6"/>
  <c r="J11" i="28"/>
  <c r="AP32" i="6"/>
  <c r="O15" i="28"/>
  <c r="AI17" i="6"/>
  <c r="AH24" i="6"/>
  <c r="F9" i="28"/>
  <c r="E43" i="28"/>
  <c r="J35" i="6"/>
  <c r="Y15" i="28"/>
  <c r="F12" i="6"/>
  <c r="AG11" i="6"/>
  <c r="T19" i="28"/>
  <c r="I18" i="28"/>
  <c r="F29" i="28"/>
  <c r="H29" i="6"/>
  <c r="F16" i="6"/>
  <c r="AN15" i="6"/>
  <c r="AO12" i="6"/>
  <c r="F43" i="28"/>
  <c r="O35" i="28"/>
  <c r="M25" i="6"/>
  <c r="G44" i="28"/>
  <c r="F28" i="28"/>
  <c r="AG26" i="6"/>
  <c r="P30" i="28"/>
  <c r="Q13" i="28"/>
  <c r="J41" i="28"/>
  <c r="H35" i="28"/>
  <c r="AM28" i="6"/>
  <c r="E33" i="6"/>
  <c r="K42" i="28"/>
  <c r="R40" i="28"/>
  <c r="U33" i="28"/>
  <c r="G10" i="28"/>
  <c r="Y17" i="28"/>
  <c r="T18" i="6"/>
  <c r="AP21" i="6"/>
  <c r="N6" i="28"/>
  <c r="C25" i="6"/>
  <c r="S23" i="6"/>
  <c r="D4" i="28"/>
  <c r="N22" i="28"/>
  <c r="Z32" i="28"/>
  <c r="T34" i="6"/>
  <c r="D38" i="28"/>
  <c r="M27" i="28"/>
  <c r="N18" i="6"/>
  <c r="G26" i="6"/>
  <c r="N15" i="28"/>
  <c r="O11" i="28"/>
  <c r="Q35" i="6"/>
  <c r="AJ30" i="6"/>
  <c r="AJ31" i="6"/>
  <c r="L28" i="6"/>
  <c r="W4" i="28"/>
  <c r="O10" i="28"/>
  <c r="AL28" i="6"/>
  <c r="K13" i="28"/>
  <c r="N20" i="6"/>
  <c r="I23" i="28"/>
  <c r="S27" i="6"/>
  <c r="E34" i="6"/>
  <c r="W17" i="28"/>
  <c r="AQ16" i="6"/>
  <c r="F40" i="28"/>
  <c r="AA29" i="28"/>
  <c r="I11" i="28"/>
  <c r="J21" i="28"/>
  <c r="AJ13" i="6"/>
  <c r="P40" i="28"/>
  <c r="U27" i="28"/>
  <c r="Q27" i="28"/>
  <c r="P16" i="28"/>
  <c r="M31" i="28"/>
  <c r="K13" i="6"/>
  <c r="L31" i="6"/>
  <c r="AD27" i="6"/>
  <c r="F25" i="6"/>
  <c r="I26" i="28"/>
  <c r="AH30" i="6"/>
  <c r="Y22" i="28"/>
  <c r="G21" i="6"/>
  <c r="AA39" i="28"/>
  <c r="AD30" i="6"/>
  <c r="N20" i="28"/>
  <c r="O21" i="6"/>
  <c r="AN32" i="6"/>
  <c r="Y32" i="28"/>
  <c r="AR16" i="6"/>
  <c r="Z11" i="28"/>
  <c r="U21" i="6"/>
  <c r="N11" i="28"/>
  <c r="E37" i="28"/>
  <c r="D34" i="28"/>
  <c r="S20" i="6"/>
  <c r="E20" i="6"/>
  <c r="J6" i="28"/>
  <c r="C197" i="55"/>
  <c r="AQ20" i="6"/>
  <c r="O42" i="28"/>
  <c r="AF12" i="6"/>
  <c r="AL34" i="6"/>
  <c r="AL30" i="6"/>
  <c r="AA25" i="28"/>
  <c r="Q32" i="6"/>
  <c r="I33" i="28"/>
  <c r="G20" i="6"/>
  <c r="X28" i="6"/>
  <c r="M18" i="28"/>
  <c r="AJ19" i="6"/>
  <c r="AH13" i="6"/>
  <c r="AF17" i="6"/>
  <c r="F35" i="6"/>
  <c r="H119" i="55"/>
  <c r="I34" i="6"/>
  <c r="U19" i="6"/>
  <c r="AA28" i="28"/>
  <c r="W30" i="28"/>
  <c r="N36" i="28"/>
  <c r="I30" i="6"/>
  <c r="AM31" i="6"/>
  <c r="X23" i="28"/>
  <c r="Y27" i="6"/>
  <c r="U18" i="28"/>
  <c r="Y18" i="28"/>
  <c r="I13" i="28"/>
  <c r="Q38" i="28"/>
  <c r="D27" i="28"/>
  <c r="C188" i="55"/>
  <c r="AO30" i="6"/>
  <c r="AI30" i="6"/>
  <c r="AK33" i="6"/>
  <c r="V43" i="28"/>
  <c r="P12" i="28"/>
  <c r="AL13" i="6"/>
  <c r="I27" i="28"/>
  <c r="AF25" i="6"/>
  <c r="V24" i="6"/>
  <c r="AA40" i="28"/>
  <c r="H201" i="55"/>
  <c r="Q33" i="28"/>
  <c r="AR14" i="6"/>
  <c r="M31" i="6"/>
  <c r="AR24" i="6"/>
  <c r="C207" i="55"/>
  <c r="N40" i="28"/>
  <c r="H23" i="6"/>
  <c r="AG28" i="6"/>
  <c r="M11" i="28"/>
  <c r="T7" i="28"/>
  <c r="X14" i="6"/>
  <c r="R43" i="28"/>
  <c r="F11" i="28"/>
  <c r="AI22" i="6"/>
  <c r="R10" i="28"/>
  <c r="AT14" i="6"/>
  <c r="F18" i="6"/>
  <c r="AL14" i="6"/>
  <c r="V23" i="6"/>
  <c r="AR17" i="6"/>
  <c r="J29" i="28"/>
  <c r="V15" i="6"/>
  <c r="L29" i="6"/>
  <c r="G19" i="28"/>
  <c r="X44" i="28"/>
  <c r="R44" i="28"/>
  <c r="W32" i="28"/>
  <c r="D26" i="28"/>
  <c r="H199" i="55"/>
  <c r="T35" i="28"/>
  <c r="L3" i="28"/>
  <c r="S41" i="28"/>
  <c r="G3" i="28"/>
  <c r="X26" i="28"/>
  <c r="J29" i="6"/>
  <c r="AE20" i="6"/>
  <c r="H13" i="6"/>
  <c r="P35" i="28"/>
  <c r="T25" i="28"/>
  <c r="AF20" i="6"/>
  <c r="U30" i="28"/>
  <c r="J26" i="28"/>
  <c r="T37" i="28"/>
  <c r="M34" i="6"/>
  <c r="C43" i="28"/>
  <c r="AI20" i="6"/>
  <c r="W33" i="28"/>
  <c r="M4" i="28"/>
  <c r="J32" i="6"/>
  <c r="E30" i="28"/>
  <c r="Z44" i="28"/>
  <c r="W15" i="28"/>
  <c r="D16" i="28"/>
  <c r="V12" i="6"/>
  <c r="AN26" i="6"/>
  <c r="AL27" i="6"/>
  <c r="AP27" i="6"/>
  <c r="AP25" i="6"/>
  <c r="P12" i="6"/>
  <c r="T30" i="6"/>
  <c r="AT12" i="6"/>
  <c r="Z41" i="28"/>
  <c r="H25" i="6"/>
  <c r="AQ17" i="6"/>
  <c r="L12" i="6"/>
  <c r="Q22" i="6"/>
  <c r="K23" i="6"/>
  <c r="K14" i="6"/>
  <c r="N37" i="28"/>
  <c r="AP17" i="6"/>
  <c r="V20" i="28"/>
  <c r="U32" i="28"/>
  <c r="T27" i="6"/>
  <c r="Q27" i="6"/>
  <c r="G18" i="28"/>
  <c r="AH12" i="6"/>
  <c r="X42" i="28"/>
  <c r="J11" i="6"/>
  <c r="L10" i="28"/>
  <c r="AG18" i="6"/>
  <c r="Z36" i="28"/>
  <c r="AI21" i="6"/>
  <c r="T10" i="28"/>
  <c r="S3" i="28"/>
  <c r="AA15" i="28"/>
  <c r="K35" i="6"/>
  <c r="N28" i="6"/>
  <c r="C42" i="28"/>
  <c r="R30" i="6"/>
  <c r="P28" i="6"/>
  <c r="AP13" i="6"/>
  <c r="O8" i="28"/>
  <c r="AP35" i="6"/>
  <c r="U19" i="28"/>
  <c r="F20" i="28"/>
  <c r="AP30" i="6"/>
  <c r="Y31" i="6"/>
  <c r="Y27" i="28"/>
  <c r="AQ23" i="6"/>
  <c r="AJ22" i="6"/>
  <c r="S11" i="28"/>
  <c r="M38" i="28"/>
  <c r="AJ25" i="6"/>
  <c r="AK23" i="6"/>
  <c r="Y17" i="6"/>
  <c r="P20" i="28"/>
  <c r="AA35" i="28"/>
  <c r="AI14" i="6"/>
  <c r="AH18" i="6"/>
  <c r="K27" i="28"/>
  <c r="Y42" i="28"/>
  <c r="R12" i="6"/>
  <c r="M30" i="28"/>
  <c r="J16" i="28"/>
  <c r="J23" i="28"/>
  <c r="S7" i="28"/>
  <c r="AG35" i="6"/>
  <c r="X37" i="28"/>
  <c r="AI12" i="6"/>
  <c r="AN29" i="6"/>
  <c r="AJ32" i="6"/>
  <c r="E22" i="28"/>
  <c r="H18" i="28"/>
  <c r="I16" i="6"/>
  <c r="P11" i="6"/>
  <c r="M28" i="28"/>
  <c r="N23" i="28"/>
  <c r="H12" i="6"/>
  <c r="H280" i="55"/>
  <c r="U27" i="6"/>
  <c r="N16" i="28"/>
  <c r="E28" i="28"/>
  <c r="N17" i="28"/>
  <c r="AG16" i="6"/>
  <c r="E22" i="6"/>
  <c r="AJ27" i="6"/>
  <c r="I33" i="6"/>
  <c r="K20" i="28"/>
  <c r="I35" i="6"/>
  <c r="K41" i="28"/>
  <c r="W25" i="6"/>
  <c r="AA3" i="28"/>
  <c r="AA9" i="28"/>
  <c r="E17" i="28"/>
  <c r="P10" i="28"/>
  <c r="E21" i="6"/>
  <c r="J10" i="28"/>
  <c r="AE18" i="6"/>
  <c r="AI35" i="6"/>
  <c r="C35" i="28"/>
  <c r="N32" i="28"/>
  <c r="AD16" i="6"/>
  <c r="W23" i="6"/>
  <c r="AR33" i="6"/>
  <c r="I21" i="28"/>
  <c r="O26" i="6"/>
  <c r="W42" i="28"/>
  <c r="AI34" i="6"/>
  <c r="Y21" i="28"/>
  <c r="H20" i="28"/>
  <c r="H23" i="28"/>
  <c r="AR12" i="6"/>
  <c r="D7" i="28"/>
  <c r="L32" i="28"/>
  <c r="AT26" i="6"/>
  <c r="R23" i="6"/>
  <c r="AF21" i="6"/>
  <c r="F23" i="6"/>
  <c r="U10" i="28"/>
  <c r="M2" i="28"/>
  <c r="O17" i="28"/>
  <c r="S15" i="6"/>
  <c r="S27" i="28"/>
  <c r="R23" i="28"/>
  <c r="N44" i="28"/>
  <c r="S22" i="28"/>
  <c r="K24" i="28"/>
  <c r="X7" i="28"/>
  <c r="U28" i="28"/>
  <c r="Y37" i="28"/>
  <c r="L6" i="28"/>
  <c r="Q30" i="28"/>
  <c r="M14" i="28"/>
  <c r="AL33" i="6"/>
  <c r="S34" i="28"/>
  <c r="AT17" i="6"/>
  <c r="Q24" i="28"/>
  <c r="I8" i="28"/>
  <c r="Y10" i="28"/>
  <c r="AT15" i="6"/>
  <c r="J8" i="28"/>
  <c r="C38" i="28"/>
  <c r="U26" i="6"/>
  <c r="Q32" i="28"/>
  <c r="J13" i="28"/>
  <c r="G23" i="28"/>
  <c r="C35" i="6"/>
  <c r="AE29" i="6"/>
  <c r="H200" i="55"/>
  <c r="S42" i="28"/>
  <c r="E23" i="6"/>
  <c r="C41" i="28"/>
  <c r="X12" i="6"/>
  <c r="U35" i="6"/>
  <c r="Q37" i="28"/>
  <c r="T24" i="6"/>
  <c r="W3" i="28"/>
  <c r="AA26" i="28"/>
  <c r="AP28" i="6"/>
  <c r="Y7" i="28"/>
  <c r="L25" i="6"/>
  <c r="I2" i="28"/>
  <c r="AO31" i="6"/>
  <c r="AA13" i="28"/>
  <c r="Z17" i="28"/>
  <c r="H267" i="55"/>
  <c r="AG21" i="6"/>
  <c r="F11" i="6"/>
  <c r="K30" i="28"/>
  <c r="M15" i="28"/>
  <c r="L13" i="28"/>
  <c r="N5" i="28"/>
  <c r="I43" i="28"/>
  <c r="U37" i="28"/>
  <c r="Y32" i="6"/>
  <c r="Y6" i="28"/>
  <c r="R22" i="28"/>
  <c r="L40" i="28"/>
  <c r="G19" i="6"/>
  <c r="X31" i="6"/>
  <c r="U17" i="6"/>
  <c r="R16" i="6"/>
  <c r="C9" i="28"/>
  <c r="AK26" i="6"/>
  <c r="W6" i="28"/>
  <c r="V42" i="28"/>
  <c r="L23" i="28"/>
  <c r="U35" i="28"/>
  <c r="AM11" i="6"/>
  <c r="R35" i="6"/>
  <c r="M35" i="28"/>
  <c r="S26" i="28"/>
  <c r="Q20" i="6"/>
  <c r="V9" i="28"/>
  <c r="Z33" i="28"/>
  <c r="O14" i="28"/>
  <c r="O31" i="6"/>
  <c r="H734" i="58"/>
  <c r="Z43" i="28"/>
  <c r="AQ15" i="6"/>
  <c r="AL24" i="6"/>
  <c r="H5" i="28"/>
  <c r="C5" i="28"/>
  <c r="I29" i="28"/>
  <c r="AT11" i="6"/>
  <c r="S33" i="6"/>
  <c r="G27" i="28"/>
  <c r="T44" i="28"/>
  <c r="W20" i="6"/>
  <c r="Y22" i="6"/>
  <c r="C4" i="28"/>
  <c r="Y5" i="28"/>
  <c r="H32" i="28"/>
  <c r="M11" i="6"/>
  <c r="T32" i="28"/>
  <c r="W12" i="6"/>
  <c r="R22" i="6"/>
  <c r="Z23" i="28"/>
  <c r="X22" i="6"/>
  <c r="L35" i="6"/>
  <c r="Z19" i="28"/>
  <c r="Y4" i="28"/>
  <c r="AD32" i="6"/>
  <c r="D15" i="28"/>
  <c r="G24" i="6"/>
  <c r="G35" i="6"/>
  <c r="AK34" i="6"/>
  <c r="G35" i="28"/>
  <c r="P24" i="6"/>
  <c r="T26" i="6"/>
  <c r="Y3" i="28"/>
  <c r="P26" i="28"/>
  <c r="E4" i="28"/>
  <c r="AJ28" i="6"/>
  <c r="AM32" i="6"/>
  <c r="O19" i="6"/>
  <c r="U22" i="28"/>
  <c r="N43" i="28"/>
  <c r="K25" i="6"/>
  <c r="K44" i="28"/>
  <c r="S38" i="28"/>
  <c r="X28" i="28"/>
  <c r="M3" i="28"/>
  <c r="M40" i="28"/>
  <c r="W28" i="6"/>
  <c r="L18" i="28"/>
  <c r="AA10" i="28"/>
  <c r="V29" i="28"/>
  <c r="R14" i="28"/>
  <c r="E29" i="6"/>
  <c r="P23" i="28"/>
  <c r="AM14" i="6"/>
  <c r="I7" i="28"/>
  <c r="Q7" i="28"/>
  <c r="AI33" i="6"/>
  <c r="S34" i="6"/>
  <c r="N19" i="28"/>
  <c r="AA21" i="28"/>
  <c r="I21" i="6"/>
  <c r="Q40" i="28"/>
  <c r="S10" i="28"/>
  <c r="T34" i="28"/>
  <c r="X13" i="28"/>
  <c r="I20" i="6"/>
  <c r="T12" i="28"/>
  <c r="AE15" i="6"/>
  <c r="X20" i="6"/>
  <c r="AF32" i="6"/>
  <c r="E14" i="28"/>
  <c r="S4" i="28"/>
  <c r="C13" i="6"/>
  <c r="T19" i="6"/>
  <c r="AM25" i="6"/>
  <c r="U16" i="28"/>
  <c r="H25" i="28"/>
  <c r="Q3" i="28"/>
  <c r="F27" i="28"/>
  <c r="X8" i="28"/>
  <c r="T15" i="6"/>
  <c r="G11" i="28"/>
  <c r="C22" i="28"/>
  <c r="F3" i="28"/>
  <c r="E33" i="28"/>
  <c r="L28" i="28"/>
  <c r="P39" i="28"/>
  <c r="X40" i="28"/>
  <c r="U29" i="28"/>
  <c r="O41" i="28"/>
  <c r="G13" i="6"/>
  <c r="R33" i="28"/>
  <c r="L39" i="28"/>
  <c r="C30" i="6"/>
  <c r="X24" i="28"/>
  <c r="Q10" i="28"/>
  <c r="O3" i="28"/>
  <c r="V39" i="28"/>
  <c r="X34" i="28"/>
  <c r="C26" i="28"/>
  <c r="AK11" i="6"/>
  <c r="H32" i="6"/>
  <c r="X35" i="6"/>
  <c r="AH29" i="6"/>
  <c r="F29" i="6"/>
  <c r="G29" i="28"/>
  <c r="C106" i="55"/>
  <c r="D41" i="28"/>
  <c r="O4" i="28"/>
  <c r="H7" i="28"/>
  <c r="S15" i="28"/>
  <c r="L5" i="28"/>
  <c r="V27" i="28"/>
  <c r="AT24" i="6"/>
  <c r="I10" i="28"/>
  <c r="H24" i="6"/>
  <c r="T13" i="6"/>
  <c r="H1612" i="57"/>
  <c r="H1167" i="57"/>
  <c r="H811" i="57"/>
  <c r="H1345" i="57"/>
  <c r="H366" i="57"/>
  <c r="H1879" i="57"/>
  <c r="H1790" i="57"/>
  <c r="G18" i="6"/>
  <c r="Z37" i="28"/>
  <c r="I41" i="28"/>
  <c r="W13" i="6"/>
  <c r="M21" i="6"/>
  <c r="I28" i="28"/>
  <c r="H277" i="57"/>
  <c r="H1256" i="57"/>
  <c r="H2057" i="57"/>
  <c r="H1968" i="57"/>
  <c r="H2413" i="57"/>
  <c r="H1523" i="57"/>
  <c r="D14" i="28"/>
  <c r="H17" i="6"/>
  <c r="Y33" i="6"/>
  <c r="AM15" i="6"/>
  <c r="AG20" i="6"/>
  <c r="E17" i="6"/>
  <c r="H900" i="57"/>
  <c r="H2235" i="57"/>
  <c r="G7" i="28"/>
  <c r="G33" i="6"/>
  <c r="Q26" i="28"/>
  <c r="E32" i="6"/>
  <c r="D8" i="28"/>
  <c r="T11" i="28"/>
  <c r="O2" i="28"/>
  <c r="V35" i="6"/>
  <c r="AL16" i="6"/>
  <c r="C27" i="6"/>
  <c r="U21" i="28"/>
  <c r="G22" i="28"/>
  <c r="G12" i="6"/>
  <c r="AT35" i="6"/>
  <c r="AQ13" i="6"/>
  <c r="L29" i="28"/>
  <c r="W26" i="28"/>
  <c r="E12" i="6"/>
  <c r="AA44" i="28"/>
  <c r="AD12" i="6"/>
  <c r="V40" i="28"/>
  <c r="AO11" i="6"/>
  <c r="C199" i="55"/>
  <c r="J3" i="28"/>
  <c r="S19" i="28"/>
  <c r="Q26" i="6"/>
  <c r="L9" i="28"/>
  <c r="D12" i="28"/>
  <c r="AR20" i="6"/>
  <c r="O22" i="28"/>
  <c r="W11" i="28"/>
  <c r="N7" i="28"/>
  <c r="I39" i="28"/>
  <c r="P19" i="28"/>
  <c r="AE31" i="6"/>
  <c r="O17" i="6"/>
  <c r="AJ12" i="6"/>
  <c r="R19" i="6"/>
  <c r="W39" i="28"/>
  <c r="S14" i="28"/>
  <c r="AA6" i="28"/>
  <c r="M25" i="28"/>
  <c r="L7" i="28"/>
  <c r="AP19" i="6"/>
  <c r="Q13" i="6"/>
  <c r="H277" i="55"/>
  <c r="H544" i="57"/>
  <c r="G34" i="28"/>
  <c r="T2" i="28"/>
  <c r="AA4" i="28"/>
  <c r="Q12" i="28"/>
  <c r="AG15" i="6"/>
  <c r="P28" i="28"/>
  <c r="C33" i="6"/>
  <c r="H29" i="28"/>
  <c r="AO20" i="6"/>
  <c r="C6" i="28"/>
  <c r="W27" i="6"/>
  <c r="S30" i="28"/>
  <c r="O18" i="28"/>
  <c r="G38" i="28"/>
  <c r="T41" i="28"/>
  <c r="AD23" i="6"/>
  <c r="T22" i="6"/>
  <c r="AN14" i="6"/>
  <c r="AM27" i="6"/>
  <c r="E20" i="28"/>
  <c r="X5" i="28"/>
  <c r="N24" i="6"/>
  <c r="G41" i="28"/>
  <c r="E14" i="6"/>
  <c r="F22" i="28"/>
  <c r="V32" i="28"/>
  <c r="C204" i="55"/>
  <c r="O16" i="28"/>
  <c r="O14" i="6"/>
  <c r="T9" i="28"/>
  <c r="M33" i="6"/>
  <c r="R9" i="28"/>
  <c r="AA12" i="28"/>
  <c r="X25" i="6"/>
  <c r="L44" i="28"/>
  <c r="N11" i="6"/>
  <c r="J12" i="6"/>
  <c r="F42" i="28"/>
  <c r="O39" i="28"/>
  <c r="AM26" i="6"/>
  <c r="AL12" i="6"/>
  <c r="X38" i="28"/>
  <c r="V37" i="28"/>
  <c r="E19" i="28"/>
  <c r="S35" i="28"/>
  <c r="C20" i="28"/>
  <c r="C28" i="6"/>
  <c r="O29" i="28"/>
  <c r="R26" i="6"/>
  <c r="H26" i="6"/>
  <c r="E5" i="28"/>
  <c r="R16" i="28"/>
  <c r="L34" i="28"/>
  <c r="P26" i="6"/>
  <c r="AA7" i="28"/>
  <c r="U14" i="6"/>
  <c r="H4" i="28"/>
  <c r="G16" i="6"/>
  <c r="AE13" i="6"/>
  <c r="U28" i="6"/>
  <c r="E34" i="28"/>
  <c r="U16" i="6"/>
  <c r="R29" i="28"/>
  <c r="L43" i="28"/>
  <c r="I29" i="6"/>
  <c r="W20" i="28"/>
  <c r="AF15" i="6"/>
  <c r="F2" i="28"/>
  <c r="L4" i="28"/>
  <c r="V18" i="6"/>
  <c r="L30" i="6"/>
  <c r="D18" i="28"/>
  <c r="Q42" i="28"/>
  <c r="W32" i="6"/>
  <c r="N26" i="28"/>
  <c r="G36" i="28"/>
  <c r="AG31" i="6"/>
  <c r="P34" i="6"/>
  <c r="M9" i="28"/>
  <c r="X31" i="28"/>
  <c r="AP33" i="6"/>
  <c r="M19" i="28"/>
  <c r="M29" i="6"/>
  <c r="K28" i="28"/>
  <c r="N14" i="6"/>
  <c r="P4" i="28"/>
  <c r="C34" i="6"/>
  <c r="V26" i="28"/>
  <c r="G12" i="28"/>
  <c r="Z30" i="28"/>
  <c r="J27" i="6"/>
  <c r="Z14" i="28"/>
  <c r="I25" i="6"/>
  <c r="F26" i="6"/>
  <c r="I19" i="6"/>
  <c r="F20" i="6"/>
  <c r="Q33" i="6"/>
  <c r="AE27" i="6"/>
  <c r="Y31" i="28"/>
  <c r="K11" i="28"/>
  <c r="N31" i="6"/>
  <c r="S17" i="28"/>
  <c r="C8" i="28"/>
  <c r="X18" i="6"/>
  <c r="AE12" i="6"/>
  <c r="Z24" i="28"/>
  <c r="F8" i="28"/>
  <c r="AA2" i="28"/>
  <c r="F30" i="6"/>
  <c r="V17" i="6"/>
  <c r="O35" i="6"/>
  <c r="Z15" i="28"/>
  <c r="W33" i="6"/>
  <c r="S25" i="28"/>
  <c r="F23" i="28"/>
  <c r="AH15" i="6"/>
  <c r="I35" i="28"/>
  <c r="Y39" i="28"/>
  <c r="P19" i="6"/>
  <c r="G6" i="28"/>
  <c r="H455" i="57"/>
  <c r="M39" i="28"/>
  <c r="R28" i="6"/>
  <c r="R39" i="28"/>
  <c r="M24" i="28"/>
  <c r="I42" i="28"/>
  <c r="H2324" i="57"/>
  <c r="H722" i="57"/>
  <c r="H2146" i="57"/>
  <c r="AH34" i="6"/>
  <c r="Y35" i="28"/>
  <c r="F24" i="28"/>
  <c r="L32" i="6"/>
  <c r="D13" i="28"/>
  <c r="C32" i="28"/>
  <c r="F22" i="6"/>
  <c r="AF18" i="6"/>
  <c r="AI24" i="6"/>
  <c r="P34" i="28"/>
  <c r="E16" i="6"/>
  <c r="V2" i="28"/>
  <c r="AT19" i="6"/>
  <c r="Q11" i="6"/>
  <c r="G14" i="28"/>
  <c r="I6" i="28"/>
  <c r="U9" i="28"/>
  <c r="L25" i="28"/>
  <c r="T14" i="28"/>
  <c r="H15" i="6"/>
  <c r="V26" i="6"/>
  <c r="X29" i="6"/>
  <c r="Y26" i="6"/>
  <c r="L12" i="28"/>
  <c r="AO26" i="6"/>
  <c r="O15" i="6"/>
  <c r="O24" i="6"/>
  <c r="H111" i="55"/>
  <c r="X41" i="28"/>
  <c r="T36" i="28"/>
  <c r="I18" i="6"/>
  <c r="D31" i="28"/>
  <c r="I9" i="28"/>
  <c r="T30" i="28"/>
  <c r="R18" i="6"/>
  <c r="N16" i="6"/>
  <c r="H826" i="58"/>
  <c r="R11" i="6"/>
  <c r="M21" i="28"/>
  <c r="E15" i="6"/>
  <c r="M6" i="28"/>
  <c r="T26" i="28"/>
  <c r="X23" i="6"/>
  <c r="AJ16" i="6"/>
  <c r="T17" i="6"/>
  <c r="U17" i="28"/>
  <c r="P14" i="6"/>
  <c r="Y30" i="6"/>
  <c r="AM21" i="6"/>
  <c r="J34" i="6"/>
  <c r="V17" i="28"/>
  <c r="AQ32" i="6"/>
  <c r="AQ34" i="6"/>
  <c r="L2" i="28"/>
  <c r="C32" i="6"/>
  <c r="G5" i="28"/>
  <c r="W34" i="28"/>
  <c r="I15" i="6"/>
  <c r="X14" i="28"/>
  <c r="G25" i="28"/>
  <c r="V36" i="28"/>
  <c r="AD29" i="6"/>
  <c r="AJ11" i="6"/>
  <c r="T23" i="6"/>
  <c r="L21" i="6"/>
  <c r="S9" i="28"/>
  <c r="W31" i="28"/>
  <c r="V30" i="6"/>
  <c r="R6" i="28"/>
  <c r="Q30" i="6"/>
  <c r="J19" i="6"/>
  <c r="AF26" i="6"/>
  <c r="AI18" i="6"/>
  <c r="C119" i="55"/>
  <c r="AO17" i="6"/>
  <c r="K15" i="28"/>
  <c r="S16" i="6"/>
  <c r="Q41" i="28"/>
  <c r="N9" i="28"/>
  <c r="N19" i="6"/>
  <c r="T16" i="28"/>
  <c r="X35" i="28"/>
  <c r="AH21" i="6"/>
  <c r="T20" i="28"/>
  <c r="Z29" i="28"/>
  <c r="Q18" i="28"/>
  <c r="D11" i="28"/>
  <c r="L35" i="28"/>
  <c r="V13" i="6"/>
  <c r="H30" i="6"/>
  <c r="F13" i="6"/>
  <c r="AP20" i="6"/>
  <c r="L22" i="6"/>
  <c r="X15" i="28"/>
  <c r="AJ14" i="6"/>
  <c r="AJ18" i="6"/>
  <c r="H26" i="28"/>
  <c r="W22" i="6"/>
  <c r="P31" i="6"/>
  <c r="F4" i="28"/>
  <c r="K28" i="6"/>
  <c r="I36" i="28"/>
  <c r="AP16" i="6"/>
  <c r="AP31" i="6"/>
  <c r="T28" i="6"/>
  <c r="Q34" i="6"/>
  <c r="M23" i="28"/>
  <c r="AK18" i="6"/>
  <c r="AT30" i="6"/>
  <c r="AK16" i="6"/>
  <c r="AM20" i="6"/>
  <c r="H268" i="55"/>
  <c r="AQ24" i="6"/>
  <c r="AA11" i="28"/>
  <c r="Z27" i="28"/>
  <c r="P15" i="28"/>
  <c r="M36" i="28"/>
  <c r="C21" i="28"/>
  <c r="AL25" i="6"/>
  <c r="S37" i="28"/>
  <c r="AD33" i="6"/>
  <c r="J2" i="28"/>
  <c r="AL19" i="6"/>
  <c r="M18" i="6"/>
  <c r="AO15" i="6"/>
  <c r="E11" i="28"/>
  <c r="U13" i="28"/>
  <c r="AK12" i="6"/>
  <c r="U5" i="28"/>
  <c r="E26" i="28"/>
  <c r="AP22" i="6"/>
  <c r="D39" i="28"/>
  <c r="C23" i="28"/>
  <c r="K26" i="6"/>
  <c r="I30" i="28"/>
  <c r="V33" i="28"/>
  <c r="AQ14" i="6"/>
  <c r="Q9" i="28"/>
  <c r="I14" i="28"/>
  <c r="AN23" i="6"/>
  <c r="AP23" i="6"/>
  <c r="V31" i="28"/>
  <c r="C14" i="6"/>
  <c r="T29" i="28"/>
  <c r="U36" i="28"/>
  <c r="I26" i="6"/>
  <c r="U31" i="6"/>
  <c r="K16" i="28"/>
  <c r="P33" i="6"/>
  <c r="M42" i="28"/>
  <c r="F33" i="28"/>
  <c r="D40" i="28"/>
  <c r="H633" i="57"/>
  <c r="H989" i="57"/>
  <c r="D25" i="28"/>
  <c r="S12" i="6"/>
  <c r="R4" i="28"/>
  <c r="V23" i="28"/>
  <c r="O13" i="28"/>
  <c r="V5" i="28"/>
  <c r="AE32" i="6"/>
  <c r="S28" i="6"/>
  <c r="O26" i="28"/>
  <c r="AH33" i="6"/>
  <c r="H31" i="28"/>
  <c r="AL22" i="6"/>
  <c r="Q34" i="28"/>
  <c r="AR26" i="6"/>
  <c r="AQ31" i="6"/>
  <c r="M5" i="28"/>
  <c r="L26" i="28"/>
  <c r="W24" i="28"/>
  <c r="AE22" i="6"/>
  <c r="P17" i="6"/>
  <c r="U42" i="28"/>
  <c r="T15" i="28"/>
  <c r="I16" i="28"/>
  <c r="Q14" i="28"/>
  <c r="O6" i="28"/>
  <c r="Y40" i="28"/>
  <c r="E9" i="28"/>
  <c r="AM18" i="6"/>
  <c r="AG13" i="6"/>
  <c r="Z34" i="28"/>
  <c r="AM12" i="6"/>
  <c r="L33" i="6"/>
  <c r="M33" i="28"/>
  <c r="G29" i="6"/>
  <c r="M7" i="28"/>
  <c r="AD31" i="6"/>
  <c r="Z25" i="28"/>
  <c r="Z5" i="28"/>
  <c r="AM29" i="6"/>
  <c r="S16" i="28"/>
  <c r="Y18" i="6"/>
  <c r="K24" i="6"/>
  <c r="G11" i="6"/>
  <c r="O20" i="6"/>
  <c r="X33" i="28"/>
  <c r="H1434" i="57"/>
  <c r="H1701" i="57"/>
  <c r="H1078" i="57"/>
  <c r="W9" i="16"/>
  <c r="W9" i="15"/>
  <c r="W9" i="35"/>
  <c r="W9" i="21"/>
  <c r="W9" i="33"/>
  <c r="W9" i="32"/>
  <c r="W9" i="17"/>
  <c r="W9" i="36"/>
  <c r="W9" i="38"/>
  <c r="W7" i="7"/>
  <c r="W9" i="45"/>
  <c r="W9" i="19"/>
  <c r="H188" i="57"/>
  <c r="W9" i="41"/>
  <c r="W9" i="37"/>
  <c r="W9" i="18"/>
  <c r="W9" i="43"/>
  <c r="W9" i="39"/>
  <c r="W9" i="20"/>
  <c r="H737" i="58"/>
  <c r="W9" i="40"/>
  <c r="W9" i="42"/>
  <c r="W9" i="14"/>
  <c r="D35" i="48" l="1"/>
  <c r="AS26" i="6"/>
  <c r="E35" i="48" s="1"/>
  <c r="F39" i="48"/>
  <c r="F28" i="48"/>
  <c r="AS20" i="6"/>
  <c r="E29" i="48" s="1"/>
  <c r="D29" i="48"/>
  <c r="F44" i="48"/>
  <c r="F33" i="48"/>
  <c r="AX36" i="6"/>
  <c r="AT36" i="6"/>
  <c r="F46" i="48" s="1"/>
  <c r="F20" i="48"/>
  <c r="K7" i="6"/>
  <c r="L71" i="14" s="1"/>
  <c r="F24" i="48"/>
  <c r="F26" i="48"/>
  <c r="F35" i="48"/>
  <c r="D21" i="48"/>
  <c r="AS12" i="6"/>
  <c r="E21" i="48" s="1"/>
  <c r="D42" i="48"/>
  <c r="AS33" i="6"/>
  <c r="E42" i="48" s="1"/>
  <c r="F21" i="48"/>
  <c r="J4" i="29"/>
  <c r="D26" i="48"/>
  <c r="AS17" i="6"/>
  <c r="E26" i="48" s="1"/>
  <c r="F23" i="48"/>
  <c r="D33" i="48"/>
  <c r="AS24" i="6"/>
  <c r="E33" i="48" s="1"/>
  <c r="AS14" i="6"/>
  <c r="E23" i="48" s="1"/>
  <c r="D23" i="48"/>
  <c r="AS16" i="6"/>
  <c r="E25" i="48" s="1"/>
  <c r="D25" i="48"/>
  <c r="F27" i="48"/>
  <c r="D43" i="48"/>
  <c r="AS34" i="6"/>
  <c r="E43" i="48" s="1"/>
  <c r="F32" i="48"/>
  <c r="AR36" i="6"/>
  <c r="D46" i="48" s="1"/>
  <c r="D20" i="48"/>
  <c r="AS19" i="6"/>
  <c r="E28" i="48" s="1"/>
  <c r="D28" i="48"/>
  <c r="D27" i="48"/>
  <c r="AS18" i="6"/>
  <c r="E27" i="48" s="1"/>
  <c r="D22" i="48"/>
  <c r="AS13" i="6"/>
  <c r="E22" i="48" s="1"/>
  <c r="D36" i="48"/>
  <c r="AS27" i="6"/>
  <c r="E36" i="48" s="1"/>
  <c r="AS21" i="6"/>
  <c r="E30" i="48" s="1"/>
  <c r="D30" i="48"/>
  <c r="F41" i="48"/>
  <c r="D38" i="48"/>
  <c r="AS29" i="6"/>
  <c r="E38" i="48" s="1"/>
  <c r="F43" i="48"/>
  <c r="F22" i="48"/>
  <c r="F31" i="48"/>
  <c r="F34" i="48"/>
  <c r="K5" i="6"/>
  <c r="AS23" i="6"/>
  <c r="E32" i="48" s="1"/>
  <c r="D32" i="48"/>
  <c r="AF19" i="28"/>
  <c r="D40" i="48"/>
  <c r="AS31" i="6"/>
  <c r="E40" i="48" s="1"/>
  <c r="F36" i="48"/>
  <c r="F30" i="48"/>
  <c r="F38" i="48"/>
  <c r="D24" i="48"/>
  <c r="AS15" i="6"/>
  <c r="E24" i="48" s="1"/>
  <c r="F40" i="48"/>
  <c r="F37" i="48"/>
  <c r="D41" i="48"/>
  <c r="AS32" i="6"/>
  <c r="E41" i="48" s="1"/>
  <c r="F42" i="48"/>
  <c r="F29" i="48"/>
  <c r="AS25" i="6"/>
  <c r="E34" i="48" s="1"/>
  <c r="D34" i="48"/>
  <c r="D31" i="48"/>
  <c r="AS22" i="6"/>
  <c r="E31" i="48" s="1"/>
  <c r="D39" i="48"/>
  <c r="AS30" i="6"/>
  <c r="E39" i="48" s="1"/>
  <c r="AS28" i="6"/>
  <c r="E37" i="48" s="1"/>
  <c r="D37" i="48"/>
  <c r="F25" i="48"/>
  <c r="D44" i="48"/>
  <c r="AS35" i="6"/>
  <c r="E44" i="48" s="1"/>
  <c r="AM166" i="49"/>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W9" i="31"/>
  <c r="W9" i="44"/>
  <c r="W9" i="25"/>
  <c r="W9" i="34"/>
  <c r="AS11" i="6"/>
  <c r="L71" i="42" l="1"/>
  <c r="L71" i="18"/>
  <c r="L71" i="40"/>
  <c r="L71" i="45"/>
  <c r="L71" i="39"/>
  <c r="L71" i="7"/>
  <c r="L71" i="41"/>
  <c r="L71" i="19"/>
  <c r="L71" i="21"/>
  <c r="L71" i="43"/>
  <c r="L71" i="33"/>
  <c r="L71" i="36"/>
  <c r="L71" i="32"/>
  <c r="L71" i="35"/>
  <c r="L71" i="15"/>
  <c r="L71" i="25"/>
  <c r="L71" i="16"/>
  <c r="L71" i="17"/>
  <c r="L71" i="38"/>
  <c r="L71" i="31"/>
  <c r="L71" i="37"/>
  <c r="L71" i="34"/>
  <c r="L71" i="44"/>
  <c r="AG12" i="28"/>
  <c r="AG14" i="28" s="1"/>
  <c r="K156" i="54" s="1"/>
  <c r="L71" i="20"/>
  <c r="E20" i="48"/>
  <c r="AS36" i="6"/>
  <c r="E46" i="48" s="1"/>
  <c r="AK221" i="49"/>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<sst xmlns="http://schemas.openxmlformats.org/spreadsheetml/2006/main" count="19265" uniqueCount="6058">
  <si>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</si>
  <si>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</si>
  <si>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</si>
  <si>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</si>
  <si>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</si>
  <si>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</si>
  <si>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</si>
  <si>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</si>
  <si>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</si>
  <si>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</si>
  <si>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</si>
  <si>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</si>
  <si>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</si>
  <si>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</si>
  <si>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</si>
  <si>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</si>
  <si>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</si>
  <si>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</si>
  <si>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</si>
  <si>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</si>
  <si>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</si>
  <si>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</si>
  <si>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</si>
  <si>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</si>
  <si>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</si>
  <si>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</si>
  <si>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</si>
  <si>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</si>
  <si>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</si>
  <si>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</si>
  <si>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</si>
  <si>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</si>
  <si>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</si>
  <si>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</si>
  <si>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</si>
  <si>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</si>
  <si>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</si>
  <si>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</si>
  <si>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</si>
  <si>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</si>
  <si>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</si>
  <si>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</si>
  <si>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</si>
  <si>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</si>
  <si>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</si>
  <si>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</si>
  <si>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</si>
  <si>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</si>
  <si>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</si>
  <si>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</si>
  <si>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</si>
  <si>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</si>
  <si>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</si>
  <si>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</si>
  <si>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</si>
  <si>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</si>
  <si>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</si>
  <si>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</si>
  <si>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</si>
  <si>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</si>
  <si>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</si>
  <si>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</si>
  <si>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</si>
  <si>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</si>
  <si>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</si>
  <si>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</si>
  <si>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</si>
  <si>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</si>
  <si>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</si>
  <si>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</si>
  <si>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</si>
  <si>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</si>
  <si>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</si>
  <si>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</si>
  <si>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</si>
  <si>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</si>
  <si>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</si>
  <si>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</si>
  <si>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</si>
  <si>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</si>
  <si>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</si>
  <si>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</si>
  <si>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</si>
  <si>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</si>
  <si>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</si>
  <si>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</si>
  <si>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</si>
  <si>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</si>
  <si>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</si>
  <si>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</si>
  <si>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</si>
  <si>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</si>
  <si>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</si>
  <si>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</si>
  <si>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</si>
  <si>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</si>
  <si>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</si>
  <si>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</si>
  <si>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</si>
  <si>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</si>
  <si>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</si>
  <si>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</si>
  <si>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</si>
  <si>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</si>
  <si>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</si>
  <si>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</si>
  <si>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</si>
  <si>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</si>
  <si>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</si>
  <si>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</si>
  <si>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</si>
  <si>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</si>
  <si>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</si>
  <si>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</si>
  <si>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</si>
  <si>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</si>
  <si>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</si>
  <si>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</si>
  <si>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</si>
  <si>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</si>
  <si>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</si>
  <si>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</si>
  <si>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</si>
  <si>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</si>
  <si>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</si>
  <si>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</si>
  <si>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</si>
  <si>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</si>
  <si>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</si>
  <si>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</si>
  <si>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</si>
  <si>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</si>
  <si>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</si>
  <si>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</si>
  <si>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</si>
  <si>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</si>
  <si>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</si>
  <si>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</si>
  <si>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</si>
  <si>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</si>
  <si>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</si>
  <si>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</si>
  <si>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</si>
  <si>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</si>
  <si>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</si>
  <si>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</si>
  <si>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</si>
  <si>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</si>
  <si>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</si>
  <si>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</si>
  <si>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</si>
  <si>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</si>
  <si>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</si>
  <si>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</si>
  <si>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</si>
  <si>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</si>
  <si>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</si>
  <si>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</si>
  <si>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</si>
  <si>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</si>
  <si>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</si>
  <si>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</si>
  <si>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</si>
  <si>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</si>
  <si>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</si>
  <si>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</si>
  <si>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</si>
  <si>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</si>
  <si>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</si>
  <si>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</si>
  <si>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</si>
  <si>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</si>
  <si>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</si>
  <si>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</si>
  <si>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</si>
  <si>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</si>
  <si>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</si>
  <si>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</si>
  <si>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</si>
  <si>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</si>
  <si>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</si>
  <si>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</si>
  <si>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</si>
  <si>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</si>
  <si>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</si>
  <si>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</si>
  <si>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</si>
  <si>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</si>
  <si>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</si>
  <si>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</si>
  <si>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</si>
  <si>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</si>
  <si>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</si>
  <si>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</si>
  <si>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</si>
  <si>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</si>
  <si>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</si>
  <si>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</si>
  <si>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</si>
  <si>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</si>
  <si>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</si>
  <si>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</si>
  <si>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</si>
  <si>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</si>
  <si>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</si>
  <si>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</si>
  <si>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</si>
  <si>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</si>
  <si>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</si>
  <si>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</si>
  <si>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</si>
  <si>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</si>
  <si>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</si>
  <si>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</si>
  <si>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</si>
  <si>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</si>
  <si>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</si>
  <si>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</si>
  <si>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</si>
  <si>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</si>
  <si>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</si>
  <si>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</si>
  <si>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</si>
  <si>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</si>
  <si>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</si>
  <si>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</si>
  <si>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</si>
  <si>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</si>
  <si>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</si>
  <si>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</si>
  <si>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</si>
  <si>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</si>
  <si>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</si>
  <si>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</si>
  <si>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</si>
  <si>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</si>
  <si>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</si>
  <si>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</si>
  <si>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</si>
  <si>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</si>
  <si>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</si>
  <si>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</si>
  <si>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</si>
  <si>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</si>
  <si>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</si>
  <si>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</si>
  <si>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</si>
  <si>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</si>
  <si>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</si>
  <si>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</si>
  <si>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</si>
  <si>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</si>
  <si>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</si>
  <si>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</si>
  <si>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</si>
  <si>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</si>
  <si>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</si>
  <si>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</si>
  <si>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</si>
  <si>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</si>
  <si>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</si>
  <si>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</si>
  <si>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</si>
  <si>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</si>
  <si>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</si>
  <si>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</si>
  <si>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</si>
  <si>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</si>
  <si>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</si>
  <si>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</si>
  <si>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</si>
  <si>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</si>
  <si>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</si>
  <si>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</si>
  <si>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</si>
  <si>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</si>
  <si>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</si>
  <si>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</si>
  <si>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</si>
  <si>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</si>
  <si>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</si>
  <si>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</si>
  <si>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</si>
  <si>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</si>
  <si>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</si>
  <si>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</si>
  <si>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</si>
  <si>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</si>
  <si>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</si>
  <si>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</si>
  <si>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</si>
  <si>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</si>
  <si>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</si>
  <si>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</si>
  <si>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</si>
  <si>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</si>
  <si>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</si>
  <si>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</si>
  <si>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</si>
  <si>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</si>
  <si>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</si>
  <si>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</si>
  <si>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</si>
  <si>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</si>
  <si>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</si>
  <si>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</si>
  <si>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</si>
  <si>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</si>
  <si>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</si>
  <si>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</si>
  <si>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</si>
  <si>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</si>
  <si>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</si>
  <si>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</si>
  <si>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</si>
  <si>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</si>
  <si>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</si>
  <si>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</si>
  <si>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</si>
  <si>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</si>
  <si>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</si>
  <si>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</si>
  <si>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</si>
  <si>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</si>
  <si>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</si>
  <si>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</si>
  <si>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</si>
  <si>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</si>
  <si>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</si>
  <si>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</si>
  <si>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</si>
  <si>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</si>
  <si>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</si>
  <si>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</si>
  <si>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</si>
  <si>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</si>
  <si>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</si>
  <si>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</si>
  <si>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</si>
  <si>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</si>
  <si>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</si>
  <si>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</si>
  <si>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</si>
  <si>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</si>
  <si>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</si>
  <si>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</si>
  <si>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</si>
  <si>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</si>
  <si>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</si>
  <si>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</si>
  <si>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</si>
  <si>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</si>
  <si>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</si>
  <si>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</si>
  <si>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</si>
  <si>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</si>
  <si>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</si>
  <si>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</si>
  <si>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</si>
  <si>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</si>
  <si>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</si>
  <si>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</si>
  <si>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</si>
  <si>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</si>
  <si>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</si>
  <si>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</si>
  <si>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</si>
  <si>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</si>
  <si>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</si>
  <si>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</si>
  <si>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</si>
  <si>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</si>
  <si>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</si>
  <si>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</si>
  <si>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</si>
  <si>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</si>
  <si>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</si>
  <si>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</si>
  <si>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</si>
  <si>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</si>
  <si>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</si>
  <si>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</si>
  <si>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</si>
  <si>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</si>
  <si>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</si>
  <si>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</si>
  <si>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</si>
  <si>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</si>
  <si>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</si>
  <si>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</si>
  <si>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</si>
  <si>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</si>
  <si>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</si>
  <si>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</si>
  <si>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</si>
  <si>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</si>
  <si>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</si>
  <si>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</si>
  <si>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</si>
  <si>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</si>
  <si>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</si>
  <si>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</si>
  <si>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</si>
  <si>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</si>
  <si>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</si>
  <si>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</si>
  <si>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</si>
  <si>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</si>
  <si>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</si>
  <si>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</si>
  <si>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</si>
  <si>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</si>
  <si>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</si>
  <si>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</si>
  <si>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</si>
  <si>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</si>
  <si>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</si>
  <si>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</si>
  <si>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</si>
  <si>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</si>
  <si>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</si>
  <si>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</si>
  <si>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</si>
  <si>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</si>
  <si>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</si>
  <si>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</si>
  <si>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</si>
  <si>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</si>
  <si>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</si>
  <si>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</si>
  <si>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</si>
  <si>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</si>
  <si>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</si>
  <si>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</si>
  <si>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</si>
  <si>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</si>
  <si>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</si>
  <si>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</si>
  <si>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</si>
  <si>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</si>
  <si>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</si>
  <si>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</si>
  <si>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</si>
  <si>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</si>
  <si>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</si>
  <si>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</si>
  <si>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</si>
  <si>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</si>
  <si>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</si>
  <si>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</si>
  <si>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</si>
  <si>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</si>
  <si>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</si>
  <si>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</si>
  <si>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</si>
  <si>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</si>
  <si>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</si>
  <si>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</si>
  <si>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</si>
  <si>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</si>
  <si>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</si>
  <si>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</si>
  <si>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</si>
  <si>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</si>
  <si>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</si>
  <si>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</si>
  <si>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</si>
  <si>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</si>
  <si>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</si>
  <si>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</si>
  <si>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</si>
  <si>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</si>
  <si>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</si>
  <si>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</si>
  <si>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</si>
  <si>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</si>
  <si>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</si>
  <si>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</si>
  <si>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</si>
  <si>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</si>
  <si>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</si>
  <si>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</si>
  <si>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</si>
  <si>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</si>
  <si>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</si>
  <si>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</si>
  <si>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</si>
  <si>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</si>
  <si>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</si>
  <si>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</si>
  <si>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</si>
  <si>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</si>
  <si>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</si>
  <si>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</si>
  <si>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</si>
  <si>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</si>
  <si>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</si>
  <si>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</si>
  <si>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</si>
  <si>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</si>
  <si>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</si>
  <si>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</si>
  <si>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</si>
  <si>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</si>
  <si>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</si>
  <si>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</si>
  <si>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</si>
  <si>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</si>
  <si>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</si>
  <si>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</si>
  <si>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</si>
  <si>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</si>
  <si>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</si>
  <si>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</si>
  <si>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</si>
  <si>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</si>
  <si>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</si>
  <si>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</si>
  <si>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</si>
  <si>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</si>
  <si>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</si>
  <si>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</si>
  <si>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</si>
  <si>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</si>
  <si>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</si>
  <si>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</si>
  <si>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</si>
  <si>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</si>
  <si>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</si>
  <si>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</si>
  <si>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</si>
  <si>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</si>
  <si>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</si>
  <si>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</si>
  <si>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</si>
  <si>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</si>
  <si>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</si>
  <si>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</si>
  <si>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</si>
  <si>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</si>
  <si>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</si>
  <si>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</si>
  <si>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</si>
  <si>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</si>
  <si>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</si>
  <si>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</si>
  <si>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</si>
  <si>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</si>
  <si>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</si>
  <si>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</si>
  <si>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</si>
  <si>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</si>
  <si>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</si>
  <si>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</si>
  <si>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</si>
  <si>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</si>
  <si>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</si>
  <si>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</si>
  <si>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</si>
  <si>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</si>
  <si>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</si>
  <si>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</si>
  <si>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</si>
  <si>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</si>
  <si>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</si>
  <si>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</si>
  <si>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</si>
  <si>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</si>
  <si>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</si>
  <si>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</si>
  <si>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</si>
  <si>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</si>
  <si>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</si>
  <si>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</si>
  <si>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</si>
  <si>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</si>
  <si>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</si>
  <si>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</si>
  <si>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</si>
  <si>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</si>
  <si>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</si>
  <si>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</si>
  <si>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</si>
  <si>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</si>
  <si>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</si>
  <si>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</si>
  <si>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</si>
  <si>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</si>
  <si>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</si>
  <si>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</si>
  <si>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</si>
  <si>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</si>
  <si>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</si>
  <si>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</si>
  <si>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</si>
  <si>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</si>
  <si>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</si>
  <si>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</si>
  <si>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</si>
  <si>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</si>
  <si>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</si>
  <si>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</si>
  <si>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</si>
  <si>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</si>
  <si>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</si>
  <si>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</si>
  <si>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</si>
  <si>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</si>
  <si>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</si>
  <si>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</si>
  <si>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</si>
  <si>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</si>
  <si>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</si>
  <si>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</si>
  <si>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</si>
  <si>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</si>
  <si>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</si>
  <si>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</si>
  <si>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</si>
  <si>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</si>
  <si>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</si>
  <si>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</si>
  <si>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</si>
  <si>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</si>
  <si>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</si>
  <si>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</si>
  <si>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</si>
  <si>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</si>
  <si>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</si>
  <si>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</si>
  <si>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</si>
  <si>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</si>
  <si>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</si>
  <si>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</si>
  <si>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</si>
  <si>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</si>
  <si>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</si>
  <si>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</si>
  <si>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</si>
  <si>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</si>
  <si>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</si>
  <si>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</si>
  <si>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</si>
  <si>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</si>
  <si>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</si>
  <si>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</si>
  <si>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</si>
  <si>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</si>
  <si>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</si>
  <si>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</si>
  <si>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</si>
  <si>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</si>
  <si>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</si>
  <si>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</si>
  <si>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</si>
  <si>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</si>
  <si>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</si>
  <si>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</si>
  <si>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</si>
  <si>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</si>
  <si>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</si>
  <si>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</si>
  <si>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</si>
  <si>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</si>
  <si>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</si>
  <si>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</si>
  <si>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</si>
  <si>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</si>
  <si>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</si>
  <si>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</si>
  <si>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</si>
  <si>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</si>
  <si>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</si>
  <si>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</si>
  <si>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</si>
  <si>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</si>
  <si>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</si>
  <si>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</si>
  <si>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</si>
  <si>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</si>
  <si>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</si>
  <si>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</si>
  <si>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</si>
  <si>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</si>
  <si>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</si>
  <si>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</si>
  <si>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</si>
  <si>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</si>
  <si>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</si>
  <si>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</si>
  <si>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</si>
  <si>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</si>
  <si>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</si>
  <si>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</si>
  <si>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</si>
  <si>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</si>
  <si>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</si>
  <si>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</si>
  <si>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</si>
  <si>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</si>
  <si>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</si>
  <si>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</si>
  <si>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</si>
  <si>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</si>
  <si>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</si>
  <si>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</si>
  <si>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</si>
  <si>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</si>
  <si>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</si>
  <si>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</si>
  <si>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</si>
  <si>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</si>
  <si>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</si>
  <si>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</si>
  <si>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</si>
  <si>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</si>
  <si>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</si>
  <si>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</si>
  <si>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</si>
  <si>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</si>
  <si>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</si>
  <si>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</si>
  <si>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</si>
  <si>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</si>
  <si>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</si>
  <si>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</si>
  <si>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</si>
  <si>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</si>
  <si>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</si>
  <si>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</si>
  <si>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</si>
  <si>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</si>
  <si>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</si>
  <si>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</si>
  <si>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</si>
  <si>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</si>
  <si>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</si>
  <si>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</si>
  <si>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</si>
  <si>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</si>
  <si>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</si>
  <si>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</si>
  <si>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</si>
  <si>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</si>
  <si>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</si>
  <si>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</si>
  <si>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</si>
  <si>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</si>
  <si>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</si>
  <si>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</si>
  <si>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</si>
  <si>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</si>
  <si>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</si>
  <si>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</si>
  <si>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</si>
  <si>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</si>
  <si>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</si>
  <si>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</si>
  <si>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</si>
  <si>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</si>
  <si>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</si>
  <si>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</si>
  <si>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</si>
  <si>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</si>
  <si>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</si>
  <si>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</si>
  <si>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</si>
  <si>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</si>
  <si>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</si>
  <si>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</si>
  <si>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</si>
  <si>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</si>
  <si>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</si>
  <si>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</si>
  <si>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</si>
  <si>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</si>
  <si>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</si>
  <si>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</si>
  <si>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</si>
  <si>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</si>
  <si>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</si>
  <si>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</si>
  <si>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</si>
  <si>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</si>
  <si>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</si>
  <si>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</si>
  <si>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</si>
  <si>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</si>
  <si>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</si>
  <si>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</si>
  <si>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</si>
  <si>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</si>
  <si>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</si>
  <si>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</si>
  <si>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</si>
  <si>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</si>
  <si>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</si>
  <si>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</si>
  <si>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</si>
  <si>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</si>
  <si>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</si>
  <si>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</si>
  <si>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</si>
  <si>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</si>
  <si>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</si>
  <si>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</si>
  <si>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</si>
  <si>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</si>
  <si>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</si>
  <si>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</si>
  <si>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</si>
  <si>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</si>
  <si>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</si>
  <si>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</si>
  <si>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</si>
  <si>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</si>
  <si>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</si>
  <si>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</si>
  <si>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</si>
  <si>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</si>
  <si>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</si>
  <si>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</si>
  <si>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</si>
  <si>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</si>
  <si>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</si>
  <si>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</si>
  <si>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</si>
  <si>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</si>
  <si>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</si>
  <si>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</si>
  <si>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</si>
  <si>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</si>
  <si>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</si>
  <si>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</si>
  <si>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</si>
  <si>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</si>
  <si>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</si>
  <si>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</si>
  <si>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</si>
  <si>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</si>
  <si>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</si>
  <si>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</si>
  <si>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</si>
  <si>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</si>
  <si>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</si>
  <si>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</si>
  <si>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</si>
  <si>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</si>
  <si>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</si>
  <si>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</si>
  <si>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</si>
  <si>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</si>
  <si>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</si>
  <si>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</si>
  <si>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</si>
  <si>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</si>
  <si>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</si>
  <si>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</si>
  <si>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</si>
  <si>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</si>
  <si>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</si>
  <si>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</si>
  <si>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</si>
  <si>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</si>
  <si>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</si>
  <si>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</si>
  <si>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</si>
  <si>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</si>
  <si>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</si>
  <si>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</si>
  <si>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</si>
  <si>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</si>
  <si>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</si>
  <si>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</si>
  <si>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</si>
  <si>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</si>
  <si>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</si>
  <si>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</si>
  <si>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</si>
  <si>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</si>
  <si>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</si>
  <si>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</si>
  <si>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</si>
  <si>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</si>
  <si>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</si>
  <si>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</si>
  <si>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</si>
  <si>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</si>
  <si>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</si>
  <si>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</si>
  <si>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</si>
  <si>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</si>
  <si>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</si>
  <si>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</si>
  <si>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</si>
  <si>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</si>
  <si>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</si>
  <si>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</si>
  <si>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</si>
  <si>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</si>
  <si>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</si>
  <si>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</si>
  <si>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</si>
  <si>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</si>
  <si>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</si>
  <si>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</si>
  <si>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</si>
  <si>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</si>
  <si>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</si>
  <si>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</si>
  <si>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</si>
  <si>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</si>
  <si>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</si>
  <si>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</si>
  <si>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</si>
  <si>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</si>
  <si>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</si>
  <si>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</si>
  <si>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</si>
  <si>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</si>
  <si>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</si>
  <si>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</si>
  <si>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</si>
  <si>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</si>
  <si>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</si>
  <si>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</si>
  <si>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</si>
  <si>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</si>
  <si>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</si>
  <si>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</si>
  <si>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</si>
  <si>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</si>
  <si>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</si>
  <si>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</si>
  <si>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</si>
  <si>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</si>
  <si>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</si>
  <si>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</si>
  <si>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</si>
  <si>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</si>
  <si>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</si>
  <si>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</si>
  <si>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</si>
  <si>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</si>
  <si>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</si>
  <si>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</si>
  <si>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</si>
  <si>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</si>
  <si>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</si>
  <si>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</si>
  <si>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</si>
  <si>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</si>
  <si>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</si>
  <si>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</si>
  <si>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</si>
  <si>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</si>
  <si>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</si>
  <si>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</si>
  <si>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</si>
  <si>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</si>
  <si>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</si>
  <si>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</si>
  <si>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</si>
  <si>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</si>
  <si>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</si>
  <si>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</si>
  <si>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</si>
  <si>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</si>
  <si>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</si>
  <si>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</si>
  <si>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</si>
  <si>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</si>
  <si>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</si>
  <si>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</si>
  <si>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</si>
  <si>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</si>
  <si>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</si>
  <si>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</si>
  <si>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</si>
  <si>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</si>
  <si>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</si>
  <si>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</si>
  <si>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</si>
  <si>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</si>
  <si>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</si>
  <si>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</si>
  <si>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</si>
  <si>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</si>
  <si>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</si>
  <si>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</si>
  <si>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</si>
  <si>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</si>
  <si>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</si>
  <si>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</si>
  <si>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</si>
  <si>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</si>
  <si>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</si>
  <si>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</si>
  <si>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</si>
  <si>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</si>
  <si>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</si>
  <si>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</si>
  <si>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</si>
  <si>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</si>
  <si>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</si>
  <si>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</si>
  <si>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</si>
  <si>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</si>
  <si>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</si>
  <si>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</si>
  <si>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</si>
  <si>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</si>
  <si>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</si>
  <si>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</si>
  <si>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</si>
  <si>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</si>
  <si>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</si>
  <si>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</si>
  <si>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</si>
  <si>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</si>
  <si>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</si>
  <si>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</si>
  <si>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</si>
  <si>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</si>
  <si>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</si>
  <si>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</si>
  <si>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</si>
  <si>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</si>
  <si>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</si>
  <si>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</si>
  <si>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</si>
  <si>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</si>
  <si>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</si>
  <si>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</si>
  <si>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</si>
  <si>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</si>
  <si>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</si>
  <si>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</si>
  <si>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</si>
  <si>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</si>
  <si>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</si>
  <si>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</si>
  <si>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</si>
  <si>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</si>
  <si>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</si>
  <si>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</si>
  <si>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</si>
  <si>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</si>
  <si>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</si>
  <si>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</si>
  <si>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</si>
  <si>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</si>
  <si>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</si>
  <si>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</si>
  <si>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</si>
  <si>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</si>
  <si>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</si>
  <si>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</si>
  <si>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</si>
  <si>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</si>
  <si>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</si>
  <si>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</si>
  <si>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</si>
  <si>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</si>
  <si>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</si>
  <si>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</si>
  <si>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</si>
  <si>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</si>
  <si>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</si>
  <si>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</si>
  <si>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</si>
  <si>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</si>
  <si>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</si>
  <si>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</si>
  <si>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</si>
  <si>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</si>
  <si>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</si>
  <si>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</si>
  <si>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</si>
  <si>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</si>
  <si>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</si>
  <si>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</si>
  <si>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</si>
  <si>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</si>
  <si>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</si>
  <si>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</si>
  <si>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</si>
  <si>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</si>
  <si>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</si>
  <si>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</si>
  <si>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</si>
  <si>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</si>
  <si>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</si>
  <si>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</si>
  <si>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</si>
  <si>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</si>
  <si>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</si>
  <si>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</si>
  <si>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</si>
  <si>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</si>
  <si>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</si>
  <si>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</si>
  <si>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</si>
  <si>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</si>
  <si>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</si>
  <si>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</si>
  <si>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</si>
  <si>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</si>
  <si>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</si>
  <si>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</si>
  <si>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</si>
  <si>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</si>
  <si>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</si>
  <si>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</si>
  <si>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</si>
  <si>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</si>
  <si>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</si>
  <si>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</si>
  <si>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</si>
  <si>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</si>
  <si>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</si>
  <si>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</si>
  <si>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</si>
  <si>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</si>
  <si>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</si>
  <si>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</si>
  <si>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</si>
  <si>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</si>
  <si>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</si>
  <si>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</si>
  <si>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</si>
  <si>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</si>
  <si>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</si>
  <si>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</si>
  <si>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</si>
  <si>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</si>
  <si>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</si>
  <si>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</si>
  <si>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</si>
  <si>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</si>
  <si>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</si>
  <si>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</si>
  <si>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</si>
  <si>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</si>
  <si>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</si>
  <si>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</si>
  <si>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</si>
  <si>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</si>
  <si>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</si>
  <si>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</si>
  <si>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</si>
  <si>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</si>
  <si>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</si>
  <si>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</si>
  <si>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</si>
  <si>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</si>
  <si>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</si>
  <si>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</si>
  <si>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</si>
  <si>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</si>
  <si>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</si>
  <si>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</si>
  <si>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</si>
  <si>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</si>
  <si>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</si>
  <si>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</si>
  <si>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</si>
  <si>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</si>
  <si>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</si>
  <si>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</si>
  <si>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</si>
  <si>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</si>
  <si>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</si>
  <si>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</si>
  <si>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</si>
  <si>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</si>
  <si>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</si>
  <si>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</si>
  <si>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</si>
  <si>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</si>
  <si>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</si>
  <si>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</si>
  <si>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</si>
  <si>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</si>
  <si>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</si>
  <si>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</si>
  <si>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</si>
  <si>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</si>
  <si>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</si>
  <si>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</si>
  <si>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</si>
  <si>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</si>
  <si>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</si>
  <si>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</si>
  <si>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</si>
  <si>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</si>
  <si>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</si>
  <si>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</si>
  <si>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</si>
  <si>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</si>
  <si>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</si>
  <si>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</si>
  <si>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</si>
  <si>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</si>
  <si>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</si>
  <si>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</si>
  <si>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</si>
  <si>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</si>
  <si>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</si>
  <si>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</si>
  <si>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</si>
  <si>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</si>
  <si>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</si>
  <si>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</si>
  <si>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</si>
  <si>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</si>
  <si>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</si>
  <si>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</si>
  <si>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</si>
  <si>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</si>
  <si>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</si>
  <si>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</si>
  <si>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</si>
  <si>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</si>
  <si>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</si>
  <si>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</si>
  <si>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</si>
  <si>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</si>
  <si>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</si>
  <si>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</si>
  <si>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</si>
  <si>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</si>
  <si>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</si>
  <si>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</si>
  <si>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</si>
  <si>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</si>
  <si>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</si>
  <si>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</si>
  <si>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</si>
  <si>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</si>
  <si>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</si>
  <si>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</si>
  <si>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</si>
  <si>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</si>
  <si>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</si>
  <si>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</si>
  <si>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</si>
  <si>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</si>
  <si>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</si>
  <si>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</si>
  <si>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</si>
  <si>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</si>
  <si>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</si>
  <si>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</si>
  <si>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</si>
  <si>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</si>
  <si>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</si>
  <si>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</si>
  <si>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</si>
  <si>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</si>
  <si>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</si>
  <si>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</si>
  <si>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</si>
  <si>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</si>
  <si>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</si>
  <si>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</si>
  <si>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</si>
  <si>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</si>
  <si>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</si>
  <si>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</si>
  <si>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</si>
  <si>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</si>
  <si>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</si>
  <si>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</si>
  <si>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</si>
  <si>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</si>
  <si>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</si>
  <si>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</si>
  <si>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</si>
  <si>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</si>
  <si>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</si>
  <si>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</si>
  <si>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</si>
  <si>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</si>
  <si>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</si>
  <si>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</si>
  <si>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</si>
  <si>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</si>
  <si>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</si>
  <si>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</si>
  <si>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</si>
  <si>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</si>
  <si>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</si>
  <si>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</si>
  <si>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</si>
  <si>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</si>
  <si>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</si>
  <si>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</si>
  <si>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</si>
  <si>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</si>
  <si>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</si>
  <si>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</si>
  <si>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</si>
  <si>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</si>
  <si>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</si>
  <si>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</si>
  <si>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</si>
  <si>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</si>
  <si>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</si>
  <si>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</si>
  <si>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</si>
  <si>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</si>
  <si>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</si>
  <si>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</si>
  <si>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</si>
  <si>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</si>
  <si>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</si>
  <si>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</si>
  <si>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</si>
  <si>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</si>
  <si>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</si>
  <si>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</si>
  <si>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</si>
  <si>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</si>
  <si>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</si>
  <si>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</si>
  <si>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</si>
  <si>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</si>
  <si>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</si>
  <si>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</si>
  <si>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</si>
  <si>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</si>
  <si>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</si>
  <si>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</si>
  <si>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</si>
  <si>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</si>
  <si>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</si>
  <si>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</si>
  <si>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</si>
  <si>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</si>
  <si>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</si>
  <si>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</si>
  <si>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</si>
  <si>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</si>
  <si>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</si>
  <si>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</si>
  <si>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</si>
  <si>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</si>
  <si>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</si>
  <si>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</si>
  <si>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</si>
  <si>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</si>
  <si>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</si>
  <si>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</si>
  <si>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</si>
  <si>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</si>
  <si>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</si>
  <si>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</si>
  <si>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</si>
  <si>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</si>
  <si>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</si>
  <si>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</si>
  <si>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</si>
  <si>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</si>
  <si>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</si>
  <si>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</si>
  <si>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</si>
  <si>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</si>
  <si>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</si>
  <si>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</si>
  <si>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</si>
  <si>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</si>
  <si>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</si>
  <si>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</si>
  <si>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</si>
  <si>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</si>
  <si>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</si>
  <si>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</si>
  <si>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</si>
  <si>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</si>
  <si>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</si>
  <si>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</si>
  <si>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</si>
  <si>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</si>
  <si>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</si>
  <si>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</si>
  <si>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</si>
  <si>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</si>
  <si>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</si>
  <si>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</si>
  <si>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</si>
  <si>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</si>
  <si>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</si>
  <si>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</si>
  <si>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</si>
  <si>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</si>
  <si>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</si>
  <si>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</si>
  <si>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</si>
  <si>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</si>
  <si>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</si>
  <si>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</si>
  <si>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</si>
  <si>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</si>
  <si>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</si>
  <si>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</si>
  <si>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</si>
  <si>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</si>
  <si>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</si>
  <si>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</si>
  <si>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</si>
  <si>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</si>
  <si>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</si>
  <si>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</si>
  <si>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</si>
  <si>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</si>
  <si>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</si>
  <si>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</si>
  <si>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</si>
  <si>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</si>
  <si>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</si>
  <si>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</si>
  <si>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</si>
  <si>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</si>
  <si>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</si>
  <si>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</si>
  <si>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</si>
  <si>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</si>
  <si>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</si>
  <si>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</si>
  <si>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</si>
  <si>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</si>
  <si>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</si>
  <si>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</si>
  <si>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</si>
  <si>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</si>
  <si>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</si>
  <si>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</si>
  <si>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</si>
  <si>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</si>
  <si>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</si>
  <si>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</si>
  <si>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</si>
  <si>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</si>
  <si>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</si>
  <si>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</si>
  <si>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</si>
  <si>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</si>
  <si>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</si>
  <si>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</si>
  <si>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</si>
  <si>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</si>
  <si>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</si>
  <si>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</si>
  <si>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</si>
  <si>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</si>
  <si>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</si>
  <si>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</si>
  <si>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</si>
  <si>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</si>
  <si>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</si>
  <si>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</si>
  <si>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</si>
  <si>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</si>
  <si>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</si>
  <si>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</si>
  <si>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</si>
  <si>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</si>
  <si>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</si>
  <si>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</si>
  <si>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</si>
  <si>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</si>
  <si>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</si>
  <si>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</si>
  <si>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</si>
  <si>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</si>
  <si>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</si>
  <si>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</si>
  <si>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</si>
  <si>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</si>
  <si>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</si>
  <si>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</si>
  <si>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</si>
  <si>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</si>
  <si>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</si>
  <si>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</si>
  <si>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</si>
  <si>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</si>
  <si>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</si>
  <si>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</si>
  <si>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</si>
  <si>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</si>
  <si>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</si>
  <si>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</si>
  <si>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</si>
  <si>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</si>
  <si>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</si>
  <si>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</si>
  <si>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</si>
  <si>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</si>
  <si>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</si>
  <si>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</si>
  <si>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</si>
  <si>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</si>
  <si>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</si>
  <si>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</si>
  <si>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</si>
  <si>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</si>
  <si>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</si>
  <si>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</si>
  <si>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</si>
  <si>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</si>
  <si>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</si>
  <si>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</si>
  <si>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</si>
  <si>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</si>
  <si>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</si>
  <si>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</si>
  <si>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</si>
  <si>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</si>
  <si>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</si>
  <si>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</si>
  <si>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</si>
  <si>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</si>
  <si>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</si>
  <si>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</si>
  <si>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</si>
  <si>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</si>
  <si>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</si>
  <si>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</si>
  <si>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</si>
  <si>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</si>
  <si>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</si>
  <si>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</si>
  <si>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</si>
  <si>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</si>
  <si>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</si>
  <si>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</si>
  <si>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</si>
  <si>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</si>
  <si>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</si>
  <si>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</si>
  <si>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</si>
  <si>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</si>
  <si>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</si>
  <si>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</si>
  <si>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</si>
  <si>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</si>
  <si>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</si>
  <si>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</si>
  <si>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</si>
  <si>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</si>
  <si>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</si>
  <si>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</si>
  <si>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</si>
  <si>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</si>
  <si>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</si>
  <si>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</si>
  <si>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</si>
  <si>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</si>
  <si>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</si>
  <si>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</si>
  <si>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</si>
  <si>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</si>
  <si>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</si>
  <si>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</si>
  <si>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</si>
  <si>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</si>
  <si>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</si>
  <si>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</si>
  <si>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</si>
  <si>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</si>
  <si>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</si>
  <si>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</si>
  <si>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</si>
  <si>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</si>
  <si>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</si>
  <si>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</si>
  <si>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</si>
  <si>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</si>
  <si>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</si>
  <si>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</si>
  <si>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</si>
  <si>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</si>
  <si>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</si>
  <si>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</si>
  <si>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</si>
  <si>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</si>
  <si>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</si>
  <si>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</si>
  <si>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</si>
  <si>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</si>
  <si>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</si>
  <si>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</si>
  <si>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</si>
  <si>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</si>
  <si>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</si>
  <si>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</si>
  <si>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</si>
  <si>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</si>
  <si>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</si>
  <si>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</si>
  <si>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</si>
  <si>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</si>
  <si>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</si>
  <si>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</si>
  <si>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</si>
  <si>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</si>
  <si>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</si>
  <si>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</si>
  <si>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</si>
  <si>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</si>
  <si>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</si>
  <si>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</si>
  <si>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</si>
  <si>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</si>
  <si>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</si>
  <si>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</si>
  <si>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</si>
  <si>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</si>
  <si>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</si>
  <si>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</si>
  <si>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</si>
  <si>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</si>
  <si>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</si>
  <si>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</si>
  <si>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</si>
  <si>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</si>
  <si>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</si>
  <si>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</si>
  <si>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</si>
  <si>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</si>
  <si>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</si>
  <si>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</si>
  <si>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</si>
  <si>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</si>
  <si>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</si>
  <si>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</si>
  <si>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</si>
  <si>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</si>
  <si>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</si>
  <si>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</si>
  <si>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</si>
  <si>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</si>
  <si>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</si>
  <si>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</si>
  <si>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</si>
  <si>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</si>
  <si>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</si>
  <si>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</si>
  <si>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</si>
  <si>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</si>
  <si>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</si>
  <si>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</si>
  <si>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</si>
  <si>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</si>
  <si>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</si>
  <si>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</si>
  <si>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</si>
  <si>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</si>
  <si>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</si>
  <si>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</si>
  <si>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</si>
  <si>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</si>
  <si>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</si>
  <si>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</si>
  <si>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</si>
  <si>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</si>
  <si>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</si>
  <si>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</si>
  <si>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</si>
  <si>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</si>
  <si>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</si>
  <si>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</si>
  <si>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</si>
  <si>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</si>
  <si>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</si>
  <si>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</si>
  <si>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</si>
  <si>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</si>
  <si>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</si>
  <si>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</si>
  <si>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</si>
  <si>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</si>
  <si>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</si>
  <si>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</si>
  <si>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</si>
  <si>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</si>
  <si>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</si>
  <si>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</si>
  <si>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</si>
  <si>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</si>
  <si>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</si>
  <si>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</si>
  <si>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</si>
  <si>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</si>
  <si>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</si>
  <si>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</si>
  <si>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</si>
  <si>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</si>
  <si>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</si>
  <si>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</si>
  <si>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</si>
  <si>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</si>
  <si>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</si>
  <si>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</si>
  <si>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</si>
  <si>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</si>
  <si>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</si>
  <si>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</si>
  <si>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</si>
  <si>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</si>
  <si>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</si>
  <si>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</si>
  <si>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</si>
  <si>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</si>
  <si>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</si>
  <si>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</si>
  <si>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</si>
  <si>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</si>
  <si>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</si>
  <si>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</si>
  <si>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</si>
  <si>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</si>
  <si>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</si>
  <si>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</si>
  <si>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</si>
  <si>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</si>
  <si>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</si>
  <si>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</si>
  <si>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</si>
  <si>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</si>
  <si>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</si>
  <si>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</si>
  <si>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</si>
  <si>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</si>
  <si>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</si>
  <si>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</si>
  <si>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</si>
  <si>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</si>
  <si>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</si>
  <si>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</si>
  <si>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</si>
  <si>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</si>
  <si>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</si>
  <si>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</si>
  <si>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</si>
  <si>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</si>
  <si>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</si>
  <si>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</si>
  <si>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</si>
  <si>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</si>
  <si>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</si>
  <si>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</si>
  <si>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</si>
  <si>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</si>
  <si>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</si>
  <si>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</si>
  <si>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</si>
  <si>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</si>
  <si>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</si>
  <si>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</si>
  <si>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</si>
  <si>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</si>
  <si>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</si>
  <si>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</si>
  <si>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</si>
  <si>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</si>
  <si>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</si>
  <si>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</si>
  <si>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</si>
  <si>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</si>
  <si>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</si>
  <si>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</si>
  <si>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</si>
  <si>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</si>
  <si>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</si>
  <si>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</si>
  <si>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</si>
  <si>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</si>
  <si>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</si>
  <si>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</si>
  <si>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</si>
  <si>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</si>
  <si>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</si>
  <si>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</si>
  <si>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</si>
  <si>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</si>
  <si>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</si>
  <si>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</si>
  <si>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</si>
  <si>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</si>
  <si>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</si>
  <si>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</si>
  <si>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</si>
  <si>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</si>
  <si>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</si>
  <si>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</si>
  <si>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</si>
  <si>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</si>
  <si>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</si>
  <si>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</si>
  <si>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</si>
  <si>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</si>
  <si>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</si>
  <si>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</si>
  <si>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</si>
  <si>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</si>
  <si>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</si>
  <si>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</si>
  <si>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</si>
  <si>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</si>
  <si>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</si>
  <si>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</si>
  <si>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</si>
  <si>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</si>
  <si>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</si>
  <si>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</si>
  <si>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</si>
  <si>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</si>
  <si>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</si>
  <si>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</si>
  <si>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</si>
  <si>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</si>
  <si>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</si>
  <si>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</si>
  <si>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</si>
  <si>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</si>
  <si>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</si>
  <si>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</si>
  <si>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</si>
  <si>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</si>
  <si>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</si>
  <si>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</si>
  <si>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</si>
  <si>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</si>
  <si>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</si>
  <si>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</si>
  <si>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</si>
  <si>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</si>
  <si>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</si>
  <si>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</si>
  <si>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</si>
  <si>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</si>
  <si>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</si>
  <si>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</si>
  <si>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</si>
  <si>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</si>
  <si>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</si>
  <si>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</si>
  <si>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</si>
  <si>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</si>
  <si>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</si>
  <si>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</si>
  <si>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</si>
  <si>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</si>
  <si>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</si>
  <si>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</si>
  <si>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</si>
  <si>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</si>
  <si>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</si>
  <si>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</si>
  <si>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</si>
  <si>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</si>
  <si>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</si>
  <si>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</si>
  <si>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</si>
  <si>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</si>
  <si>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</si>
  <si>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</si>
  <si>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</si>
  <si>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</si>
  <si>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</si>
  <si>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</si>
  <si>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</si>
  <si>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</si>
  <si>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</si>
  <si>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</si>
  <si>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</si>
  <si>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</si>
  <si>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</si>
  <si>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</si>
  <si>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</si>
  <si>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</si>
  <si>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</si>
  <si>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</si>
  <si>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</si>
  <si>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</si>
  <si>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</si>
  <si>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</si>
  <si>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</si>
  <si>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</si>
  <si>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</si>
  <si>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</si>
  <si>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</si>
  <si>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</si>
  <si>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</si>
  <si>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</si>
  <si>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</si>
  <si>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</si>
  <si>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</si>
  <si>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</si>
  <si>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</si>
  <si>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</si>
  <si>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</si>
  <si>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</si>
  <si>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</si>
  <si>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</si>
  <si>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</si>
  <si>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</si>
  <si>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</si>
  <si>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</si>
  <si>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</si>
  <si>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</si>
  <si>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</si>
  <si>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</si>
  <si>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</si>
  <si>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</si>
  <si>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</si>
  <si>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</si>
  <si>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</si>
  <si>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</si>
  <si>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</si>
  <si>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</si>
  <si>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</si>
  <si>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</si>
  <si>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</si>
  <si>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</si>
  <si>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</si>
  <si>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</si>
  <si>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</si>
  <si>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</si>
  <si>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</si>
  <si>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</si>
  <si>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</si>
  <si>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</si>
  <si>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</si>
  <si>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</si>
  <si>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</si>
  <si>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</si>
  <si>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</si>
  <si>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</si>
  <si>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</si>
  <si>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</si>
  <si>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</si>
  <si>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</si>
  <si>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</si>
  <si>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</si>
  <si>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</si>
  <si>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</si>
  <si>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</si>
  <si>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</si>
  <si>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</si>
  <si>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</si>
  <si>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</si>
  <si>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</si>
  <si>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</si>
  <si>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</si>
  <si>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</si>
  <si>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</si>
  <si>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</si>
  <si>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</si>
  <si>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</si>
  <si>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</si>
  <si>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</si>
  <si>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</si>
  <si>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</si>
  <si>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</si>
  <si>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</si>
  <si>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</si>
  <si>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</si>
  <si>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</si>
  <si>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</si>
  <si>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</si>
  <si>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</si>
  <si>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</si>
  <si>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</si>
  <si>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</si>
  <si>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</si>
  <si>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</si>
  <si>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</si>
  <si>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</si>
  <si>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</si>
  <si>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</si>
  <si>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</si>
  <si>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</si>
  <si>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</si>
  <si>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</si>
  <si>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</si>
  <si>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</si>
  <si>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</si>
  <si>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</si>
  <si>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</si>
  <si>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</si>
  <si>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</si>
  <si>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</si>
  <si>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</si>
  <si>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</si>
  <si>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</si>
  <si>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</si>
  <si>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</si>
  <si>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</si>
  <si>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</si>
  <si>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</si>
  <si>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</si>
  <si>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</si>
  <si>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</si>
  <si>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</si>
  <si>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</si>
  <si>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</si>
  <si>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</si>
  <si>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</si>
  <si>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</si>
  <si>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</si>
  <si>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</si>
  <si>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</si>
  <si>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</si>
  <si>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</si>
  <si>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</si>
  <si>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</si>
  <si>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</si>
  <si>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</si>
  <si>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</si>
  <si>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</si>
  <si>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</si>
  <si>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</si>
  <si>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</si>
  <si>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</si>
  <si>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</si>
  <si>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</si>
  <si>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</si>
  <si>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</si>
  <si>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</si>
  <si>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</si>
  <si>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</si>
  <si>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</si>
  <si>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</si>
  <si>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</si>
  <si>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</si>
  <si>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</si>
  <si>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</si>
  <si>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</si>
  <si>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</si>
  <si>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</si>
  <si>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</si>
  <si>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</si>
  <si>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</si>
  <si>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</si>
  <si>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</si>
  <si>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</si>
  <si>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</si>
  <si>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</si>
  <si>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</si>
  <si>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</si>
  <si>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</si>
  <si>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</si>
  <si>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</si>
  <si>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</si>
  <si>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</si>
  <si>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</si>
  <si>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</si>
  <si>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</si>
  <si>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</si>
  <si>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</si>
  <si>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</si>
  <si>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</si>
  <si>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</si>
  <si>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</si>
  <si>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</si>
  <si>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</si>
  <si>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</si>
  <si>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</si>
  <si>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</si>
  <si>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</si>
  <si>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</si>
  <si>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</si>
  <si>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</si>
  <si>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</si>
  <si>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</si>
  <si>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</si>
  <si>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</si>
  <si>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</si>
  <si>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</si>
  <si>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</si>
  <si>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</si>
  <si>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</si>
  <si>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</si>
  <si>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</si>
  <si>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</si>
  <si>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</si>
  <si>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</si>
  <si>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</si>
  <si>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</si>
  <si>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</si>
  <si>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</si>
  <si>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</si>
  <si>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</si>
  <si>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</si>
  <si>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</si>
  <si>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</si>
  <si>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</si>
  <si>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</si>
  <si>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</si>
  <si>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</si>
  <si>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</si>
  <si>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</si>
  <si>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</si>
  <si>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</si>
  <si>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</si>
  <si>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</si>
  <si>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</si>
  <si>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</si>
  <si>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</si>
  <si>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</si>
  <si>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</si>
  <si>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</si>
  <si>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</si>
  <si>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</si>
  <si>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</si>
  <si>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</si>
  <si>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</si>
  <si>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</si>
  <si>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</si>
  <si>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</si>
  <si>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</si>
  <si>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</si>
  <si>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</si>
  <si>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</si>
  <si>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</si>
  <si>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</si>
  <si>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</si>
  <si>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</si>
  <si>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</si>
  <si>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</si>
  <si>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</si>
  <si>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</si>
  <si>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</si>
  <si>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</si>
  <si>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</si>
  <si>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</si>
  <si>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</si>
  <si>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</si>
  <si>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</si>
  <si>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</si>
  <si>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</si>
  <si>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</si>
  <si>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</si>
  <si>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</si>
  <si>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</si>
  <si>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</si>
  <si>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</si>
  <si>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</si>
  <si>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</si>
  <si>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</si>
  <si>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</si>
  <si>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</si>
  <si>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</si>
  <si>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</si>
  <si>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</si>
  <si>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</si>
  <si>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</si>
  <si>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</si>
  <si>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</si>
  <si>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</si>
  <si>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</si>
  <si>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</si>
  <si>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</si>
  <si>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</si>
  <si>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</si>
  <si>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</si>
  <si>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</si>
  <si>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</si>
  <si>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</si>
  <si>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</si>
  <si>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</si>
  <si>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</si>
  <si>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</si>
  <si>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</si>
  <si>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</si>
  <si>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</si>
  <si>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</si>
  <si>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</si>
  <si>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</si>
  <si>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</si>
  <si>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</si>
  <si>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</si>
  <si>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</si>
  <si>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</si>
  <si>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</si>
  <si>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</si>
  <si>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</si>
  <si>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</si>
  <si>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</si>
  <si>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</si>
  <si>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</si>
  <si>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</si>
  <si>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</si>
  <si>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</si>
  <si>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</si>
  <si>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</si>
  <si>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</si>
  <si>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</si>
  <si>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</si>
  <si>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</si>
  <si>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</si>
  <si>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</si>
  <si>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</si>
  <si>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</si>
  <si>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</si>
  <si>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</si>
  <si>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</si>
  <si>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</si>
  <si>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</si>
  <si>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</si>
  <si>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</si>
  <si>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</si>
  <si>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</si>
  <si>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</si>
  <si>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</si>
  <si>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</si>
  <si>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</si>
  <si>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</si>
  <si>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</si>
  <si>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</si>
  <si>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</si>
  <si>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</si>
  <si>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</si>
  <si>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</si>
  <si>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</si>
  <si>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</si>
  <si>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</si>
  <si>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</si>
  <si>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</si>
  <si>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</si>
  <si>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</si>
  <si>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</si>
  <si>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</si>
  <si>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</si>
  <si>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</si>
  <si>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</si>
  <si>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</si>
  <si>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</si>
  <si>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</si>
  <si>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</si>
  <si>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</si>
  <si>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</si>
  <si>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</si>
  <si>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</si>
  <si>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</si>
  <si>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</si>
  <si>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</si>
  <si>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</si>
  <si>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</si>
  <si>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</si>
  <si>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</si>
  <si>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</si>
  <si>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</si>
  <si>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</si>
  <si>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</si>
  <si>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</si>
  <si>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</si>
  <si>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</si>
  <si>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</si>
  <si>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</si>
  <si>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</si>
  <si>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</si>
  <si>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</si>
  <si>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</si>
  <si>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</si>
  <si>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</si>
  <si>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</si>
  <si>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</si>
  <si>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</si>
  <si>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</si>
  <si>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</si>
  <si>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</si>
  <si>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</si>
  <si>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</si>
  <si>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</si>
  <si>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</si>
  <si>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</si>
  <si>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</si>
  <si>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</si>
  <si>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</si>
  <si>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</si>
  <si>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</si>
  <si>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</si>
  <si>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</si>
  <si>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</si>
  <si>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</si>
  <si>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</si>
  <si>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</si>
  <si>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</si>
  <si>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</si>
  <si>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</si>
  <si>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</si>
  <si>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</si>
  <si>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</si>
  <si>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</si>
  <si>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</si>
  <si>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</si>
  <si>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</si>
  <si>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</si>
  <si>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</si>
  <si>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</si>
  <si>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</si>
  <si>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</si>
  <si>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</si>
  <si>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</si>
  <si>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</si>
  <si>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</si>
  <si>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</si>
  <si>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</si>
  <si>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</si>
  <si>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</si>
  <si>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</si>
  <si>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</si>
  <si>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</si>
  <si>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</si>
  <si>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</si>
  <si>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</si>
  <si>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</si>
  <si>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</si>
  <si>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</si>
  <si>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</si>
  <si>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</si>
  <si>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</si>
  <si>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</si>
  <si>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</si>
  <si>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</si>
  <si>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</si>
  <si>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</si>
  <si>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</si>
  <si>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</si>
  <si>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</si>
  <si>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</si>
  <si>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</si>
  <si>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</si>
  <si>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</si>
  <si>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</si>
  <si>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</si>
  <si>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</si>
  <si>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</si>
  <si>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</si>
  <si>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</si>
  <si>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</si>
  <si>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</si>
  <si>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</si>
  <si>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</si>
  <si>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</si>
  <si>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</si>
  <si>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</si>
  <si>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</si>
  <si>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</si>
  <si>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</si>
  <si>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</si>
  <si>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</si>
  <si>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</si>
  <si>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</si>
  <si>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</si>
  <si>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</si>
  <si>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</si>
  <si>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</si>
  <si>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</si>
  <si>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</si>
  <si>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</si>
  <si>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</si>
  <si>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</si>
  <si>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</si>
  <si>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</si>
  <si>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</si>
  <si>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</si>
  <si>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</si>
  <si>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</si>
  <si>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</si>
  <si>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</si>
  <si>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</si>
  <si>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</si>
  <si>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</si>
  <si>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</si>
  <si>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</si>
  <si>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</si>
  <si>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</si>
  <si>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</si>
  <si>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</si>
  <si>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</si>
  <si>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</si>
  <si>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</si>
  <si>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</si>
  <si>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</si>
  <si>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</si>
  <si>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</si>
  <si>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</si>
  <si>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</si>
  <si>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</si>
  <si>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</si>
  <si>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</si>
  <si>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</si>
  <si>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</si>
  <si>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</si>
  <si>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</si>
  <si>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</si>
  <si>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</si>
  <si>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</si>
  <si>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</si>
  <si>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</si>
  <si>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</si>
  <si>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</si>
  <si>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</si>
  <si>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</si>
  <si>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</si>
  <si>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</si>
  <si>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</si>
  <si>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</si>
  <si>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</si>
  <si>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</si>
  <si>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</si>
  <si>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</si>
  <si>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</si>
  <si>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</si>
  <si>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</si>
  <si>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</si>
  <si>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</si>
  <si>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</si>
  <si>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</si>
  <si>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</si>
  <si>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</si>
  <si>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</si>
  <si>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</si>
  <si>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</si>
  <si>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</si>
  <si>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</si>
  <si>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</si>
  <si>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</si>
  <si>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</si>
  <si>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</si>
  <si>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</si>
  <si>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</si>
  <si>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</si>
  <si>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</si>
  <si>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</si>
  <si>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</si>
  <si>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</si>
  <si>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</si>
  <si>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</si>
  <si>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</si>
  <si>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</si>
  <si>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</si>
  <si>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</si>
  <si>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</si>
  <si>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</si>
  <si>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</si>
  <si>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</si>
  <si>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</si>
  <si>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</si>
  <si>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</si>
  <si>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</si>
  <si>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</si>
  <si>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</si>
  <si>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</si>
  <si>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</si>
  <si>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</si>
  <si>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</si>
  <si>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</si>
  <si>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</si>
  <si>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</si>
  <si>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</si>
  <si>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</si>
  <si>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</si>
  <si>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</si>
  <si>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</si>
  <si>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</si>
  <si>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</si>
  <si>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</si>
  <si>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</si>
  <si>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</si>
  <si>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</si>
  <si>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</si>
  <si>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</si>
  <si>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</si>
  <si>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</si>
  <si>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</si>
  <si>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</si>
  <si>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</si>
  <si>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</si>
  <si>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</si>
  <si>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</si>
  <si>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</si>
  <si>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</si>
  <si>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</si>
  <si>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</si>
  <si>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</si>
  <si>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</si>
  <si>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</si>
  <si>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</si>
  <si>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</si>
  <si>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</si>
  <si>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</si>
  <si>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</si>
  <si>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</si>
  <si>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</si>
  <si>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</si>
  <si>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</si>
  <si>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</si>
  <si>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</si>
  <si>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</si>
  <si>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</si>
  <si>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</si>
  <si>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</si>
  <si>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</si>
  <si>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</si>
  <si>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</si>
  <si>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</si>
  <si>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</si>
  <si>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</si>
  <si>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</si>
  <si>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</si>
  <si>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</si>
  <si>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</si>
  <si>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</si>
  <si>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</si>
  <si>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</si>
  <si>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</si>
  <si>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</si>
  <si>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</si>
  <si>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</si>
  <si>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</si>
  <si>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</si>
  <si>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</si>
  <si>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</si>
  <si>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</si>
  <si>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</si>
  <si>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</si>
  <si>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</si>
  <si>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</si>
  <si>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</si>
  <si>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</si>
  <si>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</si>
  <si>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</si>
  <si>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</si>
  <si>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</si>
  <si>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</si>
  <si>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</si>
  <si>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</si>
  <si>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</si>
  <si>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</si>
  <si>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</si>
  <si>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</si>
  <si>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</si>
  <si>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</si>
  <si>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</si>
  <si>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</si>
  <si>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</si>
  <si>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</si>
  <si>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</si>
  <si>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</si>
  <si>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</si>
  <si>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</si>
  <si>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</si>
  <si>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</si>
  <si>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</si>
  <si>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</si>
  <si>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</si>
  <si>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</si>
  <si>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</si>
  <si>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</si>
  <si>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</si>
  <si>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</si>
  <si>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</si>
  <si>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</si>
  <si>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</si>
  <si>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</si>
  <si>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</si>
  <si>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</si>
  <si>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</si>
  <si>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</si>
  <si>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</si>
  <si>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</si>
  <si>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</si>
  <si>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</si>
  <si>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</si>
  <si>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</si>
  <si>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</si>
  <si>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</si>
  <si>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</si>
  <si>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</si>
  <si>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</si>
  <si>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</si>
  <si>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</si>
  <si>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</si>
  <si>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</si>
  <si>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</si>
  <si>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</si>
  <si>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</si>
  <si>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</si>
  <si>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</si>
  <si>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</si>
  <si>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</si>
  <si>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</si>
  <si>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</si>
  <si>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</si>
  <si>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</si>
  <si>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</si>
  <si>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</si>
  <si>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</si>
  <si>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</si>
  <si>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</si>
  <si>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</si>
  <si>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</si>
  <si>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</si>
  <si>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</si>
  <si>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</si>
  <si>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</si>
  <si>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</si>
  <si>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</si>
  <si>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</si>
  <si>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</si>
  <si>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</si>
  <si>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</si>
  <si>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</si>
  <si>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</si>
  <si>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</si>
  <si>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</si>
  <si>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</si>
  <si>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</si>
  <si>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</si>
  <si>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</si>
  <si>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</si>
  <si>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</si>
  <si>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</si>
  <si>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</si>
  <si>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</si>
  <si>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</si>
  <si>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</si>
  <si>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</si>
  <si>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</si>
  <si>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</si>
  <si>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</si>
  <si>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</si>
  <si>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</si>
  <si>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</si>
  <si>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</si>
  <si>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</si>
  <si>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</si>
  <si>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</si>
  <si>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</si>
  <si>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</si>
  <si>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</si>
  <si>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</si>
  <si>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</si>
  <si>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</si>
  <si>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</si>
  <si>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</si>
  <si>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</si>
  <si>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</si>
  <si>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</si>
  <si>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</si>
  <si>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</si>
  <si>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</si>
  <si>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</si>
  <si>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</si>
  <si>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</si>
  <si>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</si>
  <si>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</si>
  <si>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</si>
  <si>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</si>
  <si>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</si>
  <si>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</si>
  <si>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</si>
  <si>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</si>
  <si>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</si>
  <si>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</si>
  <si>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</si>
  <si>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</si>
  <si>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</si>
  <si>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</si>
  <si>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</si>
  <si>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</si>
  <si>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</si>
  <si>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</si>
  <si>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</si>
  <si>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</si>
  <si>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</si>
  <si>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</si>
  <si>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</si>
  <si>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</si>
  <si>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</si>
  <si>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</si>
  <si>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</si>
  <si>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</si>
  <si>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</si>
  <si>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</si>
  <si>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</si>
  <si>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</si>
  <si>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</si>
  <si>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</si>
  <si>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</si>
  <si>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</si>
  <si>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</si>
  <si>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</si>
  <si>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</si>
  <si>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</si>
  <si>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</si>
  <si>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</si>
  <si>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</si>
  <si>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</si>
  <si>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</si>
  <si>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</si>
  <si>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</si>
  <si>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</si>
  <si>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</si>
  <si>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</si>
  <si>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</si>
  <si>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</si>
  <si>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</si>
  <si>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</si>
  <si>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</si>
  <si>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</si>
  <si>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</si>
  <si>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</si>
  <si>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</si>
  <si>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</si>
  <si>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</si>
  <si>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</si>
  <si>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</si>
  <si>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</si>
  <si>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</si>
  <si>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</si>
  <si>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</si>
  <si>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</si>
  <si>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</si>
  <si>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</si>
  <si>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</si>
  <si>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</si>
  <si>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</si>
  <si>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</si>
  <si>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</si>
  <si>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</si>
  <si>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</si>
  <si>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</si>
  <si>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</si>
  <si>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</si>
  <si>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</si>
  <si>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</si>
  <si>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</si>
  <si>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</si>
  <si>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</si>
  <si>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</si>
  <si>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</si>
  <si>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</si>
  <si>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</si>
  <si>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</si>
  <si>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</si>
  <si>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</si>
  <si>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</si>
  <si>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</si>
  <si>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</si>
  <si>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</si>
  <si>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</si>
  <si>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</si>
  <si>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</si>
  <si>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</si>
  <si>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</si>
  <si>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</si>
  <si>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</si>
  <si>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</si>
  <si>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</si>
  <si>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</si>
  <si>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</si>
  <si>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</si>
  <si>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</si>
  <si>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</si>
  <si>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</si>
  <si>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</si>
  <si>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</si>
  <si>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</si>
  <si>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</si>
  <si>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</si>
  <si>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</si>
  <si>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</si>
  <si>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</si>
  <si>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</si>
  <si>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</si>
  <si>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</si>
  <si>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</si>
  <si>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</si>
  <si>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</si>
  <si>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</si>
  <si>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</si>
  <si>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</si>
  <si>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</si>
  <si>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</si>
  <si>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</si>
  <si>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</si>
  <si>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</si>
  <si>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</si>
  <si>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</si>
  <si>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</si>
  <si>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</si>
  <si>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</si>
  <si>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</si>
  <si>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</si>
  <si>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</si>
  <si>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</si>
  <si>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</si>
  <si>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</si>
  <si>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</si>
  <si>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</si>
  <si>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</si>
  <si>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</si>
  <si>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</si>
  <si>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</si>
  <si>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</si>
  <si>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</si>
  <si>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</si>
  <si>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</si>
  <si>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</si>
  <si>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</si>
  <si>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</si>
  <si>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</si>
  <si>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</si>
  <si>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</si>
  <si>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</si>
  <si>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</si>
  <si>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</si>
  <si>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</si>
  <si>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</si>
  <si>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</si>
  <si>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</si>
  <si>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</si>
  <si>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</si>
  <si>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</si>
  <si>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</si>
  <si>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</si>
  <si>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</si>
  <si>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</si>
  <si>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</si>
  <si>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</si>
  <si>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</si>
  <si>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</si>
  <si>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</si>
  <si>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</si>
  <si>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</si>
  <si>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</si>
  <si>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</si>
  <si>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</si>
  <si>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</si>
  <si>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</si>
  <si>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</si>
  <si>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</si>
  <si>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</si>
  <si>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</si>
  <si>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</si>
  <si>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</si>
  <si>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</si>
  <si>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</si>
  <si>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</si>
  <si>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</si>
  <si>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</si>
  <si>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</si>
  <si>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</si>
  <si>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</si>
  <si>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</si>
  <si>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</si>
  <si>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</si>
  <si>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</si>
  <si>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</si>
  <si>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</si>
  <si>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</si>
  <si>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</si>
  <si>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</si>
  <si>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</si>
  <si>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</si>
  <si>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</si>
  <si>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</si>
  <si>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</si>
  <si>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</si>
  <si>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</si>
  <si>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</si>
  <si>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</si>
  <si>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</si>
  <si>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</si>
  <si>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</si>
  <si>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</si>
  <si>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</si>
  <si>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</si>
  <si>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</si>
  <si>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</si>
  <si>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</si>
  <si>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</si>
  <si>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</si>
  <si>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</si>
  <si>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</si>
  <si>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</si>
  <si>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</si>
  <si>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</si>
  <si>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</si>
  <si>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</si>
  <si>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</si>
  <si>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</si>
  <si>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</si>
  <si>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</si>
  <si>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</si>
  <si>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</si>
  <si>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</si>
  <si>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</si>
  <si>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</si>
  <si>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</si>
  <si>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</si>
  <si>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</si>
  <si>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</si>
  <si>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</si>
  <si>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</si>
  <si>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</si>
  <si>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</si>
  <si>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</si>
  <si>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</si>
  <si>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</si>
  <si>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</si>
  <si>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</si>
  <si>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</si>
  <si>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</si>
  <si>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</si>
  <si>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</si>
  <si>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</si>
  <si>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</si>
  <si>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</si>
  <si>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</si>
  <si>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</si>
  <si>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</si>
  <si>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</si>
  <si>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</si>
  <si>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</si>
  <si>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</si>
  <si>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</si>
  <si>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</si>
  <si>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</si>
  <si>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</si>
  <si>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</si>
  <si>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</si>
  <si>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</si>
  <si>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</si>
  <si>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</si>
  <si>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</si>
  <si>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</si>
  <si>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</si>
  <si>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</si>
  <si>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</si>
  <si>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</si>
  <si>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</si>
  <si>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</si>
  <si>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</si>
  <si>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</si>
  <si>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</si>
  <si>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</si>
  <si>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</si>
  <si>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</si>
  <si>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</si>
  <si>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</si>
  <si>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</si>
  <si>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</si>
  <si>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</si>
  <si>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</si>
  <si>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</si>
  <si>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</si>
  <si>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</si>
  <si>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</si>
  <si>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</si>
  <si>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</si>
  <si>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</si>
  <si>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</si>
  <si>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</si>
  <si>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</si>
  <si>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</si>
  <si>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</si>
  <si>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</si>
  <si>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</si>
  <si>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</si>
  <si>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</si>
  <si>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</si>
  <si>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</si>
  <si>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</si>
  <si>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</si>
  <si>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</si>
  <si>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</si>
  <si>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</si>
  <si>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</si>
  <si>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</si>
  <si>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</si>
  <si>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</si>
  <si>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</si>
  <si>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</si>
  <si>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</si>
  <si>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</si>
  <si>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</si>
  <si>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</si>
  <si>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</si>
  <si>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</si>
  <si>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</si>
  <si>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</si>
  <si>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</si>
  <si>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</si>
  <si>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</si>
  <si>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</si>
  <si>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</si>
  <si>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</si>
  <si>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</si>
  <si>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</si>
  <si>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</si>
  <si>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</si>
  <si>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</si>
  <si>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</si>
  <si>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</si>
  <si>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</si>
  <si>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</si>
  <si>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</si>
  <si>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</si>
  <si>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</si>
  <si>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</si>
  <si>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</si>
  <si>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</si>
  <si>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</si>
  <si>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</si>
  <si>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</si>
  <si>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</si>
  <si>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</si>
  <si>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</si>
  <si>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</si>
  <si>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</si>
  <si>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</si>
  <si>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</si>
  <si>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</si>
  <si>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</si>
  <si>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</si>
  <si>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</si>
  <si>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</si>
  <si>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</si>
  <si>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</si>
  <si>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</si>
  <si>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</si>
  <si>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</si>
  <si>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</si>
  <si>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</si>
  <si>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</si>
  <si>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</si>
  <si>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</si>
  <si>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</si>
  <si>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</si>
  <si>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</si>
  <si>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</si>
  <si>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</si>
  <si>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</si>
  <si>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</si>
  <si>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</si>
  <si>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</si>
  <si>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</si>
  <si>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</si>
  <si>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</si>
  <si>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</si>
  <si>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</si>
  <si>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</si>
  <si>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</si>
  <si>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</si>
  <si>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</si>
  <si>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</si>
  <si>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</si>
  <si>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</si>
  <si>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</si>
  <si>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</si>
  <si>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</si>
  <si>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</si>
  <si>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</si>
  <si>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</si>
  <si>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</si>
  <si>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</si>
  <si>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</si>
  <si>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</si>
  <si>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</si>
  <si>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</si>
  <si>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</si>
  <si>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</si>
  <si>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</si>
  <si>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</si>
  <si>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</si>
  <si>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</si>
  <si>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</si>
  <si>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</si>
  <si>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</si>
  <si>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</si>
  <si>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</si>
  <si>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</si>
  <si>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</si>
  <si>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</si>
  <si>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</si>
  <si>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</si>
  <si>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</si>
  <si>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</si>
  <si>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</si>
  <si>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</si>
  <si>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</si>
  <si>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</si>
  <si>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</si>
  <si>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</si>
  <si>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</si>
  <si>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</si>
  <si>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</si>
  <si>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</si>
  <si>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</si>
  <si>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</si>
  <si>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</si>
  <si>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</si>
  <si>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</si>
  <si>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</si>
  <si>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</si>
  <si>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</si>
  <si>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</si>
  <si>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</si>
  <si>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</si>
  <si>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</si>
  <si>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</si>
  <si>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</si>
  <si>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</si>
  <si>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</si>
  <si>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</si>
  <si>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</si>
  <si>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</si>
  <si>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</si>
  <si>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</si>
  <si>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</si>
  <si>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</si>
  <si>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</si>
  <si>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</si>
  <si>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</si>
  <si>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</si>
  <si>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</si>
  <si>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</si>
  <si>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</si>
  <si>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</si>
  <si>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</si>
  <si>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</si>
  <si>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</si>
  <si>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</si>
  <si>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</si>
  <si>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</si>
  <si>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</si>
  <si>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</si>
  <si>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</si>
  <si>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</si>
  <si>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</si>
  <si>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</si>
  <si>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</si>
  <si>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</si>
  <si>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</si>
  <si>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</si>
  <si>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</si>
  <si>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</si>
  <si>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</si>
  <si>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</si>
  <si>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</si>
  <si>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</si>
  <si>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</si>
  <si>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</si>
  <si>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</si>
  <si>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</si>
  <si>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</si>
  <si>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</si>
  <si>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</si>
  <si>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</si>
  <si>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</si>
  <si>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</si>
  <si>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</si>
  <si>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</si>
  <si>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</si>
  <si>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</si>
  <si>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</si>
  <si>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</si>
  <si>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</si>
  <si>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</si>
  <si>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</si>
  <si>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</si>
  <si>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</si>
  <si>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</si>
  <si>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</si>
  <si>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</si>
  <si>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</si>
  <si>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</si>
  <si>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</si>
  <si>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</si>
  <si>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</si>
  <si>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</si>
  <si>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</si>
  <si>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</si>
  <si>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</si>
  <si>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</si>
  <si>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</si>
  <si>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</si>
  <si>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</si>
  <si>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</si>
  <si>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</si>
  <si>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</si>
  <si>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</si>
  <si>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</si>
  <si>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</si>
  <si>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</si>
  <si>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</si>
  <si>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</si>
  <si>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</si>
  <si>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</si>
  <si>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</si>
  <si>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</si>
  <si>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</si>
  <si>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</si>
  <si>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</si>
  <si>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</si>
  <si>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</si>
  <si>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</si>
  <si>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</si>
  <si>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</si>
  <si>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</si>
  <si>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</si>
  <si>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</si>
  <si>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</si>
  <si>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</si>
  <si>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</si>
  <si>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</si>
  <si>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</si>
  <si>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</si>
  <si>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</si>
  <si>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</si>
  <si>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</si>
  <si>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</si>
  <si>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</si>
  <si>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</si>
  <si>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</si>
  <si>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</si>
  <si>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</si>
  <si>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</si>
  <si>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</si>
  <si>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</si>
  <si>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</si>
  <si>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</si>
  <si>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</si>
  <si>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</si>
  <si>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</si>
  <si>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</si>
  <si>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</si>
  <si>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</si>
  <si>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</si>
  <si>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</si>
  <si>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</si>
  <si>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</si>
  <si>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</si>
  <si>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</si>
  <si>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</si>
  <si>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</si>
  <si>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</si>
  <si>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</si>
  <si>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</si>
  <si>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</si>
  <si>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</si>
  <si>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</si>
  <si>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</si>
  <si>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</si>
  <si>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</si>
  <si>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</si>
  <si>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</si>
  <si>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</si>
  <si>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</si>
  <si>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</si>
  <si>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</si>
  <si>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</si>
  <si>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</si>
  <si>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</si>
  <si>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</si>
  <si>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</si>
  <si>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</si>
  <si>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</si>
  <si>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</si>
  <si>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</si>
  <si>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</si>
  <si>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</si>
  <si>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</si>
  <si>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</si>
  <si>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</si>
  <si>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</si>
  <si>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</si>
  <si>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</si>
  <si>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</si>
  <si>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</si>
  <si>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</si>
  <si>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</si>
  <si>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</si>
  <si>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</si>
  <si>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</si>
  <si>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</si>
  <si>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</si>
  <si>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</si>
  <si>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</si>
  <si>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</si>
  <si>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</si>
  <si>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</si>
  <si>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</si>
  <si>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</si>
  <si>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</si>
  <si>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</si>
  <si>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</si>
  <si>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</si>
  <si>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</si>
  <si>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</si>
  <si>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</si>
  <si>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</si>
  <si>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</si>
  <si>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</si>
  <si>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</si>
  <si>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</si>
  <si>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</si>
  <si>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</si>
  <si>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</si>
  <si>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</si>
  <si>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</si>
  <si>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</si>
  <si>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</si>
  <si>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</si>
  <si>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</si>
  <si>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</si>
  <si>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</si>
  <si>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</si>
  <si>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</si>
  <si>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</si>
  <si>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</si>
  <si>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</si>
  <si>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</si>
  <si>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</si>
  <si>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</si>
  <si>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</si>
  <si>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</si>
  <si>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</si>
  <si>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</si>
  <si>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</si>
  <si>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</si>
  <si>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</si>
  <si>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</si>
  <si>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</si>
  <si>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</si>
  <si>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</si>
  <si>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</si>
  <si>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</si>
  <si>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</si>
  <si>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</si>
  <si>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</si>
  <si>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</si>
  <si>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</si>
  <si>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</si>
  <si>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</si>
  <si>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</si>
  <si>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</si>
  <si>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</si>
  <si>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</si>
  <si>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</si>
  <si>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</si>
  <si>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</si>
  <si>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</si>
  <si>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</si>
  <si>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</si>
  <si>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</si>
  <si>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</si>
  <si>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</si>
  <si>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</si>
  <si>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</si>
  <si>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</si>
  <si>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</si>
  <si>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</si>
  <si>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</si>
  <si>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</si>
  <si>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</si>
  <si>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</si>
  <si>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</si>
  <si>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</si>
  <si>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</si>
  <si>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</si>
  <si>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</si>
  <si>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</si>
  <si>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</si>
  <si>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</si>
  <si>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</si>
  <si>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</si>
  <si>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</si>
  <si>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</si>
  <si>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</si>
  <si>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</si>
  <si>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</si>
  <si>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</si>
  <si>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</si>
  <si>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</si>
  <si>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</si>
  <si>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</si>
  <si>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</si>
  <si>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</si>
  <si>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</si>
  <si>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</si>
  <si>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</si>
  <si>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</si>
  <si>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</si>
  <si>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</si>
  <si>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</si>
  <si>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</si>
  <si>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</si>
  <si>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</si>
  <si>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</si>
  <si>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</si>
  <si>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</si>
  <si>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</si>
  <si>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</si>
  <si>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</si>
  <si>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</si>
  <si>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</si>
  <si>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</si>
  <si>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</si>
  <si>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</si>
  <si>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</si>
  <si>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</si>
  <si>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</si>
  <si>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</si>
  <si>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</si>
  <si>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</si>
  <si>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</si>
  <si>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</si>
  <si>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</si>
  <si>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</si>
  <si>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</si>
  <si>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</si>
  <si>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</si>
  <si>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</si>
  <si>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</si>
  <si>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</si>
  <si>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</si>
  <si>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</si>
  <si>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</si>
  <si>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</si>
  <si>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</si>
  <si>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</si>
  <si>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</si>
  <si>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</si>
  <si>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</si>
  <si>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</si>
  <si>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</si>
  <si>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</si>
  <si>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</si>
  <si>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</si>
  <si>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</si>
  <si>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</si>
  <si>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</si>
  <si>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</si>
  <si>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</si>
  <si>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</si>
  <si>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</si>
  <si>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</si>
  <si>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</si>
  <si>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</si>
  <si>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</si>
  <si>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</si>
  <si>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</si>
  <si>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</si>
  <si>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</si>
  <si>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</si>
  <si>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</si>
  <si>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</si>
  <si>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</si>
  <si>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</si>
  <si>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</si>
  <si>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</si>
  <si>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</si>
  <si>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</si>
  <si>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</si>
  <si>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</si>
  <si>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</si>
  <si>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</si>
  <si>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</si>
  <si>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</si>
  <si>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</si>
  <si>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</si>
  <si>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</si>
  <si>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</si>
  <si>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</si>
  <si>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</si>
  <si>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</si>
  <si>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</si>
  <si>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</si>
  <si>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</si>
  <si>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</si>
  <si>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</si>
  <si>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</si>
  <si>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</si>
  <si>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</si>
  <si>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</si>
  <si>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</si>
  <si>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</si>
  <si>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</si>
  <si>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</si>
  <si>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</si>
  <si>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</si>
  <si>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</si>
  <si>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</si>
  <si>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</si>
  <si>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</si>
  <si>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</si>
  <si>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</si>
  <si>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</si>
  <si>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</si>
  <si>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</si>
  <si>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</si>
  <si>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</si>
  <si>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</si>
  <si>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</si>
  <si>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</si>
  <si>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</si>
  <si>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</si>
  <si>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</si>
  <si>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</si>
  <si>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</si>
  <si>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</si>
  <si>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</si>
  <si>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</si>
  <si>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</si>
  <si>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</si>
  <si>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</si>
  <si>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</si>
  <si>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</si>
  <si>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</si>
  <si>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</si>
  <si>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</si>
  <si>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</si>
  <si>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</si>
  <si>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</si>
  <si>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</si>
  <si>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</si>
  <si>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</si>
  <si>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</si>
  <si>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</si>
  <si>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</si>
  <si>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</si>
  <si>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</si>
  <si>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</si>
  <si>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</si>
  <si>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</si>
  <si>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</si>
  <si>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</si>
  <si>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</si>
  <si>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</si>
  <si>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</si>
  <si>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</si>
  <si>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</si>
  <si>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</si>
  <si>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</si>
  <si>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</si>
  <si>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</si>
  <si>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</si>
  <si>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</si>
  <si>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</si>
  <si>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</si>
  <si>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</si>
  <si>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</si>
  <si>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</si>
  <si>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</si>
  <si>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</si>
  <si>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</si>
  <si>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</si>
  <si>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</si>
  <si>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</si>
  <si>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</si>
  <si>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</si>
  <si>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</si>
  <si>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</si>
  <si>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</si>
  <si>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</si>
  <si>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</si>
  <si>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</si>
  <si>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</si>
  <si>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</si>
  <si>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</si>
  <si>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</si>
  <si>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</si>
  <si>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</si>
  <si>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</si>
  <si>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</si>
  <si>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</si>
  <si>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</si>
  <si>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</si>
  <si>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</si>
  <si>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</si>
  <si>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</si>
  <si>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</si>
  <si>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</si>
  <si>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</si>
  <si>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</si>
  <si>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</si>
  <si>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</si>
  <si>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</si>
  <si>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</si>
  <si>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</si>
  <si>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</si>
  <si>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</si>
  <si>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</si>
  <si>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</si>
  <si>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</si>
  <si>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</si>
  <si>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</si>
  <si>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</si>
  <si>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</si>
  <si>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</si>
  <si>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</si>
  <si>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</si>
  <si>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</si>
  <si>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</si>
  <si>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</si>
  <si>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</si>
  <si>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</si>
  <si>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</si>
  <si>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</si>
  <si>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</si>
  <si>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</si>
  <si>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</si>
  <si>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</si>
  <si>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</si>
  <si>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</si>
  <si>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</si>
  <si>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</si>
  <si>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</si>
  <si>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</si>
  <si>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</si>
  <si>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</si>
  <si>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</si>
  <si>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</si>
  <si>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</si>
  <si>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</si>
  <si>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</si>
  <si>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</si>
  <si>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</si>
  <si>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</si>
  <si>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</si>
  <si>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</si>
  <si>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</si>
  <si>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</si>
  <si>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</si>
  <si>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</si>
  <si>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</si>
  <si>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</si>
  <si>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</si>
  <si>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</si>
  <si>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</si>
  <si>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</si>
  <si>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</si>
  <si>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</si>
  <si>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</si>
  <si>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</si>
  <si>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</si>
  <si>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</si>
  <si>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</si>
  <si>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</si>
  <si>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</si>
  <si>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</si>
  <si>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</si>
  <si>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</si>
  <si>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</si>
  <si>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</si>
  <si>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</si>
  <si>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</si>
  <si>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</si>
  <si>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</si>
  <si>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</si>
  <si>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</si>
  <si>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</si>
  <si>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</si>
  <si>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</si>
  <si>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</si>
  <si>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</si>
  <si>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</si>
  <si>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</si>
  <si>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</si>
  <si>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</si>
  <si>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</si>
  <si>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</si>
  <si>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</si>
  <si>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</si>
  <si>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</si>
  <si>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</si>
  <si>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</si>
  <si>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</si>
  <si>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</si>
  <si>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</si>
  <si>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</si>
  <si>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</si>
  <si>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</si>
  <si>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</si>
  <si>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</si>
  <si>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</si>
  <si>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</si>
  <si>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</si>
  <si>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</si>
  <si>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</si>
  <si>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</si>
  <si>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</si>
  <si>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</si>
  <si>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</si>
  <si>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</si>
  <si>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</si>
  <si>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</si>
  <si>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</si>
  <si>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</si>
  <si>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</si>
  <si>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</si>
  <si>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</si>
  <si>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</si>
  <si>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</si>
  <si>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</si>
  <si>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</si>
  <si>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</si>
  <si>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</si>
  <si>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</si>
  <si>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</si>
  <si>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</si>
  <si>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</si>
  <si>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</si>
  <si>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</si>
  <si>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</si>
  <si>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</si>
  <si>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</si>
  <si>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</si>
  <si>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</si>
  <si>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</si>
  <si>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</si>
  <si>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</si>
  <si>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</si>
  <si>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</si>
  <si>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</si>
  <si>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</si>
  <si>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</si>
  <si>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</si>
  <si>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</si>
  <si>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</si>
  <si>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</si>
  <si>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</si>
  <si>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</si>
  <si>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</si>
  <si>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</si>
  <si>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</si>
  <si>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</si>
  <si>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</si>
  <si>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</si>
  <si>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</si>
  <si>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</si>
  <si>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</si>
  <si>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</si>
  <si>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</si>
  <si>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</si>
  <si>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</si>
  <si>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</si>
  <si>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</si>
  <si>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</si>
  <si>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</si>
  <si>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</si>
  <si>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</si>
  <si>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</si>
  <si>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</si>
  <si>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</si>
  <si>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</si>
  <si>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</si>
  <si>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</si>
  <si>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</si>
  <si>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</si>
  <si>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</si>
  <si>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</si>
  <si>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</si>
  <si>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</si>
  <si>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</si>
  <si>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</si>
  <si>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</si>
  <si>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</si>
  <si>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</si>
  <si>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</si>
  <si>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</si>
  <si>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</si>
  <si>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</si>
  <si>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</si>
  <si>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</si>
  <si>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</si>
  <si>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</si>
  <si>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</si>
  <si>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</si>
  <si>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</si>
  <si>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</si>
  <si>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</si>
  <si>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</si>
  <si>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</si>
  <si>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</si>
  <si>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</si>
  <si>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</si>
  <si>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</si>
  <si>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</si>
  <si>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</si>
  <si>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</si>
  <si>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</si>
  <si>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</si>
  <si>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</si>
  <si>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</si>
  <si>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</si>
  <si>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</si>
  <si>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</si>
  <si>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</si>
  <si>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</si>
  <si>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</si>
  <si>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</si>
  <si>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</si>
  <si>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</si>
  <si>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</si>
  <si>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</si>
  <si>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</si>
  <si>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</si>
  <si>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</si>
  <si>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</si>
  <si>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</si>
  <si>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</si>
  <si>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</si>
  <si>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</si>
  <si>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</si>
  <si>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</si>
  <si>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</si>
  <si>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</si>
  <si>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</si>
  <si>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</si>
  <si>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</si>
  <si>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</si>
  <si>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</si>
  <si>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</si>
  <si>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</si>
  <si>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</si>
  <si>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</si>
  <si>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</si>
  <si>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</si>
  <si>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</si>
  <si>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</si>
  <si>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</si>
  <si>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</si>
  <si>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</si>
  <si>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</si>
  <si>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</si>
  <si>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</si>
  <si>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</si>
  <si>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</si>
  <si>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</si>
  <si>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</si>
  <si>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</si>
  <si>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</si>
  <si>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</si>
  <si>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</si>
  <si>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</si>
  <si>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</si>
  <si>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</si>
  <si>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</si>
  <si>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</si>
  <si>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</si>
  <si>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</si>
  <si>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</si>
  <si>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</si>
  <si>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</si>
  <si>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</si>
  <si>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</si>
  <si>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</si>
  <si>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</si>
  <si>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</si>
  <si>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</si>
  <si>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</si>
  <si>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</si>
  <si>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</si>
  <si>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</si>
  <si>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</si>
  <si>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</si>
  <si>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</si>
  <si>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</si>
  <si>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</si>
  <si>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</si>
  <si>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</si>
  <si>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</si>
  <si>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</si>
  <si>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</si>
  <si>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</si>
  <si>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</si>
  <si>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</si>
  <si>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</si>
  <si>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</si>
  <si>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</si>
  <si>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</si>
  <si>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</si>
  <si>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</si>
  <si>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</si>
  <si>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</si>
  <si>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</si>
  <si>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</si>
  <si>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</si>
  <si>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</si>
  <si>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</si>
  <si>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</si>
  <si>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</si>
  <si>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</si>
  <si>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</si>
  <si>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</si>
  <si>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</si>
  <si>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</si>
  <si>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</si>
  <si>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</si>
  <si>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</si>
  <si>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</si>
  <si>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</si>
  <si>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</si>
  <si>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</si>
  <si>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</si>
  <si>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</si>
  <si>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</si>
  <si>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</si>
  <si>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</si>
  <si>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</si>
  <si>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</si>
  <si>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</si>
  <si>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</si>
  <si>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</si>
  <si>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</si>
  <si>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</si>
  <si>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</si>
  <si>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</si>
  <si>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</si>
  <si>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</si>
  <si>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</si>
  <si>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</si>
  <si>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</si>
  <si>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</si>
  <si>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</si>
  <si>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</si>
  <si>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</si>
  <si>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</si>
  <si>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</si>
  <si>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</si>
  <si>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</si>
  <si>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</si>
  <si>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</si>
  <si>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</si>
  <si>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</si>
  <si>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</si>
  <si>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</si>
  <si>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</si>
  <si>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</si>
  <si>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</si>
  <si>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</si>
  <si>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</si>
  <si>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</si>
  <si>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</si>
  <si>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</si>
  <si>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</si>
  <si>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</si>
  <si>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</si>
  <si>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</si>
  <si>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</si>
  <si>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</si>
  <si>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</si>
  <si>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</si>
  <si>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</si>
  <si>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</si>
  <si>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</si>
  <si>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</si>
  <si>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</si>
  <si>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</si>
  <si>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</si>
  <si>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</si>
  <si>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</si>
  <si>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</si>
  <si>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</si>
  <si>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</si>
  <si>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</si>
  <si>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</si>
  <si>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</si>
  <si>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</si>
  <si>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</si>
  <si>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</si>
  <si>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</si>
  <si>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</si>
  <si>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</si>
  <si>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</si>
  <si>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</si>
  <si>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</si>
  <si>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</si>
  <si>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</si>
  <si>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</si>
  <si>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</si>
  <si>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</si>
  <si>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</si>
  <si>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</si>
  <si>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</si>
  <si>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</si>
  <si>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</si>
  <si>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</si>
  <si>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</si>
  <si>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</si>
  <si>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</si>
  <si>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</si>
  <si>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</si>
  <si>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</si>
  <si>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</si>
  <si>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</si>
  <si>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</si>
  <si>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</si>
  <si>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</si>
  <si>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</si>
  <si>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</si>
  <si>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</si>
  <si>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</si>
  <si>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</si>
  <si>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</si>
  <si>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</si>
  <si>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</si>
  <si>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</si>
  <si>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</si>
  <si>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</si>
  <si>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</si>
  <si>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</si>
  <si>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</si>
  <si>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</si>
  <si>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</si>
  <si>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</si>
  <si>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</si>
  <si>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</si>
  <si>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</si>
  <si>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</si>
  <si>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</si>
  <si>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</si>
  <si>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</si>
  <si>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</si>
  <si>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</si>
  <si>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</si>
  <si>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</si>
  <si>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</si>
  <si>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</si>
  <si>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</si>
  <si>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</si>
  <si>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</si>
  <si>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</si>
  <si>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</si>
  <si>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</si>
  <si>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</si>
  <si>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</si>
  <si>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</si>
  <si>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</si>
  <si>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</si>
  <si>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</si>
  <si>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</si>
  <si>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</si>
  <si>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</si>
  <si>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</si>
  <si>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</si>
  <si>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</si>
  <si>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</si>
  <si>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</si>
  <si>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</si>
  <si>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</si>
  <si>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</si>
  <si>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</si>
  <si>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</si>
  <si>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</si>
  <si>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</si>
  <si>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</si>
  <si>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</si>
  <si>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</si>
  <si>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</si>
  <si>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</si>
  <si>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</si>
  <si>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</si>
  <si>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</si>
  <si>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</si>
  <si>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</si>
  <si>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</si>
  <si>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</si>
  <si>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</si>
  <si>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</si>
  <si>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</si>
  <si>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</si>
  <si>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</si>
  <si>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</si>
  <si>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</si>
  <si>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</si>
  <si>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</si>
  <si>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</si>
  <si>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</si>
  <si>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</si>
  <si>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</si>
  <si>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</si>
  <si>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</si>
  <si>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</si>
  <si>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</si>
  <si>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</si>
  <si>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</si>
  <si>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</si>
  <si>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</si>
  <si>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</si>
  <si>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</si>
  <si>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</si>
  <si>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</si>
  <si>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</si>
  <si>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</si>
  <si>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</si>
  <si>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</si>
  <si>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</si>
  <si>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</si>
  <si>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</si>
  <si>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</si>
  <si>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</si>
  <si>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</si>
  <si>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</si>
  <si>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</si>
  <si>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</si>
  <si>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</si>
  <si>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</si>
  <si>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</si>
  <si>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</si>
  <si>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</si>
  <si>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</si>
  <si>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</si>
  <si>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</si>
  <si>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</si>
  <si>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</si>
  <si>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</si>
  <si>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</si>
  <si>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</si>
  <si>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</si>
  <si>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</si>
  <si>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</si>
  <si>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</si>
  <si>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</si>
  <si>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</si>
  <si>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</si>
  <si>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</si>
  <si>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</si>
  <si>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</si>
  <si>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</si>
  <si>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</si>
  <si>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</si>
  <si>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</si>
  <si>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</si>
  <si>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</si>
  <si>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</si>
  <si>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</si>
  <si>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</si>
  <si>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</si>
  <si>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</si>
  <si>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</si>
  <si>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</si>
  <si>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</si>
  <si>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</si>
  <si>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</si>
  <si>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</si>
  <si>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</si>
  <si>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</si>
  <si>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</si>
  <si>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</si>
  <si>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</si>
  <si>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</si>
  <si>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</si>
  <si>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</si>
  <si>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</si>
  <si>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</si>
  <si>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</si>
  <si>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</si>
  <si>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</si>
  <si>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</si>
  <si>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</si>
  <si>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</si>
  <si>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</si>
  <si>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</si>
  <si>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</si>
  <si>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</si>
  <si>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</si>
  <si>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</si>
  <si>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</si>
  <si>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</si>
  <si>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</si>
  <si>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</si>
  <si>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</si>
  <si>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</si>
  <si>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</si>
  <si>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</si>
  <si>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</si>
  <si>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</si>
  <si>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</si>
  <si>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</si>
  <si>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</si>
  <si>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</si>
  <si>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</si>
  <si>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</si>
  <si>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</si>
  <si>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</si>
  <si>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</si>
  <si>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</si>
  <si>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</si>
  <si>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</si>
  <si>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</si>
  <si>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</si>
  <si>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</si>
  <si>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</si>
  <si>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</si>
  <si>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</si>
  <si>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</si>
  <si>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</si>
  <si>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</si>
  <si>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</si>
  <si>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</si>
  <si>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</si>
  <si>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</si>
  <si>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</si>
  <si>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</si>
  <si>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</si>
  <si>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</si>
  <si>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</si>
  <si>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</si>
  <si>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</si>
  <si>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</si>
  <si>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</si>
  <si>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</si>
  <si>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</si>
  <si>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</si>
  <si>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</si>
  <si>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</si>
  <si>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</si>
  <si>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</si>
  <si>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</si>
  <si>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</si>
  <si>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</si>
  <si>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</si>
  <si>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</si>
  <si>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</si>
  <si>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</si>
  <si>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</si>
  <si>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</si>
  <si>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</si>
  <si>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</si>
  <si>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</si>
  <si>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</si>
  <si>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</si>
  <si>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</si>
  <si>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</si>
  <si>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</si>
  <si>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</si>
  <si>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</si>
  <si>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</si>
  <si>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</si>
  <si>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</si>
  <si>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</si>
  <si>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</si>
  <si>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</si>
  <si>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</si>
  <si>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</si>
  <si>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</si>
  <si>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</si>
  <si>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</si>
  <si>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</si>
  <si>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</si>
  <si>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</si>
  <si>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</si>
  <si>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</si>
  <si>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</si>
  <si>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</si>
  <si>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</si>
  <si>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</si>
  <si>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</si>
  <si>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</si>
  <si>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</si>
  <si>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</si>
  <si>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</si>
  <si>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</si>
  <si>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</si>
  <si>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</si>
  <si>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</si>
  <si>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</si>
  <si>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</si>
  <si>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</si>
  <si>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</si>
  <si>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</si>
  <si>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</si>
  <si>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</si>
  <si>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</si>
  <si>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</si>
  <si>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</si>
  <si>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</si>
  <si>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</si>
  <si>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</si>
  <si>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</si>
  <si>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</si>
  <si>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</si>
  <si>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</si>
  <si>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</si>
  <si>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</si>
  <si>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</si>
  <si>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</si>
  <si>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</si>
  <si>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</si>
  <si>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</si>
  <si>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</si>
  <si>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</si>
  <si>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</si>
  <si>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</si>
  <si>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</si>
  <si>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</si>
  <si>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</si>
  <si>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</si>
  <si>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</si>
  <si>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</si>
  <si>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</si>
  <si>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</si>
  <si>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</si>
  <si>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</si>
  <si>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</si>
  <si>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</si>
  <si>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</si>
  <si>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</si>
  <si>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</si>
  <si>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</si>
  <si>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</si>
  <si>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</si>
  <si>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</si>
  <si>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</si>
  <si>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</si>
  <si>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</si>
  <si>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</si>
  <si>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</si>
  <si>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</si>
  <si>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</si>
  <si>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</si>
  <si>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</si>
  <si>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</si>
  <si>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</si>
  <si>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</si>
  <si>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</si>
  <si>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</si>
  <si>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</si>
  <si>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</si>
  <si>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</si>
  <si>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</si>
  <si>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</si>
  <si>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</si>
  <si>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</si>
  <si>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</si>
  <si>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</si>
  <si>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</si>
  <si>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</si>
  <si>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</si>
  <si>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</si>
  <si>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</si>
  <si>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</si>
  <si>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</si>
  <si>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</si>
  <si>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</si>
  <si>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</si>
  <si>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</si>
  <si>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</si>
  <si>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</si>
  <si>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</si>
  <si>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</si>
  <si>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</si>
  <si>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</si>
  <si>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</si>
  <si>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</si>
  <si>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</si>
  <si>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</si>
  <si>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</si>
  <si>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</si>
  <si>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</si>
  <si>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</si>
  <si>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</si>
  <si>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</si>
  <si>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</si>
  <si>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</si>
  <si>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</si>
  <si>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</si>
  <si>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</si>
  <si>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</si>
  <si>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</si>
  <si>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</si>
  <si>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</si>
  <si>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</si>
  <si>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</si>
  <si>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</si>
  <si>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</si>
  <si>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</si>
  <si>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</si>
  <si>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</si>
  <si>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</si>
  <si>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</si>
  <si>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</si>
  <si>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</si>
  <si>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</si>
  <si>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</si>
  <si>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</si>
  <si>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</si>
  <si>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</si>
  <si>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</si>
  <si>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</si>
  <si>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</si>
  <si>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</si>
  <si>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</si>
  <si>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</si>
  <si>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</si>
  <si>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</si>
  <si>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</si>
  <si>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</si>
  <si>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</si>
  <si>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</si>
  <si>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</si>
  <si>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</si>
  <si>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</si>
  <si>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</si>
  <si>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</si>
  <si>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</si>
  <si>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</si>
  <si>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</si>
  <si>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</si>
  <si>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</si>
  <si>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</si>
  <si>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</si>
  <si>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</si>
  <si>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</si>
  <si>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</si>
  <si>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</si>
  <si>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</si>
  <si>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</si>
  <si>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</si>
  <si>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</si>
  <si>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</si>
  <si>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</si>
  <si>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</si>
  <si>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</si>
  <si>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</si>
  <si>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</si>
  <si>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</si>
  <si>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</si>
  <si>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</si>
  <si>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</si>
  <si>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</si>
  <si>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</si>
  <si>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</si>
  <si>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</si>
  <si>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</si>
  <si>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</si>
  <si>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</si>
  <si>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</si>
  <si>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</si>
  <si>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</si>
  <si>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</si>
  <si>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</si>
  <si>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</si>
  <si>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</si>
  <si>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</si>
  <si>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</si>
  <si>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</si>
  <si>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</si>
  <si>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</si>
  <si>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</si>
  <si>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</si>
  <si>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</si>
  <si>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</si>
  <si>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</si>
  <si>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</si>
  <si>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</si>
  <si>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</si>
  <si>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</si>
  <si>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</si>
  <si>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</si>
  <si>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</si>
  <si>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</si>
  <si>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</si>
  <si>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</si>
  <si>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</si>
  <si>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</si>
  <si>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</si>
  <si>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</si>
  <si>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</si>
  <si>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</si>
  <si>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</si>
  <si>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</si>
  <si>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</si>
  <si>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</si>
  <si>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</si>
  <si>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</si>
  <si>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</si>
  <si>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</si>
  <si>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</si>
  <si>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</si>
  <si>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</si>
  <si>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</si>
  <si>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</si>
  <si>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</si>
  <si>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</si>
  <si>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</si>
  <si>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</si>
  <si>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</si>
  <si>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</si>
  <si>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</si>
  <si>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</si>
  <si>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</si>
  <si>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</si>
  <si>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</si>
  <si>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</si>
  <si>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</si>
  <si>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</si>
  <si>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</si>
  <si>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</si>
  <si>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</si>
  <si>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</si>
  <si>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</si>
  <si>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</si>
  <si>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</si>
  <si>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</si>
  <si>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</si>
  <si>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</si>
  <si>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</si>
  <si>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</si>
  <si>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</si>
  <si>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</si>
  <si>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</si>
  <si>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</si>
  <si>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</si>
  <si>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</si>
  <si>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</si>
  <si>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</si>
  <si>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</si>
  <si>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</si>
  <si>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</si>
  <si>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</si>
  <si>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</si>
  <si>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</si>
  <si>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</si>
  <si>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</si>
  <si>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</si>
  <si>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</si>
  <si>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</si>
  <si>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</si>
  <si>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</si>
  <si>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</si>
  <si>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</si>
  <si>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</si>
  <si>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</si>
  <si>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</si>
  <si>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</si>
  <si>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</si>
  <si>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</si>
  <si>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</si>
  <si>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</si>
  <si>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</si>
  <si>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</si>
  <si>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</si>
  <si>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</si>
  <si>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</si>
  <si>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</si>
  <si>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</si>
  <si>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</si>
  <si>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</si>
  <si>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</si>
  <si>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</si>
  <si>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</si>
  <si>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</si>
  <si>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</si>
  <si>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</si>
  <si>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</si>
  <si>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</si>
  <si>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</si>
  <si>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</si>
  <si>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</si>
  <si>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</si>
  <si>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</si>
  <si>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</si>
  <si>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</si>
  <si>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</si>
  <si>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</si>
  <si>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</si>
  <si>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</si>
  <si>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</si>
  <si>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</si>
  <si>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</si>
  <si>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</si>
  <si>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</si>
  <si>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</si>
  <si>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</si>
  <si>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</si>
  <si>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</si>
  <si>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</si>
  <si>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</si>
  <si>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</si>
  <si>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</si>
  <si>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</si>
  <si>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</si>
  <si>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</si>
  <si>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</si>
  <si>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</si>
  <si>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</si>
  <si>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</si>
  <si>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</si>
  <si>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</si>
  <si>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</si>
  <si>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</si>
  <si>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</si>
  <si>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</si>
  <si>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</si>
  <si>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</si>
  <si>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</si>
  <si>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</si>
  <si>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</si>
  <si>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</si>
  <si>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</si>
  <si>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</si>
  <si>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</si>
  <si>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</si>
  <si>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</si>
  <si>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</si>
  <si>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</si>
  <si>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</si>
  <si>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</si>
  <si>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</si>
  <si>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</si>
  <si>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</si>
  <si>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</si>
  <si>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</si>
  <si>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</si>
  <si>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</si>
  <si>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</si>
  <si>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</si>
  <si>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</si>
  <si>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</si>
  <si>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</si>
  <si>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</si>
  <si>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</si>
  <si>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</si>
  <si>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</si>
  <si>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</si>
  <si>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</si>
  <si>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</si>
  <si>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</si>
  <si>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</si>
  <si>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</si>
  <si>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</si>
  <si>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</si>
  <si>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</si>
  <si>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</si>
  <si>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</si>
  <si>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</si>
  <si>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</si>
  <si>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</si>
  <si>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</si>
  <si>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</si>
  <si>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</si>
  <si>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</si>
  <si>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</si>
  <si>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</si>
  <si>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</si>
  <si>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</si>
  <si>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</si>
  <si>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</si>
  <si>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</si>
  <si>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</si>
  <si>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</si>
  <si>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</si>
  <si>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</si>
  <si>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</si>
  <si>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</si>
  <si>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</si>
  <si>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</si>
  <si>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</si>
  <si>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</si>
  <si>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</si>
  <si>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</si>
  <si>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</si>
  <si>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</si>
  <si>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</si>
  <si>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</si>
  <si>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</si>
  <si>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</si>
  <si>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</si>
  <si>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</si>
  <si>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</si>
  <si>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</si>
  <si>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</si>
  <si>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</si>
  <si>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</si>
  <si>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</si>
  <si>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</si>
  <si>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</si>
  <si>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</si>
  <si>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</si>
  <si>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</si>
  <si>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</si>
  <si>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</si>
  <si>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</si>
  <si>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</si>
  <si>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</si>
  <si>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</si>
  <si>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</si>
  <si>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</si>
  <si>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</si>
  <si>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</si>
  <si>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</si>
  <si>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</si>
  <si>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</si>
  <si>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</si>
  <si>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</si>
  <si>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</si>
  <si>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</si>
  <si>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</si>
  <si>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</si>
  <si>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</si>
  <si>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</si>
  <si>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</si>
  <si>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</si>
  <si>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</si>
  <si>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</si>
  <si>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</si>
  <si>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</si>
  <si>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</si>
  <si>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</si>
  <si>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</si>
  <si>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</si>
  <si>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</si>
  <si>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</si>
  <si>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</si>
  <si>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</si>
  <si>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</si>
  <si>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</si>
  <si>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</si>
  <si>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</si>
  <si>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</si>
  <si>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</si>
  <si>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</si>
  <si>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</si>
  <si>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</si>
  <si>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</si>
  <si>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</si>
  <si>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</si>
  <si>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</si>
  <si>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</si>
  <si>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</si>
  <si>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</si>
  <si>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</si>
  <si>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</si>
  <si>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</si>
  <si>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</si>
  <si>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</si>
  <si>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</si>
  <si>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</si>
  <si>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</si>
  <si>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</si>
  <si>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</si>
  <si>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</si>
  <si>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</si>
  <si>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</si>
  <si>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</si>
  <si>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</si>
  <si>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</si>
  <si>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</si>
  <si>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</si>
  <si>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</si>
  <si>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</si>
  <si>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</si>
  <si>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</si>
  <si>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</si>
  <si>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</si>
  <si>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</si>
  <si>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</si>
  <si>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</si>
  <si>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</si>
  <si>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</si>
  <si>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</si>
  <si>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</si>
  <si>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</si>
  <si>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</si>
  <si>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</si>
  <si>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</si>
  <si>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</si>
  <si>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</si>
  <si>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</si>
  <si>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</si>
  <si>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</si>
  <si>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</si>
  <si>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</si>
  <si>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</si>
  <si>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</si>
  <si>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</si>
  <si>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</si>
  <si>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</si>
  <si>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</si>
  <si>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</si>
  <si>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</si>
  <si>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</si>
  <si>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</si>
  <si>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</si>
  <si>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</si>
  <si>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</si>
  <si>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</si>
  <si>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</si>
  <si>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</si>
  <si>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</si>
  <si>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</si>
  <si>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</si>
  <si>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</si>
  <si>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</si>
  <si>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</si>
  <si>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</si>
  <si>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</si>
  <si>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</si>
  <si>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</si>
  <si>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</si>
  <si>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</si>
  <si>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</si>
  <si>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</si>
  <si>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</si>
  <si>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</si>
  <si>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</si>
  <si>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</si>
  <si>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</si>
  <si>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</si>
  <si>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</si>
  <si>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</si>
  <si>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</si>
  <si>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</si>
  <si>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</si>
  <si>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</si>
  <si>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</si>
  <si>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</si>
  <si>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</si>
  <si>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</si>
  <si>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</si>
  <si>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</si>
  <si>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</si>
  <si>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</si>
  <si>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</si>
  <si>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</si>
  <si>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</si>
  <si>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</si>
  <si>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</si>
  <si>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</si>
  <si>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</si>
  <si>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</si>
  <si>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</si>
  <si>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</si>
  <si>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</si>
  <si>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</si>
  <si>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</si>
  <si>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</si>
  <si>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</si>
  <si>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</si>
  <si>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</si>
  <si>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</si>
  <si>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</si>
  <si>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</si>
  <si>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</si>
  <si>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</si>
  <si>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</si>
  <si>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</si>
  <si>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</si>
  <si>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</si>
  <si>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</si>
  <si>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</si>
  <si>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</si>
  <si>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</si>
  <si>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</si>
  <si>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</si>
  <si>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</si>
  <si>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</si>
  <si>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</si>
  <si>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</si>
  <si>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</si>
  <si>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</si>
  <si>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</si>
  <si>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</si>
  <si>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</si>
  <si>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</si>
  <si>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</si>
  <si>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</si>
  <si>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</si>
  <si>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</si>
  <si>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</si>
  <si>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</si>
  <si>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</si>
  <si>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</si>
  <si>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</si>
  <si>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</si>
  <si>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</si>
  <si>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</si>
  <si>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</si>
  <si>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</si>
  <si>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</si>
  <si>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</si>
  <si>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</si>
  <si>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</si>
  <si>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</si>
  <si>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</si>
  <si>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</si>
  <si>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</si>
  <si>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</si>
  <si>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</si>
  <si>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</si>
  <si>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</si>
  <si>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</si>
  <si>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</si>
  <si>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</si>
  <si>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</si>
  <si>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</si>
  <si>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</si>
  <si>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</si>
  <si>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</si>
  <si>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</si>
  <si>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</si>
  <si>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</si>
  <si>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</si>
  <si>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</si>
  <si>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</si>
  <si>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</si>
  <si>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</si>
  <si>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</si>
  <si>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</si>
  <si>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</si>
  <si>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</si>
  <si>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</si>
  <si>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</si>
  <si>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</si>
  <si>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</si>
  <si>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</si>
  <si>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</si>
  <si>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</si>
  <si>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</si>
  <si>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</si>
  <si>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</si>
  <si>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</si>
  <si>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</si>
  <si>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</si>
  <si>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</si>
  <si>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</si>
  <si>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</si>
  <si>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</si>
  <si>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</si>
  <si>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</si>
  <si>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</si>
  <si>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</si>
  <si>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</si>
  <si>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</si>
  <si>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</si>
  <si>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</si>
  <si>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</si>
  <si>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</si>
  <si>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</si>
  <si>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</si>
  <si>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</si>
  <si>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</si>
  <si>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</si>
  <si>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</si>
  <si>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</si>
  <si>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</si>
  <si>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</si>
  <si>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</si>
  <si>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</si>
  <si>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</si>
  <si>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</si>
  <si>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</si>
  <si>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</si>
  <si>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</si>
  <si>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</si>
  <si>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</si>
  <si>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</si>
  <si>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</si>
  <si>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</si>
  <si>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</si>
  <si>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</si>
  <si>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</si>
  <si>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</si>
  <si>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</si>
  <si>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</si>
  <si>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</si>
  <si>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</si>
  <si>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</si>
  <si>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</si>
  <si>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</si>
  <si>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</si>
  <si>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</si>
  <si>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</si>
  <si>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</si>
  <si>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</si>
  <si>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</si>
  <si>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</si>
  <si>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</si>
  <si>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</si>
  <si>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</si>
  <si>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</si>
  <si>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</si>
  <si>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</si>
  <si>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</si>
  <si>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</si>
  <si>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</si>
  <si>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</si>
  <si>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</si>
  <si>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</si>
  <si>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</si>
  <si>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</si>
  <si>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</si>
  <si>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</si>
  <si>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</si>
  <si>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</si>
  <si>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</si>
  <si>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</si>
  <si>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</si>
  <si>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</si>
  <si>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</si>
  <si>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</si>
  <si>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</si>
  <si>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</si>
  <si>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</si>
  <si>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</si>
  <si>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</si>
  <si>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</si>
  <si>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</si>
  <si>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</si>
  <si>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</si>
  <si>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</si>
  <si>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</si>
  <si>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</si>
  <si>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</si>
  <si>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</si>
  <si>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</si>
  <si>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</si>
  <si>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</si>
  <si>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</si>
  <si>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</si>
  <si>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</si>
  <si>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</si>
  <si>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</si>
  <si>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</si>
  <si>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</si>
  <si>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</si>
  <si>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</si>
  <si>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</si>
  <si>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</si>
  <si>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</si>
  <si>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</si>
  <si>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</si>
  <si>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</si>
  <si>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</si>
  <si>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</si>
  <si>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</si>
  <si>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</si>
  <si>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</si>
  <si>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</si>
  <si>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</si>
  <si>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</si>
  <si>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</si>
  <si>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</si>
  <si>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</si>
  <si>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</si>
  <si>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</si>
  <si>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</si>
  <si>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</si>
  <si>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</si>
  <si>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</si>
  <si>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</si>
  <si>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</si>
  <si>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</si>
  <si>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</si>
  <si>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</si>
  <si>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</si>
  <si>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</si>
  <si>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</si>
  <si>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</si>
  <si>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</si>
  <si>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</si>
  <si>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</si>
  <si>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</si>
  <si>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</si>
  <si>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</si>
  <si>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</si>
  <si>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</si>
  <si>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</si>
  <si>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</si>
  <si>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</si>
  <si>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</si>
  <si>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</si>
  <si>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</si>
  <si>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</si>
  <si>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</si>
  <si>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</si>
  <si>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</si>
  <si>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</si>
  <si>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</si>
  <si>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</si>
  <si>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</si>
  <si>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</si>
  <si>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</si>
  <si>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</si>
  <si>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</si>
  <si>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</si>
  <si>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</si>
  <si>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</si>
  <si>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</si>
  <si>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</si>
  <si>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</si>
  <si>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</si>
  <si>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</si>
  <si>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</si>
  <si>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</si>
  <si>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</si>
  <si>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</si>
  <si>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</si>
  <si>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</si>
  <si>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</si>
  <si>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</si>
  <si>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</si>
  <si>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</si>
  <si>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</si>
  <si>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</si>
  <si>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</si>
  <si>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</si>
  <si>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</si>
  <si>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</si>
  <si>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</si>
  <si>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</si>
  <si>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</si>
  <si>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</si>
  <si>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</si>
  <si>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</si>
  <si>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</si>
  <si>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</si>
  <si>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</si>
  <si>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</si>
  <si>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</si>
  <si>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</si>
  <si>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</si>
  <si>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</si>
  <si>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</si>
  <si>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</si>
  <si>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</si>
  <si>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</si>
  <si>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</si>
  <si>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</si>
  <si>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</si>
  <si>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</si>
  <si>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</si>
  <si>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</si>
  <si>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</si>
  <si>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</si>
  <si>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</si>
  <si>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</si>
  <si>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</si>
  <si>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</si>
  <si>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</si>
  <si>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</si>
  <si>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</si>
  <si>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</si>
  <si>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</si>
  <si>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</si>
  <si>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</si>
  <si>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</si>
  <si>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</si>
  <si>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</si>
  <si>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</si>
  <si>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</si>
  <si>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</si>
  <si>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</si>
  <si>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</si>
  <si>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</si>
  <si>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</si>
  <si>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</si>
  <si>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</si>
  <si>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</si>
  <si>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</si>
  <si>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</si>
  <si>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</si>
  <si>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</si>
  <si>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</si>
  <si>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</si>
  <si>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</si>
  <si>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</si>
  <si>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</si>
  <si>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</si>
  <si>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</si>
  <si>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</si>
  <si>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</si>
  <si>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</si>
  <si>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</si>
  <si>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</si>
  <si>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</si>
  <si>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</si>
  <si>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</si>
  <si>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</si>
  <si>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</si>
  <si>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</si>
  <si>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</si>
  <si>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</si>
  <si>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</si>
  <si>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</si>
  <si>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</si>
  <si>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</si>
  <si>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</si>
  <si>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</si>
  <si>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</si>
  <si>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</si>
  <si>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</si>
  <si>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</si>
  <si>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</si>
  <si>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</si>
  <si>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</si>
  <si>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</si>
  <si>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</si>
  <si>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</si>
  <si>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</si>
  <si>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</si>
  <si>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</si>
  <si>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</si>
  <si>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</si>
  <si>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</si>
  <si>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</si>
  <si>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</si>
  <si>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</si>
  <si>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</si>
  <si>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</si>
  <si>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</si>
  <si>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</si>
  <si>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</si>
  <si>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</si>
  <si>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</si>
  <si>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</si>
  <si>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</si>
  <si>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</si>
  <si>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</si>
  <si>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</si>
  <si>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</si>
  <si>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</si>
  <si>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</si>
  <si>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</si>
  <si>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</si>
  <si>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</si>
  <si>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</si>
  <si>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</si>
  <si>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</si>
  <si>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</si>
  <si>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</si>
  <si>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</si>
  <si>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</si>
  <si>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</si>
  <si>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</si>
  <si>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</si>
  <si>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</si>
  <si>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</si>
  <si>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</si>
  <si>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</si>
  <si>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</si>
  <si>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</si>
  <si>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</si>
  <si>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</si>
  <si>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</si>
  <si>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</si>
  <si>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</si>
  <si>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</si>
  <si>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</si>
  <si>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</si>
  <si>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</si>
  <si>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</si>
  <si>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</si>
  <si>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</si>
  <si>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</si>
  <si>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</si>
  <si>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</si>
  <si>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</si>
  <si>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</si>
  <si>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</si>
  <si>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</si>
  <si>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</si>
  <si>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</si>
  <si>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</si>
  <si>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</si>
  <si>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</si>
  <si>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</si>
  <si>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</si>
  <si>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</si>
  <si>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</si>
  <si>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</si>
  <si>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</si>
  <si>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</si>
  <si>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</si>
  <si>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</si>
  <si>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</si>
  <si>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</si>
  <si>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</si>
  <si>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</si>
  <si>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</si>
  <si>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</si>
  <si>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</si>
  <si>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</si>
  <si>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</si>
  <si>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</si>
  <si>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</si>
  <si>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</si>
  <si>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</si>
  <si>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</si>
  <si>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</si>
  <si>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</si>
  <si>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</si>
  <si>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</si>
  <si>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</si>
  <si>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</si>
  <si>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</si>
  <si>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</si>
  <si>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</si>
  <si>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</si>
  <si>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</si>
  <si>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</si>
  <si>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</si>
  <si>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</si>
  <si>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</si>
  <si>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</si>
  <si>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</si>
  <si>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</si>
  <si>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</si>
  <si>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</si>
  <si>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</si>
  <si>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</si>
  <si>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</si>
  <si>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</si>
  <si>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</si>
  <si>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</si>
  <si>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</si>
  <si>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</si>
  <si>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</si>
  <si>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</si>
  <si>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</si>
  <si>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</si>
  <si>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</si>
  <si>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</si>
  <si>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</si>
  <si>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</si>
  <si>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</si>
  <si>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</si>
  <si>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</si>
  <si>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</si>
  <si>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</si>
  <si>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</si>
  <si>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</si>
  <si>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</si>
  <si>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</si>
  <si>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</si>
  <si>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</si>
  <si>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</si>
  <si>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</si>
  <si>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</si>
  <si>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</si>
  <si>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</si>
  <si>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</si>
  <si>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</si>
  <si>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</si>
  <si>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</si>
  <si>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</si>
  <si>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</si>
  <si>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</si>
  <si>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</si>
  <si>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</si>
  <si>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</si>
  <si>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</si>
  <si>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</si>
  <si>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</si>
  <si>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</si>
  <si>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</si>
  <si>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</si>
  <si>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</si>
  <si>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</si>
  <si>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</si>
  <si>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</si>
  <si>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</si>
  <si>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</si>
  <si>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</si>
  <si>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</si>
  <si>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</si>
  <si>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</si>
  <si>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</si>
  <si>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</si>
  <si>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</si>
  <si>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</si>
  <si>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</si>
  <si>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</si>
  <si>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</si>
  <si>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</si>
  <si>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</si>
  <si>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</si>
  <si>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</si>
  <si>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</si>
  <si>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</si>
  <si>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</si>
  <si>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</si>
  <si>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</si>
  <si>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</si>
  <si>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</si>
  <si>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</si>
  <si>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</si>
  <si>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</si>
  <si>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</si>
  <si>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</si>
  <si>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</si>
  <si>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</si>
  <si>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</si>
  <si>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</si>
  <si>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</si>
  <si>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</si>
  <si>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</si>
  <si>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</si>
  <si>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</si>
  <si>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</si>
  <si>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</si>
  <si>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</si>
  <si>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</si>
  <si>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</si>
  <si>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</si>
  <si>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</si>
  <si>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</si>
  <si>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</si>
  <si>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</si>
  <si>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</si>
  <si>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</si>
  <si>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</si>
  <si>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</si>
  <si>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</si>
  <si>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</si>
  <si>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</si>
  <si>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</si>
  <si>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</si>
  <si>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</si>
  <si>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</si>
  <si>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</si>
  <si>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</si>
  <si>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</si>
  <si>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</si>
  <si>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</si>
  <si>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</si>
  <si>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</si>
  <si>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</si>
  <si>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</si>
  <si>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</si>
  <si>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</si>
  <si>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</si>
  <si>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</si>
  <si>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</si>
  <si>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</si>
  <si>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</si>
  <si>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</si>
  <si>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</si>
  <si>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</si>
  <si>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</si>
  <si>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</si>
  <si>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</si>
  <si>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</si>
  <si>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</si>
  <si>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</si>
  <si>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</si>
  <si>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</si>
  <si>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</si>
  <si>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</si>
  <si>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</si>
  <si>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</si>
  <si>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</si>
  <si>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</si>
  <si>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</si>
  <si>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</si>
  <si>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</si>
  <si>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</si>
  <si>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</si>
  <si>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</si>
  <si>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</si>
  <si>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</si>
  <si>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</si>
  <si>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</si>
  <si>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</si>
  <si>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</si>
  <si>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</si>
  <si>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</si>
  <si>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</si>
  <si>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</si>
  <si>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</si>
  <si>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</si>
  <si>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</si>
  <si>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</si>
  <si>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</si>
  <si>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</si>
  <si>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</si>
  <si>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</si>
  <si>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</si>
  <si>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</si>
  <si>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</si>
  <si>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</si>
  <si>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</si>
  <si>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</si>
  <si>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</si>
  <si>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</si>
  <si>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</si>
  <si>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</si>
  <si>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</si>
  <si>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</si>
  <si>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</si>
  <si>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</si>
  <si>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</si>
  <si>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</si>
  <si>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</si>
  <si>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</si>
  <si>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</si>
  <si>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</si>
  <si>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</si>
  <si>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</si>
  <si>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</si>
  <si>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</si>
  <si>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</si>
  <si>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</si>
  <si>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</si>
  <si>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</si>
  <si>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</si>
  <si>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</si>
  <si>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</si>
  <si>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</si>
  <si>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</si>
  <si>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</si>
  <si>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</si>
  <si>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</si>
  <si>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</si>
  <si>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</si>
  <si>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</si>
  <si>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</si>
  <si>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</si>
  <si>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</si>
  <si>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</si>
  <si>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</si>
  <si>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</si>
  <si>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</si>
  <si>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</si>
  <si>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</si>
  <si>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</si>
  <si>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</si>
  <si>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</si>
  <si>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</si>
  <si>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</si>
  <si>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</si>
  <si>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</si>
  <si>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</si>
  <si>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</si>
  <si>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</si>
  <si>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</si>
  <si>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</si>
  <si>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</si>
  <si>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</si>
  <si>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</si>
  <si>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</si>
  <si>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</si>
  <si>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</si>
  <si>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</si>
  <si>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</si>
  <si>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</si>
  <si>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</si>
  <si>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</si>
  <si>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</si>
  <si>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</si>
  <si>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</si>
  <si>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</si>
  <si>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</si>
  <si>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</si>
  <si>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</si>
  <si>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</si>
  <si>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</si>
  <si>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</si>
  <si>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</si>
  <si>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</si>
  <si>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</si>
  <si>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</si>
  <si>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</si>
  <si>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</si>
  <si>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</si>
  <si>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</si>
  <si>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</si>
  <si>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</si>
  <si>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</si>
  <si>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</si>
  <si>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</si>
  <si>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</si>
  <si>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</si>
  <si>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</si>
  <si>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</si>
  <si>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</si>
  <si>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</si>
  <si>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</si>
  <si>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</si>
  <si>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</si>
  <si>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</si>
  <si>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</si>
  <si>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</si>
  <si>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</si>
  <si>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</si>
  <si>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</si>
  <si>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</si>
  <si>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</si>
  <si>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</si>
  <si>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</si>
  <si>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</si>
  <si>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</si>
  <si>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</si>
  <si>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</si>
  <si>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</si>
  <si>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</si>
  <si>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</si>
  <si>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</si>
  <si>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</si>
  <si>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</si>
  <si>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</si>
  <si>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</si>
  <si>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</si>
  <si>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</si>
  <si>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</si>
  <si>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</si>
  <si>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</si>
  <si>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</si>
  <si>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</si>
  <si>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</si>
  <si>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</si>
  <si>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</si>
  <si>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</si>
  <si>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</si>
  <si>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</si>
  <si>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</si>
  <si>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</si>
  <si>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</si>
  <si>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</si>
  <si>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</si>
  <si>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</si>
  <si>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</si>
  <si>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</si>
  <si>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</si>
  <si>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</si>
  <si>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</si>
  <si>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</si>
  <si>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</si>
  <si>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</si>
  <si>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</si>
  <si>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</si>
  <si>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</si>
  <si>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</si>
  <si>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</si>
  <si>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</si>
  <si>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</si>
  <si>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</si>
  <si>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</si>
  <si>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</si>
  <si>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</si>
  <si>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</si>
  <si>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</si>
  <si>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</si>
  <si>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</si>
  <si>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</si>
  <si>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</si>
  <si>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</si>
  <si>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</si>
  <si>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</si>
  <si>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</si>
  <si>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</si>
  <si>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</si>
  <si>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</si>
  <si>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</si>
  <si>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</si>
  <si>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</si>
  <si>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</si>
  <si>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</si>
  <si>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</si>
  <si>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</si>
  <si>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</si>
  <si>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</si>
  <si>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</si>
  <si>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</si>
  <si>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</si>
  <si>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</si>
  <si>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</si>
  <si>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</si>
  <si>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</si>
  <si>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</si>
  <si>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</si>
  <si>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</si>
  <si>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</si>
  <si>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</si>
  <si>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</si>
  <si>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</si>
  <si>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</si>
  <si>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</si>
  <si>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</si>
  <si>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</si>
  <si>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</si>
  <si>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</si>
  <si>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</si>
  <si>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</si>
  <si>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</si>
  <si>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</si>
  <si>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</si>
  <si>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</si>
  <si>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</si>
  <si>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</si>
  <si>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</si>
  <si>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</si>
  <si>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</si>
  <si>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</si>
  <si>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</si>
  <si>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</si>
  <si>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</si>
  <si>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</si>
  <si>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</si>
  <si>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</si>
  <si>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</si>
  <si>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</si>
  <si>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</si>
  <si>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</si>
  <si>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</si>
  <si>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</si>
  <si>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</si>
  <si>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</si>
  <si>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</si>
  <si>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</si>
  <si>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</si>
  <si>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</si>
  <si>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</si>
  <si>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</si>
  <si>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</si>
  <si>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</si>
  <si>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</si>
  <si>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</si>
  <si>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</si>
  <si>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</si>
  <si>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</si>
  <si>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</si>
  <si>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</si>
  <si>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</si>
  <si>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</si>
  <si>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</si>
  <si>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</si>
  <si>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</si>
  <si>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</si>
  <si>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</si>
  <si>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</si>
  <si>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</si>
  <si>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</si>
  <si>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</si>
  <si>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</si>
  <si>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</si>
  <si>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</si>
  <si>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</si>
  <si>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</si>
  <si>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</si>
  <si>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</si>
  <si>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</si>
  <si>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</si>
  <si>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</si>
  <si>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</si>
  <si>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</si>
  <si>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</si>
  <si>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</si>
  <si>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</si>
  <si>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</si>
  <si>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</si>
  <si>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</si>
  <si>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</si>
  <si>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</si>
  <si>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</si>
  <si>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</si>
  <si>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</si>
  <si>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</si>
  <si>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</si>
  <si>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</si>
  <si>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</si>
  <si>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</si>
  <si>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</si>
  <si>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</si>
  <si>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</si>
  <si>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</si>
  <si>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</si>
  <si>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</si>
  <si>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</si>
  <si>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</si>
  <si>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</si>
  <si>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</si>
  <si>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</si>
  <si>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</si>
  <si>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</si>
  <si>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</si>
  <si>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</si>
  <si>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</si>
  <si>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</si>
  <si>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</si>
  <si>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</si>
  <si>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</si>
  <si>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</si>
  <si>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</si>
  <si>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</si>
  <si>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</si>
  <si>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</si>
  <si>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</si>
  <si>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</si>
  <si>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</si>
  <si>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</si>
  <si>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</si>
  <si>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</si>
  <si>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</si>
  <si>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</si>
  <si>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</si>
  <si>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</si>
  <si>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</si>
  <si>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</si>
  <si>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</si>
  <si>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</si>
  <si>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</si>
  <si>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</si>
  <si>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</si>
  <si>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</si>
  <si>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</si>
  <si>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</si>
  <si>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</si>
  <si>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</si>
  <si>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</si>
  <si>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</si>
  <si>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</si>
  <si>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</si>
  <si>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</si>
  <si>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</si>
  <si>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</si>
  <si>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</si>
  <si>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</si>
  <si>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</si>
  <si>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</si>
  <si>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</si>
  <si>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</si>
  <si>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</si>
  <si>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</si>
  <si>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</si>
  <si>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</si>
  <si>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</si>
  <si>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</si>
  <si>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</si>
  <si>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</si>
  <si>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</si>
  <si>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</si>
  <si>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</si>
  <si>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</si>
  <si>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</si>
  <si>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</si>
  <si>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</si>
  <si>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</si>
  <si>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</si>
  <si>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</si>
  <si>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</si>
  <si>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</si>
  <si>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</si>
  <si>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</si>
  <si>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</si>
  <si>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</si>
  <si>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</si>
  <si>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</si>
  <si>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</si>
  <si>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</si>
  <si>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</si>
  <si>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</si>
  <si>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</si>
  <si>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</si>
  <si>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</si>
  <si>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</si>
  <si>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</si>
  <si>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</si>
  <si>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</si>
  <si>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</si>
  <si>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</si>
  <si>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</si>
  <si>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</si>
  <si>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</si>
  <si>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</si>
  <si>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</si>
  <si>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</si>
  <si>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</si>
  <si>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</si>
  <si>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</si>
  <si>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</si>
  <si>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</si>
  <si>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</si>
  <si>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</si>
  <si>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</si>
  <si>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</si>
  <si>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</si>
  <si>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</si>
  <si>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</si>
  <si>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</si>
  <si>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</si>
  <si>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</si>
  <si>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</si>
  <si>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</si>
  <si>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</si>
  <si>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</si>
  <si>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</si>
  <si>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</si>
  <si>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</si>
  <si>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</si>
  <si>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</si>
  <si>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</si>
  <si>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</si>
  <si>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</si>
  <si>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</si>
  <si>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</si>
  <si>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</si>
  <si>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</si>
  <si>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</si>
  <si>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</si>
  <si>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</si>
  <si>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</si>
  <si>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</si>
  <si>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</si>
  <si>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</si>
  <si>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</si>
  <si>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</si>
  <si>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</si>
  <si>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</si>
  <si>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</si>
  <si>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</si>
  <si>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</si>
  <si>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</si>
  <si>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</si>
  <si>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</si>
  <si>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</si>
  <si>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</si>
  <si>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</si>
  <si>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</si>
  <si>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</si>
  <si>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</si>
  <si>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</si>
  <si>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</si>
  <si>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</si>
  <si>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</si>
  <si>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</si>
  <si>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</si>
  <si>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</si>
  <si>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</si>
  <si>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</si>
  <si>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</si>
  <si>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</si>
  <si>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</si>
  <si>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</si>
  <si>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</si>
  <si>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</si>
  <si>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</si>
  <si>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</si>
  <si>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</si>
  <si>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</si>
  <si>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</si>
  <si>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</si>
  <si>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</si>
  <si>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</si>
  <si>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</si>
  <si>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</si>
  <si>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</si>
  <si>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</si>
  <si>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</si>
  <si>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</si>
  <si>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</si>
  <si>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</si>
  <si>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</si>
  <si>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</si>
  <si>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</si>
  <si>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</si>
  <si>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</si>
  <si>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</si>
  <si>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</si>
  <si>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</si>
  <si>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</si>
  <si>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</si>
  <si>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</si>
  <si>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</si>
  <si>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</si>
  <si>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</si>
  <si>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</si>
  <si>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</si>
  <si>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</si>
  <si>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</si>
  <si>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</si>
  <si>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</si>
  <si>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</si>
  <si>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</si>
  <si>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</si>
  <si>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</si>
  <si>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</si>
  <si>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</si>
  <si>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</si>
  <si>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</si>
  <si>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</si>
  <si>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</si>
  <si>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</si>
  <si>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</si>
  <si>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</si>
  <si>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</si>
  <si>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</si>
  <si>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</si>
  <si>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</si>
  <si>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</si>
  <si>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</si>
  <si>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</si>
  <si>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</si>
  <si>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</si>
  <si>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</si>
  <si>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</si>
  <si>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</si>
  <si>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</si>
  <si>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</si>
  <si>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</si>
  <si>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</si>
  <si>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</si>
  <si>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</si>
  <si>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</si>
  <si>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</si>
  <si>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</si>
  <si>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</si>
  <si>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</si>
  <si>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</si>
  <si>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</si>
  <si>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FName LName2017061316219</t>
  </si>
  <si>
    <t>12 ADAMS LN</t>
  </si>
  <si>
    <t>DOWNINGTOWN</t>
  </si>
  <si>
    <t>email_61316219@maildrop.cc</t>
  </si>
  <si>
    <t>Existing</t>
  </si>
  <si>
    <t>Rene Adler</t>
  </si>
  <si>
    <t>Albrecht Ernst</t>
  </si>
  <si>
    <t>Allgower Karl</t>
  </si>
  <si>
    <t>Klaus Allofs</t>
  </si>
  <si>
    <t>ADAMS</t>
  </si>
  <si>
    <t>Published</t>
  </si>
  <si>
    <t>19335</t>
  </si>
  <si>
    <t>ColorExpansionCPE_20170503171253</t>
  </si>
  <si>
    <t>ColorExpansionCPE_20170503171255</t>
  </si>
  <si>
    <t>email_03171255@yopmail.com</t>
  </si>
  <si>
    <t>email_03171256@yopmail.com</t>
  </si>
  <si>
    <t>FName LName20170503171254</t>
  </si>
  <si>
    <t>email_03171254@yopmail.com</t>
  </si>
  <si>
    <t>ColorExpansionCPE_03171254</t>
  </si>
  <si>
    <t>A-9875007013</t>
  </si>
  <si>
    <t>BWAnyWhere</t>
  </si>
  <si>
    <t>VoicePortal</t>
  </si>
  <si>
    <t>STDSeat001</t>
  </si>
  <si>
    <t>STDSeat002</t>
  </si>
  <si>
    <t>STDSeat003</t>
  </si>
  <si>
    <t>TABTNUCSeat001</t>
  </si>
  <si>
    <t>UCSeat002</t>
  </si>
  <si>
    <t>LN503171254</t>
  </si>
  <si>
    <t>LN503171255</t>
  </si>
  <si>
    <t>LN503171256</t>
  </si>
  <si>
    <t>LN503171257</t>
  </si>
  <si>
    <t>LN503171258</t>
  </si>
  <si>
    <t>LN503171259</t>
  </si>
  <si>
    <t>LN503171260</t>
  </si>
  <si>
    <t>A-9875007015</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</si>
</sst>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lorExpansionCPE_30007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6035</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6036</v>
      </c>
      <c r="D7" s="374" t="s">
        <v>12</v>
      </c>
      <c r="E7" s="373">
        <v>9803171255</v>
      </c>
      <c r="F7" s="421"/>
      <c r="G7" s="421"/>
      <c r="H7" s="375"/>
      <c r="I7" s="375"/>
      <c r="J7" s="422"/>
      <c r="K7" s="422"/>
      <c r="L7" s="423"/>
    </row>
    <row r="8" spans="2:12">
      <c r="B8" s="372" t="s">
        <v>8</v>
      </c>
      <c r="C8" s="373"/>
      <c r="D8" s="374" t="s">
        <v>1007</v>
      </c>
      <c r="E8" s="373">
        <v>9803171255</v>
      </c>
      <c r="F8" s="421"/>
      <c r="G8" s="421"/>
      <c r="H8" s="376"/>
      <c r="I8" s="374"/>
      <c r="J8" s="421"/>
      <c r="K8" s="421"/>
      <c r="L8" s="424"/>
    </row>
    <row r="9" spans="2:12">
      <c r="B9" s="372" t="s">
        <v>9</v>
      </c>
      <c r="C9" s="373" t="s">
        <v>6024</v>
      </c>
      <c r="D9" s="374" t="s">
        <v>1008</v>
      </c>
      <c r="E9" s="373">
        <v>9803171255</v>
      </c>
      <c r="F9" s="421"/>
      <c r="G9" s="421"/>
      <c r="H9" s="376"/>
      <c r="I9" s="374"/>
      <c r="J9" s="421"/>
      <c r="K9" s="421"/>
      <c r="L9" s="424"/>
    </row>
    <row r="10" spans="2:12">
      <c r="B10" s="372" t="s">
        <v>10</v>
      </c>
      <c r="C10" s="373"/>
      <c r="D10" s="374" t="s">
        <v>15</v>
      </c>
      <c r="E10" s="373" t="s">
        <v>6037</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288.34999999999997</v>
      </c>
      <c r="E20" s="461">
        <f ca="1">'Sales Order Form 2'!AS11</f>
        <v>99</v>
      </c>
      <c r="F20" s="1164">
        <f ca="1">'Sales Order Form 2'!AT11</f>
        <v>149.75</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288.34999999999997</v>
      </c>
      <c r="E46" s="394">
        <f ca="1">'Sales Order Form 2'!AS36</f>
        <v>99</v>
      </c>
      <c r="F46" s="1125">
        <f ca="1">'Sales Order Form 2'!AT36</f>
        <v>149.75</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email_03171256@yopmail.com</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bAaCe/cS69scZ6SQ7gMMEyoLJgTryS4sowG9mfHNYcKsCWaMcC+qUN2novqwBTb6fX8fiuJi8CmgrWElI3bXCQ==" saltValue="jm1rVgQpv2M/XbUGu0j9E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5</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5</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ColorExpansionCPE_20170503171253</v>
      </c>
      <c r="D11" s="1173"/>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2</v>
      </c>
      <c r="AB11" s="261">
        <f t="shared" ca="1" si="3"/>
        <v>1</v>
      </c>
      <c r="AC11" s="261">
        <f t="shared" ca="1" si="3"/>
        <v>1</v>
      </c>
      <c r="AD11" s="261">
        <f t="shared" ref="AD11:AQ20" ca="1" si="4">IF(INDIRECT("'Sales Order Form "&amp;($B11)&amp;"'!$D$"&amp;AD$37)="","",INDIRECT("'Sales Order Form "&amp;($B11)&amp;"'!$D$"&amp;AD$37))</f>
        <v>3</v>
      </c>
      <c r="AE11" s="261">
        <f t="shared" ca="1" si="4"/>
        <v>1</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288.34999999999997</v>
      </c>
      <c r="AS11" s="208">
        <f t="shared" ref="AS11:AS35" ca="1" si="6">IF(AND(AR11=0,AT11=0),0,INDIRECT("'Sales Order Form "&amp;($B11)&amp;"'!M$29"))</f>
        <v>99</v>
      </c>
      <c r="AT11" s="208">
        <f t="shared" ref="AT11:AT35" ca="1" si="7">IF(INDIRECT("'Sales Order Form "&amp;($B11)&amp;"'!M$28")="","",INDIRECT("'Sales Order Form "&amp;($B11)&amp;"'!M$28"))</f>
        <v>149.75</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288.34999999999997</v>
      </c>
      <c r="AS36" s="215">
        <f ca="1">SUM(AS11:AS35)</f>
        <v>99</v>
      </c>
      <c r="AT36" s="216">
        <f ca="1">SUM(AT11:AT35)</f>
        <v>149.75</v>
      </c>
      <c r="AX36" s="1166">
        <f ca="1">SUM(AT11:AT35)</f>
        <v>149.75</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tFoJ7P/Ox6KOVWeUCKDIPmuspUBJ/3PYbt7SINuiZPFfWRkN/OyV0s7cBaKq5e2B/nX8rPlOncCvGovimhJkng==" saltValue="gvnqVkgHoVbB7QQta/4mV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6035</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6035</v>
      </c>
      <c r="E7" s="1327"/>
      <c r="F7" s="1327"/>
      <c r="G7" s="2"/>
      <c r="H7" s="2"/>
      <c r="I7" s="2"/>
      <c r="J7" s="33"/>
      <c r="K7" s="161" t="s">
        <v>7</v>
      </c>
      <c r="L7" s="1298" t="s">
        <v>6035</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6039</v>
      </c>
      <c r="E8" s="1327"/>
      <c r="F8" s="1327"/>
      <c r="G8" s="2"/>
      <c r="H8" s="2"/>
      <c r="I8" s="2"/>
      <c r="K8" s="161" t="s">
        <v>97</v>
      </c>
      <c r="L8" s="1298"/>
      <c r="M8" s="1299"/>
      <c r="N8" s="1299"/>
      <c r="O8" s="2"/>
      <c r="P8" s="2"/>
      <c r="Q8" s="2"/>
      <c r="R8" s="2"/>
      <c r="S8" s="32"/>
    </row>
    <row r="9" spans="2:51">
      <c r="B9" s="30"/>
      <c r="C9" s="161" t="s">
        <v>9</v>
      </c>
      <c r="D9" s="1326" t="s">
        <v>6024</v>
      </c>
      <c r="E9" s="1327"/>
      <c r="F9" s="1327"/>
      <c r="G9" s="2"/>
      <c r="H9" s="2"/>
      <c r="I9" s="2"/>
      <c r="K9" s="161" t="s">
        <v>5</v>
      </c>
      <c r="L9" s="1298" t="s">
        <v>6041</v>
      </c>
      <c r="M9" s="1299"/>
      <c r="N9" s="1299"/>
      <c r="O9" s="2"/>
      <c r="P9" s="2"/>
      <c r="Q9" s="2"/>
      <c r="R9" s="2"/>
      <c r="S9" s="32"/>
    </row>
    <row r="10" spans="2:51">
      <c r="B10" s="30"/>
      <c r="C10" s="161" t="s">
        <v>10</v>
      </c>
      <c r="D10" s="1276"/>
      <c r="E10" s="1277"/>
      <c r="F10" s="1278"/>
      <c r="G10" s="2"/>
      <c r="H10" s="2"/>
      <c r="I10" s="2"/>
      <c r="K10" s="161" t="s">
        <v>98</v>
      </c>
      <c r="L10" s="1252" t="s">
        <v>6024</v>
      </c>
      <c r="M10" s="1286"/>
      <c r="N10" s="1287"/>
      <c r="O10" s="2"/>
      <c r="P10" s="2"/>
      <c r="Q10" s="2"/>
      <c r="R10" s="2"/>
      <c r="S10" s="32"/>
      <c r="W10" s="244">
        <f ca="1">VALUE(MID(CELL("filename",A1),LEN(CELL("filename",A1))-1,2))</f>
        <v>3</v>
      </c>
    </row>
    <row r="11" spans="2:51">
      <c r="B11" s="30"/>
      <c r="C11" s="161" t="s">
        <v>11</v>
      </c>
      <c r="D11" s="1276" t="s">
        <v>6025</v>
      </c>
      <c r="E11" s="1277"/>
      <c r="F11" s="1278"/>
      <c r="G11" s="2"/>
      <c r="H11" s="2"/>
      <c r="I11" s="2"/>
      <c r="K11" s="161" t="s">
        <v>99</v>
      </c>
      <c r="L11" s="1252"/>
      <c r="M11" s="1286"/>
      <c r="N11" s="1287"/>
      <c r="O11" s="2"/>
      <c r="P11" s="2"/>
      <c r="Q11" s="2"/>
      <c r="R11" s="2"/>
      <c r="S11" s="32"/>
    </row>
    <row r="12" spans="2:51">
      <c r="B12" s="30"/>
      <c r="C12" s="161" t="s">
        <v>13</v>
      </c>
      <c r="D12" s="1276" t="s">
        <v>776</v>
      </c>
      <c r="E12" s="1277"/>
      <c r="F12" s="1278"/>
      <c r="G12" s="2"/>
      <c r="H12" s="2"/>
      <c r="I12" s="2"/>
      <c r="K12" s="161" t="s">
        <v>100</v>
      </c>
      <c r="L12" s="1252" t="s">
        <v>6025</v>
      </c>
      <c r="M12" s="1286"/>
      <c r="N12" s="1287"/>
      <c r="O12" s="2"/>
      <c r="P12" s="2"/>
      <c r="Q12" s="2"/>
      <c r="R12" s="2"/>
      <c r="S12" s="32"/>
    </row>
    <row r="13" spans="2:51">
      <c r="B13" s="30"/>
      <c r="C13" s="161" t="s">
        <v>14</v>
      </c>
      <c r="D13" s="1328">
        <v>19335</v>
      </c>
      <c r="E13" s="1329"/>
      <c r="F13" s="1330"/>
      <c r="G13" s="2"/>
      <c r="H13" s="2"/>
      <c r="I13" s="2"/>
      <c r="K13" s="161" t="s">
        <v>3</v>
      </c>
      <c r="L13" s="1252" t="s">
        <v>776</v>
      </c>
      <c r="M13" s="1286"/>
      <c r="N13" s="1287"/>
      <c r="O13" s="2"/>
      <c r="P13" s="2"/>
      <c r="Q13" s="2"/>
      <c r="R13" s="2"/>
      <c r="S13" s="32"/>
      <c r="AV13" s="1">
        <v>8</v>
      </c>
    </row>
    <row r="14" spans="2:51">
      <c r="B14" s="30"/>
      <c r="C14" s="161" t="s">
        <v>91</v>
      </c>
      <c r="D14" s="1276">
        <v>9803171254</v>
      </c>
      <c r="E14" s="1277"/>
      <c r="F14" s="1278"/>
      <c r="G14" s="4"/>
      <c r="H14" s="4"/>
      <c r="I14" s="2"/>
      <c r="J14" s="33"/>
      <c r="K14" s="161" t="s">
        <v>4</v>
      </c>
      <c r="L14" s="1281">
        <v>19335</v>
      </c>
      <c r="M14" s="1282"/>
      <c r="N14" s="1283"/>
      <c r="O14" s="35"/>
      <c r="P14" s="35"/>
      <c r="Q14" s="35"/>
      <c r="R14" s="35"/>
      <c r="S14" s="36"/>
      <c r="T14" s="37"/>
      <c r="U14" s="37"/>
      <c r="V14" s="37"/>
      <c r="AV14" s="1">
        <v>9</v>
      </c>
    </row>
    <row r="15" spans="2:51">
      <c r="B15" s="30"/>
      <c r="C15" s="161" t="s">
        <v>92</v>
      </c>
      <c r="D15" s="1276">
        <v>9803171254</v>
      </c>
      <c r="E15" s="1277"/>
      <c r="F15" s="1278"/>
      <c r="G15" s="4"/>
      <c r="H15" s="4"/>
      <c r="I15" s="2"/>
      <c r="J15" s="59"/>
      <c r="K15" s="161" t="s">
        <v>101</v>
      </c>
      <c r="L15" s="1298">
        <v>9803171254</v>
      </c>
      <c r="M15" s="1299"/>
      <c r="N15" s="1299"/>
      <c r="O15" s="35"/>
      <c r="P15" s="35"/>
      <c r="Q15" s="35"/>
      <c r="R15" s="35"/>
      <c r="S15" s="36"/>
      <c r="T15" s="37"/>
      <c r="U15" s="37"/>
      <c r="V15" s="37"/>
    </row>
    <row r="16" spans="2:51">
      <c r="B16" s="30"/>
      <c r="C16" s="161" t="s">
        <v>93</v>
      </c>
      <c r="D16" s="1276">
        <v>9803171254</v>
      </c>
      <c r="E16" s="1277"/>
      <c r="F16" s="1278"/>
      <c r="G16" s="4"/>
      <c r="H16" s="4"/>
      <c r="I16" s="2"/>
      <c r="J16" s="59"/>
      <c r="K16" s="161" t="s">
        <v>102</v>
      </c>
      <c r="L16" s="1252">
        <v>9803171254</v>
      </c>
      <c r="M16" s="1286"/>
      <c r="N16" s="1287"/>
      <c r="O16" s="35"/>
      <c r="P16" s="35"/>
      <c r="Q16" s="35"/>
      <c r="R16" s="35"/>
      <c r="S16" s="36"/>
      <c r="T16" s="37"/>
      <c r="U16" s="37"/>
      <c r="V16" s="37"/>
    </row>
    <row r="17" spans="2:48">
      <c r="B17" s="30"/>
      <c r="C17" s="161" t="s">
        <v>15</v>
      </c>
      <c r="D17" s="1284" t="s">
        <v>6040</v>
      </c>
      <c r="E17" s="1277"/>
      <c r="F17" s="1278"/>
      <c r="G17" s="4"/>
      <c r="H17" s="4"/>
      <c r="I17" s="2"/>
      <c r="J17" s="59"/>
      <c r="K17" s="161" t="s">
        <v>103</v>
      </c>
      <c r="L17" s="1285" t="s">
        <v>6040</v>
      </c>
      <c r="M17" s="1286"/>
      <c r="N17" s="1287"/>
      <c r="O17" s="35"/>
      <c r="P17" s="35"/>
      <c r="Q17" s="35"/>
      <c r="R17" s="35"/>
      <c r="S17" s="36"/>
      <c r="T17" s="37"/>
      <c r="U17" s="37"/>
      <c r="V17" s="37"/>
      <c r="AV17" s="1">
        <v>10</v>
      </c>
    </row>
    <row r="18" spans="2:48">
      <c r="B18" s="30"/>
      <c r="C18" s="161" t="s">
        <v>26</v>
      </c>
      <c r="D18" s="1276" t="s">
        <v>6023</v>
      </c>
      <c r="E18" s="1277"/>
      <c r="F18" s="1278"/>
      <c r="G18" s="4"/>
      <c r="H18" s="4"/>
      <c r="I18" s="2"/>
      <c r="J18" s="59"/>
      <c r="K18" s="161" t="s">
        <v>104</v>
      </c>
      <c r="L18" s="1252" t="s">
        <v>886</v>
      </c>
      <c r="M18" s="1286"/>
      <c r="N18" s="1287"/>
      <c r="O18" s="35"/>
      <c r="P18" s="35"/>
      <c r="Q18" s="35"/>
      <c r="R18" s="35"/>
      <c r="S18" s="36"/>
      <c r="T18" s="37"/>
      <c r="U18" s="37"/>
      <c r="V18" s="37"/>
      <c r="AV18" s="1">
        <v>11</v>
      </c>
    </row>
    <row r="19" spans="2:48">
      <c r="B19" s="30"/>
      <c r="C19" s="161" t="s">
        <v>27</v>
      </c>
      <c r="D19" s="1276">
        <v>9860195728</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6026</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24</v>
      </c>
      <c r="N21" s="163"/>
      <c r="O21" s="35"/>
      <c r="P21" s="35"/>
      <c r="Q21" s="35"/>
      <c r="R21" s="35"/>
      <c r="S21" s="36"/>
      <c r="T21" s="37"/>
      <c r="U21" s="37"/>
      <c r="V21" s="37"/>
    </row>
    <row r="22" spans="2:48">
      <c r="B22" s="30"/>
      <c r="C22" s="269" t="s">
        <v>715</v>
      </c>
      <c r="D22" s="1290" t="s">
        <v>910</v>
      </c>
      <c r="E22" s="1291"/>
      <c r="F22" s="1292"/>
      <c r="G22" s="4"/>
      <c r="H22" s="4"/>
      <c r="I22" s="2"/>
      <c r="K22" s="1288" t="s">
        <v>28</v>
      </c>
      <c r="L22" s="1289"/>
      <c r="M22" s="167">
        <f>SUM(G34:G78)</f>
        <v>288.34999999999997</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288.34999999999997</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149.75</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248.75</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5</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5</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224.75</v>
      </c>
      <c r="H35" s="113">
        <f>IF(OR($H$129="Renewal",$H$127&lt;&gt;""),0,29.95)</f>
        <v>29.95</v>
      </c>
      <c r="I35" s="113">
        <f>D35*H35</f>
        <v>149.75</v>
      </c>
      <c r="J35" s="45"/>
      <c r="K35" s="180" t="s">
        <v>38</v>
      </c>
      <c r="L35" s="1252" t="s">
        <v>6033</v>
      </c>
      <c r="M35" s="1253"/>
      <c r="N35" s="181"/>
      <c r="O35" s="4"/>
      <c r="P35" s="2"/>
      <c r="Q35" s="2"/>
      <c r="R35" s="2"/>
      <c r="S35" s="32"/>
      <c r="W35" s="1" t="s">
        <v>19</v>
      </c>
    </row>
    <row r="36" spans="2:23" ht="15" customHeight="1">
      <c r="B36" s="30"/>
      <c r="C36" s="121" t="s">
        <v>856</v>
      </c>
      <c r="D36" s="663">
        <v>2</v>
      </c>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12</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6032</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447</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6025</v>
      </c>
      <c r="M53" s="1245" t="str">
        <f>L48&amp;" "&amp;L49&amp;IF(L49="",""," ")&amp;L50&amp;" "&amp;L51&amp;IF(OR(L51="",L52=""),""," ")&amp;L52</f>
        <v>12 ADAMS LN</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776</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19335</v>
      </c>
      <c r="M55" s="1211" t="str">
        <f>L53&amp;IF(L53="","",", ")&amp;L54&amp;IF(L55="","","  ")&amp;IF(L55="","",TEXT(L55,"00000"))</f>
        <v>DOWNINGTOWN, PA  19335</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si="2"/>
        <v>0</v>
      </c>
      <c r="J61" s="45"/>
      <c r="M61" s="2"/>
      <c r="N61" s="2"/>
      <c r="O61" s="2"/>
      <c r="P61" s="2"/>
      <c r="Q61" s="2"/>
      <c r="R61" s="2"/>
      <c r="S61" s="32"/>
    </row>
    <row r="62" spans="2:19">
      <c r="B62" s="30"/>
      <c r="C62" s="120" t="s">
        <v>1752</v>
      </c>
      <c r="D62" s="665">
        <v>2</v>
      </c>
      <c r="E62" s="1209">
        <v>5.95</v>
      </c>
      <c r="F62" s="1210"/>
      <c r="G62" s="113">
        <f t="shared" si="3"/>
        <v>11.9</v>
      </c>
      <c r="H62" s="113">
        <v>0</v>
      </c>
      <c r="I62" s="113">
        <f t="shared" si="2"/>
        <v>0</v>
      </c>
      <c r="J62" s="49"/>
      <c r="M62" s="2"/>
      <c r="N62" s="2"/>
      <c r="O62" s="2"/>
      <c r="P62" s="2"/>
      <c r="Q62" s="2"/>
      <c r="R62" s="2"/>
      <c r="S62" s="32"/>
    </row>
    <row r="63" spans="2:19">
      <c r="B63" s="30"/>
      <c r="C63" s="120" t="s">
        <v>1753</v>
      </c>
      <c r="D63" s="665">
        <v>1</v>
      </c>
      <c r="E63" s="1209">
        <v>6.95</v>
      </c>
      <c r="F63" s="1210"/>
      <c r="G63" s="113">
        <f t="shared" si="3"/>
        <v>6.95</v>
      </c>
      <c r="H63" s="113">
        <v>0</v>
      </c>
      <c r="I63" s="113">
        <f t="shared" si="2"/>
        <v>0</v>
      </c>
      <c r="J63" s="2"/>
      <c r="M63" s="2"/>
      <c r="N63" s="2"/>
      <c r="O63" s="2"/>
      <c r="P63" s="2"/>
      <c r="Q63" s="2"/>
      <c r="R63" s="2"/>
      <c r="S63" s="32"/>
    </row>
    <row r="64" spans="2:19" ht="15" customHeight="1">
      <c r="B64" s="30"/>
      <c r="C64" s="120" t="s">
        <v>1754</v>
      </c>
      <c r="D64" s="665">
        <v>1</v>
      </c>
      <c r="E64" s="1209">
        <v>9.9499999999999993</v>
      </c>
      <c r="F64" s="1210"/>
      <c r="G64" s="113">
        <f t="shared" si="3"/>
        <v>9.9499999999999993</v>
      </c>
      <c r="H64" s="113">
        <v>0</v>
      </c>
      <c r="I64" s="113">
        <f t="shared" si="2"/>
        <v>0</v>
      </c>
      <c r="J64" s="2"/>
      <c r="M64" s="2"/>
      <c r="N64" s="2"/>
      <c r="O64" s="2"/>
      <c r="P64" s="2"/>
      <c r="Q64" s="2"/>
      <c r="R64" s="2"/>
      <c r="S64" s="32"/>
    </row>
    <row r="65" spans="2:19">
      <c r="B65" s="30"/>
      <c r="C65" s="120" t="s">
        <v>876</v>
      </c>
      <c r="D65" s="665">
        <v>3</v>
      </c>
      <c r="E65" s="1209">
        <v>4.95</v>
      </c>
      <c r="F65" s="1210"/>
      <c r="G65" s="113">
        <f t="shared" ref="G65:G71" si="4">D65*E65</f>
        <v>14.850000000000001</v>
      </c>
      <c r="H65" s="113">
        <v>0</v>
      </c>
      <c r="I65" s="113">
        <f t="shared" ref="I65:I71" si="5">D65*H65</f>
        <v>0</v>
      </c>
      <c r="J65" s="2"/>
      <c r="M65" s="2"/>
      <c r="N65" s="2"/>
      <c r="O65" s="2"/>
      <c r="P65" s="2"/>
      <c r="Q65" s="2"/>
      <c r="R65" s="2"/>
      <c r="S65" s="32"/>
    </row>
    <row r="66" spans="2:19">
      <c r="B66" s="30"/>
      <c r="C66" s="120" t="s">
        <v>124</v>
      </c>
      <c r="D66" s="665">
        <v>1</v>
      </c>
      <c r="E66" s="1209">
        <v>19.95</v>
      </c>
      <c r="F66" s="1210"/>
      <c r="G66" s="113">
        <f t="shared" si="4"/>
        <v>19.95</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9">
        <v>10.95</v>
      </c>
      <c r="F71" s="1210"/>
      <c r="G71" s="113">
        <f t="shared" si="4"/>
        <v>0</v>
      </c>
      <c r="H71" s="113">
        <v>0</v>
      </c>
      <c r="I71" s="113">
        <f t="shared" si="5"/>
        <v>0</v>
      </c>
      <c r="J71" s="2"/>
      <c r="K71" s="446" t="s">
        <v>1002</v>
      </c>
      <c r="L71" s="308">
        <f ca="1">Seats</f>
        <v>5</v>
      </c>
      <c r="M71" s="309" t="str">
        <f>IFERROR(INDEX(TR_COST,MATCH(K71,TR_LOOKUP,0)),0)</f>
        <v>No Charge</v>
      </c>
      <c r="N71" s="2"/>
      <c r="O71" s="2"/>
      <c r="P71" s="2"/>
      <c r="Q71" s="2"/>
      <c r="R71" s="2"/>
      <c r="S71" s="32"/>
    </row>
    <row r="72" spans="2:19">
      <c r="B72" s="30"/>
      <c r="C72" s="120" t="s">
        <v>1077</v>
      </c>
      <c r="D72" s="665"/>
      <c r="E72" s="1209">
        <v>2.95</v>
      </c>
      <c r="F72" s="121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9">
        <v>9.9499999999999993</v>
      </c>
      <c r="F73" s="1210"/>
      <c r="G73" s="113">
        <f t="shared" si="6"/>
        <v>0</v>
      </c>
      <c r="H73" s="113">
        <v>0</v>
      </c>
      <c r="I73" s="113">
        <f t="shared" si="7"/>
        <v>0</v>
      </c>
      <c r="J73" s="2"/>
      <c r="K73" s="2"/>
      <c r="L73" s="2"/>
      <c r="M73" s="2"/>
      <c r="N73" s="2"/>
      <c r="O73" s="2"/>
      <c r="P73" s="2"/>
      <c r="Q73" s="2"/>
      <c r="R73" s="2"/>
      <c r="S73" s="32"/>
    </row>
    <row r="74" spans="2:19">
      <c r="B74" s="30"/>
      <c r="C74" s="120" t="s">
        <v>1079</v>
      </c>
      <c r="D74" s="665"/>
      <c r="E74" s="1209">
        <v>8.9499999999999993</v>
      </c>
      <c r="F74" s="1210"/>
      <c r="G74" s="113">
        <f t="shared" si="6"/>
        <v>0</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60007013</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6028</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6029</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207013</v>
      </c>
      <c r="E120" s="1204"/>
      <c r="F120" s="1217" t="s">
        <v>824</v>
      </c>
      <c r="G120" s="1218"/>
      <c r="H120" s="1265"/>
      <c r="I120" s="1266"/>
      <c r="J120" s="344"/>
      <c r="K120" s="344"/>
      <c r="N120" s="350"/>
      <c r="P120" s="2"/>
      <c r="Q120" s="2"/>
      <c r="R120" s="2"/>
      <c r="S120" s="32"/>
    </row>
    <row r="121" spans="2:19" ht="12.75" customHeight="1">
      <c r="B121" s="30"/>
      <c r="C121" s="117" t="s">
        <v>125</v>
      </c>
      <c r="D121" s="1313" t="s">
        <v>6030</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6038</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6031</v>
      </c>
      <c r="E124" s="1228"/>
      <c r="F124" s="473"/>
      <c r="G124" s="1207" t="s">
        <v>832</v>
      </c>
      <c r="H124" s="1321" t="s">
        <v>718</v>
      </c>
      <c r="I124" s="1322"/>
      <c r="J124" s="344"/>
      <c r="K124" s="344"/>
      <c r="L124" s="344"/>
      <c r="M124" s="344"/>
      <c r="N124" s="2"/>
      <c r="O124" s="2"/>
      <c r="P124" s="2"/>
      <c r="Q124" s="2"/>
      <c r="R124" s="2"/>
      <c r="S124" s="32"/>
    </row>
    <row r="125" spans="2:19" ht="12.75" customHeight="1">
      <c r="B125" s="30"/>
      <c r="C125" s="117" t="s">
        <v>136</v>
      </c>
      <c r="D125" s="1312" t="s">
        <v>6038</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1297</v>
      </c>
      <c r="E126" s="1228"/>
      <c r="F126" s="37"/>
      <c r="G126" s="110" t="s">
        <v>1126</v>
      </c>
      <c r="H126" s="1194"/>
      <c r="I126" s="1195"/>
      <c r="J126" s="344"/>
      <c r="K126" s="344"/>
      <c r="L126" s="344"/>
      <c r="M126" s="344"/>
      <c r="N126" s="2"/>
      <c r="O126" s="2"/>
      <c r="P126" s="2"/>
      <c r="Q126" s="2"/>
      <c r="R126" s="2"/>
      <c r="S126" s="32"/>
    </row>
    <row r="127" spans="2:19" ht="12.75" customHeight="1">
      <c r="B127" s="30"/>
      <c r="C127" s="117" t="s">
        <v>148</v>
      </c>
      <c r="D127" s="1228" t="s">
        <v>6027</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6042</v>
      </c>
      <c r="E129" s="1310"/>
      <c r="F129" s="2"/>
      <c r="G129" s="658" t="s">
        <v>1517</v>
      </c>
      <c r="H129" s="1194" t="s">
        <v>6</v>
      </c>
      <c r="I129" s="1195"/>
      <c r="J129" s="2"/>
      <c r="K129" s="2"/>
      <c r="L129" s="2"/>
      <c r="M129" s="2"/>
      <c r="N129" s="2"/>
      <c r="O129" s="2"/>
      <c r="P129" s="2"/>
      <c r="Q129" s="2"/>
      <c r="R129" s="2"/>
      <c r="S129" s="32"/>
    </row>
    <row r="130" spans="2:19">
      <c r="B130" s="30"/>
      <c r="C130" s="117" t="s">
        <v>131</v>
      </c>
      <c r="D130" s="1310">
        <v>50007013</v>
      </c>
      <c r="E130" s="1310"/>
      <c r="F130" s="2"/>
      <c r="G130" s="658" t="s">
        <v>1720</v>
      </c>
      <c r="H130" s="1194"/>
      <c r="I130" s="1195"/>
      <c r="J130" s="2"/>
      <c r="K130" s="2"/>
      <c r="L130" s="2"/>
      <c r="M130" s="2"/>
      <c r="N130" s="2"/>
      <c r="O130" s="2"/>
      <c r="P130" s="2"/>
      <c r="Q130" s="2"/>
      <c r="R130" s="2"/>
      <c r="S130" s="32"/>
    </row>
    <row r="131" spans="2:19">
      <c r="B131" s="30"/>
      <c r="C131" s="117" t="s">
        <v>132</v>
      </c>
      <c r="D131" s="1310">
        <v>30007013</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998</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7dATi2zzNXZDTcrum8MaPXRvnLnBuKlJCEuCM+4U7rqxxTuyMrXnRe+SVtu2leKnA2inkCO1//L+ht02pxQOxw==" saltValue="AKVk7PSmE0EUwCxmPE/kn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5</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K18" sqref="K18"/>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ColorExpansionCPE_20170503171253</v>
      </c>
      <c r="E2" s="1403"/>
      <c r="F2" s="1402" t="s">
        <v>1102</v>
      </c>
      <c r="G2" s="1402"/>
      <c r="H2" s="1412">
        <f>COUNTIF(B9:B500,"Seat")</f>
        <v>7</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30007013</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6043</v>
      </c>
      <c r="F9" s="1117" t="s">
        <v>6050</v>
      </c>
      <c r="G9" s="1118" t="str">
        <f>(F9&amp;"@comcast.com")</f>
        <v>LN503171254@comcast.com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6044</v>
      </c>
      <c r="F10" s="1117" t="s">
        <v>6051</v>
      </c>
      <c r="G10" s="1118" t="str">
        <f t="shared" ref="G10:G15" si="0">(F10&amp;"@comcast.com")</f>
        <v>LN503171255@comcast.com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6045</v>
      </c>
      <c r="F11" s="1117" t="s">
        <v>6052</v>
      </c>
      <c r="G11" s="1118" t="str">
        <f t="shared" si="0"/>
        <v>LN503171256@comcast.com</v>
      </c>
      <c r="H11" s="1117" t="s">
        <v>6</v>
      </c>
      <c r="I11" s="1119"/>
      <c r="J11" s="1120"/>
      <c r="K11" s="1117" t="s">
        <v>1758</v>
      </c>
      <c r="L11" s="1117"/>
      <c r="M11" s="1117"/>
      <c r="N11" s="1117"/>
      <c r="O11" s="1117"/>
      <c r="P11" s="1117"/>
      <c r="Q11" s="1119"/>
      <c r="R11" s="1117"/>
      <c r="S11" s="1119"/>
      <c r="T11" s="1117"/>
      <c r="U11" s="1121"/>
      <c r="V11" s="1122"/>
      <c r="W11" s="1117"/>
    </row>
    <row r="12" spans="1:25">
      <c r="A12" s="1113">
        <v>4</v>
      </c>
      <c r="B12" s="1116" t="s">
        <v>925</v>
      </c>
      <c r="C12" s="1117" t="s">
        <v>913</v>
      </c>
      <c r="D12" s="1117" t="s">
        <v>934</v>
      </c>
      <c r="E12" s="1117" t="s">
        <v>6046</v>
      </c>
      <c r="F12" s="1117" t="s">
        <v>6053</v>
      </c>
      <c r="G12" s="1118" t="str">
        <f t="shared" si="0"/>
        <v>LN503171257@comcast.com</v>
      </c>
      <c r="H12" s="1117" t="s">
        <v>6</v>
      </c>
      <c r="I12" s="1119"/>
      <c r="J12" s="1120"/>
      <c r="K12" s="1117" t="s">
        <v>1758</v>
      </c>
      <c r="L12" s="1117"/>
      <c r="M12" s="1117"/>
      <c r="N12" s="1117"/>
      <c r="O12" s="1117"/>
      <c r="P12" s="1117"/>
      <c r="Q12" s="1119"/>
      <c r="R12" s="1117"/>
      <c r="S12" s="1119"/>
      <c r="T12" s="1117"/>
      <c r="U12" s="1121"/>
      <c r="V12" s="1122"/>
      <c r="W12" s="1117"/>
    </row>
    <row r="13" spans="1:25">
      <c r="A13" s="1113">
        <v>5</v>
      </c>
      <c r="B13" s="1116" t="s">
        <v>925</v>
      </c>
      <c r="C13" s="1117" t="s">
        <v>913</v>
      </c>
      <c r="D13" s="1117" t="s">
        <v>934</v>
      </c>
      <c r="E13" s="1117" t="s">
        <v>6047</v>
      </c>
      <c r="F13" s="1117" t="s">
        <v>6054</v>
      </c>
      <c r="G13" s="1118" t="str">
        <f t="shared" si="0"/>
        <v>LN503171258@comcast.com</v>
      </c>
      <c r="H13" s="1117" t="s">
        <v>6</v>
      </c>
      <c r="I13" s="1119"/>
      <c r="J13" s="1120"/>
      <c r="K13" s="1117" t="s">
        <v>1761</v>
      </c>
      <c r="L13" s="1117"/>
      <c r="M13" s="1117"/>
      <c r="N13" s="1117"/>
      <c r="O13" s="1117"/>
      <c r="P13" s="1117"/>
      <c r="Q13" s="1119"/>
      <c r="R13" s="1117"/>
      <c r="S13" s="1119"/>
      <c r="T13" s="1117"/>
      <c r="U13" s="1121"/>
      <c r="V13" s="1122"/>
      <c r="W13" s="1117"/>
    </row>
    <row r="14" spans="1:25">
      <c r="A14" s="1113">
        <v>6</v>
      </c>
      <c r="B14" s="1116" t="s">
        <v>925</v>
      </c>
      <c r="C14" s="1117" t="s">
        <v>913</v>
      </c>
      <c r="D14" s="1117" t="s">
        <v>1778</v>
      </c>
      <c r="E14" s="1117" t="s">
        <v>6048</v>
      </c>
      <c r="F14" s="1117" t="s">
        <v>6055</v>
      </c>
      <c r="G14" s="1118" t="str">
        <f t="shared" si="0"/>
        <v>LN503171259@comcast.com</v>
      </c>
      <c r="H14" s="1117" t="s">
        <v>6</v>
      </c>
      <c r="I14" s="1119"/>
      <c r="J14" s="1120"/>
      <c r="K14" s="1117" t="s">
        <v>1768</v>
      </c>
      <c r="L14" s="1117"/>
      <c r="M14" s="1117"/>
      <c r="N14" s="1117"/>
      <c r="O14" s="1117"/>
      <c r="P14" s="1117"/>
      <c r="Q14" s="1119"/>
      <c r="R14" s="1117"/>
      <c r="S14" s="1119"/>
      <c r="T14" s="1117"/>
      <c r="U14" s="1121"/>
      <c r="V14" s="1122"/>
      <c r="W14" s="1117"/>
    </row>
    <row r="15" spans="1:25">
      <c r="A15" s="1113">
        <v>7</v>
      </c>
      <c r="B15" s="1116" t="s">
        <v>925</v>
      </c>
      <c r="C15" s="1117" t="s">
        <v>913</v>
      </c>
      <c r="D15" s="1117" t="s">
        <v>1776</v>
      </c>
      <c r="E15" s="1117" t="s">
        <v>6049</v>
      </c>
      <c r="F15" s="1117" t="s">
        <v>6056</v>
      </c>
      <c r="G15" s="1118" t="str">
        <f t="shared" si="0"/>
        <v>LN503171260@comcast.com</v>
      </c>
      <c r="H15" s="1117" t="s">
        <v>6</v>
      </c>
      <c r="I15" s="1119"/>
      <c r="J15" s="1120"/>
      <c r="K15" s="1117" t="s">
        <v>124</v>
      </c>
      <c r="L15" s="1117"/>
      <c r="M15" s="1117"/>
      <c r="N15" s="1117"/>
      <c r="O15" s="1117"/>
      <c r="P15" s="1117"/>
      <c r="Q15" s="1119"/>
      <c r="R15" s="1117"/>
      <c r="S15" s="1119"/>
      <c r="T15" s="1117"/>
      <c r="U15" s="1121"/>
      <c r="V15" s="1122"/>
      <c r="W15" s="1117"/>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5"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IF($H$3="Standard",CordlessPhones,'[1]Region-Mkt'!#REF!)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ColorExpansionCPE_20170503171253</v>
      </c>
      <c r="D105" s="1496"/>
      <c r="E105" s="1496"/>
      <c r="F105" s="1493" t="s">
        <v>91</v>
      </c>
      <c r="G105" s="1493"/>
      <c r="H105" s="1494">
        <f ca="1">IF(INDIRECT("'Sales Order Form 3'!$D$14")="","",INDIRECT("'Sales Order Form 3'!$D$14"))</f>
        <v>9803171254</v>
      </c>
      <c r="I105" s="1494"/>
      <c r="J105" s="1571"/>
    </row>
    <row r="106" spans="1:10" ht="15" customHeight="1">
      <c r="A106" s="1492" t="s">
        <v>89</v>
      </c>
      <c r="B106" s="1493"/>
      <c r="C106" s="1496" t="str">
        <f ca="1">IF(INDIRECT("'Sales Order Form 3'!$D$7")="","",INDIRECT("'Sales Order Form 3'!$D$7"))</f>
        <v>ColorExpansionCPE_20170503171253</v>
      </c>
      <c r="D106" s="1496"/>
      <c r="E106" s="1496"/>
      <c r="F106" s="1493" t="s">
        <v>92</v>
      </c>
      <c r="G106" s="1493"/>
      <c r="H106" s="1566">
        <f ca="1">IF(INDIRECT("'Sales Order Form 3'!$D$15")="","",INDIRECT("'Sales Order Form 3'!$D$15"))</f>
        <v>9803171254</v>
      </c>
      <c r="I106" s="1566"/>
      <c r="J106" s="1567"/>
    </row>
    <row r="107" spans="1:10" ht="15" customHeight="1">
      <c r="A107" s="1492" t="s">
        <v>90</v>
      </c>
      <c r="B107" s="1493"/>
      <c r="C107" s="1498" t="str">
        <f ca="1">IF(INDIRECT("'Sales Order Form 3'!$D$8")="","",INDIRECT("'Sales Order Form 3'!$D$8"))</f>
        <v>FName LName20170503171254</v>
      </c>
      <c r="D107" s="1498"/>
      <c r="E107" s="1498"/>
      <c r="F107" s="1493" t="s">
        <v>93</v>
      </c>
      <c r="G107" s="1493"/>
      <c r="H107" s="1566">
        <f ca="1">IF(INDIRECT("'Sales Order Form 3'!$D$16")="","",INDIRECT("'Sales Order Form 3'!$D$16"))</f>
        <v>9803171254</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email_03171254@yopmail.com</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Standard</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12 ADAMS LN</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DOWNINGTOWN, PA  19335</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24</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ColorExpansionCPE_03171254</v>
      </c>
      <c r="D117" s="1496"/>
      <c r="E117" s="1496"/>
      <c r="F117" s="1493" t="s">
        <v>14</v>
      </c>
      <c r="G117" s="1493"/>
      <c r="H117" s="1574">
        <f ca="1">IF(INDIRECT("'Sales Order Form 3'!$L$14")="","",INDIRECT("'Sales Order Form 3'!$L$14"))</f>
        <v>19335</v>
      </c>
      <c r="I117" s="1574"/>
      <c r="J117" s="1575"/>
    </row>
    <row r="118" spans="1:10">
      <c r="A118" s="1492" t="s">
        <v>1215</v>
      </c>
      <c r="B118" s="1493"/>
      <c r="C118" s="1496" t="str">
        <f ca="1">IF(INDIRECT("'Sales Order Form 3'!$L$10")="","",INDIRECT("'Sales Order Form 3'!$L$10"))</f>
        <v>12 ADAMS LN</v>
      </c>
      <c r="D118" s="1496"/>
      <c r="E118" s="1496"/>
      <c r="F118" s="1493" t="s">
        <v>12</v>
      </c>
      <c r="G118" s="1493"/>
      <c r="H118" s="1494">
        <f ca="1">IF(INDIRECT("'Sales Order Form 3'!$L$15")="","",INDIRECT("'Sales Order Form 3'!$L$15"))</f>
        <v>9803171254</v>
      </c>
      <c r="I118" s="1494"/>
      <c r="J118" s="1571"/>
    </row>
    <row r="119" spans="1:10">
      <c r="A119" s="1492" t="s">
        <v>1216</v>
      </c>
      <c r="B119" s="1493"/>
      <c r="C119" s="1496" t="str">
        <f ca="1">IF(INDIRECT("'Sales Order Form 3'!$L$11")="","",INDIRECT("'Sales Order Form 3'!$L$11"))</f>
        <v/>
      </c>
      <c r="D119" s="1496"/>
      <c r="E119" s="1496"/>
      <c r="F119" s="1493" t="s">
        <v>1008</v>
      </c>
      <c r="G119" s="1493"/>
      <c r="H119" s="1494">
        <f ca="1">IF(INDIRECT("'Sales Order Form 3'!$L$16")="","",INDIRECT("'Sales Order Form 3'!$L$16"))</f>
        <v>9803171254</v>
      </c>
      <c r="I119" s="1494"/>
      <c r="J119" s="1571"/>
    </row>
    <row r="120" spans="1:10">
      <c r="A120" s="1492" t="s">
        <v>11</v>
      </c>
      <c r="B120" s="1493"/>
      <c r="C120" s="1496" t="str">
        <f ca="1">IF(INDIRECT("'Sales Order Form 3'!$L$12")="","",INDIRECT("'Sales Order Form 3'!$L$12"))</f>
        <v>DOWNINGTOWN</v>
      </c>
      <c r="D120" s="1496"/>
      <c r="E120" s="1496"/>
      <c r="F120" s="1493" t="s">
        <v>15</v>
      </c>
      <c r="G120" s="1493"/>
      <c r="H120" s="1588" t="str">
        <f ca="1">IF(INDIRECT("'Sales Order Form 3'!$L$17")="","",INDIRECT("'Sales Order Form 3'!$L$17"))</f>
        <v>email_03171254@yopmail.com</v>
      </c>
      <c r="I120" s="1494"/>
      <c r="J120" s="1571"/>
    </row>
    <row r="121" spans="1:10">
      <c r="A121" s="1492" t="s">
        <v>13</v>
      </c>
      <c r="B121" s="1493"/>
      <c r="C121" s="1496" t="str">
        <f ca="1">IF(INDIRECT("'Sales Order Form 3'!$L$13")="","",INDIRECT("'Sales Order Form 3'!$L$13"))</f>
        <v>PA</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288.34999999999997</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288.34999999999997</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149.75</v>
      </c>
      <c r="I189" s="1593"/>
      <c r="J189" s="1594"/>
    </row>
    <row r="190" spans="1:10">
      <c r="A190" s="1589" t="s">
        <v>95</v>
      </c>
      <c r="B190" s="1590"/>
      <c r="C190" s="1590"/>
      <c r="D190" s="1590"/>
      <c r="E190" s="1590"/>
      <c r="F190" s="1590"/>
      <c r="G190" s="1591"/>
      <c r="H190" s="1592">
        <f ca="1">IF(INDIRECT("'Sales Order Form 3'!$M$29")="","",INDIRECT("'Sales Order Form 3'!$M$29"))</f>
        <v>99</v>
      </c>
      <c r="I190" s="1593"/>
      <c r="J190" s="1594"/>
    </row>
    <row r="191" spans="1:10">
      <c r="A191" s="1589" t="s">
        <v>64</v>
      </c>
      <c r="B191" s="1590"/>
      <c r="C191" s="1590"/>
      <c r="D191" s="1590"/>
      <c r="E191" s="1590"/>
      <c r="F191" s="1590"/>
      <c r="G191" s="1591"/>
      <c r="H191" s="1592">
        <f ca="1">IF(INDIRECT("'Sales Order Form 3'!$M$32")="","",INDIRECT("'Sales Order Form 3'!$M$32"))</f>
        <v>248.75</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24</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ColorExpansionCPE_20170503171253</v>
      </c>
      <c r="D105" s="1496"/>
      <c r="E105" s="1496"/>
      <c r="F105" s="1493" t="s">
        <v>91</v>
      </c>
      <c r="G105" s="1493"/>
      <c r="H105" s="1494"/>
      <c r="I105" s="1494"/>
      <c r="J105" s="1571"/>
    </row>
    <row r="106" spans="1:10" ht="15" customHeight="1">
      <c r="A106" s="1492" t="s">
        <v>89</v>
      </c>
      <c r="B106" s="1493"/>
      <c r="C106" s="1496" t="str">
        <f ca="1">IF(INDIRECT("'Sales Order Form 3'!$D$7")="","",INDIRECT("'Sales Order Form 3'!$D$7"))</f>
        <v>ColorExpansionCPE_20170503171253</v>
      </c>
      <c r="D106" s="1496"/>
      <c r="E106" s="1496"/>
      <c r="F106" s="1493" t="s">
        <v>92</v>
      </c>
      <c r="G106" s="1493"/>
      <c r="H106" s="1566">
        <f ca="1">IF(INDIRECT("'Sales Order Form 3'!$D$15")="","",INDIRECT("'Sales Order Form 3'!$D$15"))</f>
        <v>9803171254</v>
      </c>
      <c r="I106" s="1566"/>
      <c r="J106" s="1567"/>
    </row>
    <row r="107" spans="1:10" ht="15" customHeight="1">
      <c r="A107" s="1492" t="s">
        <v>90</v>
      </c>
      <c r="B107" s="1493"/>
      <c r="C107" s="1498"/>
      <c r="D107" s="1498"/>
      <c r="E107" s="1498"/>
      <c r="F107" s="1493" t="s">
        <v>93</v>
      </c>
      <c r="G107" s="1493"/>
      <c r="H107" s="1566">
        <f ca="1">IF(INDIRECT("'Sales Order Form 3'!$D$16")="","",INDIRECT("'Sales Order Form 3'!$D$16"))</f>
        <v>9803171254</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
      </c>
      <c r="D119" s="1496"/>
      <c r="E119" s="1496"/>
      <c r="F119" s="1493" t="s">
        <v>1008</v>
      </c>
      <c r="G119" s="1493"/>
      <c r="H119" s="1618">
        <f ca="1">IF(INDIRECT("'Sales Order Form 3'!$L$16")="","",INDIRECT("'Sales Order Form 3'!$L$16"))</f>
        <v>9803171254</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ColorExpansionCPE_20170503171253</v>
      </c>
      <c r="D654" s="1496"/>
      <c r="E654" s="1496"/>
      <c r="F654" s="1493" t="s">
        <v>91</v>
      </c>
      <c r="G654" s="1493"/>
      <c r="H654" s="1494"/>
      <c r="I654" s="1494"/>
      <c r="J654" s="1571"/>
    </row>
    <row r="655" spans="1:10" ht="15" customHeight="1">
      <c r="A655" s="1492" t="s">
        <v>89</v>
      </c>
      <c r="B655" s="1493"/>
      <c r="C655" s="1496" t="str">
        <f ca="1">IF(INDIRECT("'Sales Order Form 3'!$D$7")="","",INDIRECT("'Sales Order Form 3'!$D$7"))</f>
        <v>ColorExpansionCPE_20170503171253</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LName20170503171254</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email_03171254@yopmail.com</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Standard</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12 ADAMS LN</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DOWNINGTOWN, PA  19335</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24</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ColorExpansionCPE_03171254</v>
      </c>
      <c r="D666" s="1496"/>
      <c r="E666" s="1496"/>
      <c r="F666" s="1493" t="s">
        <v>14</v>
      </c>
      <c r="G666" s="1493"/>
      <c r="H666" s="1616"/>
      <c r="I666" s="1616"/>
      <c r="J666" s="1617"/>
    </row>
    <row r="667" spans="1:10">
      <c r="A667" s="1492" t="s">
        <v>1215</v>
      </c>
      <c r="B667" s="1493"/>
      <c r="C667" s="1496" t="str">
        <f ca="1">IF(INDIRECT("'Sales Order Form 3'!$L$10")="","",INDIRECT("'Sales Order Form 3'!$L$10"))</f>
        <v>12 ADAMS LN</v>
      </c>
      <c r="D667" s="1496"/>
      <c r="E667" s="1496"/>
      <c r="F667" s="1493" t="s">
        <v>12</v>
      </c>
      <c r="G667" s="1493"/>
      <c r="H667" s="1618"/>
      <c r="I667" s="1618"/>
      <c r="J667" s="1619"/>
    </row>
    <row r="668" spans="1:10">
      <c r="A668" s="1492" t="s">
        <v>1216</v>
      </c>
      <c r="B668" s="1493"/>
      <c r="C668" s="1496" t="str">
        <f ca="1">IF(INDIRECT("'Sales Order Form 3'!$L$11")="","",INDIRECT("'Sales Order Form 3'!$L$11"))</f>
        <v/>
      </c>
      <c r="D668" s="1496"/>
      <c r="E668" s="1496"/>
      <c r="F668" s="1493" t="s">
        <v>1008</v>
      </c>
      <c r="G668" s="1493"/>
      <c r="H668" s="1618"/>
      <c r="I668" s="1618"/>
      <c r="J668" s="1619"/>
    </row>
    <row r="669" spans="1:10">
      <c r="A669" s="1492" t="s">
        <v>11</v>
      </c>
      <c r="B669" s="1493"/>
      <c r="C669" s="1496" t="str">
        <f ca="1">IF(INDIRECT("'Sales Order Form 3'!$L$12")="","",INDIRECT("'Sales Order Form 3'!$L$12"))</f>
        <v>DOWNINGTOWN</v>
      </c>
      <c r="D669" s="1496"/>
      <c r="E669" s="1496"/>
      <c r="F669" s="1493" t="s">
        <v>15</v>
      </c>
      <c r="G669" s="1493"/>
      <c r="H669" s="1495" t="str">
        <f ca="1">IF(INDIRECT("'Sales Order Form 3'!$L$17")="","",INDIRECT("'Sales Order Form 3'!$L$17"))</f>
        <v>email_03171254@yopmail.com</v>
      </c>
      <c r="I669" s="1496"/>
      <c r="J669" s="1497"/>
    </row>
    <row r="670" spans="1:10">
      <c r="A670" s="1492" t="s">
        <v>13</v>
      </c>
      <c r="B670" s="1493"/>
      <c r="C670" s="1496" t="str">
        <f ca="1">IF(INDIRECT("'Sales Order Form 3'!$L$13")="","",INDIRECT("'Sales Order Form 3'!$L$13"))</f>
        <v>PA</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288.34999999999997</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288.34999999999997</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149.75</v>
      </c>
      <c r="I738" s="1593"/>
      <c r="J738" s="1594"/>
    </row>
    <row r="739" spans="1:10">
      <c r="A739" s="1589" t="s">
        <v>95</v>
      </c>
      <c r="B739" s="1590"/>
      <c r="C739" s="1590"/>
      <c r="D739" s="1590"/>
      <c r="E739" s="1590"/>
      <c r="F739" s="1590"/>
      <c r="G739" s="1591"/>
      <c r="H739" s="1592">
        <f ca="1">IF(INDIRECT("'Sales Order Form 3'!$M$29")="","",INDIRECT("'Sales Order Form 3'!$M$29"))</f>
        <v>99</v>
      </c>
      <c r="I739" s="1593"/>
      <c r="J739" s="1594"/>
    </row>
    <row r="740" spans="1:10">
      <c r="A740" s="1589" t="s">
        <v>64</v>
      </c>
      <c r="B740" s="1590"/>
      <c r="C740" s="1590"/>
      <c r="D740" s="1590"/>
      <c r="E740" s="1590"/>
      <c r="F740" s="1590"/>
      <c r="G740" s="1591"/>
      <c r="H740" s="1592">
        <f ca="1">IF(INDIRECT("'Sales Order Form 3'!$M$32")="","",INDIRECT("'Sales Order Form 3'!$M$32"))</f>
        <v>248.75</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24</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99</v>
      </c>
      <c r="I828" s="1593"/>
      <c r="J828" s="1594"/>
    </row>
    <row r="829" spans="1:10">
      <c r="A829" s="1589" t="s">
        <v>64</v>
      </c>
      <c r="B829" s="1590"/>
      <c r="C829" s="1590"/>
      <c r="D829" s="1590"/>
      <c r="E829" s="1590"/>
      <c r="F829" s="1590"/>
      <c r="G829" s="1591"/>
      <c r="H829" s="1592">
        <f ca="1">IF(INDIRECT("'Sales Order Form 4'!$M$32")="","",INDIRECT("'Sales Order Form 4'!$M$32"))</f>
        <v>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6035</v>
      </c>
      <c r="D4" s="1664"/>
      <c r="E4" s="1664"/>
      <c r="F4" s="499" t="s">
        <v>3</v>
      </c>
      <c r="G4" s="1665" t="s">
        <v>776</v>
      </c>
      <c r="H4" s="1665"/>
      <c r="I4" s="1666"/>
    </row>
    <row r="5" spans="1:9">
      <c r="A5" s="488"/>
      <c r="B5" s="500" t="s">
        <v>1135</v>
      </c>
      <c r="C5" s="501" t="s">
        <v>6024</v>
      </c>
      <c r="D5" s="1667"/>
      <c r="E5" s="1667"/>
      <c r="F5" s="502" t="s">
        <v>4</v>
      </c>
      <c r="G5" s="1668" t="s">
        <v>6034</v>
      </c>
      <c r="H5" s="1668"/>
      <c r="I5" s="1669"/>
    </row>
    <row r="6" spans="1:9" ht="15.75" thickBot="1">
      <c r="A6" s="488"/>
      <c r="B6" s="503" t="s">
        <v>2</v>
      </c>
      <c r="C6" s="504" t="s">
        <v>6025</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6036</v>
      </c>
      <c r="E8" s="1673"/>
      <c r="F8" s="1674"/>
      <c r="G8" s="1674"/>
      <c r="H8" s="1675"/>
      <c r="I8" s="1676"/>
    </row>
    <row r="9" spans="1:9">
      <c r="A9" s="488"/>
      <c r="B9" s="1677" t="s">
        <v>1138</v>
      </c>
      <c r="C9" s="1678"/>
      <c r="D9" s="1679">
        <v>9803171255</v>
      </c>
      <c r="E9" s="1679"/>
      <c r="F9" s="1680"/>
      <c r="G9" s="1680"/>
      <c r="H9" s="1681"/>
      <c r="I9" s="1682"/>
    </row>
    <row r="10" spans="1:9" ht="38.25">
      <c r="A10" s="488"/>
      <c r="B10" s="513" t="s">
        <v>1139</v>
      </c>
      <c r="C10" s="514"/>
      <c r="D10" s="515" t="s">
        <v>6037</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5</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K30" sqref="K30:O3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2" t="s">
        <v>1416</v>
      </c>
      <c r="B1" s="1843"/>
      <c r="C1" s="1843"/>
      <c r="D1" s="1843"/>
      <c r="E1" s="1844"/>
      <c r="F1" s="1845" t="s">
        <v>1417</v>
      </c>
      <c r="G1" s="1846"/>
      <c r="H1" s="1846"/>
      <c r="I1" s="1846"/>
      <c r="J1" s="1846"/>
      <c r="K1" s="1846"/>
      <c r="L1" s="1846"/>
      <c r="M1" s="1846"/>
      <c r="N1" s="1846"/>
      <c r="O1" s="1847"/>
    </row>
    <row r="2" spans="1:15" ht="15.75" thickBot="1">
      <c r="C2" s="570"/>
      <c r="D2" s="570"/>
      <c r="E2" s="570"/>
    </row>
    <row r="3" spans="1:15" ht="16.5" thickBot="1">
      <c r="A3" s="1782" t="s">
        <v>1418</v>
      </c>
      <c r="B3" s="1784"/>
      <c r="C3" s="570"/>
      <c r="D3" s="570"/>
      <c r="E3" s="570"/>
      <c r="F3" s="1848" t="s">
        <v>954</v>
      </c>
      <c r="G3" s="1849"/>
      <c r="H3" s="1849"/>
      <c r="I3" s="1849"/>
      <c r="J3" s="1850"/>
      <c r="K3" s="1848" t="s">
        <v>1419</v>
      </c>
      <c r="L3" s="1849"/>
      <c r="M3" s="1849"/>
      <c r="N3" s="1849"/>
      <c r="O3" s="1851"/>
    </row>
    <row r="4" spans="1:15" ht="15.75" thickBot="1">
      <c r="A4" s="599"/>
      <c r="B4" s="600"/>
      <c r="C4" s="570"/>
      <c r="D4" s="570"/>
      <c r="E4" s="570"/>
      <c r="F4" s="1785" t="s">
        <v>1420</v>
      </c>
      <c r="G4" s="1786"/>
      <c r="H4" s="1786"/>
      <c r="I4" s="1786"/>
      <c r="J4" s="1787"/>
      <c r="K4" s="1825" t="s">
        <v>6035</v>
      </c>
      <c r="L4" s="1826"/>
      <c r="M4" s="1826"/>
      <c r="N4" s="1826"/>
      <c r="O4" s="1827"/>
    </row>
    <row r="5" spans="1:15">
      <c r="A5" s="660" t="s">
        <v>1004</v>
      </c>
      <c r="B5" s="601" t="s">
        <v>6035</v>
      </c>
      <c r="C5" s="570"/>
      <c r="D5" s="570"/>
      <c r="E5" s="570"/>
      <c r="F5" s="1785" t="s">
        <v>1421</v>
      </c>
      <c r="G5" s="1786"/>
      <c r="H5" s="1786"/>
      <c r="I5" s="1786"/>
      <c r="J5" s="1787"/>
      <c r="K5" s="1825" t="s">
        <v>6035</v>
      </c>
      <c r="L5" s="1826"/>
      <c r="M5" s="1826"/>
      <c r="N5" s="1826"/>
      <c r="O5" s="1827"/>
    </row>
    <row r="6" spans="1:15">
      <c r="A6" s="661" t="s">
        <v>1422</v>
      </c>
      <c r="B6" s="602">
        <v>24</v>
      </c>
      <c r="C6" s="570"/>
      <c r="D6" s="570"/>
      <c r="E6" s="570"/>
      <c r="F6" s="1770" t="s">
        <v>1423</v>
      </c>
      <c r="G6" s="1771"/>
      <c r="H6" s="1771"/>
      <c r="I6" s="1771"/>
      <c r="J6" s="1772"/>
      <c r="K6" s="1825" t="s">
        <v>6039</v>
      </c>
      <c r="L6" s="1826"/>
      <c r="M6" s="1826"/>
      <c r="N6" s="1826"/>
      <c r="O6" s="1827"/>
    </row>
    <row r="7" spans="1:15">
      <c r="A7" s="661" t="s">
        <v>1226</v>
      </c>
      <c r="B7" s="1110">
        <v>42689</v>
      </c>
      <c r="C7" s="570"/>
      <c r="D7" s="570"/>
      <c r="E7" s="570"/>
      <c r="F7" s="1770" t="s">
        <v>1424</v>
      </c>
      <c r="G7" s="1771"/>
      <c r="H7" s="1771"/>
      <c r="I7" s="1771"/>
      <c r="J7" s="1772"/>
      <c r="K7" s="1825" t="s">
        <v>6024</v>
      </c>
      <c r="L7" s="1826"/>
      <c r="M7" s="1826"/>
      <c r="N7" s="1826"/>
      <c r="O7" s="1827"/>
    </row>
    <row r="8" spans="1:15" ht="15.75" thickBot="1">
      <c r="A8" s="662" t="s">
        <v>1425</v>
      </c>
      <c r="B8" s="603">
        <v>1</v>
      </c>
      <c r="C8" s="570"/>
      <c r="D8" s="570"/>
      <c r="E8" s="570"/>
      <c r="F8" s="1770" t="s">
        <v>1426</v>
      </c>
      <c r="G8" s="1771"/>
      <c r="H8" s="1771"/>
      <c r="I8" s="1771"/>
      <c r="J8" s="1772"/>
      <c r="K8" s="1825"/>
      <c r="L8" s="1826"/>
      <c r="M8" s="1826"/>
      <c r="N8" s="1826"/>
      <c r="O8" s="1827"/>
    </row>
    <row r="9" spans="1:15" ht="15.75" thickBot="1">
      <c r="C9" s="570"/>
      <c r="D9" s="570"/>
      <c r="E9" s="570"/>
      <c r="F9" s="1770" t="s">
        <v>1427</v>
      </c>
      <c r="G9" s="1771"/>
      <c r="H9" s="1771"/>
      <c r="I9" s="1771"/>
      <c r="J9" s="1772"/>
      <c r="K9" s="1825" t="s">
        <v>6025</v>
      </c>
      <c r="L9" s="1826"/>
      <c r="M9" s="1826"/>
      <c r="N9" s="1826"/>
      <c r="O9" s="1827"/>
    </row>
    <row r="10" spans="1:15" ht="16.5" thickBot="1">
      <c r="A10" s="1782" t="s">
        <v>1224</v>
      </c>
      <c r="B10" s="1784"/>
      <c r="C10" s="570"/>
      <c r="D10" s="570"/>
      <c r="E10" s="570"/>
      <c r="F10" s="1770" t="s">
        <v>1428</v>
      </c>
      <c r="G10" s="1771"/>
      <c r="H10" s="1771"/>
      <c r="I10" s="1771"/>
      <c r="J10" s="1772"/>
      <c r="K10" s="1825" t="s">
        <v>776</v>
      </c>
      <c r="L10" s="1826"/>
      <c r="M10" s="1826"/>
      <c r="N10" s="1826"/>
      <c r="O10" s="1827"/>
    </row>
    <row r="11" spans="1:15" ht="15.75" thickBot="1">
      <c r="C11" s="570"/>
      <c r="D11" s="570"/>
      <c r="E11" s="570"/>
      <c r="F11" s="1770" t="s">
        <v>1429</v>
      </c>
      <c r="G11" s="1771"/>
      <c r="H11" s="1771"/>
      <c r="I11" s="1771"/>
      <c r="J11" s="1772"/>
      <c r="K11" s="1839">
        <v>19335</v>
      </c>
      <c r="L11" s="1840"/>
      <c r="M11" s="1840"/>
      <c r="N11" s="1840"/>
      <c r="O11" s="1841"/>
    </row>
    <row r="12" spans="1:15">
      <c r="A12" s="660" t="s">
        <v>1006</v>
      </c>
      <c r="B12" s="601" t="s">
        <v>6036</v>
      </c>
      <c r="C12" s="570"/>
      <c r="D12" s="570"/>
      <c r="E12" s="570"/>
      <c r="F12" s="1770" t="s">
        <v>1430</v>
      </c>
      <c r="G12" s="1771"/>
      <c r="H12" s="1771"/>
      <c r="I12" s="1771"/>
      <c r="J12" s="1772"/>
      <c r="K12" s="1825">
        <v>9803171254</v>
      </c>
      <c r="L12" s="1826"/>
      <c r="M12" s="1826"/>
      <c r="N12" s="1826"/>
      <c r="O12" s="1827"/>
    </row>
    <row r="13" spans="1:15">
      <c r="A13" s="661" t="s">
        <v>8</v>
      </c>
      <c r="B13" s="602"/>
      <c r="C13" s="570" t="s">
        <v>19</v>
      </c>
      <c r="D13" s="570"/>
      <c r="E13" s="570"/>
      <c r="F13" s="1770" t="s">
        <v>1431</v>
      </c>
      <c r="G13" s="1771"/>
      <c r="H13" s="1771"/>
      <c r="I13" s="1771"/>
      <c r="J13" s="1772"/>
      <c r="K13" s="1825">
        <v>9803171254</v>
      </c>
      <c r="L13" s="1826"/>
      <c r="M13" s="1826"/>
      <c r="N13" s="1826"/>
      <c r="O13" s="1827"/>
    </row>
    <row r="14" spans="1:15">
      <c r="A14" s="661" t="s">
        <v>1215</v>
      </c>
      <c r="B14" s="602" t="s">
        <v>6024</v>
      </c>
      <c r="C14" s="570"/>
      <c r="D14" s="570"/>
      <c r="E14" s="570"/>
      <c r="F14" s="1770" t="s">
        <v>1432</v>
      </c>
      <c r="G14" s="1771"/>
      <c r="H14" s="1771"/>
      <c r="I14" s="1771"/>
      <c r="J14" s="1772"/>
      <c r="K14" s="1825">
        <v>9803171254</v>
      </c>
      <c r="L14" s="1826"/>
      <c r="M14" s="1826"/>
      <c r="N14" s="1826"/>
      <c r="O14" s="1827"/>
    </row>
    <row r="15" spans="1:15">
      <c r="A15" s="661" t="s">
        <v>1216</v>
      </c>
      <c r="B15" s="602"/>
      <c r="C15" s="570"/>
      <c r="D15" s="570"/>
      <c r="E15" s="570"/>
      <c r="F15" s="1770" t="s">
        <v>1433</v>
      </c>
      <c r="G15" s="1771"/>
      <c r="H15" s="1771"/>
      <c r="I15" s="1771"/>
      <c r="J15" s="1772"/>
      <c r="K15" s="1831" t="s">
        <v>6040</v>
      </c>
      <c r="L15" s="1826"/>
      <c r="M15" s="1826"/>
      <c r="N15" s="1826"/>
      <c r="O15" s="1827"/>
    </row>
    <row r="16" spans="1:15">
      <c r="A16" s="661" t="s">
        <v>11</v>
      </c>
      <c r="B16" s="602" t="s">
        <v>6025</v>
      </c>
      <c r="C16" s="570"/>
      <c r="D16" s="570"/>
      <c r="E16" s="570"/>
      <c r="F16" s="1770" t="s">
        <v>1434</v>
      </c>
      <c r="G16" s="1771"/>
      <c r="H16" s="1771"/>
      <c r="I16" s="1771"/>
      <c r="J16" s="1772"/>
      <c r="K16" s="1825" t="s">
        <v>910</v>
      </c>
      <c r="L16" s="1826"/>
      <c r="M16" s="1826"/>
      <c r="N16" s="1826"/>
      <c r="O16" s="1827"/>
    </row>
    <row r="17" spans="1:15">
      <c r="A17" s="661" t="s">
        <v>13</v>
      </c>
      <c r="B17" s="602" t="s">
        <v>776</v>
      </c>
      <c r="F17" s="1770" t="s">
        <v>1435</v>
      </c>
      <c r="G17" s="1771"/>
      <c r="H17" s="1771"/>
      <c r="I17" s="1771"/>
      <c r="J17" s="1772"/>
      <c r="K17" s="1825" t="s">
        <v>608</v>
      </c>
      <c r="L17" s="1826"/>
      <c r="M17" s="1826"/>
      <c r="N17" s="1826"/>
      <c r="O17" s="1827"/>
    </row>
    <row r="18" spans="1:15">
      <c r="A18" s="661" t="s">
        <v>14</v>
      </c>
      <c r="B18" s="1111">
        <v>19335</v>
      </c>
      <c r="F18" s="1770" t="s">
        <v>1436</v>
      </c>
      <c r="G18" s="1771"/>
      <c r="H18" s="1771"/>
      <c r="I18" s="1771"/>
      <c r="J18" s="1772"/>
      <c r="K18" s="1825" t="s">
        <v>608</v>
      </c>
      <c r="L18" s="1826"/>
      <c r="M18" s="1826"/>
      <c r="N18" s="1826"/>
      <c r="O18" s="1827"/>
    </row>
    <row r="19" spans="1:15">
      <c r="A19" s="661" t="s">
        <v>91</v>
      </c>
      <c r="B19" s="602">
        <v>9803171255</v>
      </c>
      <c r="D19" s="688" t="s">
        <v>1779</v>
      </c>
      <c r="E19" s="693">
        <f>SUM($K$85,$C$93)</f>
        <v>5</v>
      </c>
      <c r="F19" s="1785"/>
      <c r="G19" s="1786"/>
      <c r="H19" s="1786"/>
      <c r="I19" s="1786"/>
      <c r="J19" s="1787"/>
      <c r="K19" s="1788"/>
      <c r="L19" s="1789"/>
      <c r="M19" s="1789"/>
      <c r="N19" s="1789"/>
      <c r="O19" s="1790"/>
    </row>
    <row r="20" spans="1:15">
      <c r="A20" s="661" t="s">
        <v>92</v>
      </c>
      <c r="B20" s="602">
        <v>9803171255</v>
      </c>
      <c r="D20" s="694" t="s">
        <v>1780</v>
      </c>
      <c r="E20" s="695">
        <f>SUM($K$86,$D$93)</f>
        <v>5</v>
      </c>
      <c r="F20" s="1437" t="s">
        <v>1437</v>
      </c>
      <c r="G20" s="1779"/>
      <c r="H20" s="1779"/>
      <c r="I20" s="1779"/>
      <c r="J20" s="1811"/>
      <c r="K20" s="1437" t="str">
        <f>K3</f>
        <v>Site1</v>
      </c>
      <c r="L20" s="1779"/>
      <c r="M20" s="1779"/>
      <c r="N20" s="1779"/>
      <c r="O20" s="1438"/>
    </row>
    <row r="21" spans="1:15">
      <c r="A21" s="661" t="s">
        <v>1008</v>
      </c>
      <c r="B21" s="602">
        <v>9803171255</v>
      </c>
      <c r="F21" s="1770" t="s">
        <v>1438</v>
      </c>
      <c r="G21" s="1771"/>
      <c r="H21" s="1771"/>
      <c r="I21" s="1771"/>
      <c r="J21" s="1772"/>
      <c r="K21" s="1825" t="s">
        <v>155</v>
      </c>
      <c r="L21" s="1826"/>
      <c r="M21" s="1826"/>
      <c r="N21" s="1826"/>
      <c r="O21" s="1827"/>
    </row>
    <row r="22" spans="1:15" ht="15.75" thickBot="1">
      <c r="A22" s="662" t="s">
        <v>15</v>
      </c>
      <c r="B22" s="604" t="s">
        <v>6037</v>
      </c>
      <c r="F22" s="1770" t="s">
        <v>1439</v>
      </c>
      <c r="G22" s="1771"/>
      <c r="H22" s="1771"/>
      <c r="I22" s="1771"/>
      <c r="J22" s="1772"/>
      <c r="K22" s="1836" t="s">
        <v>154</v>
      </c>
      <c r="L22" s="1837"/>
      <c r="M22" s="1837"/>
      <c r="N22" s="1837"/>
      <c r="O22" s="1838"/>
    </row>
    <row r="23" spans="1:15" ht="15.75" thickBot="1">
      <c r="F23" s="1770" t="s">
        <v>1440</v>
      </c>
      <c r="G23" s="1771"/>
      <c r="H23" s="1771"/>
      <c r="I23" s="1771"/>
      <c r="J23" s="1772"/>
      <c r="K23" s="1833" t="s">
        <v>153</v>
      </c>
      <c r="L23" s="1834"/>
      <c r="M23" s="1834"/>
      <c r="N23" s="1834"/>
      <c r="O23" s="1835"/>
    </row>
    <row r="24" spans="1:15" ht="16.5" thickBot="1">
      <c r="A24" s="1782" t="s">
        <v>1441</v>
      </c>
      <c r="B24" s="1784"/>
      <c r="F24" s="1770" t="s">
        <v>1442</v>
      </c>
      <c r="G24" s="1771"/>
      <c r="H24" s="1771"/>
      <c r="I24" s="1771"/>
      <c r="J24" s="1772"/>
      <c r="K24" s="1825">
        <v>207015</v>
      </c>
      <c r="L24" s="1826"/>
      <c r="M24" s="1826"/>
      <c r="N24" s="1826"/>
      <c r="O24" s="1827"/>
    </row>
    <row r="25" spans="1:15" ht="15.75" thickBot="1">
      <c r="F25" s="1770" t="s">
        <v>1443</v>
      </c>
      <c r="G25" s="1771"/>
      <c r="H25" s="1771"/>
      <c r="I25" s="1771"/>
      <c r="J25" s="1772"/>
      <c r="K25" s="1825" t="s">
        <v>1297</v>
      </c>
      <c r="L25" s="1826"/>
      <c r="M25" s="1826"/>
      <c r="N25" s="1826"/>
      <c r="O25" s="1827"/>
    </row>
    <row r="26" spans="1:15">
      <c r="A26" s="660" t="s">
        <v>1444</v>
      </c>
      <c r="B26" s="601">
        <v>60007015</v>
      </c>
      <c r="F26" s="1770" t="s">
        <v>1445</v>
      </c>
      <c r="G26" s="1771"/>
      <c r="H26" s="1771"/>
      <c r="I26" s="1771"/>
      <c r="J26" s="1772"/>
      <c r="K26" s="1825" t="s">
        <v>6027</v>
      </c>
      <c r="L26" s="1826"/>
      <c r="M26" s="1826"/>
      <c r="N26" s="1826"/>
      <c r="O26" s="1827"/>
    </row>
    <row r="27" spans="1:15">
      <c r="A27" s="661" t="s">
        <v>45</v>
      </c>
      <c r="B27" s="602" t="s">
        <v>6028</v>
      </c>
      <c r="F27" s="1770" t="s">
        <v>6016</v>
      </c>
      <c r="G27" s="1771"/>
      <c r="H27" s="1771"/>
      <c r="I27" s="1771"/>
      <c r="J27" s="1772"/>
      <c r="K27" s="1825" t="s">
        <v>6057</v>
      </c>
      <c r="L27" s="1826"/>
      <c r="M27" s="1826"/>
      <c r="N27" s="1826"/>
      <c r="O27" s="1827"/>
    </row>
    <row r="28" spans="1:15">
      <c r="A28" s="661" t="s">
        <v>1446</v>
      </c>
      <c r="B28" s="602" t="s">
        <v>6029</v>
      </c>
      <c r="F28" s="1785" t="s">
        <v>1447</v>
      </c>
      <c r="G28" s="1786"/>
      <c r="H28" s="1786"/>
      <c r="I28" s="1786"/>
      <c r="J28" s="1787"/>
      <c r="K28" s="1825">
        <v>50007015</v>
      </c>
      <c r="L28" s="1826"/>
      <c r="M28" s="1826"/>
      <c r="N28" s="1826"/>
      <c r="O28" s="1827"/>
    </row>
    <row r="29" spans="1:15">
      <c r="A29" s="661" t="s">
        <v>1448</v>
      </c>
      <c r="B29" s="602" t="s">
        <v>6030</v>
      </c>
      <c r="F29" s="1770" t="s">
        <v>1449</v>
      </c>
      <c r="G29" s="1771"/>
      <c r="H29" s="1771"/>
      <c r="I29" s="1771"/>
      <c r="J29" s="1772"/>
      <c r="K29" s="1825">
        <v>30007015</v>
      </c>
      <c r="L29" s="1826"/>
      <c r="M29" s="1826"/>
      <c r="N29" s="1826"/>
      <c r="O29" s="1827"/>
    </row>
    <row r="30" spans="1:15">
      <c r="A30" s="661" t="s">
        <v>1450</v>
      </c>
      <c r="B30" s="602">
        <v>8566384009</v>
      </c>
      <c r="F30" s="1785" t="s">
        <v>1451</v>
      </c>
      <c r="G30" s="1786"/>
      <c r="H30" s="1786"/>
      <c r="I30" s="1786"/>
      <c r="J30" s="1787"/>
      <c r="K30" s="1833" t="s">
        <v>718</v>
      </c>
      <c r="L30" s="1834"/>
      <c r="M30" s="1834"/>
      <c r="N30" s="1834"/>
      <c r="O30" s="1835"/>
    </row>
    <row r="31" spans="1:15">
      <c r="A31" s="661" t="s">
        <v>1452</v>
      </c>
      <c r="B31" s="1112" t="s">
        <v>6038</v>
      </c>
      <c r="F31" s="1785" t="s">
        <v>1453</v>
      </c>
      <c r="G31" s="1786"/>
      <c r="H31" s="1786"/>
      <c r="I31" s="1786"/>
      <c r="J31" s="1787"/>
      <c r="K31" s="1825" t="s">
        <v>886</v>
      </c>
      <c r="L31" s="1826"/>
      <c r="M31" s="1826"/>
      <c r="N31" s="1826"/>
      <c r="O31" s="1827"/>
    </row>
    <row r="32" spans="1:15">
      <c r="A32" s="661" t="s">
        <v>135</v>
      </c>
      <c r="B32" s="602" t="s">
        <v>6031</v>
      </c>
      <c r="F32" s="1785" t="s">
        <v>1454</v>
      </c>
      <c r="G32" s="1786"/>
      <c r="H32" s="1786"/>
      <c r="I32" s="1786"/>
      <c r="J32" s="1787"/>
      <c r="K32" s="1832">
        <v>42741</v>
      </c>
      <c r="L32" s="1826"/>
      <c r="M32" s="1826"/>
      <c r="N32" s="1826"/>
      <c r="O32" s="1827"/>
    </row>
    <row r="33" spans="1:15">
      <c r="A33" s="661" t="s">
        <v>136</v>
      </c>
      <c r="B33" s="1112" t="s">
        <v>6038</v>
      </c>
      <c r="F33" s="1785" t="s">
        <v>1455</v>
      </c>
      <c r="G33" s="1786"/>
      <c r="H33" s="1786"/>
      <c r="I33" s="1786"/>
      <c r="J33" s="1787"/>
      <c r="K33" s="1825" t="s">
        <v>718</v>
      </c>
      <c r="L33" s="1826"/>
      <c r="M33" s="1826"/>
      <c r="N33" s="1826"/>
      <c r="O33" s="1827"/>
    </row>
    <row r="34" spans="1:15">
      <c r="A34" s="661" t="s">
        <v>127</v>
      </c>
      <c r="B34" s="602" t="s">
        <v>5868</v>
      </c>
      <c r="F34" s="1785" t="s">
        <v>1456</v>
      </c>
      <c r="G34" s="1786"/>
      <c r="H34" s="1786"/>
      <c r="I34" s="1786"/>
      <c r="J34" s="1787"/>
      <c r="K34" s="1825"/>
      <c r="L34" s="1826"/>
      <c r="M34" s="1826"/>
      <c r="N34" s="1826"/>
      <c r="O34" s="1827"/>
    </row>
    <row r="35" spans="1:15" ht="15.75" thickBot="1">
      <c r="A35" s="661" t="s">
        <v>1292</v>
      </c>
      <c r="B35" s="605" t="s">
        <v>1293</v>
      </c>
      <c r="F35" s="1785" t="s">
        <v>1457</v>
      </c>
      <c r="G35" s="1786"/>
      <c r="H35" s="1786"/>
      <c r="I35" s="1786"/>
      <c r="J35" s="1787"/>
      <c r="K35" s="1825" t="s">
        <v>998</v>
      </c>
      <c r="L35" s="1826"/>
      <c r="M35" s="1826"/>
      <c r="N35" s="1826"/>
      <c r="O35" s="1827"/>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25" t="s">
        <v>6023</v>
      </c>
      <c r="L38" s="1826"/>
      <c r="M38" s="1826"/>
      <c r="N38" s="1826"/>
      <c r="O38" s="1827"/>
    </row>
    <row r="39" spans="1:15" ht="15.75" thickBot="1">
      <c r="A39" s="662" t="s">
        <v>826</v>
      </c>
      <c r="B39" s="603"/>
      <c r="F39" s="1785" t="s">
        <v>5860</v>
      </c>
      <c r="G39" s="1786"/>
      <c r="H39" s="1786"/>
      <c r="I39" s="1786"/>
      <c r="J39" s="1787"/>
      <c r="K39" s="1825">
        <v>9860195728</v>
      </c>
      <c r="L39" s="1826"/>
      <c r="M39" s="1826"/>
      <c r="N39" s="1826"/>
      <c r="O39" s="1827"/>
    </row>
    <row r="40" spans="1:15" ht="15.75" thickBot="1">
      <c r="F40" s="1785" t="s">
        <v>1459</v>
      </c>
      <c r="G40" s="1786"/>
      <c r="H40" s="1786"/>
      <c r="I40" s="1786"/>
      <c r="J40" s="1787"/>
      <c r="K40" s="1831" t="s">
        <v>6026</v>
      </c>
      <c r="L40" s="1826"/>
      <c r="M40" s="1826"/>
      <c r="N40" s="1826"/>
      <c r="O40" s="1827"/>
    </row>
    <row r="41" spans="1:15" ht="16.5" thickBot="1">
      <c r="A41" s="1782" t="s">
        <v>1726</v>
      </c>
      <c r="B41" s="1784"/>
      <c r="F41" s="1785" t="s">
        <v>1461</v>
      </c>
      <c r="G41" s="1786"/>
      <c r="H41" s="1786"/>
      <c r="I41" s="1786"/>
      <c r="J41" s="1787"/>
      <c r="K41" s="1825" t="s">
        <v>1163</v>
      </c>
      <c r="L41" s="1826"/>
      <c r="M41" s="1826"/>
      <c r="N41" s="1826"/>
      <c r="O41" s="1827"/>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825" t="s">
        <v>886</v>
      </c>
      <c r="L44" s="1826"/>
      <c r="M44" s="1826"/>
      <c r="N44" s="1826"/>
      <c r="O44" s="1827"/>
    </row>
    <row r="45" spans="1:15">
      <c r="A45" s="660" t="s">
        <v>1721</v>
      </c>
      <c r="B45" s="601" t="s">
        <v>6</v>
      </c>
      <c r="F45" s="1785" t="s">
        <v>1464</v>
      </c>
      <c r="G45" s="1786"/>
      <c r="H45" s="1786"/>
      <c r="I45" s="1786"/>
      <c r="J45" s="1787"/>
      <c r="K45" s="1825" t="s">
        <v>6035</v>
      </c>
      <c r="L45" s="1826"/>
      <c r="M45" s="1826"/>
      <c r="N45" s="1826"/>
      <c r="O45" s="1827"/>
    </row>
    <row r="46" spans="1:15" ht="15.75" thickBot="1">
      <c r="A46" s="662" t="s">
        <v>1719</v>
      </c>
      <c r="B46" s="657"/>
      <c r="F46" s="1785" t="s">
        <v>1465</v>
      </c>
      <c r="G46" s="1786"/>
      <c r="H46" s="1786"/>
      <c r="I46" s="1786"/>
      <c r="J46" s="1787"/>
      <c r="K46" s="1825"/>
      <c r="L46" s="1826"/>
      <c r="M46" s="1826"/>
      <c r="N46" s="1826"/>
      <c r="O46" s="1827"/>
    </row>
    <row r="47" spans="1:15">
      <c r="A47" s="1089"/>
      <c r="B47" s="1088"/>
      <c r="F47" s="1785" t="s">
        <v>1466</v>
      </c>
      <c r="G47" s="1786"/>
      <c r="H47" s="1786"/>
      <c r="I47" s="1786"/>
      <c r="J47" s="1787"/>
      <c r="K47" s="1825" t="s">
        <v>6041</v>
      </c>
      <c r="L47" s="1826"/>
      <c r="M47" s="1826"/>
      <c r="N47" s="1826"/>
      <c r="O47" s="1827"/>
    </row>
    <row r="48" spans="1:15">
      <c r="F48" s="1785" t="s">
        <v>1467</v>
      </c>
      <c r="G48" s="1786"/>
      <c r="H48" s="1786"/>
      <c r="I48" s="1786"/>
      <c r="J48" s="1787"/>
      <c r="K48" s="1825" t="s">
        <v>6024</v>
      </c>
      <c r="L48" s="1826"/>
      <c r="M48" s="1826"/>
      <c r="N48" s="1826"/>
      <c r="O48" s="1827"/>
    </row>
    <row r="49" spans="1:15">
      <c r="F49" s="1785" t="s">
        <v>1468</v>
      </c>
      <c r="G49" s="1786"/>
      <c r="H49" s="1786"/>
      <c r="I49" s="1786"/>
      <c r="J49" s="1787"/>
      <c r="K49" s="1825"/>
      <c r="L49" s="1826"/>
      <c r="M49" s="1826"/>
      <c r="N49" s="1826"/>
      <c r="O49" s="1827"/>
    </row>
    <row r="50" spans="1:15" ht="15.75" thickBot="1">
      <c r="F50" s="1785" t="s">
        <v>1469</v>
      </c>
      <c r="G50" s="1786"/>
      <c r="H50" s="1786"/>
      <c r="I50" s="1786"/>
      <c r="J50" s="1787"/>
      <c r="K50" s="1825" t="s">
        <v>6025</v>
      </c>
      <c r="L50" s="1826"/>
      <c r="M50" s="1826"/>
      <c r="N50" s="1826"/>
      <c r="O50" s="1827"/>
    </row>
    <row r="51" spans="1:15" ht="16.5" thickBot="1">
      <c r="B51" s="1782" t="s">
        <v>1460</v>
      </c>
      <c r="C51" s="1783"/>
      <c r="D51" s="1784"/>
      <c r="F51" s="1785" t="s">
        <v>1470</v>
      </c>
      <c r="G51" s="1786"/>
      <c r="H51" s="1786"/>
      <c r="I51" s="1786"/>
      <c r="J51" s="1787"/>
      <c r="K51" s="1825" t="s">
        <v>776</v>
      </c>
      <c r="L51" s="1826"/>
      <c r="M51" s="1826"/>
      <c r="N51" s="1826"/>
      <c r="O51" s="1827"/>
    </row>
    <row r="52" spans="1:15">
      <c r="B52" s="630" t="s">
        <v>1519</v>
      </c>
      <c r="C52" s="689" t="s">
        <v>705</v>
      </c>
      <c r="D52" s="627" t="s">
        <v>1518</v>
      </c>
      <c r="F52" s="1785" t="s">
        <v>1471</v>
      </c>
      <c r="G52" s="1786"/>
      <c r="H52" s="1786"/>
      <c r="I52" s="1786"/>
      <c r="J52" s="1787"/>
      <c r="K52" s="1822">
        <v>19335</v>
      </c>
      <c r="L52" s="1823"/>
      <c r="M52" s="1823"/>
      <c r="N52" s="1823"/>
      <c r="O52" s="1824"/>
    </row>
    <row r="53" spans="1:15">
      <c r="A53" s="620">
        <v>1</v>
      </c>
      <c r="B53" s="631"/>
      <c r="C53" s="690"/>
      <c r="D53" s="1086"/>
      <c r="F53" s="1785" t="s">
        <v>1472</v>
      </c>
      <c r="G53" s="1786"/>
      <c r="H53" s="1786"/>
      <c r="I53" s="1786"/>
      <c r="J53" s="1787"/>
      <c r="K53" s="1825">
        <v>9803171254</v>
      </c>
      <c r="L53" s="1826"/>
      <c r="M53" s="1826"/>
      <c r="N53" s="1826"/>
      <c r="O53" s="1827"/>
    </row>
    <row r="54" spans="1:15">
      <c r="A54" s="599">
        <v>2</v>
      </c>
      <c r="B54" s="1090"/>
      <c r="C54" s="690"/>
      <c r="D54" s="1086"/>
      <c r="F54" s="1785" t="s">
        <v>1473</v>
      </c>
      <c r="G54" s="1786"/>
      <c r="H54" s="1786"/>
      <c r="I54" s="1786"/>
      <c r="J54" s="1787"/>
      <c r="K54" s="1825">
        <v>9803171254</v>
      </c>
      <c r="L54" s="1826"/>
      <c r="M54" s="1826"/>
      <c r="N54" s="1826"/>
      <c r="O54" s="1827"/>
    </row>
    <row r="55" spans="1:15">
      <c r="A55" s="599">
        <v>3</v>
      </c>
      <c r="B55" s="1090"/>
      <c r="C55" s="690"/>
      <c r="D55" s="1086"/>
      <c r="F55" s="1785" t="s">
        <v>1474</v>
      </c>
      <c r="G55" s="1786"/>
      <c r="H55" s="1786"/>
      <c r="I55" s="1786"/>
      <c r="J55" s="1787"/>
      <c r="K55" s="1825" t="s">
        <v>6040</v>
      </c>
      <c r="L55" s="1826"/>
      <c r="M55" s="1826"/>
      <c r="N55" s="1826"/>
      <c r="O55" s="1827"/>
    </row>
    <row r="56" spans="1:15">
      <c r="A56" s="599">
        <v>4</v>
      </c>
      <c r="B56" s="1090"/>
      <c r="C56" s="690"/>
      <c r="D56" s="1086"/>
      <c r="F56" s="1785" t="s">
        <v>1475</v>
      </c>
      <c r="G56" s="1786"/>
      <c r="H56" s="1786"/>
      <c r="I56" s="1786"/>
      <c r="J56" s="1787"/>
      <c r="K56" s="1825" t="s">
        <v>886</v>
      </c>
      <c r="L56" s="1826"/>
      <c r="M56" s="1826"/>
      <c r="N56" s="1826"/>
      <c r="O56" s="1827"/>
    </row>
    <row r="57" spans="1:15">
      <c r="A57" s="599">
        <v>5</v>
      </c>
      <c r="B57" s="1090"/>
      <c r="C57" s="690"/>
      <c r="D57" s="1086"/>
      <c r="F57" s="1816"/>
      <c r="G57" s="1817"/>
      <c r="H57" s="1817"/>
      <c r="I57" s="1817"/>
      <c r="J57" s="1818"/>
      <c r="K57" s="1816"/>
      <c r="L57" s="1817"/>
      <c r="M57" s="1817"/>
      <c r="N57" s="1817"/>
      <c r="O57" s="1819"/>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28"/>
      <c r="L65" s="1829"/>
      <c r="M65" s="1829"/>
      <c r="N65" s="1829"/>
      <c r="O65" s="1830"/>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5">
        <v>12</v>
      </c>
      <c r="L69" s="1826"/>
      <c r="M69" s="1826"/>
      <c r="N69" s="1826"/>
      <c r="O69" s="1827"/>
    </row>
    <row r="70" spans="1:15">
      <c r="A70" s="599">
        <v>18</v>
      </c>
      <c r="B70" s="1090"/>
      <c r="C70" s="690"/>
      <c r="D70" s="1086"/>
      <c r="F70" s="1785" t="s">
        <v>1487</v>
      </c>
      <c r="G70" s="1786"/>
      <c r="H70" s="1786"/>
      <c r="I70" s="1786"/>
      <c r="J70" s="1787"/>
      <c r="K70" s="1825"/>
      <c r="L70" s="1826"/>
      <c r="M70" s="1826"/>
      <c r="N70" s="1826"/>
      <c r="O70" s="1827"/>
    </row>
    <row r="71" spans="1:15">
      <c r="A71" s="599">
        <v>19</v>
      </c>
      <c r="B71" s="1090"/>
      <c r="C71" s="690"/>
      <c r="D71" s="1086"/>
      <c r="F71" s="1785" t="s">
        <v>1488</v>
      </c>
      <c r="G71" s="1786"/>
      <c r="H71" s="1786"/>
      <c r="I71" s="1786"/>
      <c r="J71" s="1787"/>
      <c r="K71" s="1825" t="s">
        <v>6032</v>
      </c>
      <c r="L71" s="1826"/>
      <c r="M71" s="1826"/>
      <c r="N71" s="1826"/>
      <c r="O71" s="1827"/>
    </row>
    <row r="72" spans="1:15">
      <c r="A72" s="599">
        <v>20</v>
      </c>
      <c r="B72" s="1090"/>
      <c r="C72" s="690"/>
      <c r="D72" s="1086"/>
      <c r="F72" s="1785" t="s">
        <v>1489</v>
      </c>
      <c r="G72" s="1786"/>
      <c r="H72" s="1786"/>
      <c r="I72" s="1786"/>
      <c r="J72" s="1787"/>
      <c r="K72" s="1825" t="s">
        <v>447</v>
      </c>
      <c r="L72" s="1826"/>
      <c r="M72" s="1826"/>
      <c r="N72" s="1826"/>
      <c r="O72" s="1827"/>
    </row>
    <row r="73" spans="1:15">
      <c r="A73" s="599">
        <v>21</v>
      </c>
      <c r="B73" s="1090"/>
      <c r="C73" s="690"/>
      <c r="D73" s="1086"/>
      <c r="F73" s="1785" t="s">
        <v>1490</v>
      </c>
      <c r="G73" s="1786"/>
      <c r="H73" s="1786"/>
      <c r="I73" s="1786"/>
      <c r="J73" s="1787"/>
      <c r="K73" s="1825"/>
      <c r="L73" s="1826"/>
      <c r="M73" s="1826"/>
      <c r="N73" s="1826"/>
      <c r="O73" s="1827"/>
    </row>
    <row r="74" spans="1:15">
      <c r="A74" s="599">
        <v>22</v>
      </c>
      <c r="B74" s="1090"/>
      <c r="C74" s="690"/>
      <c r="D74" s="1086"/>
      <c r="F74" s="1785" t="s">
        <v>1427</v>
      </c>
      <c r="G74" s="1786"/>
      <c r="H74" s="1786"/>
      <c r="I74" s="1786"/>
      <c r="J74" s="1787"/>
      <c r="K74" s="1825" t="s">
        <v>6025</v>
      </c>
      <c r="L74" s="1826"/>
      <c r="M74" s="1826"/>
      <c r="N74" s="1826"/>
      <c r="O74" s="1827"/>
    </row>
    <row r="75" spans="1:15">
      <c r="A75" s="599">
        <v>23</v>
      </c>
      <c r="B75" s="1090"/>
      <c r="C75" s="690"/>
      <c r="D75" s="1086"/>
      <c r="F75" s="1785" t="s">
        <v>1428</v>
      </c>
      <c r="G75" s="1786"/>
      <c r="H75" s="1786"/>
      <c r="I75" s="1786"/>
      <c r="J75" s="1787"/>
      <c r="K75" s="1825" t="s">
        <v>776</v>
      </c>
      <c r="L75" s="1826"/>
      <c r="M75" s="1826"/>
      <c r="N75" s="1826"/>
      <c r="O75" s="1827"/>
    </row>
    <row r="76" spans="1:15">
      <c r="A76" s="599">
        <v>24</v>
      </c>
      <c r="B76" s="1090"/>
      <c r="C76" s="690"/>
      <c r="D76" s="1086"/>
      <c r="F76" s="1785" t="s">
        <v>1429</v>
      </c>
      <c r="G76" s="1786"/>
      <c r="H76" s="1786"/>
      <c r="I76" s="1786"/>
      <c r="J76" s="1787"/>
      <c r="K76" s="1822">
        <v>19335</v>
      </c>
      <c r="L76" s="1823"/>
      <c r="M76" s="1823"/>
      <c r="N76" s="1823"/>
      <c r="O76" s="1824"/>
    </row>
    <row r="77" spans="1:15">
      <c r="A77" s="599">
        <v>25</v>
      </c>
      <c r="B77" s="1090"/>
      <c r="C77" s="690"/>
      <c r="D77" s="1086"/>
      <c r="F77" s="1785" t="s">
        <v>1491</v>
      </c>
      <c r="G77" s="1786"/>
      <c r="H77" s="1786"/>
      <c r="I77" s="1786"/>
      <c r="J77" s="1787"/>
      <c r="K77" s="1788"/>
      <c r="L77" s="1789"/>
      <c r="M77" s="1789"/>
      <c r="N77" s="1789"/>
      <c r="O77" s="1790"/>
    </row>
    <row r="78" spans="1:15">
      <c r="A78" s="599">
        <v>26</v>
      </c>
      <c r="B78" s="1090"/>
      <c r="C78" s="690"/>
      <c r="D78" s="1086"/>
      <c r="F78" s="1785" t="s">
        <v>1492</v>
      </c>
      <c r="G78" s="1786"/>
      <c r="H78" s="1786"/>
      <c r="I78" s="1786"/>
      <c r="J78" s="1787"/>
      <c r="K78" s="1788"/>
      <c r="L78" s="1789"/>
      <c r="M78" s="1789"/>
      <c r="N78" s="1789"/>
      <c r="O78" s="1790"/>
    </row>
    <row r="79" spans="1:15">
      <c r="A79" s="599">
        <v>27</v>
      </c>
      <c r="B79" s="1090"/>
      <c r="C79" s="690"/>
      <c r="D79" s="1086"/>
      <c r="F79" s="1785" t="s">
        <v>1493</v>
      </c>
      <c r="G79" s="1786"/>
      <c r="H79" s="1786"/>
      <c r="I79" s="1786"/>
      <c r="J79" s="1787"/>
      <c r="K79" s="1788"/>
      <c r="L79" s="1789"/>
      <c r="M79" s="1789"/>
      <c r="N79" s="1789"/>
      <c r="O79" s="1790"/>
    </row>
    <row r="80" spans="1:15">
      <c r="A80" s="599">
        <v>28</v>
      </c>
      <c r="B80" s="1090"/>
      <c r="C80" s="690"/>
      <c r="D80" s="1086"/>
      <c r="F80" s="1785" t="s">
        <v>1494</v>
      </c>
      <c r="G80" s="1786"/>
      <c r="H80" s="1786"/>
      <c r="I80" s="1786"/>
      <c r="J80" s="1787"/>
      <c r="K80" s="1788"/>
      <c r="L80" s="1789"/>
      <c r="M80" s="1789"/>
      <c r="N80" s="1789"/>
      <c r="O80" s="1790"/>
    </row>
    <row r="81" spans="1:15">
      <c r="A81" s="599">
        <v>29</v>
      </c>
      <c r="B81" s="1090"/>
      <c r="C81" s="690"/>
      <c r="D81" s="1086"/>
      <c r="F81" s="1785" t="s">
        <v>1495</v>
      </c>
      <c r="G81" s="1786"/>
      <c r="H81" s="1786"/>
      <c r="I81" s="1786"/>
      <c r="J81" s="1787"/>
      <c r="K81" s="1788"/>
      <c r="L81" s="1789"/>
      <c r="M81" s="1789"/>
      <c r="N81" s="1789"/>
      <c r="O81" s="1790"/>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5</v>
      </c>
      <c r="L85" s="611">
        <v>0</v>
      </c>
      <c r="M85" s="611">
        <f>K85*L85</f>
        <v>0</v>
      </c>
      <c r="N85" s="611">
        <v>0</v>
      </c>
      <c r="O85" s="612">
        <f>K85*N85</f>
        <v>0</v>
      </c>
    </row>
    <row r="86" spans="1:15">
      <c r="A86" s="599">
        <v>34</v>
      </c>
      <c r="B86" s="1090"/>
      <c r="C86" s="690"/>
      <c r="D86" s="1086"/>
      <c r="F86" s="1785" t="s">
        <v>732</v>
      </c>
      <c r="G86" s="1786"/>
      <c r="H86" s="1786"/>
      <c r="I86" s="1786"/>
      <c r="J86" s="1787"/>
      <c r="K86" s="610">
        <v>5</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224.75</v>
      </c>
      <c r="N86" s="611">
        <f>IF(OR($B$45="Renewal",K159&lt;&gt;""),0,29.95)</f>
        <v>29.95</v>
      </c>
      <c r="O86" s="612">
        <f t="shared" ref="O86:O105" si="1">K86*N86</f>
        <v>149.75</v>
      </c>
    </row>
    <row r="87" spans="1:15">
      <c r="A87" s="599">
        <v>35</v>
      </c>
      <c r="B87" s="1090"/>
      <c r="C87" s="690"/>
      <c r="D87" s="1086"/>
      <c r="F87" s="1785" t="s">
        <v>856</v>
      </c>
      <c r="G87" s="1786"/>
      <c r="H87" s="1786"/>
      <c r="I87" s="1786"/>
      <c r="J87" s="1787"/>
      <c r="K87" s="610">
        <v>2</v>
      </c>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613"/>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c r="L114" s="611">
        <f>IF($B$6&gt;=36,0,4.95)</f>
        <v>4.95</v>
      </c>
      <c r="M114" s="611">
        <f t="shared" si="2"/>
        <v>0</v>
      </c>
      <c r="N114" s="611">
        <v>0</v>
      </c>
      <c r="O114" s="612">
        <f t="shared" si="3"/>
        <v>0</v>
      </c>
    </row>
    <row r="115" spans="6:15">
      <c r="F115" s="1785" t="s">
        <v>1752</v>
      </c>
      <c r="G115" s="1786"/>
      <c r="H115" s="1786"/>
      <c r="I115" s="1786"/>
      <c r="J115" s="1787"/>
      <c r="K115" s="613">
        <v>2</v>
      </c>
      <c r="L115" s="611">
        <v>5.95</v>
      </c>
      <c r="M115" s="611">
        <f t="shared" si="2"/>
        <v>11.9</v>
      </c>
      <c r="N115" s="611">
        <v>0</v>
      </c>
      <c r="O115" s="612">
        <f t="shared" si="3"/>
        <v>0</v>
      </c>
    </row>
    <row r="116" spans="6:15">
      <c r="F116" s="1785" t="s">
        <v>1753</v>
      </c>
      <c r="G116" s="1786"/>
      <c r="H116" s="1786"/>
      <c r="I116" s="1786"/>
      <c r="J116" s="1787"/>
      <c r="K116" s="613">
        <v>1</v>
      </c>
      <c r="L116" s="611">
        <v>6.95</v>
      </c>
      <c r="M116" s="611">
        <f t="shared" si="2"/>
        <v>6.95</v>
      </c>
      <c r="N116" s="611">
        <v>0</v>
      </c>
      <c r="O116" s="612">
        <f t="shared" si="3"/>
        <v>0</v>
      </c>
    </row>
    <row r="117" spans="6:15">
      <c r="F117" s="1785" t="s">
        <v>1754</v>
      </c>
      <c r="G117" s="1786"/>
      <c r="H117" s="1786"/>
      <c r="I117" s="1786"/>
      <c r="J117" s="1787"/>
      <c r="K117" s="613">
        <v>1</v>
      </c>
      <c r="L117" s="611">
        <v>9.9499999999999993</v>
      </c>
      <c r="M117" s="611">
        <f t="shared" si="2"/>
        <v>9.9499999999999993</v>
      </c>
      <c r="N117" s="611">
        <v>0</v>
      </c>
      <c r="O117" s="612">
        <f t="shared" si="3"/>
        <v>0</v>
      </c>
    </row>
    <row r="118" spans="6:15">
      <c r="F118" s="1785" t="s">
        <v>876</v>
      </c>
      <c r="G118" s="1786"/>
      <c r="H118" s="1786"/>
      <c r="I118" s="1786"/>
      <c r="J118" s="1787"/>
      <c r="K118" s="613">
        <v>3</v>
      </c>
      <c r="L118" s="611">
        <v>4.95</v>
      </c>
      <c r="M118" s="611">
        <f t="shared" si="2"/>
        <v>14.850000000000001</v>
      </c>
      <c r="N118" s="611">
        <v>0</v>
      </c>
      <c r="O118" s="612">
        <f t="shared" si="3"/>
        <v>0</v>
      </c>
    </row>
    <row r="119" spans="6:15">
      <c r="F119" s="1785" t="s">
        <v>124</v>
      </c>
      <c r="G119" s="1786"/>
      <c r="H119" s="1786"/>
      <c r="I119" s="1786"/>
      <c r="J119" s="1787"/>
      <c r="K119" s="613">
        <v>1</v>
      </c>
      <c r="L119" s="611">
        <v>19.95</v>
      </c>
      <c r="M119" s="611">
        <f t="shared" si="2"/>
        <v>19.95</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c r="L124" s="611">
        <v>10.95</v>
      </c>
      <c r="M124" s="611">
        <f t="shared" si="2"/>
        <v>0</v>
      </c>
      <c r="N124" s="611">
        <v>0</v>
      </c>
      <c r="O124" s="612">
        <f t="shared" si="3"/>
        <v>0</v>
      </c>
    </row>
    <row r="125" spans="6:15">
      <c r="F125" s="1785" t="s">
        <v>1077</v>
      </c>
      <c r="G125" s="1786"/>
      <c r="H125" s="1786"/>
      <c r="I125" s="1786"/>
      <c r="J125" s="1787"/>
      <c r="K125" s="613"/>
      <c r="L125" s="611">
        <v>2.95</v>
      </c>
      <c r="M125" s="611">
        <f t="shared" si="2"/>
        <v>0</v>
      </c>
      <c r="N125" s="611">
        <v>0</v>
      </c>
      <c r="O125" s="612">
        <f t="shared" si="3"/>
        <v>0</v>
      </c>
    </row>
    <row r="126" spans="6:15">
      <c r="F126" s="1785" t="s">
        <v>1078</v>
      </c>
      <c r="G126" s="1786"/>
      <c r="H126" s="1786"/>
      <c r="I126" s="1786"/>
      <c r="J126" s="1787"/>
      <c r="K126" s="613"/>
      <c r="L126" s="611">
        <v>9.9499999999999993</v>
      </c>
      <c r="M126" s="611">
        <f t="shared" si="2"/>
        <v>0</v>
      </c>
      <c r="N126" s="611">
        <v>0</v>
      </c>
      <c r="O126" s="612">
        <f t="shared" si="3"/>
        <v>0</v>
      </c>
    </row>
    <row r="127" spans="6:15">
      <c r="F127" s="1785" t="s">
        <v>1079</v>
      </c>
      <c r="G127" s="1786"/>
      <c r="H127" s="1786"/>
      <c r="I127" s="1786"/>
      <c r="J127" s="1787"/>
      <c r="K127" s="613"/>
      <c r="L127" s="611">
        <v>8.9499999999999993</v>
      </c>
      <c r="M127" s="611">
        <f t="shared" si="2"/>
        <v>0</v>
      </c>
      <c r="N127" s="611">
        <v>0</v>
      </c>
      <c r="O127" s="612">
        <f t="shared" si="3"/>
        <v>0</v>
      </c>
    </row>
    <row r="128" spans="6:15">
      <c r="F128" s="1785" t="s">
        <v>1130</v>
      </c>
      <c r="G128" s="1786"/>
      <c r="H128" s="1786"/>
      <c r="I128" s="1786"/>
      <c r="J128" s="1787"/>
      <c r="K128" s="613"/>
      <c r="L128" s="611">
        <v>3.95</v>
      </c>
      <c r="M128" s="611">
        <f t="shared" si="2"/>
        <v>0</v>
      </c>
      <c r="N128" s="611">
        <v>0</v>
      </c>
      <c r="O128" s="612">
        <f t="shared" si="3"/>
        <v>0</v>
      </c>
    </row>
    <row r="129" spans="6:15">
      <c r="F129" s="1785" t="s">
        <v>1129</v>
      </c>
      <c r="G129" s="1786"/>
      <c r="H129" s="1786"/>
      <c r="I129" s="1786"/>
      <c r="J129" s="1787"/>
      <c r="K129" s="613"/>
      <c r="L129" s="611">
        <v>4.95</v>
      </c>
      <c r="M129" s="611">
        <f t="shared" si="2"/>
        <v>0</v>
      </c>
      <c r="N129" s="611">
        <v>0</v>
      </c>
      <c r="O129" s="612">
        <f t="shared" si="3"/>
        <v>0</v>
      </c>
    </row>
    <row r="130" spans="6:15">
      <c r="F130" s="1770" t="s">
        <v>1128</v>
      </c>
      <c r="G130" s="1771"/>
      <c r="H130" s="1771"/>
      <c r="I130" s="1771"/>
      <c r="J130" s="1772"/>
      <c r="K130" s="613"/>
      <c r="L130" s="611">
        <v>4.95</v>
      </c>
      <c r="M130" s="611">
        <f t="shared" si="2"/>
        <v>0</v>
      </c>
      <c r="N130" s="611">
        <v>0</v>
      </c>
      <c r="O130" s="612">
        <f t="shared" si="3"/>
        <v>0</v>
      </c>
    </row>
    <row r="131" spans="6:15">
      <c r="F131" s="1770" t="s">
        <v>1305</v>
      </c>
      <c r="G131" s="1771"/>
      <c r="H131" s="1771"/>
      <c r="I131" s="1771"/>
      <c r="J131" s="1772"/>
      <c r="K131" s="613"/>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6033</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5</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it/YLmdI56SmnvuTTEid0/FgGoSPQED9Ab46GkGYWSUS74V+GmVQwYdKwXQ1DxAXZovtKGdH3qz07/u6OgQKYQ==" saltValue="/roV//Qn3GnRtigf36HuOg=="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6" t="s">
        <v>6010</v>
      </c>
      <c r="H2" s="1857"/>
      <c r="I2" s="1858"/>
    </row>
    <row r="3" spans="1:70">
      <c r="G3" s="1859"/>
      <c r="H3" s="1860"/>
      <c r="I3" s="1861"/>
    </row>
    <row r="4" spans="1:70">
      <c r="G4" s="1859"/>
      <c r="H4" s="1860"/>
      <c r="I4" s="1861"/>
    </row>
    <row r="5" spans="1:70" ht="15.75" thickBot="1">
      <c r="G5" s="1862"/>
      <c r="H5" s="1863"/>
      <c r="I5" s="1864"/>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ColorExpansionCPE_20170503171253</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7" t="s">
        <v>5921</v>
      </c>
      <c r="E47" s="1868"/>
      <c r="F47" s="1871"/>
      <c r="G47" s="1867" t="s">
        <v>5922</v>
      </c>
      <c r="H47" s="1868"/>
      <c r="I47" s="1869"/>
      <c r="J47" s="1852" t="s">
        <v>5923</v>
      </c>
      <c r="K47" s="1853"/>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4" t="s">
        <v>705</v>
      </c>
      <c r="B49" s="1855"/>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4" t="s">
        <v>732</v>
      </c>
      <c r="B50" s="1855"/>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4" t="s">
        <v>856</v>
      </c>
      <c r="B51" s="1873"/>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4" t="s">
        <v>49</v>
      </c>
      <c r="B52" s="1855"/>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4" t="s">
        <v>51</v>
      </c>
      <c r="B53" s="1855"/>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4" t="s">
        <v>738</v>
      </c>
      <c r="B54" s="1855"/>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4" t="s">
        <v>52</v>
      </c>
      <c r="B55" s="1855"/>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4" t="s">
        <v>53</v>
      </c>
      <c r="B56" s="1855"/>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4" t="s">
        <v>54</v>
      </c>
      <c r="B57" s="1855"/>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4" t="s">
        <v>726</v>
      </c>
      <c r="B58" s="1855"/>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4" t="s">
        <v>116</v>
      </c>
      <c r="B59" s="1855"/>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4" t="s">
        <v>117</v>
      </c>
      <c r="B60" s="1855"/>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4" t="s">
        <v>118</v>
      </c>
      <c r="B61" s="1855"/>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4" t="s">
        <v>119</v>
      </c>
      <c r="B62" s="1855"/>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4" t="s">
        <v>120</v>
      </c>
      <c r="B63" s="1855"/>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4" t="s">
        <v>55</v>
      </c>
      <c r="B64" s="1855"/>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4" t="s">
        <v>56</v>
      </c>
      <c r="B65" s="1855"/>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4" t="s">
        <v>794</v>
      </c>
      <c r="B66" s="1873"/>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4" t="s">
        <v>795</v>
      </c>
      <c r="B67" s="1873"/>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4" t="s">
        <v>1050</v>
      </c>
      <c r="B68" s="1873"/>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4" t="s">
        <v>796</v>
      </c>
      <c r="B69" s="1873"/>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4"/>
      <c r="B70" s="1855"/>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4"/>
      <c r="B71" s="1855"/>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4"/>
      <c r="B72" s="1855"/>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5" t="s">
        <v>5921</v>
      </c>
      <c r="E75" s="1866"/>
      <c r="F75" s="1866"/>
      <c r="G75" s="1872" t="s">
        <v>5922</v>
      </c>
      <c r="H75" s="1868"/>
      <c r="I75" s="1869"/>
      <c r="J75" s="1852" t="s">
        <v>5923</v>
      </c>
      <c r="K75" s="1853"/>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5"/>
      <c r="E105" s="1866"/>
      <c r="F105" s="1870"/>
      <c r="G105" s="1867" t="s">
        <v>5922</v>
      </c>
      <c r="H105" s="1868"/>
      <c r="I105" s="1869"/>
      <c r="J105" s="1852" t="s">
        <v>5923</v>
      </c>
      <c r="K105" s="1853"/>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5" t="s">
        <v>5921</v>
      </c>
      <c r="E129" s="1866"/>
      <c r="F129" s="1866"/>
      <c r="G129" s="1867" t="s">
        <v>5922</v>
      </c>
      <c r="H129" s="1868"/>
      <c r="I129" s="1869"/>
      <c r="J129" s="1852" t="s">
        <v>5923</v>
      </c>
      <c r="K129" s="1853"/>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4" t="s">
        <v>5959</v>
      </c>
      <c r="B131" s="1855"/>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5" t="s">
        <v>5921</v>
      </c>
      <c r="E136" s="1866"/>
      <c r="F136" s="1866"/>
      <c r="G136" s="1867" t="s">
        <v>5922</v>
      </c>
      <c r="H136" s="1868"/>
      <c r="I136" s="1869"/>
      <c r="J136" s="1852" t="s">
        <v>5923</v>
      </c>
      <c r="K136" s="1853"/>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4" t="s">
        <v>6009</v>
      </c>
      <c r="B138" s="187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4"/>
      <c r="B139" s="187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5" t="s">
        <v>5921</v>
      </c>
      <c r="E142" s="1866"/>
      <c r="F142" s="1866"/>
      <c r="G142" s="1867" t="s">
        <v>5922</v>
      </c>
      <c r="H142" s="1868"/>
      <c r="I142" s="1869"/>
      <c r="J142" s="1852" t="s">
        <v>5923</v>
      </c>
      <c r="K142" s="1853"/>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4" t="s">
        <v>5965</v>
      </c>
      <c r="B144" s="187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4" t="s">
        <v>5968</v>
      </c>
      <c r="B147" s="187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4" t="s">
        <v>5969</v>
      </c>
      <c r="B148" s="187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2017-06-23T08:55:42Z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