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9bRDmVQMV+4uceuaT7YR7neijRByxpCt0TtI6WKwYzAJsHmuzkEtB8JAuqmpWgB3Kerb7uVsJKDyV8z498CZlw==" workbookSaltValue="oQkABGb40yZmrpRb4cgGWg==" workbookSpinCount="100000" lockStructure="1"/>
  <bookViews>
    <workbookView xWindow="0" yWindow="1800" windowWidth="2775" windowHeight="4140" tabRatio="795" firstSheet="1" activeTab="29"/>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 localSheetId="29">#REF!</definedName>
    <definedName name="CordlessPhones">#REF!</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20" i="60" l="1"/>
  <c r="A21" i="60"/>
  <c r="A22" i="60"/>
  <c r="A23" i="60"/>
  <c r="A24" i="60"/>
  <c r="A25" i="60"/>
  <c r="A26" i="60"/>
  <c r="A27" i="60"/>
  <c r="G10" i="60"/>
  <c r="G11" i="60"/>
  <c r="G12" i="60"/>
  <c r="G13" i="60"/>
  <c r="G14" i="60"/>
  <c r="G15" i="60"/>
  <c r="G16" i="60"/>
  <c r="G17" i="60"/>
  <c r="G18" i="60"/>
  <c r="G19" i="60"/>
  <c r="G9" i="60"/>
  <c r="A19" i="60"/>
  <c r="F19" i="60" s="1"/>
  <c r="A18" i="60"/>
  <c r="F18" i="60" s="1"/>
  <c r="A17" i="60"/>
  <c r="F17" i="60" s="1"/>
  <c r="A16" i="60"/>
  <c r="F16" i="60" s="1"/>
  <c r="A15" i="60"/>
  <c r="F15" i="60" s="1"/>
  <c r="A14" i="60"/>
  <c r="F14" i="60" s="1"/>
  <c r="A13" i="60"/>
  <c r="F13" i="60" s="1"/>
  <c r="A12" i="60"/>
  <c r="F12" i="60" s="1"/>
  <c r="A11" i="60"/>
  <c r="F11" i="60" s="1"/>
  <c r="A10" i="60"/>
  <c r="F10" i="60" s="1"/>
  <c r="A9" i="60"/>
  <c r="F9" i="60" s="1"/>
  <c r="G10" i="46"/>
  <c r="G11" i="46"/>
  <c r="G12" i="46"/>
  <c r="G13" i="46"/>
  <c r="G14" i="46"/>
  <c r="G15" i="46"/>
  <c r="G16" i="46"/>
  <c r="G17" i="46"/>
  <c r="G18" i="46"/>
  <c r="G19" i="46"/>
  <c r="F10" i="46"/>
  <c r="F11" i="46"/>
  <c r="F12" i="46"/>
  <c r="F13" i="46"/>
  <c r="F14" i="46"/>
  <c r="F15" i="46"/>
  <c r="F16" i="46"/>
  <c r="F17" i="46"/>
  <c r="F18" i="46"/>
  <c r="F19" i="46"/>
  <c r="F9" i="46"/>
  <c r="G9" i="46"/>
  <c r="P68" i="54"/>
  <c r="P43" i="54"/>
  <c r="P37" i="54"/>
  <c r="P20" i="54"/>
  <c r="K68" i="54"/>
  <c r="K43" i="54"/>
  <c r="K37" i="54"/>
  <c r="K20" i="54"/>
  <c r="E20" i="54"/>
  <c r="E19" i="54"/>
  <c r="H6" i="60" l="1"/>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H4" i="60"/>
  <c r="H3" i="60"/>
  <c r="H2" i="60"/>
  <c r="A2" i="60"/>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Q110" i="54"/>
  <c r="R110" i="54" s="1"/>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S93" i="54"/>
  <c r="T93" i="54" s="1"/>
  <c r="R93" i="54"/>
  <c r="T92" i="54"/>
  <c r="R92" i="54"/>
  <c r="T91" i="54"/>
  <c r="R91" i="54"/>
  <c r="T90" i="54"/>
  <c r="S90" i="54"/>
  <c r="R90" i="54"/>
  <c r="T89" i="54"/>
  <c r="R89" i="54"/>
  <c r="S88" i="54"/>
  <c r="T88" i="54" s="1"/>
  <c r="R88" i="54"/>
  <c r="T87" i="54"/>
  <c r="R87" i="54"/>
  <c r="S86" i="54"/>
  <c r="T86" i="54" s="1"/>
  <c r="T85" i="54"/>
  <c r="R85" i="54"/>
  <c r="P83" i="54"/>
  <c r="C27" i="7" l="1"/>
  <c r="K144" i="54"/>
  <c r="C27" i="14" l="1"/>
  <c r="C27" i="25"/>
  <c r="H655" i="58"/>
  <c r="C667" i="58"/>
  <c r="H209" i="57"/>
  <c r="H284" i="57"/>
  <c r="C119" i="57"/>
  <c r="C112" i="57"/>
  <c r="C655" i="58"/>
  <c r="C286" i="57"/>
  <c r="H118" i="57"/>
  <c r="C117" i="57"/>
  <c r="H117" i="57"/>
  <c r="C207" i="57"/>
  <c r="C195" i="57"/>
  <c r="C118" i="57"/>
  <c r="H297" i="57"/>
  <c r="C198" i="57"/>
  <c r="H120" i="57"/>
  <c r="C210" i="57"/>
  <c r="A181" i="57"/>
  <c r="C661" i="58"/>
  <c r="C366" i="57"/>
  <c r="C108" i="57"/>
  <c r="C105" i="57"/>
  <c r="C666" i="58"/>
  <c r="H657" i="58"/>
  <c r="H667" i="58"/>
  <c r="C654" i="58"/>
  <c r="H668" i="58"/>
  <c r="C284" i="57"/>
  <c r="C109" i="57"/>
  <c r="C277" i="57"/>
  <c r="C656" i="58"/>
  <c r="H194" i="57"/>
  <c r="H296" i="57"/>
  <c r="H268" i="57"/>
  <c r="H654" i="58"/>
  <c r="C658" i="58"/>
  <c r="C285" i="57"/>
  <c r="C668" i="58"/>
  <c r="C196" i="57"/>
  <c r="H728" i="58"/>
  <c r="H669" i="58"/>
  <c r="H295" i="57"/>
  <c r="H357" i="57"/>
  <c r="C288" i="57"/>
  <c r="C737" i="58"/>
  <c r="C110" i="57"/>
  <c r="C120" i="57"/>
  <c r="H207" i="57"/>
  <c r="H666" i="58"/>
  <c r="C197" i="57"/>
  <c r="C669" i="58"/>
  <c r="H656" i="58"/>
  <c r="H196" i="57"/>
  <c r="H179" i="57"/>
  <c r="A359" i="57"/>
  <c r="H208" i="57"/>
  <c r="C206" i="57"/>
  <c r="H197" i="57"/>
  <c r="H298" i="57"/>
  <c r="H195" i="57"/>
  <c r="C199" i="57"/>
  <c r="C121" i="57"/>
  <c r="C670" i="58"/>
  <c r="C200" i="57"/>
  <c r="C283" i="57"/>
  <c r="C298" i="57"/>
  <c r="C107" i="57"/>
  <c r="H198" i="57"/>
  <c r="C289" i="57"/>
  <c r="A730" i="58"/>
  <c r="C295" i="57"/>
  <c r="C659" i="58"/>
  <c r="H286" i="57"/>
  <c r="H658" i="58"/>
  <c r="C194" i="57"/>
  <c r="C290" i="57"/>
  <c r="H107" i="57"/>
  <c r="C106" i="57"/>
  <c r="H106" i="57"/>
  <c r="C209" i="57"/>
  <c r="H285" i="57"/>
  <c r="C296" i="57"/>
  <c r="H108" i="57"/>
  <c r="A270" i="57"/>
  <c r="C657" i="58"/>
  <c r="H283" i="57"/>
  <c r="C299" i="57"/>
  <c r="C111" i="57"/>
  <c r="H206" i="57"/>
  <c r="C287" i="57"/>
  <c r="C188" i="57"/>
  <c r="H109" i="57"/>
  <c r="H119" i="57"/>
  <c r="C201" i="57"/>
  <c r="H287" i="57"/>
  <c r="C297" i="57"/>
  <c r="C208" i="57"/>
  <c r="C660" i="58"/>
  <c r="H105"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05" i="55"/>
  <c r="C111" i="55"/>
  <c r="C117" i="55"/>
  <c r="H119" i="55"/>
  <c r="C110" i="55"/>
  <c r="C108" i="55"/>
  <c r="C121" i="55"/>
  <c r="C109" i="55"/>
  <c r="C120" i="55"/>
  <c r="C115" i="55"/>
  <c r="C106" i="55"/>
  <c r="C118" i="55"/>
  <c r="H120" i="55"/>
  <c r="H179" i="55"/>
  <c r="C188" i="55"/>
  <c r="A181" i="55"/>
  <c r="C112" i="55"/>
  <c r="C105" i="55"/>
  <c r="H109" i="55"/>
  <c r="C119" i="55"/>
  <c r="H118" i="55"/>
  <c r="H107" i="55"/>
  <c r="H108" i="55"/>
  <c r="H106" i="55"/>
  <c r="C107" i="55"/>
  <c r="H117" i="55"/>
  <c r="C201" i="49" l="1"/>
  <c r="E209" i="49" l="1"/>
  <c r="E169" i="49"/>
  <c r="B17" i="49" l="1"/>
  <c r="C15" i="49" l="1"/>
  <c r="C12" i="6"/>
  <c r="C11" i="6"/>
  <c r="C21" i="6"/>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D93" i="54" l="1"/>
  <c r="H4" i="46"/>
  <c r="Q86" i="54" l="1"/>
  <c r="R86" i="54" s="1"/>
  <c r="P155" i="54"/>
  <c r="E35" i="7"/>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1" i="6"/>
  <c r="BA15" i="6"/>
  <c r="BA16" i="6"/>
  <c r="BA17" i="6"/>
  <c r="BA12" i="6"/>
  <c r="BA14"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1" i="6"/>
  <c r="Z17" i="6"/>
  <c r="AB30" i="6"/>
  <c r="AB28" i="6"/>
  <c r="AA33" i="6"/>
  <c r="Z28" i="6"/>
  <c r="AA13" i="6"/>
  <c r="AB27" i="6"/>
  <c r="AC26" i="6"/>
  <c r="AC11" i="6"/>
  <c r="AC28" i="6"/>
  <c r="AB33" i="6"/>
  <c r="Z13" i="6"/>
  <c r="AC13" i="6"/>
  <c r="AA23" i="6"/>
  <c r="AC32" i="6"/>
  <c r="AA18" i="6"/>
  <c r="Z33" i="6"/>
  <c r="AB16" i="6"/>
  <c r="AA17" i="6"/>
  <c r="AA28" i="6"/>
  <c r="Z25" i="6"/>
  <c r="Z32" i="6"/>
  <c r="Z12" i="6"/>
  <c r="Z22" i="6"/>
  <c r="Z31" i="6"/>
  <c r="AB12" i="6"/>
  <c r="AA27" i="6"/>
  <c r="AA16" i="6"/>
  <c r="AC16" i="6"/>
  <c r="AB23" i="6"/>
  <c r="Z34" i="6"/>
  <c r="AB31" i="6"/>
  <c r="AC31" i="6"/>
  <c r="Z20" i="6"/>
  <c r="AA14" i="6"/>
  <c r="AC23" i="6"/>
  <c r="AC34" i="6"/>
  <c r="Z14" i="6"/>
  <c r="AB25" i="6"/>
  <c r="AA21" i="6"/>
  <c r="AB13" i="6"/>
  <c r="AC35" i="6"/>
  <c r="AC33" i="6"/>
  <c r="AB22" i="6"/>
  <c r="AA22" i="6"/>
  <c r="AA29" i="6"/>
  <c r="AA19" i="6"/>
  <c r="AC22" i="6"/>
  <c r="AC17" i="6"/>
  <c r="Z24" i="6"/>
  <c r="AC14" i="6"/>
  <c r="Z30" i="6"/>
  <c r="AB26" i="6"/>
  <c r="AA32" i="6"/>
  <c r="Z23" i="6"/>
  <c r="AA26" i="6"/>
  <c r="AB32" i="6"/>
  <c r="Z19" i="6"/>
  <c r="AC21" i="6"/>
  <c r="AC18" i="6"/>
  <c r="Z29" i="6"/>
  <c r="Z18" i="6"/>
  <c r="AC25" i="6"/>
  <c r="AA15" i="6"/>
  <c r="AC27" i="6"/>
  <c r="AB17" i="6"/>
  <c r="Z21" i="6"/>
  <c r="Z16" i="6"/>
  <c r="AB29" i="6"/>
  <c r="AC20" i="6"/>
  <c r="AB20" i="6"/>
  <c r="AA20" i="6"/>
  <c r="Z27" i="6"/>
  <c r="AA25" i="6"/>
  <c r="AB24" i="6"/>
  <c r="AC30" i="6"/>
  <c r="AC19" i="6"/>
  <c r="AA12" i="6"/>
  <c r="AA35" i="6"/>
  <c r="AC12" i="6"/>
  <c r="AB21" i="6"/>
  <c r="AB19" i="6"/>
  <c r="AB34" i="6"/>
  <c r="AA31" i="6"/>
  <c r="AC29" i="6"/>
  <c r="AB14" i="6"/>
  <c r="Z15" i="6"/>
  <c r="AB18" i="6"/>
  <c r="BA24" i="6"/>
  <c r="AA11" i="6"/>
  <c r="AA24" i="6"/>
  <c r="Z35" i="6"/>
  <c r="AB15" i="6"/>
  <c r="AA34" i="6"/>
  <c r="AB11" i="6"/>
  <c r="AC24" i="6"/>
  <c r="Z26" i="6"/>
  <c r="AB35" i="6"/>
  <c r="AA30" i="6"/>
  <c r="AC15" i="6"/>
  <c r="J164" i="49" l="1"/>
  <c r="I201" i="49"/>
  <c r="Z36" i="6"/>
  <c r="C85" i="49" s="1"/>
  <c r="K85" i="49" s="1"/>
  <c r="AA36" i="6"/>
  <c r="C86" i="49" s="1"/>
  <c r="K86" i="49" s="1"/>
  <c r="AC36" i="6"/>
  <c r="C88" i="49" s="1"/>
  <c r="K88" i="49" s="1"/>
  <c r="AB36" i="6"/>
  <c r="C87" i="49" s="1"/>
  <c r="K87" i="49" s="1"/>
  <c r="BB26" i="6"/>
  <c r="I48" i="58"/>
  <c r="G48" i="58"/>
  <c r="E48" i="58"/>
  <c r="A1" i="58"/>
  <c r="I39" i="57"/>
  <c r="G39" i="57"/>
  <c r="E39" i="57"/>
  <c r="C756" i="58"/>
  <c r="C744" i="58"/>
  <c r="BA25" i="6"/>
  <c r="C747" i="58"/>
  <c r="H817" i="58"/>
  <c r="C749" i="58"/>
  <c r="C746" i="58"/>
  <c r="C759" i="58"/>
  <c r="C757" i="58"/>
  <c r="C758" i="58"/>
  <c r="C755" i="58"/>
  <c r="C743" i="58"/>
  <c r="H746" i="58"/>
  <c r="H758" i="58"/>
  <c r="C745" i="58"/>
  <c r="H747" i="58"/>
  <c r="C748"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04" i="57"/>
  <c r="H659" i="58"/>
  <c r="H289" i="57"/>
  <c r="H750" i="58"/>
  <c r="H111" i="57"/>
  <c r="A819" i="58"/>
  <c r="H110" i="55"/>
  <c r="H200" i="57"/>
  <c r="H112" i="57"/>
  <c r="H115" i="57"/>
  <c r="H753" i="58"/>
  <c r="BA27" i="6"/>
  <c r="H288" i="57"/>
  <c r="H290" i="57"/>
  <c r="H660" i="58"/>
  <c r="H199" i="57"/>
  <c r="H748" i="58"/>
  <c r="H201" i="57"/>
  <c r="H110" i="57"/>
  <c r="H749" i="58"/>
  <c r="H115" i="55"/>
  <c r="H112" i="55"/>
  <c r="H661" i="58"/>
  <c r="H664" i="58"/>
  <c r="H111" i="55"/>
  <c r="H293" i="57"/>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90" i="57"/>
  <c r="H828" i="58"/>
  <c r="H189" i="55"/>
  <c r="BA28" i="6"/>
  <c r="H190" i="55"/>
  <c r="H738" i="58"/>
  <c r="H367" i="57"/>
  <c r="H739" i="58"/>
  <c r="H278" i="57"/>
  <c r="H189" i="57"/>
  <c r="H827" i="58"/>
  <c r="H368" i="57"/>
  <c r="H279"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7"/>
  <c r="H816" i="58"/>
  <c r="H727" i="58"/>
  <c r="H191" i="57"/>
  <c r="BA29" i="6"/>
  <c r="H191" i="55"/>
  <c r="H369" i="57"/>
  <c r="H280" i="57"/>
  <c r="H829" i="58"/>
  <c r="H177" i="55"/>
  <c r="H356" i="57"/>
  <c r="H266" i="57"/>
  <c r="H726" i="58"/>
  <c r="H815" i="58"/>
  <c r="H178" i="55"/>
  <c r="H740" i="58"/>
  <c r="H267" i="57"/>
  <c r="H177" i="57"/>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G7" i="28" l="1"/>
  <c r="E17" i="6"/>
  <c r="E9" i="28"/>
  <c r="L16" i="28"/>
  <c r="Y18" i="6"/>
  <c r="K13" i="6"/>
  <c r="AM35" i="6"/>
  <c r="P23" i="28"/>
  <c r="X34" i="28"/>
  <c r="AR15" i="6"/>
  <c r="M15" i="6"/>
  <c r="Y22" i="28"/>
  <c r="S25" i="28"/>
  <c r="AM34" i="6"/>
  <c r="AK30" i="6"/>
  <c r="L21" i="28"/>
  <c r="G19" i="6"/>
  <c r="S40" i="28"/>
  <c r="S9" i="28"/>
  <c r="AK19" i="6"/>
  <c r="AN20" i="6"/>
  <c r="J43" i="28"/>
  <c r="V29" i="28"/>
  <c r="AJ27" i="6"/>
  <c r="M18" i="28"/>
  <c r="F33" i="28"/>
  <c r="L2" i="28"/>
  <c r="AI22" i="6"/>
  <c r="AJ28" i="6"/>
  <c r="K15" i="28"/>
  <c r="W12" i="6"/>
  <c r="AG11" i="6"/>
  <c r="AA24" i="28"/>
  <c r="P3" i="28"/>
  <c r="D8" i="28"/>
  <c r="K12" i="28"/>
  <c r="G28" i="6"/>
  <c r="F26" i="28"/>
  <c r="AK12" i="6"/>
  <c r="I12" i="6"/>
  <c r="P27" i="6"/>
  <c r="D18" i="28"/>
  <c r="U35" i="28"/>
  <c r="J32" i="6"/>
  <c r="T13" i="6"/>
  <c r="S21" i="6"/>
  <c r="C25" i="6"/>
  <c r="C26" i="6"/>
  <c r="N36" i="28"/>
  <c r="O11" i="6"/>
  <c r="O3" i="28"/>
  <c r="AA14" i="28"/>
  <c r="I29" i="28"/>
  <c r="W15" i="6"/>
  <c r="U18" i="28"/>
  <c r="AF12" i="6"/>
  <c r="AE19" i="6"/>
  <c r="M17" i="28"/>
  <c r="AQ18" i="6"/>
  <c r="AH22" i="6"/>
  <c r="S32" i="28"/>
  <c r="E30" i="28"/>
  <c r="X42" i="28"/>
  <c r="J24" i="6"/>
  <c r="O25" i="6"/>
  <c r="X12" i="28"/>
  <c r="T33" i="6"/>
  <c r="AD24" i="6"/>
  <c r="A270" i="55"/>
  <c r="AT29" i="6"/>
  <c r="D11" i="28"/>
  <c r="AH12" i="6"/>
  <c r="W12" i="28"/>
  <c r="E32" i="6"/>
  <c r="AK11" i="6"/>
  <c r="S23" i="28"/>
  <c r="N43" i="28"/>
  <c r="L44" i="28"/>
  <c r="X32" i="6"/>
  <c r="P26" i="6"/>
  <c r="E37" i="28"/>
  <c r="AG21" i="6"/>
  <c r="C26" i="28"/>
  <c r="N5" i="28"/>
  <c r="F8" i="28"/>
  <c r="M17" i="6"/>
  <c r="N17" i="28"/>
  <c r="E16" i="6"/>
  <c r="G9" i="28"/>
  <c r="M26" i="28"/>
  <c r="V20" i="6"/>
  <c r="AF16" i="6"/>
  <c r="V27" i="6"/>
  <c r="X14" i="6"/>
  <c r="U2" i="28"/>
  <c r="D31" i="28"/>
  <c r="P12" i="28"/>
  <c r="AI25" i="6"/>
  <c r="H2057" i="57"/>
  <c r="AN22" i="6"/>
  <c r="S44" i="28"/>
  <c r="AF34" i="6"/>
  <c r="W11" i="6"/>
  <c r="K10" i="28"/>
  <c r="T22" i="28"/>
  <c r="U41" i="28"/>
  <c r="E8" i="28"/>
  <c r="AQ21" i="6"/>
  <c r="AH23" i="6"/>
  <c r="X38" i="28"/>
  <c r="AM17" i="6"/>
  <c r="O26" i="28"/>
  <c r="L32" i="28"/>
  <c r="W24" i="6"/>
  <c r="U28" i="6"/>
  <c r="T23" i="6"/>
  <c r="S27" i="28"/>
  <c r="X43" i="28"/>
  <c r="M15" i="28"/>
  <c r="AJ19" i="6"/>
  <c r="R25" i="6"/>
  <c r="C16" i="6"/>
  <c r="U10" i="28"/>
  <c r="AK13" i="6"/>
  <c r="C207" i="55"/>
  <c r="I18" i="28"/>
  <c r="E19" i="28"/>
  <c r="Z5" i="28"/>
  <c r="Y35" i="28"/>
  <c r="Z32" i="28"/>
  <c r="Y33" i="6"/>
  <c r="Q13" i="28"/>
  <c r="AT22" i="6"/>
  <c r="H24" i="6"/>
  <c r="U27" i="6"/>
  <c r="AK35" i="6"/>
  <c r="T39" i="28"/>
  <c r="AD28" i="6"/>
  <c r="C30" i="28"/>
  <c r="F20" i="28"/>
  <c r="D36" i="28"/>
  <c r="V22" i="6"/>
  <c r="S32" i="6"/>
  <c r="N30" i="28"/>
  <c r="O18" i="6"/>
  <c r="J23" i="6"/>
  <c r="R11" i="28"/>
  <c r="N4" i="28"/>
  <c r="Q27" i="28"/>
  <c r="AM27" i="6"/>
  <c r="E40" i="28"/>
  <c r="Y19" i="28"/>
  <c r="AH33" i="6"/>
  <c r="T5" i="28"/>
  <c r="K20" i="28"/>
  <c r="O24" i="28"/>
  <c r="H989" i="57"/>
  <c r="U30" i="6"/>
  <c r="W30" i="6"/>
  <c r="R41" i="28"/>
  <c r="AT13" i="6"/>
  <c r="F2" i="28"/>
  <c r="G37" i="28"/>
  <c r="P33" i="28"/>
  <c r="X23" i="28"/>
  <c r="AR25" i="6"/>
  <c r="AO27" i="6"/>
  <c r="D26" i="28"/>
  <c r="U21" i="6"/>
  <c r="C6" i="28"/>
  <c r="C18" i="6"/>
  <c r="G2" i="28"/>
  <c r="P31" i="28"/>
  <c r="C27" i="28"/>
  <c r="K11" i="6"/>
  <c r="N9" i="28"/>
  <c r="F12" i="28"/>
  <c r="AG32" i="6"/>
  <c r="P30" i="28"/>
  <c r="AL26" i="6"/>
  <c r="W22" i="28"/>
  <c r="D24" i="28"/>
  <c r="AJ12" i="6"/>
  <c r="AE14" i="6"/>
  <c r="AD18" i="6"/>
  <c r="AR33" i="6"/>
  <c r="Z13" i="28"/>
  <c r="AJ13" i="6"/>
  <c r="W41" i="28"/>
  <c r="X24" i="6"/>
  <c r="X12" i="6"/>
  <c r="AR13" i="6"/>
  <c r="R28" i="28"/>
  <c r="H15" i="28"/>
  <c r="P41" i="28"/>
  <c r="M39" i="28"/>
  <c r="E20" i="6"/>
  <c r="T29" i="6"/>
  <c r="T32" i="28"/>
  <c r="K19" i="28"/>
  <c r="I28" i="28"/>
  <c r="C4" i="28"/>
  <c r="T14" i="6"/>
  <c r="G11" i="28"/>
  <c r="K19" i="6"/>
  <c r="O31" i="28"/>
  <c r="AT32" i="6"/>
  <c r="V19" i="6"/>
  <c r="X22" i="28"/>
  <c r="P10" i="28"/>
  <c r="H30" i="6"/>
  <c r="L24" i="28"/>
  <c r="K26" i="6"/>
  <c r="W31" i="6"/>
  <c r="K40" i="28"/>
  <c r="H6" i="28"/>
  <c r="Q2" i="28"/>
  <c r="R15" i="6"/>
  <c r="G30" i="6"/>
  <c r="K41" i="28"/>
  <c r="L20" i="6"/>
  <c r="N26" i="28"/>
  <c r="T11" i="6"/>
  <c r="R4" i="28"/>
  <c r="W17" i="6"/>
  <c r="I32" i="28"/>
  <c r="M13" i="6"/>
  <c r="AL17" i="6"/>
  <c r="R26" i="6"/>
  <c r="P2" i="28"/>
  <c r="R35" i="6"/>
  <c r="R33" i="28"/>
  <c r="G32" i="28"/>
  <c r="K29" i="28"/>
  <c r="I42" i="28"/>
  <c r="C44" i="28"/>
  <c r="AK24" i="6"/>
  <c r="P25" i="6"/>
  <c r="F32" i="6"/>
  <c r="W18" i="28"/>
  <c r="L32" i="6"/>
  <c r="S30" i="28"/>
  <c r="J16" i="28"/>
  <c r="F30" i="28"/>
  <c r="V33" i="6"/>
  <c r="AR35" i="6"/>
  <c r="C40" i="28"/>
  <c r="I3" i="28"/>
  <c r="T3" i="28"/>
  <c r="E41" i="28"/>
  <c r="S17" i="6"/>
  <c r="S29" i="28"/>
  <c r="C5" i="28"/>
  <c r="V24" i="6"/>
  <c r="G27" i="28"/>
  <c r="P11" i="28"/>
  <c r="V13" i="6"/>
  <c r="N39" i="28"/>
  <c r="D40" i="28"/>
  <c r="AM26" i="6"/>
  <c r="F3" i="28"/>
  <c r="Q23" i="6"/>
  <c r="AQ26" i="6"/>
  <c r="I35" i="6"/>
  <c r="E31" i="6"/>
  <c r="Q34" i="6"/>
  <c r="E23" i="28"/>
  <c r="AH15" i="6"/>
  <c r="N21" i="6"/>
  <c r="D25" i="28"/>
  <c r="G14" i="6"/>
  <c r="H2324" i="57"/>
  <c r="G25" i="28"/>
  <c r="I33" i="6"/>
  <c r="F15" i="6"/>
  <c r="W34" i="28"/>
  <c r="H9" i="28"/>
  <c r="AA16" i="28"/>
  <c r="Y25" i="6"/>
  <c r="S27" i="6"/>
  <c r="AL12" i="6"/>
  <c r="L18" i="28"/>
  <c r="E11" i="6"/>
  <c r="AQ19" i="6"/>
  <c r="Q15" i="28"/>
  <c r="L37" i="28"/>
  <c r="O29" i="28"/>
  <c r="E18" i="6"/>
  <c r="P24" i="28"/>
  <c r="T34" i="28"/>
  <c r="S23" i="6"/>
  <c r="S10" i="28"/>
  <c r="F15" i="28"/>
  <c r="AQ27" i="6"/>
  <c r="S11" i="6"/>
  <c r="Y22" i="6"/>
  <c r="M3" i="28"/>
  <c r="F29" i="6"/>
  <c r="Q32" i="28"/>
  <c r="P15" i="6"/>
  <c r="S19" i="28"/>
  <c r="H34" i="6"/>
  <c r="AM22" i="6"/>
  <c r="W25" i="28"/>
  <c r="AM21" i="6"/>
  <c r="J26" i="6"/>
  <c r="L36" i="28"/>
  <c r="W20" i="28"/>
  <c r="R8" i="28"/>
  <c r="AM16" i="6"/>
  <c r="N23" i="6"/>
  <c r="O27" i="6"/>
  <c r="U21" i="28"/>
  <c r="F44" i="28"/>
  <c r="M13" i="28"/>
  <c r="S16" i="28"/>
  <c r="L33" i="6"/>
  <c r="V29" i="6"/>
  <c r="AG12" i="6"/>
  <c r="J4" i="28"/>
  <c r="S38" i="28"/>
  <c r="F23" i="6"/>
  <c r="E13" i="6"/>
  <c r="AR20" i="6"/>
  <c r="P9" i="28"/>
  <c r="N13" i="28"/>
  <c r="H8" i="28"/>
  <c r="AE17" i="6"/>
  <c r="D19" i="28"/>
  <c r="Y43" i="28"/>
  <c r="C199" i="55"/>
  <c r="G35" i="6"/>
  <c r="AD27" i="6"/>
  <c r="M33" i="6"/>
  <c r="R16" i="28"/>
  <c r="X21" i="28"/>
  <c r="L34" i="28"/>
  <c r="H21" i="6"/>
  <c r="N15" i="6"/>
  <c r="AN11" i="6"/>
  <c r="Q40" i="28"/>
  <c r="W24" i="28"/>
  <c r="Y27" i="6"/>
  <c r="L12" i="6"/>
  <c r="O32" i="6"/>
  <c r="Y16" i="28"/>
  <c r="W20" i="6"/>
  <c r="D16" i="28"/>
  <c r="F43" i="28"/>
  <c r="P14" i="28"/>
  <c r="J22" i="28"/>
  <c r="W35" i="28"/>
  <c r="AE27" i="6"/>
  <c r="AA44" i="28"/>
  <c r="V33" i="28"/>
  <c r="Q22" i="28"/>
  <c r="M14" i="6"/>
  <c r="AA30" i="28"/>
  <c r="Z44" i="28"/>
  <c r="C16" i="28"/>
  <c r="I26" i="28"/>
  <c r="C17" i="28"/>
  <c r="X19" i="28"/>
  <c r="Y32" i="6"/>
  <c r="P29" i="6"/>
  <c r="AF27" i="6"/>
  <c r="U35" i="6"/>
  <c r="AG22" i="6"/>
  <c r="T29" i="28"/>
  <c r="D39" i="28"/>
  <c r="AI28" i="6"/>
  <c r="N17" i="6"/>
  <c r="V30" i="6"/>
  <c r="Y12" i="6"/>
  <c r="D3" i="28"/>
  <c r="W4" i="28"/>
  <c r="Y24" i="6"/>
  <c r="K33" i="28"/>
  <c r="Z34" i="28"/>
  <c r="U22" i="6"/>
  <c r="M19" i="6"/>
  <c r="Q31" i="6"/>
  <c r="F29" i="28"/>
  <c r="AN16" i="6"/>
  <c r="O26" i="6"/>
  <c r="Z11" i="28"/>
  <c r="K8" i="28"/>
  <c r="Z23" i="28"/>
  <c r="N21" i="28"/>
  <c r="W27" i="6"/>
  <c r="R2" i="28"/>
  <c r="N15" i="28"/>
  <c r="AE22" i="6"/>
  <c r="X17" i="28"/>
  <c r="C24" i="6"/>
  <c r="J17" i="6"/>
  <c r="I19" i="28"/>
  <c r="J30" i="6"/>
  <c r="U13" i="28"/>
  <c r="AA21" i="28"/>
  <c r="T7" i="28"/>
  <c r="F41" i="28"/>
  <c r="AL18" i="6"/>
  <c r="L38" i="28"/>
  <c r="AT15" i="6"/>
  <c r="C3" i="28"/>
  <c r="Z42" i="28"/>
  <c r="AP27" i="6"/>
  <c r="I21" i="28"/>
  <c r="K44" i="28"/>
  <c r="AO20" i="6"/>
  <c r="Z24" i="28"/>
  <c r="H41" i="28"/>
  <c r="AP26" i="6"/>
  <c r="S35" i="6"/>
  <c r="AE20" i="6"/>
  <c r="U3" i="28"/>
  <c r="AD15" i="6"/>
  <c r="C31" i="28"/>
  <c r="AP18" i="6"/>
  <c r="C14" i="6"/>
  <c r="O18" i="28"/>
  <c r="AH24" i="6"/>
  <c r="U18" i="6"/>
  <c r="U13" i="6"/>
  <c r="AG17" i="6"/>
  <c r="I25" i="28"/>
  <c r="Y21" i="28"/>
  <c r="Q29" i="6"/>
  <c r="AG14" i="6"/>
  <c r="AN19" i="6"/>
  <c r="H33" i="6"/>
  <c r="P36" i="28"/>
  <c r="L15" i="28"/>
  <c r="AL16" i="6"/>
  <c r="F14" i="6"/>
  <c r="D37" i="28"/>
  <c r="K14" i="28"/>
  <c r="P33" i="6"/>
  <c r="D4" i="28"/>
  <c r="M32" i="6"/>
  <c r="AR16" i="6"/>
  <c r="J44" i="28"/>
  <c r="AA27" i="28"/>
  <c r="G3" i="28"/>
  <c r="N13" i="6"/>
  <c r="AF30" i="6"/>
  <c r="AH18" i="6"/>
  <c r="AH35" i="6"/>
  <c r="K25" i="6"/>
  <c r="BA34" i="6"/>
  <c r="N8" i="28"/>
  <c r="S8" i="28"/>
  <c r="J21" i="28"/>
  <c r="X13" i="28"/>
  <c r="H2146" i="57"/>
  <c r="Q19" i="6"/>
  <c r="L23" i="6"/>
  <c r="F42" i="28"/>
  <c r="D14" i="28"/>
  <c r="P44" i="28"/>
  <c r="V18" i="6"/>
  <c r="L23" i="28"/>
  <c r="AR34" i="6"/>
  <c r="X33" i="28"/>
  <c r="K18" i="6"/>
  <c r="J19" i="28"/>
  <c r="E11" i="28"/>
  <c r="L31" i="28"/>
  <c r="H544" i="57"/>
  <c r="F30" i="6"/>
  <c r="C22" i="28"/>
  <c r="H185" i="57"/>
  <c r="Y17" i="28"/>
  <c r="H5" i="28"/>
  <c r="H32" i="6"/>
  <c r="K12" i="6"/>
  <c r="AJ31" i="6"/>
  <c r="S18" i="28"/>
  <c r="C32" i="6"/>
  <c r="X32" i="28"/>
  <c r="H27" i="6"/>
  <c r="AQ32" i="6"/>
  <c r="I37" i="28"/>
  <c r="S26" i="6"/>
  <c r="AA22" i="28"/>
  <c r="AK27" i="6"/>
  <c r="AI33" i="6"/>
  <c r="T16" i="6"/>
  <c r="P38" i="28"/>
  <c r="P28" i="28"/>
  <c r="L16" i="6"/>
  <c r="G33" i="28"/>
  <c r="AF29" i="6"/>
  <c r="G5" i="28"/>
  <c r="V21" i="6"/>
  <c r="Y16" i="6"/>
  <c r="G29" i="28"/>
  <c r="AQ20" i="6"/>
  <c r="N20" i="28"/>
  <c r="N12" i="28"/>
  <c r="AD26" i="6"/>
  <c r="S2" i="28"/>
  <c r="Q25" i="28"/>
  <c r="T37" i="28"/>
  <c r="O39" i="28"/>
  <c r="J12" i="6"/>
  <c r="AA38" i="28"/>
  <c r="B28" i="28"/>
  <c r="AN34" i="6"/>
  <c r="S13" i="6"/>
  <c r="K13" i="28"/>
  <c r="X34" i="6"/>
  <c r="J17" i="28"/>
  <c r="AG13" i="6"/>
  <c r="AA2" i="28"/>
  <c r="AI31" i="6"/>
  <c r="H27" i="28"/>
  <c r="O10" i="28"/>
  <c r="AM23" i="6"/>
  <c r="N18" i="28"/>
  <c r="O34" i="28"/>
  <c r="Y38" i="28"/>
  <c r="AF20" i="6"/>
  <c r="BA35" i="6"/>
  <c r="S12" i="6"/>
  <c r="V9" i="28"/>
  <c r="X18" i="28"/>
  <c r="AA26" i="28"/>
  <c r="S26" i="28"/>
  <c r="U33" i="6"/>
  <c r="M22" i="28"/>
  <c r="S4" i="28"/>
  <c r="U36" i="28"/>
  <c r="AH29" i="6"/>
  <c r="X31" i="6"/>
  <c r="N12" i="6"/>
  <c r="AA28" i="28"/>
  <c r="Y15" i="6"/>
  <c r="G12" i="6"/>
  <c r="AA20" i="28"/>
  <c r="E22" i="28"/>
  <c r="AI17" i="6"/>
  <c r="R36" i="28"/>
  <c r="N27" i="28"/>
  <c r="M12" i="6"/>
  <c r="AI24" i="6"/>
  <c r="Y4" i="28"/>
  <c r="AQ23" i="6"/>
  <c r="K24" i="6"/>
  <c r="AF15" i="6"/>
  <c r="G44" i="28"/>
  <c r="G4" i="28"/>
  <c r="L35" i="28"/>
  <c r="F11" i="28"/>
  <c r="O13" i="6"/>
  <c r="Q25" i="6"/>
  <c r="U4" i="28"/>
  <c r="AM20" i="6"/>
  <c r="W26" i="28"/>
  <c r="X39" i="28"/>
  <c r="G14" i="28"/>
  <c r="M7" i="28"/>
  <c r="K32" i="28"/>
  <c r="F32" i="28"/>
  <c r="T32" i="6"/>
  <c r="K34" i="6"/>
  <c r="I14" i="6"/>
  <c r="AG24" i="6"/>
  <c r="M4" i="28"/>
  <c r="H7" i="28"/>
  <c r="Q5" i="28"/>
  <c r="L30" i="28"/>
  <c r="K35" i="6"/>
  <c r="AK33" i="6"/>
  <c r="G20" i="28"/>
  <c r="L10" i="28"/>
  <c r="P34" i="6"/>
  <c r="Z12" i="28"/>
  <c r="AT25" i="6"/>
  <c r="AR17" i="6"/>
  <c r="F25" i="6"/>
  <c r="L22" i="28"/>
  <c r="X29" i="28"/>
  <c r="M31" i="6"/>
  <c r="Y29" i="28"/>
  <c r="O23" i="28"/>
  <c r="V38" i="28"/>
  <c r="T35" i="6"/>
  <c r="M34" i="6"/>
  <c r="L6" i="28"/>
  <c r="C194" i="55"/>
  <c r="H19" i="6"/>
  <c r="AF24" i="6"/>
  <c r="AN25" i="6"/>
  <c r="AH19" i="6"/>
  <c r="G24" i="28"/>
  <c r="N32" i="28"/>
  <c r="AI26" i="6"/>
  <c r="O35" i="6"/>
  <c r="T16" i="28"/>
  <c r="M44" i="28"/>
  <c r="H811" i="57"/>
  <c r="AJ35" i="6"/>
  <c r="E21" i="28"/>
  <c r="L21" i="6"/>
  <c r="X11" i="6"/>
  <c r="Y35" i="6"/>
  <c r="T11" i="28"/>
  <c r="E33" i="6"/>
  <c r="AN12" i="6"/>
  <c r="AF28" i="6"/>
  <c r="T17" i="28"/>
  <c r="C204" i="55"/>
  <c r="O13" i="28"/>
  <c r="AJ16" i="6"/>
  <c r="J41" i="28"/>
  <c r="W5" i="28"/>
  <c r="L17" i="28"/>
  <c r="F28" i="6"/>
  <c r="S31" i="28"/>
  <c r="U39" i="28"/>
  <c r="L35" i="6"/>
  <c r="AE31" i="6"/>
  <c r="I16" i="6"/>
  <c r="S22" i="6"/>
  <c r="L3" i="28"/>
  <c r="J16" i="6"/>
  <c r="AF14" i="6"/>
  <c r="U26" i="6"/>
  <c r="O22" i="28"/>
  <c r="O33" i="28"/>
  <c r="W6" i="28"/>
  <c r="X16" i="28"/>
  <c r="E5" i="28"/>
  <c r="K16" i="6"/>
  <c r="M19" i="28"/>
  <c r="Y33" i="28"/>
  <c r="Q18" i="6"/>
  <c r="AG23" i="6"/>
  <c r="T27" i="6"/>
  <c r="O9" i="28"/>
  <c r="Y36" i="28"/>
  <c r="Z38" i="28"/>
  <c r="AT14" i="6"/>
  <c r="S39" i="28"/>
  <c r="P15" i="28"/>
  <c r="Q8" i="28"/>
  <c r="AN29" i="6"/>
  <c r="K32" i="6"/>
  <c r="AA7" i="28"/>
  <c r="AK26" i="6"/>
  <c r="R24" i="6"/>
  <c r="AT31" i="6"/>
  <c r="V39" i="28"/>
  <c r="AA36" i="28"/>
  <c r="H18" i="28"/>
  <c r="Z6" i="28"/>
  <c r="Y15" i="28"/>
  <c r="Q21" i="28"/>
  <c r="Q9" i="28"/>
  <c r="M32" i="28"/>
  <c r="AP14" i="6"/>
  <c r="AQ34" i="6"/>
  <c r="X6" i="28"/>
  <c r="Y17" i="6"/>
  <c r="Z43" i="28"/>
  <c r="X22" i="6"/>
  <c r="D20" i="28"/>
  <c r="M16" i="6"/>
  <c r="O21" i="28"/>
  <c r="AO22" i="6"/>
  <c r="Z18" i="28"/>
  <c r="N40" i="28"/>
  <c r="K17" i="28"/>
  <c r="D12" i="28"/>
  <c r="K27" i="6"/>
  <c r="J35" i="28"/>
  <c r="K38" i="28"/>
  <c r="U24" i="28"/>
  <c r="E16" i="28"/>
  <c r="Q26" i="6"/>
  <c r="M8" i="28"/>
  <c r="H29" i="6"/>
  <c r="W23" i="28"/>
  <c r="T27" i="28"/>
  <c r="T26" i="6"/>
  <c r="W2" i="28"/>
  <c r="W35" i="6"/>
  <c r="I21" i="6"/>
  <c r="V8" i="28"/>
  <c r="C23" i="28"/>
  <c r="E33" i="28"/>
  <c r="T42" i="28"/>
  <c r="AI29" i="6"/>
  <c r="J15" i="6"/>
  <c r="AP13" i="6"/>
  <c r="K22" i="6"/>
  <c r="H17" i="6"/>
  <c r="T36" i="28"/>
  <c r="AR11" i="6"/>
  <c r="L41" i="28"/>
  <c r="I17" i="6"/>
  <c r="N25" i="6"/>
  <c r="H25" i="28"/>
  <c r="O31" i="6"/>
  <c r="AI35" i="6"/>
  <c r="P18" i="6"/>
  <c r="S42" i="28"/>
  <c r="Y30" i="28"/>
  <c r="S17" i="28"/>
  <c r="M26" i="6"/>
  <c r="I29" i="6"/>
  <c r="L29" i="28"/>
  <c r="AN27" i="6"/>
  <c r="P17" i="28"/>
  <c r="H366" i="57"/>
  <c r="F34" i="6"/>
  <c r="P19" i="28"/>
  <c r="Q44" i="28"/>
  <c r="G19" i="28"/>
  <c r="L15" i="6"/>
  <c r="D10" i="28"/>
  <c r="Q35" i="6"/>
  <c r="C24" i="28"/>
  <c r="M23" i="28"/>
  <c r="Q35" i="28"/>
  <c r="AD33" i="6"/>
  <c r="T2" i="28"/>
  <c r="L33" i="28"/>
  <c r="J18" i="6"/>
  <c r="H21" i="28"/>
  <c r="G6" i="28"/>
  <c r="P16" i="28"/>
  <c r="Q16" i="6"/>
  <c r="U33" i="28"/>
  <c r="AA31" i="28"/>
  <c r="J42" i="28"/>
  <c r="L24" i="6"/>
  <c r="Z3" i="28"/>
  <c r="Q29" i="28"/>
  <c r="AN24" i="6"/>
  <c r="AN13" i="6"/>
  <c r="AH17" i="6"/>
  <c r="K31" i="6"/>
  <c r="F24" i="6"/>
  <c r="O44" i="28"/>
  <c r="W9" i="28"/>
  <c r="AA23" i="28"/>
  <c r="F24" i="28"/>
  <c r="S33" i="28"/>
  <c r="P26" i="28"/>
  <c r="Z16" i="28"/>
  <c r="H20" i="28"/>
  <c r="H14" i="6"/>
  <c r="L11" i="6"/>
  <c r="E12" i="6"/>
  <c r="E19" i="6"/>
  <c r="T15" i="6"/>
  <c r="U17" i="6"/>
  <c r="Q14" i="28"/>
  <c r="J35" i="6"/>
  <c r="G13" i="6"/>
  <c r="J25" i="28"/>
  <c r="U32" i="28"/>
  <c r="W44" i="28"/>
  <c r="AI13" i="6"/>
  <c r="S33" i="6"/>
  <c r="O17" i="6"/>
  <c r="AH16" i="6"/>
  <c r="AR22" i="6"/>
  <c r="W8" i="28"/>
  <c r="L27" i="28"/>
  <c r="K3" i="28"/>
  <c r="M35" i="6"/>
  <c r="C33" i="28"/>
  <c r="P21" i="28"/>
  <c r="M24" i="28"/>
  <c r="C17" i="6"/>
  <c r="F12" i="6"/>
  <c r="D5" i="28"/>
  <c r="AO15" i="6"/>
  <c r="F25" i="28"/>
  <c r="R18" i="6"/>
  <c r="H197" i="55"/>
  <c r="Q31" i="28"/>
  <c r="K17" i="6"/>
  <c r="V25" i="28"/>
  <c r="D33" i="28"/>
  <c r="O33" i="6"/>
  <c r="AE12" i="6"/>
  <c r="J14" i="28"/>
  <c r="AN15" i="6"/>
  <c r="O25" i="28"/>
  <c r="R21" i="28"/>
  <c r="P6" i="28"/>
  <c r="AA9" i="28"/>
  <c r="C33" i="6"/>
  <c r="AM18" i="6"/>
  <c r="S34" i="6"/>
  <c r="O43" i="28"/>
  <c r="S25" i="6"/>
  <c r="C27" i="6"/>
  <c r="Q20" i="6"/>
  <c r="T28" i="6"/>
  <c r="N24" i="6"/>
  <c r="AO33" i="6"/>
  <c r="AD16" i="6"/>
  <c r="W30" i="28"/>
  <c r="K14" i="6"/>
  <c r="V32" i="6"/>
  <c r="O30" i="28"/>
  <c r="Q3" i="28"/>
  <c r="S41" i="28"/>
  <c r="N7" i="28"/>
  <c r="U17" i="28"/>
  <c r="M25" i="6"/>
  <c r="AJ11" i="6"/>
  <c r="T31" i="28"/>
  <c r="E4" i="28"/>
  <c r="AO12" i="6"/>
  <c r="AR28" i="6"/>
  <c r="X9" i="28"/>
  <c r="F13" i="28"/>
  <c r="P11" i="6"/>
  <c r="T12" i="6"/>
  <c r="AG26" i="6"/>
  <c r="AI12" i="6"/>
  <c r="H268" i="55"/>
  <c r="M30" i="28"/>
  <c r="I28" i="6"/>
  <c r="X21" i="6"/>
  <c r="H31" i="6"/>
  <c r="M31" i="28"/>
  <c r="W13" i="28"/>
  <c r="AQ29" i="6"/>
  <c r="AM14" i="6"/>
  <c r="H35" i="28"/>
  <c r="W13" i="6"/>
  <c r="X26" i="6"/>
  <c r="AR27" i="6"/>
  <c r="AL14" i="6"/>
  <c r="N14" i="6"/>
  <c r="I22" i="28"/>
  <c r="AT20" i="6"/>
  <c r="AL13" i="6"/>
  <c r="M2" i="28"/>
  <c r="H1879" i="57"/>
  <c r="C209" i="55"/>
  <c r="V18" i="28"/>
  <c r="Q36" i="28"/>
  <c r="Z8" i="28"/>
  <c r="D35" i="28"/>
  <c r="P8" i="28"/>
  <c r="J37" i="28"/>
  <c r="AD23" i="6"/>
  <c r="E35" i="28"/>
  <c r="V12" i="28"/>
  <c r="L34" i="6"/>
  <c r="L13" i="28"/>
  <c r="V32" i="28"/>
  <c r="I43" i="28"/>
  <c r="H200" i="55"/>
  <c r="AN28" i="6"/>
  <c r="X15" i="6"/>
  <c r="T4" i="28"/>
  <c r="AQ25" i="6"/>
  <c r="O40" i="28"/>
  <c r="T8" i="28"/>
  <c r="AJ20" i="6"/>
  <c r="D32" i="28"/>
  <c r="R34" i="28"/>
  <c r="M18" i="6"/>
  <c r="L25" i="28"/>
  <c r="E28" i="28"/>
  <c r="V28" i="28"/>
  <c r="N29" i="6"/>
  <c r="Q22" i="6"/>
  <c r="E25" i="6"/>
  <c r="AA29" i="28"/>
  <c r="H11" i="28"/>
  <c r="I33" i="28"/>
  <c r="AI20" i="6"/>
  <c r="C19" i="6"/>
  <c r="W22" i="6"/>
  <c r="T18" i="28"/>
  <c r="AL22" i="6"/>
  <c r="AK34" i="6"/>
  <c r="G39" i="28"/>
  <c r="O36" i="28"/>
  <c r="W32" i="6"/>
  <c r="L39" i="28"/>
  <c r="E23" i="6"/>
  <c r="U42" i="28"/>
  <c r="AQ28" i="6"/>
  <c r="K21" i="28"/>
  <c r="H280" i="55"/>
  <c r="AL34" i="6"/>
  <c r="N16" i="28"/>
  <c r="B29" i="28"/>
  <c r="G42" i="28"/>
  <c r="I34" i="28"/>
  <c r="O28" i="28"/>
  <c r="T6" i="28"/>
  <c r="C23" i="6"/>
  <c r="G38" i="28"/>
  <c r="AI21" i="6"/>
  <c r="H19" i="28"/>
  <c r="D44" i="28"/>
  <c r="T21" i="28"/>
  <c r="N11" i="6"/>
  <c r="Q11" i="28"/>
  <c r="I27" i="28"/>
  <c r="K18" i="28"/>
  <c r="G21" i="6"/>
  <c r="AQ30" i="6"/>
  <c r="F5" i="28"/>
  <c r="X11" i="28"/>
  <c r="Y31" i="28"/>
  <c r="R14" i="6"/>
  <c r="AD13" i="6"/>
  <c r="AE30" i="6"/>
  <c r="AM31" i="6"/>
  <c r="M25" i="28"/>
  <c r="E14" i="6"/>
  <c r="C42" i="28"/>
  <c r="T43" i="28"/>
  <c r="U29" i="28"/>
  <c r="I30" i="6"/>
  <c r="G12" i="28"/>
  <c r="AH30" i="6"/>
  <c r="AE34" i="6"/>
  <c r="H1968" i="57"/>
  <c r="K5" i="28"/>
  <c r="I41" i="28"/>
  <c r="AP23" i="6"/>
  <c r="W26" i="6"/>
  <c r="E7" i="28"/>
  <c r="R30" i="6"/>
  <c r="Q28" i="28"/>
  <c r="S5" i="28"/>
  <c r="H209" i="55"/>
  <c r="AH31" i="6"/>
  <c r="M29" i="6"/>
  <c r="N29" i="28"/>
  <c r="U15" i="6"/>
  <c r="M34" i="28"/>
  <c r="Q41" i="28"/>
  <c r="AL15" i="6"/>
  <c r="T20" i="28"/>
  <c r="N23" i="28"/>
  <c r="U8" i="28"/>
  <c r="G16" i="6"/>
  <c r="H22" i="6"/>
  <c r="F18" i="28"/>
  <c r="S37" i="28"/>
  <c r="H267" i="55"/>
  <c r="AK22" i="6"/>
  <c r="AI23" i="6"/>
  <c r="C19" i="28"/>
  <c r="AT28" i="6"/>
  <c r="AP22" i="6"/>
  <c r="AE25" i="6"/>
  <c r="I18" i="6"/>
  <c r="V21" i="28"/>
  <c r="AN14" i="6"/>
  <c r="P20" i="28"/>
  <c r="AH13" i="6"/>
  <c r="F7" i="28"/>
  <c r="L42" i="28"/>
  <c r="AL33" i="6"/>
  <c r="U32" i="6"/>
  <c r="T14" i="28"/>
  <c r="N37" i="28"/>
  <c r="H14" i="28"/>
  <c r="R12" i="6"/>
  <c r="V30" i="28"/>
  <c r="AJ29" i="6"/>
  <c r="N10" i="28"/>
  <c r="Q24" i="28"/>
  <c r="V11" i="6"/>
  <c r="AG35" i="6"/>
  <c r="S11" i="28"/>
  <c r="R11" i="6"/>
  <c r="AF18" i="6"/>
  <c r="U34" i="28"/>
  <c r="G31" i="6"/>
  <c r="Y24" i="28"/>
  <c r="AQ15" i="6"/>
  <c r="Z41" i="28"/>
  <c r="AO23" i="6"/>
  <c r="H2235" i="57"/>
  <c r="Q20" i="28"/>
  <c r="AE11" i="6"/>
  <c r="T28" i="28"/>
  <c r="AL30" i="6"/>
  <c r="AJ17" i="6"/>
  <c r="R40" i="28"/>
  <c r="T12" i="28"/>
  <c r="L17" i="6"/>
  <c r="D17" i="28"/>
  <c r="AJ33" i="6"/>
  <c r="AL31" i="6"/>
  <c r="U44" i="28"/>
  <c r="U15" i="28"/>
  <c r="Q21" i="6"/>
  <c r="AH26" i="6"/>
  <c r="V13" i="28"/>
  <c r="AJ24" i="6"/>
  <c r="Y20" i="28"/>
  <c r="AA25" i="28"/>
  <c r="AG34" i="6"/>
  <c r="AO35" i="6"/>
  <c r="W23" i="6"/>
  <c r="F4" i="28"/>
  <c r="H28" i="28"/>
  <c r="C2" i="28"/>
  <c r="AL20" i="6"/>
  <c r="G26" i="6"/>
  <c r="P35" i="28"/>
  <c r="AI18" i="6"/>
  <c r="R29" i="28"/>
  <c r="D42" i="28"/>
  <c r="AI34" i="6"/>
  <c r="K27" i="28"/>
  <c r="Q14" i="6"/>
  <c r="K42" i="28"/>
  <c r="R34" i="6"/>
  <c r="AP15" i="6"/>
  <c r="O20" i="28"/>
  <c r="AO30" i="6"/>
  <c r="R17" i="6"/>
  <c r="I30" i="28"/>
  <c r="H279" i="55"/>
  <c r="V16" i="28"/>
  <c r="K20" i="6"/>
  <c r="I22" i="6"/>
  <c r="Y11" i="6"/>
  <c r="T38" i="28"/>
  <c r="I36" i="28"/>
  <c r="X5" i="28"/>
  <c r="R31" i="6"/>
  <c r="AA32" i="28"/>
  <c r="AD19" i="6"/>
  <c r="L11" i="28"/>
  <c r="W37" i="28"/>
  <c r="R28" i="6"/>
  <c r="I7" i="28"/>
  <c r="V17" i="6"/>
  <c r="H1790" i="57"/>
  <c r="K29" i="6"/>
  <c r="N42" i="28"/>
  <c r="AO29" i="6"/>
  <c r="X19" i="6"/>
  <c r="R27" i="6"/>
  <c r="T31" i="6"/>
  <c r="AQ13" i="6"/>
  <c r="AL32" i="6"/>
  <c r="X44" i="28"/>
  <c r="X37" i="28"/>
  <c r="K30" i="6"/>
  <c r="X25" i="28"/>
  <c r="AT19" i="6"/>
  <c r="F6" i="28"/>
  <c r="O7" i="28"/>
  <c r="W29" i="6"/>
  <c r="AT17" i="6"/>
  <c r="H17" i="28"/>
  <c r="I13" i="6"/>
  <c r="V3" i="28"/>
  <c r="I12" i="28"/>
  <c r="AH20" i="6"/>
  <c r="AA12" i="28"/>
  <c r="E39" i="28"/>
  <c r="M27" i="6"/>
  <c r="H40" i="28"/>
  <c r="I19" i="6"/>
  <c r="Q10" i="28"/>
  <c r="AJ25" i="6"/>
  <c r="L14" i="28"/>
  <c r="N31" i="28"/>
  <c r="Y31" i="6"/>
  <c r="AK20" i="6"/>
  <c r="J33" i="28"/>
  <c r="V23" i="6"/>
  <c r="D43" i="28"/>
  <c r="S43" i="28"/>
  <c r="AI32" i="6"/>
  <c r="D2" i="28"/>
  <c r="O11" i="28"/>
  <c r="J7" i="28"/>
  <c r="E6" i="28"/>
  <c r="P30" i="6"/>
  <c r="V31" i="28"/>
  <c r="R32" i="28"/>
  <c r="E31" i="28"/>
  <c r="W16" i="28"/>
  <c r="P34" i="28"/>
  <c r="H13" i="6"/>
  <c r="E34" i="6"/>
  <c r="AR30" i="6"/>
  <c r="W32" i="28"/>
  <c r="E15" i="28"/>
  <c r="AK15" i="6"/>
  <c r="N44" i="28"/>
  <c r="H198" i="55"/>
  <c r="X27" i="6"/>
  <c r="Q7" i="28"/>
  <c r="O12" i="6"/>
  <c r="H734" i="58"/>
  <c r="R16" i="6"/>
  <c r="U30" i="28"/>
  <c r="R13" i="28"/>
  <c r="G32" i="6"/>
  <c r="AH14" i="6"/>
  <c r="G15" i="6"/>
  <c r="J26" i="28"/>
  <c r="AG20" i="6"/>
  <c r="AK17" i="6"/>
  <c r="AR29" i="6"/>
  <c r="G29" i="6"/>
  <c r="I24" i="6"/>
  <c r="L19" i="28"/>
  <c r="R17" i="28"/>
  <c r="U14" i="6"/>
  <c r="C35" i="28"/>
  <c r="H25" i="6"/>
  <c r="T19" i="28"/>
  <c r="C38" i="28"/>
  <c r="P22" i="28"/>
  <c r="AR21" i="6"/>
  <c r="AK32" i="6"/>
  <c r="H455" i="57"/>
  <c r="AO34" i="6"/>
  <c r="J6" i="28"/>
  <c r="O5" i="28"/>
  <c r="W31" i="28"/>
  <c r="Z25" i="28"/>
  <c r="N41" i="28"/>
  <c r="M14" i="28"/>
  <c r="F17" i="6"/>
  <c r="K7" i="28"/>
  <c r="G25" i="6"/>
  <c r="V41" i="28"/>
  <c r="W14" i="28"/>
  <c r="G23" i="28"/>
  <c r="J14" i="6"/>
  <c r="AT33" i="6"/>
  <c r="W21" i="28"/>
  <c r="E22" i="6"/>
  <c r="I44" i="28"/>
  <c r="AO25" i="6"/>
  <c r="F19" i="28"/>
  <c r="P12" i="6"/>
  <c r="E3" i="28"/>
  <c r="Y21" i="6"/>
  <c r="AG33" i="6"/>
  <c r="F11" i="6"/>
  <c r="I8" i="28"/>
  <c r="Q6" i="28"/>
  <c r="E29" i="6"/>
  <c r="C21" i="28"/>
  <c r="E13" i="28"/>
  <c r="AM12" i="6"/>
  <c r="I15" i="6"/>
  <c r="AP29" i="6"/>
  <c r="C39" i="28"/>
  <c r="E44" i="28"/>
  <c r="J31" i="6"/>
  <c r="H37" i="28"/>
  <c r="H12" i="28"/>
  <c r="O34" i="6"/>
  <c r="U12" i="6"/>
  <c r="J25" i="6"/>
  <c r="AL23" i="6"/>
  <c r="C29" i="6"/>
  <c r="H1434" i="57"/>
  <c r="AF11" i="6"/>
  <c r="U5" i="28"/>
  <c r="J38" i="28"/>
  <c r="V31" i="6"/>
  <c r="K23" i="28"/>
  <c r="AP20" i="6"/>
  <c r="K31" i="28"/>
  <c r="AQ17" i="6"/>
  <c r="AD35" i="6"/>
  <c r="T41" i="28"/>
  <c r="H36" i="28"/>
  <c r="W10" i="28"/>
  <c r="J27" i="28"/>
  <c r="I14" i="28"/>
  <c r="T26" i="28"/>
  <c r="U25" i="28"/>
  <c r="W28" i="28"/>
  <c r="T10" i="28"/>
  <c r="M24" i="6"/>
  <c r="AE16" i="6"/>
  <c r="U14" i="28"/>
  <c r="Z15" i="28"/>
  <c r="X8" i="28"/>
  <c r="J33" i="6"/>
  <c r="T44" i="28"/>
  <c r="T19" i="6"/>
  <c r="S36" i="28"/>
  <c r="Q13" i="6"/>
  <c r="L30" i="6"/>
  <c r="O29" i="6"/>
  <c r="C35" i="6"/>
  <c r="S29" i="6"/>
  <c r="Y23" i="6"/>
  <c r="M38" i="28"/>
  <c r="Q33" i="28"/>
  <c r="H10" i="28"/>
  <c r="AF23" i="6"/>
  <c r="W42" i="28"/>
  <c r="Y19" i="6"/>
  <c r="Y13" i="28"/>
  <c r="P42" i="28"/>
  <c r="X4" i="28"/>
  <c r="S6" i="28"/>
  <c r="R22" i="28"/>
  <c r="C208" i="55"/>
  <c r="AJ15" i="6"/>
  <c r="S18" i="6"/>
  <c r="E29" i="28"/>
  <c r="V37" i="28"/>
  <c r="AF17" i="6"/>
  <c r="X15" i="28"/>
  <c r="R7" i="28"/>
  <c r="H1523" i="57"/>
  <c r="K34" i="28"/>
  <c r="M40" i="28"/>
  <c r="V26" i="28"/>
  <c r="F27" i="28"/>
  <c r="AP12" i="6"/>
  <c r="J18" i="28"/>
  <c r="G40" i="28"/>
  <c r="AQ14" i="6"/>
  <c r="D13" i="28"/>
  <c r="X35" i="28"/>
  <c r="L25" i="6"/>
  <c r="P37" i="28"/>
  <c r="W39" i="28"/>
  <c r="S28" i="28"/>
  <c r="R33" i="6"/>
  <c r="Q19" i="28"/>
  <c r="G23" i="6"/>
  <c r="M23" i="6"/>
  <c r="S21" i="28"/>
  <c r="I31" i="28"/>
  <c r="U12" i="28"/>
  <c r="H1078" i="57"/>
  <c r="P21" i="6"/>
  <c r="H16" i="6"/>
  <c r="Q28" i="6"/>
  <c r="T18" i="6"/>
  <c r="C22" i="6"/>
  <c r="Z28" i="28"/>
  <c r="E12" i="28"/>
  <c r="AA6" i="28"/>
  <c r="O42" i="28"/>
  <c r="C32" i="28"/>
  <c r="AD17" i="6"/>
  <c r="AA42" i="28"/>
  <c r="V42" i="28"/>
  <c r="AM24" i="6"/>
  <c r="R23" i="6"/>
  <c r="AG15" i="6"/>
  <c r="G13" i="28"/>
  <c r="J34" i="28"/>
  <c r="C20" i="6"/>
  <c r="N35" i="28"/>
  <c r="P32" i="6"/>
  <c r="F31" i="6"/>
  <c r="L27" i="6"/>
  <c r="E25" i="28"/>
  <c r="O28" i="6"/>
  <c r="N18" i="6"/>
  <c r="J28" i="28"/>
  <c r="AD34" i="6"/>
  <c r="AK29" i="6"/>
  <c r="AD21" i="6"/>
  <c r="N16" i="6"/>
  <c r="U23" i="28"/>
  <c r="AF26" i="6"/>
  <c r="AT27" i="6"/>
  <c r="I32" i="6"/>
  <c r="H15" i="6"/>
  <c r="L5" i="28"/>
  <c r="U19" i="28"/>
  <c r="U11" i="6"/>
  <c r="AT23" i="6"/>
  <c r="H38" i="28"/>
  <c r="L26" i="28"/>
  <c r="Q26" i="28"/>
  <c r="F17" i="28"/>
  <c r="Y26" i="28"/>
  <c r="H30" i="28"/>
  <c r="K4" i="28"/>
  <c r="H266" i="55"/>
  <c r="AA13" i="28"/>
  <c r="V17" i="28"/>
  <c r="U29" i="6"/>
  <c r="U38" i="28"/>
  <c r="R25" i="28"/>
  <c r="U16" i="6"/>
  <c r="AP34" i="6"/>
  <c r="V2" i="28"/>
  <c r="AQ24" i="6"/>
  <c r="D7" i="28"/>
  <c r="AO19" i="6"/>
  <c r="AF31" i="6"/>
  <c r="F13" i="6"/>
  <c r="C25" i="28"/>
  <c r="AO18" i="6"/>
  <c r="H3" i="28"/>
  <c r="Z9" i="28"/>
  <c r="I24" i="28"/>
  <c r="Y11" i="28"/>
  <c r="AN23" i="6"/>
  <c r="AR19" i="6"/>
  <c r="R30" i="28"/>
  <c r="N3" i="28"/>
  <c r="F35" i="6"/>
  <c r="N27" i="6"/>
  <c r="C10" i="28"/>
  <c r="P14" i="6"/>
  <c r="AH34" i="6"/>
  <c r="O21" i="6"/>
  <c r="V12" i="6"/>
  <c r="C36" i="28"/>
  <c r="R24" i="28"/>
  <c r="M20" i="28"/>
  <c r="D29" i="28"/>
  <c r="V40" i="28"/>
  <c r="E10" i="28"/>
  <c r="E35" i="6"/>
  <c r="AT24" i="6"/>
  <c r="M42" i="28"/>
  <c r="S15" i="28"/>
  <c r="AD11" i="6"/>
  <c r="W33" i="28"/>
  <c r="AT11" i="6"/>
  <c r="H13" i="28"/>
  <c r="N2" i="28"/>
  <c r="X2" i="28"/>
  <c r="Z10" i="28"/>
  <c r="G41" i="28"/>
  <c r="V10" i="28"/>
  <c r="N34" i="28"/>
  <c r="O35" i="28"/>
  <c r="E32" i="28"/>
  <c r="V35" i="28"/>
  <c r="V28" i="6"/>
  <c r="U16" i="28"/>
  <c r="F40" i="28"/>
  <c r="F31" i="28"/>
  <c r="K2" i="28"/>
  <c r="M30" i="6"/>
  <c r="N33" i="28"/>
  <c r="X14" i="28"/>
  <c r="N35" i="6"/>
  <c r="Q38" i="28"/>
  <c r="Y14" i="6"/>
  <c r="M21" i="28"/>
  <c r="O17" i="28"/>
  <c r="J20" i="6"/>
  <c r="C29" i="28"/>
  <c r="L40" i="28"/>
  <c r="AL35" i="6"/>
  <c r="G22" i="28"/>
  <c r="R42" i="28"/>
  <c r="S24" i="6"/>
  <c r="V14" i="28"/>
  <c r="P7" i="28"/>
  <c r="C34" i="6"/>
  <c r="F39" i="28"/>
  <c r="N22" i="28"/>
  <c r="AQ22" i="6"/>
  <c r="P22" i="6"/>
  <c r="N11" i="28"/>
  <c r="K9" i="28"/>
  <c r="C28" i="6"/>
  <c r="M43" i="28"/>
  <c r="J32" i="28"/>
  <c r="H2" i="28"/>
  <c r="AD29" i="6"/>
  <c r="AP28" i="6"/>
  <c r="P13" i="28"/>
  <c r="F10" i="28"/>
  <c r="AA4" i="28"/>
  <c r="AM33" i="6"/>
  <c r="AG30" i="6"/>
  <c r="C11" i="28"/>
  <c r="L12" i="28"/>
  <c r="AA11" i="28"/>
  <c r="R3" i="28"/>
  <c r="P4" i="28"/>
  <c r="H1612" i="57"/>
  <c r="J10" i="28"/>
  <c r="N25" i="28"/>
  <c r="AA34" i="28"/>
  <c r="H12" i="6"/>
  <c r="AR18" i="6"/>
  <c r="H199" i="55"/>
  <c r="F19" i="6"/>
  <c r="O38" i="28"/>
  <c r="H23" i="6"/>
  <c r="AD30" i="6"/>
  <c r="Q11" i="6"/>
  <c r="W19" i="28"/>
  <c r="S22" i="28"/>
  <c r="AT12" i="6"/>
  <c r="Y41" i="28"/>
  <c r="J2" i="28"/>
  <c r="H722" i="57"/>
  <c r="W11" i="28"/>
  <c r="R9" i="28"/>
  <c r="Y14" i="28"/>
  <c r="AM13" i="6"/>
  <c r="W17" i="28"/>
  <c r="AE32" i="6"/>
  <c r="P32" i="28"/>
  <c r="I13" i="28"/>
  <c r="AN30" i="6"/>
  <c r="K6" i="28"/>
  <c r="AD20" i="6"/>
  <c r="M6" i="28"/>
  <c r="AM25" i="6"/>
  <c r="AT34" i="6"/>
  <c r="S35" i="28"/>
  <c r="O2" i="28"/>
  <c r="E17" i="28"/>
  <c r="S19" i="6"/>
  <c r="O15" i="6"/>
  <c r="S20" i="6"/>
  <c r="W3" i="28"/>
  <c r="K30" i="28"/>
  <c r="N14" i="28"/>
  <c r="T34" i="6"/>
  <c r="AA15" i="28"/>
  <c r="P13" i="6"/>
  <c r="R20" i="6"/>
  <c r="P18" i="28"/>
  <c r="C198" i="55"/>
  <c r="P27" i="28"/>
  <c r="I2" i="28"/>
  <c r="U19" i="6"/>
  <c r="Z21" i="28"/>
  <c r="Y18" i="28"/>
  <c r="AF21" i="6"/>
  <c r="S16" i="6"/>
  <c r="D23" i="28"/>
  <c r="AA35" i="28"/>
  <c r="R39" i="28"/>
  <c r="M21" i="6"/>
  <c r="AL28" i="6"/>
  <c r="N20" i="6"/>
  <c r="P39" i="28"/>
  <c r="G26" i="28"/>
  <c r="Q18" i="28"/>
  <c r="AF25" i="6"/>
  <c r="AM30" i="6"/>
  <c r="K11" i="28"/>
  <c r="F27" i="6"/>
  <c r="M10" i="28"/>
  <c r="R27" i="28"/>
  <c r="J22" i="6"/>
  <c r="S14" i="28"/>
  <c r="I23" i="6"/>
  <c r="AJ21" i="6"/>
  <c r="N26" i="6"/>
  <c r="H32" i="28"/>
  <c r="T20" i="6"/>
  <c r="C41" i="28"/>
  <c r="AI27" i="6"/>
  <c r="J24" i="28"/>
  <c r="AE26" i="6"/>
  <c r="I20" i="28"/>
  <c r="T15" i="28"/>
  <c r="R10" i="28"/>
  <c r="Q12" i="6"/>
  <c r="AN32" i="6"/>
  <c r="V35" i="6"/>
  <c r="T35" i="28"/>
  <c r="D22" i="28"/>
  <c r="W34" i="6"/>
  <c r="AJ18" i="6"/>
  <c r="D28" i="28"/>
  <c r="AP17" i="6"/>
  <c r="U43" i="28"/>
  <c r="AR14" i="6"/>
  <c r="J9" i="28"/>
  <c r="Z39" i="28"/>
  <c r="AE15" i="6"/>
  <c r="Q37" i="28"/>
  <c r="D27" i="28"/>
  <c r="AJ22" i="6"/>
  <c r="I16" i="28"/>
  <c r="AA33" i="28"/>
  <c r="W38" i="28"/>
  <c r="AE35" i="6"/>
  <c r="E26" i="28"/>
  <c r="Q42" i="28"/>
  <c r="AG18" i="6"/>
  <c r="O41" i="28"/>
  <c r="Y44" i="28"/>
  <c r="AA18" i="28"/>
  <c r="V34" i="28"/>
  <c r="H26" i="28"/>
  <c r="AL24" i="6"/>
  <c r="Y12" i="28"/>
  <c r="K26" i="28"/>
  <c r="AF19" i="6"/>
  <c r="S34" i="28"/>
  <c r="Z40" i="28"/>
  <c r="H28" i="6"/>
  <c r="J31" i="28"/>
  <c r="AF22" i="6"/>
  <c r="R26" i="28"/>
  <c r="C20" i="28"/>
  <c r="H188" i="57"/>
  <c r="AO24" i="6"/>
  <c r="AG25" i="6"/>
  <c r="W7" i="28"/>
  <c r="AE23" i="6"/>
  <c r="AF13" i="6"/>
  <c r="I11" i="6"/>
  <c r="F35" i="28"/>
  <c r="S31" i="6"/>
  <c r="AT26" i="6"/>
  <c r="L26" i="6"/>
  <c r="W29" i="28"/>
  <c r="V23" i="28"/>
  <c r="D38" i="28"/>
  <c r="AA40" i="28"/>
  <c r="S28" i="6"/>
  <c r="AG28" i="6"/>
  <c r="L7" i="28"/>
  <c r="O19" i="6"/>
  <c r="O16" i="6"/>
  <c r="X26" i="28"/>
  <c r="AE13" i="6"/>
  <c r="V15" i="28"/>
  <c r="R14" i="28"/>
  <c r="J3" i="28"/>
  <c r="AJ23" i="6"/>
  <c r="G11" i="6"/>
  <c r="H1701" i="57"/>
  <c r="H34" i="28"/>
  <c r="R29" i="6"/>
  <c r="AT18" i="6"/>
  <c r="Y6" i="28"/>
  <c r="W40" i="28"/>
  <c r="K43" i="28"/>
  <c r="M12" i="28"/>
  <c r="Y5" i="28"/>
  <c r="AR24" i="6"/>
  <c r="R44" i="28"/>
  <c r="T13" i="28"/>
  <c r="F16" i="6"/>
  <c r="P16" i="6"/>
  <c r="G43" i="28"/>
  <c r="E20" i="28"/>
  <c r="V36" i="28"/>
  <c r="C18" i="28"/>
  <c r="Z19" i="28"/>
  <c r="AT35" i="6"/>
  <c r="C200" i="55"/>
  <c r="H737" i="58"/>
  <c r="F36" i="28"/>
  <c r="AE29" i="6"/>
  <c r="Z33" i="28"/>
  <c r="E2" i="28"/>
  <c r="O23" i="6"/>
  <c r="AT21" i="6"/>
  <c r="R20" i="28"/>
  <c r="P25" i="28"/>
  <c r="O24" i="6"/>
  <c r="O27" i="28"/>
  <c r="J13" i="6"/>
  <c r="G28" i="28"/>
  <c r="Y30" i="6"/>
  <c r="Z31" i="28"/>
  <c r="T24" i="28"/>
  <c r="X28" i="6"/>
  <c r="AL27" i="6"/>
  <c r="E34" i="28"/>
  <c r="G35" i="28"/>
  <c r="AI14" i="6"/>
  <c r="Z30" i="28"/>
  <c r="R18" i="28"/>
  <c r="X28" i="28"/>
  <c r="J36" i="28"/>
  <c r="H24" i="28"/>
  <c r="AP19" i="6"/>
  <c r="E24" i="28"/>
  <c r="Q27" i="6"/>
  <c r="C31" i="6"/>
  <c r="T40" i="28"/>
  <c r="Y23" i="28"/>
  <c r="V19" i="28"/>
  <c r="E27" i="28"/>
  <c r="Q30" i="28"/>
  <c r="L28" i="6"/>
  <c r="U40" i="28"/>
  <c r="AH25" i="6"/>
  <c r="V20" i="28"/>
  <c r="AR31" i="6"/>
  <c r="R6" i="28"/>
  <c r="V16" i="6"/>
  <c r="Q4" i="28"/>
  <c r="Q12" i="28"/>
  <c r="N28" i="6"/>
  <c r="D21" i="28"/>
  <c r="Q17" i="28"/>
  <c r="N6" i="28"/>
  <c r="R19" i="28"/>
  <c r="AL25" i="6"/>
  <c r="M22" i="6"/>
  <c r="Z7" i="28"/>
  <c r="X13" i="6"/>
  <c r="C210" i="55"/>
  <c r="J29" i="28"/>
  <c r="W25" i="6"/>
  <c r="Z2" i="28"/>
  <c r="H633" i="57"/>
  <c r="V7" i="28"/>
  <c r="P17" i="6"/>
  <c r="C15" i="6"/>
  <c r="O4" i="28"/>
  <c r="H33" i="28"/>
  <c r="S20" i="28"/>
  <c r="P40" i="28"/>
  <c r="AN18" i="6"/>
  <c r="J11" i="6"/>
  <c r="P5" i="28"/>
  <c r="H2413" i="57"/>
  <c r="W43" i="28"/>
  <c r="S7" i="28"/>
  <c r="Q30" i="6"/>
  <c r="R43" i="28"/>
  <c r="Q15" i="6"/>
  <c r="AR23" i="6"/>
  <c r="I34" i="6"/>
  <c r="AK14" i="6"/>
  <c r="T25" i="28"/>
  <c r="AH21" i="6"/>
  <c r="U20" i="28"/>
  <c r="AJ14" i="6"/>
  <c r="H22" i="28"/>
  <c r="Q24" i="6"/>
  <c r="U9" i="28"/>
  <c r="AP30" i="6"/>
  <c r="AO11" i="6"/>
  <c r="AA39" i="28"/>
  <c r="W14" i="6"/>
  <c r="R12" i="28"/>
  <c r="H20" i="6"/>
  <c r="R13" i="6"/>
  <c r="C34" i="28"/>
  <c r="J30" i="28"/>
  <c r="AM32" i="6"/>
  <c r="K35" i="28"/>
  <c r="N30" i="6"/>
  <c r="S13" i="28"/>
  <c r="X35" i="6"/>
  <c r="N22" i="6"/>
  <c r="Y27" i="28"/>
  <c r="Q39" i="28"/>
  <c r="I11" i="28"/>
  <c r="L8" i="28"/>
  <c r="I10" i="28"/>
  <c r="X41" i="28"/>
  <c r="V24" i="28"/>
  <c r="C8" i="28"/>
  <c r="Q34" i="28"/>
  <c r="C13" i="6"/>
  <c r="U28" i="28"/>
  <c r="L29" i="6"/>
  <c r="Y29" i="6"/>
  <c r="Q43" i="28"/>
  <c r="G34" i="28"/>
  <c r="X20" i="28"/>
  <c r="AN17" i="6"/>
  <c r="AM19" i="6"/>
  <c r="C28" i="28"/>
  <c r="F26" i="6"/>
  <c r="S12" i="28"/>
  <c r="AA5" i="28"/>
  <c r="X20" i="6"/>
  <c r="AH27" i="6"/>
  <c r="I40" i="28"/>
  <c r="Y13" i="6"/>
  <c r="P31" i="6"/>
  <c r="AO17" i="6"/>
  <c r="AL19" i="6"/>
  <c r="Y8" i="28"/>
  <c r="Y26" i="6"/>
  <c r="AF35" i="6"/>
  <c r="M37" i="28"/>
  <c r="M28" i="28"/>
  <c r="D6" i="28"/>
  <c r="AM15" i="6"/>
  <c r="N31" i="6"/>
  <c r="Z37" i="28"/>
  <c r="X25" i="6"/>
  <c r="Z29" i="28"/>
  <c r="R31" i="28"/>
  <c r="H18" i="6"/>
  <c r="AF33" i="6"/>
  <c r="R15" i="28"/>
  <c r="K22" i="28"/>
  <c r="C43" i="28"/>
  <c r="J8" i="28"/>
  <c r="S15" i="6"/>
  <c r="Y3" i="28"/>
  <c r="AO28" i="6"/>
  <c r="U6" i="28"/>
  <c r="AR12" i="6"/>
  <c r="U11" i="28"/>
  <c r="J15" i="28"/>
  <c r="Y39" i="28"/>
  <c r="T9" i="28"/>
  <c r="L28" i="28"/>
  <c r="E15" i="6"/>
  <c r="N34" i="6"/>
  <c r="J29" i="6"/>
  <c r="U26" i="28"/>
  <c r="AD25" i="6"/>
  <c r="R32" i="6"/>
  <c r="T30" i="6"/>
  <c r="T17" i="6"/>
  <c r="AQ11" i="6"/>
  <c r="H31" i="28"/>
  <c r="F14" i="28"/>
  <c r="C9" i="28"/>
  <c r="K15" i="6"/>
  <c r="G18" i="6"/>
  <c r="F22" i="6"/>
  <c r="G17" i="6"/>
  <c r="P23" i="6"/>
  <c r="E27" i="6"/>
  <c r="AG27" i="6"/>
  <c r="C30" i="6"/>
  <c r="AP33" i="6"/>
  <c r="AQ35" i="6"/>
  <c r="AP25" i="6"/>
  <c r="AP31" i="6"/>
  <c r="AL11" i="6"/>
  <c r="H39" i="28"/>
  <c r="V15" i="6"/>
  <c r="E26" i="6"/>
  <c r="K28" i="28"/>
  <c r="AE21" i="6"/>
  <c r="F16" i="28"/>
  <c r="J28" i="6"/>
  <c r="AD31" i="6"/>
  <c r="D30" i="28"/>
  <c r="AH11" i="6"/>
  <c r="O14" i="28"/>
  <c r="G30" i="28"/>
  <c r="M11" i="6"/>
  <c r="G8" i="28"/>
  <c r="F21" i="28"/>
  <c r="H1167" i="57"/>
  <c r="L18" i="6"/>
  <c r="AQ12" i="6"/>
  <c r="V34" i="6"/>
  <c r="X16" i="6"/>
  <c r="X3" i="28"/>
  <c r="X17" i="6"/>
  <c r="AP21" i="6"/>
  <c r="T30" i="28"/>
  <c r="K37" i="28"/>
  <c r="P19" i="6"/>
  <c r="AA19" i="28"/>
  <c r="K25" i="28"/>
  <c r="I5" i="28"/>
  <c r="Q32" i="6"/>
  <c r="E24" i="6"/>
  <c r="N32" i="6"/>
  <c r="K21" i="6"/>
  <c r="G33" i="6"/>
  <c r="M36" i="28"/>
  <c r="AH28" i="6"/>
  <c r="O32" i="28"/>
  <c r="G15" i="28"/>
  <c r="X7" i="28"/>
  <c r="P20" i="6"/>
  <c r="D15" i="28"/>
  <c r="L22" i="6"/>
  <c r="AA37" i="28"/>
  <c r="AJ26" i="6"/>
  <c r="X23" i="6"/>
  <c r="H277" i="55"/>
  <c r="C37" i="28"/>
  <c r="V26" i="6"/>
  <c r="L43" i="28"/>
  <c r="W21" i="6"/>
  <c r="Y28" i="6"/>
  <c r="R35" i="28"/>
  <c r="C195" i="55"/>
  <c r="N33" i="6"/>
  <c r="M27" i="28"/>
  <c r="X18" i="6"/>
  <c r="E30" i="6"/>
  <c r="L9" i="28"/>
  <c r="F22" i="28"/>
  <c r="Q16" i="28"/>
  <c r="G16" i="28"/>
  <c r="H4" i="28"/>
  <c r="AO13" i="6"/>
  <c r="G24" i="6"/>
  <c r="M20" i="6"/>
  <c r="H29" i="28"/>
  <c r="AI11" i="6"/>
  <c r="AK25" i="6"/>
  <c r="X40" i="28"/>
  <c r="W28" i="6"/>
  <c r="N24" i="28"/>
  <c r="AM11" i="6"/>
  <c r="Z4" i="28"/>
  <c r="K33" i="6"/>
  <c r="AN21" i="6"/>
  <c r="N19" i="6"/>
  <c r="I27" i="6"/>
  <c r="H201" i="55"/>
  <c r="I9" i="28"/>
  <c r="E18" i="28"/>
  <c r="AK28" i="6"/>
  <c r="V22" i="28"/>
  <c r="F28" i="28"/>
  <c r="J11" i="28"/>
  <c r="N19" i="28"/>
  <c r="Y37" i="28"/>
  <c r="I23" i="28"/>
  <c r="AA41" i="28"/>
  <c r="S14" i="6"/>
  <c r="O8" i="28"/>
  <c r="V43" i="28"/>
  <c r="J39" i="28"/>
  <c r="H43" i="28"/>
  <c r="H16" i="28"/>
  <c r="AI30" i="6"/>
  <c r="I20" i="6"/>
  <c r="H26" i="6"/>
  <c r="C12" i="28"/>
  <c r="AD14" i="6"/>
  <c r="C7" i="28"/>
  <c r="M16" i="28"/>
  <c r="I35" i="28"/>
  <c r="AK31" i="6"/>
  <c r="AF32" i="6"/>
  <c r="H11" i="6"/>
  <c r="V4" i="28"/>
  <c r="AL29" i="6"/>
  <c r="U7" i="28"/>
  <c r="K28" i="6"/>
  <c r="Z27" i="28"/>
  <c r="AA10" i="28"/>
  <c r="AE28" i="6"/>
  <c r="AO32" i="6"/>
  <c r="R19" i="6"/>
  <c r="E43" i="28"/>
  <c r="AO16" i="6"/>
  <c r="V5" i="28"/>
  <c r="Z26" i="28"/>
  <c r="Z17" i="28"/>
  <c r="E42" i="28"/>
  <c r="P29" i="28"/>
  <c r="J5" i="28"/>
  <c r="Z36" i="28"/>
  <c r="I26" i="6"/>
  <c r="G27" i="6"/>
  <c r="AT30" i="6"/>
  <c r="S3" i="28"/>
  <c r="G20" i="6"/>
  <c r="AI19" i="6"/>
  <c r="M9" i="28"/>
  <c r="X27" i="28"/>
  <c r="AO14" i="6"/>
  <c r="R5" i="28"/>
  <c r="U25" i="6"/>
  <c r="H278" i="55"/>
  <c r="D34" i="28"/>
  <c r="C14" i="28"/>
  <c r="Y7" i="28"/>
  <c r="E28" i="6"/>
  <c r="O20" i="6"/>
  <c r="L19" i="6"/>
  <c r="AK18" i="6"/>
  <c r="C15" i="28"/>
  <c r="U31" i="28"/>
  <c r="AR32" i="6"/>
  <c r="L20" i="28"/>
  <c r="E14" i="28"/>
  <c r="U24" i="6"/>
  <c r="AA8" i="28"/>
  <c r="H1345" i="57"/>
  <c r="C196" i="55"/>
  <c r="O6" i="28"/>
  <c r="AG29" i="6"/>
  <c r="C206" i="55"/>
  <c r="T33" i="28"/>
  <c r="AN33" i="6"/>
  <c r="D41" i="28"/>
  <c r="W19" i="6"/>
  <c r="R21" i="6"/>
  <c r="AD22" i="6"/>
  <c r="U34" i="6"/>
  <c r="AG19" i="6"/>
  <c r="R23" i="28"/>
  <c r="H277" i="57"/>
  <c r="AP16" i="6"/>
  <c r="Y2" i="28"/>
  <c r="AA17" i="28"/>
  <c r="AA3" i="28"/>
  <c r="O22" i="6"/>
  <c r="AI15" i="6"/>
  <c r="U37" i="28"/>
  <c r="V25" i="6"/>
  <c r="AE24" i="6"/>
  <c r="I39" i="28"/>
  <c r="U31" i="6"/>
  <c r="U20" i="6"/>
  <c r="X36" i="28"/>
  <c r="AQ33" i="6"/>
  <c r="R37" i="28"/>
  <c r="AL21" i="6"/>
  <c r="F20" i="6"/>
  <c r="O14" i="6"/>
  <c r="H23" i="28"/>
  <c r="U27" i="28"/>
  <c r="X29" i="6"/>
  <c r="AI16" i="6"/>
  <c r="V14" i="6"/>
  <c r="Y10" i="28"/>
  <c r="AP35" i="6"/>
  <c r="O19" i="28"/>
  <c r="F21" i="6"/>
  <c r="R22" i="6"/>
  <c r="N38" i="28"/>
  <c r="M33" i="28"/>
  <c r="E38" i="28"/>
  <c r="AP11" i="6"/>
  <c r="AR26" i="6"/>
  <c r="E21" i="6"/>
  <c r="L4" i="28"/>
  <c r="J40" i="28"/>
  <c r="L14" i="6"/>
  <c r="AP24" i="6"/>
  <c r="X30" i="28"/>
  <c r="Y32" i="28"/>
  <c r="AD12" i="6"/>
  <c r="I15" i="28"/>
  <c r="O12" i="28"/>
  <c r="Y9" i="28"/>
  <c r="I17" i="28"/>
  <c r="X24" i="28"/>
  <c r="K36" i="28"/>
  <c r="F38" i="28"/>
  <c r="AO26" i="6"/>
  <c r="N28" i="28"/>
  <c r="P24" i="6"/>
  <c r="X30" i="6"/>
  <c r="I6" i="28"/>
  <c r="U22" i="28"/>
  <c r="F18" i="6"/>
  <c r="K39" i="28"/>
  <c r="J21" i="6"/>
  <c r="E36" i="28"/>
  <c r="W9" i="14" s="1"/>
  <c r="O15" i="28"/>
  <c r="J13" i="28"/>
  <c r="M29" i="28"/>
  <c r="V6" i="28"/>
  <c r="G17" i="28"/>
  <c r="J19" i="6"/>
  <c r="F23" i="28"/>
  <c r="O37" i="28"/>
  <c r="W18" i="6"/>
  <c r="AN26" i="6"/>
  <c r="I4" i="28"/>
  <c r="Y40" i="28"/>
  <c r="H826" i="58"/>
  <c r="AH32" i="6"/>
  <c r="G21" i="28"/>
  <c r="M41" i="28"/>
  <c r="S30" i="6"/>
  <c r="AN35" i="6"/>
  <c r="T24" i="6"/>
  <c r="AT16" i="6"/>
  <c r="Z35" i="28"/>
  <c r="AE18" i="6"/>
  <c r="F33" i="6"/>
  <c r="W33" i="6"/>
  <c r="AQ16" i="6"/>
  <c r="O16" i="28"/>
  <c r="AE33" i="6"/>
  <c r="Z22" i="28"/>
  <c r="G18" i="28"/>
  <c r="X31" i="28"/>
  <c r="H35" i="6"/>
  <c r="S24" i="28"/>
  <c r="H44" i="28"/>
  <c r="O30" i="6"/>
  <c r="Z14" i="28"/>
  <c r="M5" i="28"/>
  <c r="K16" i="28"/>
  <c r="G34" i="6"/>
  <c r="P28" i="6"/>
  <c r="AG31" i="6"/>
  <c r="W9" i="37"/>
  <c r="Y34" i="28"/>
  <c r="V27" i="28"/>
  <c r="AK23" i="6"/>
  <c r="AQ31" i="6"/>
  <c r="Z20" i="28"/>
  <c r="AK16" i="6"/>
  <c r="I31" i="6"/>
  <c r="U23" i="6"/>
  <c r="V11" i="28"/>
  <c r="J12" i="28"/>
  <c r="AM28" i="6"/>
  <c r="Q23" i="28"/>
  <c r="W9" i="35" s="1"/>
  <c r="C197" i="55"/>
  <c r="AA43" i="28"/>
  <c r="W16" i="6"/>
  <c r="G22" i="6"/>
  <c r="Y28" i="28"/>
  <c r="W9" i="21"/>
  <c r="K24" i="28"/>
  <c r="H42" i="28"/>
  <c r="W9" i="17" s="1"/>
  <c r="P43" i="28"/>
  <c r="Y25" i="28"/>
  <c r="W36" i="28"/>
  <c r="L13" i="6"/>
  <c r="M35" i="28"/>
  <c r="AM29" i="6"/>
  <c r="T21" i="6"/>
  <c r="C13" i="28"/>
  <c r="AP32" i="6"/>
  <c r="F37" i="28"/>
  <c r="Q17" i="6"/>
  <c r="V44" i="28"/>
  <c r="F34" i="28"/>
  <c r="Q33" i="6"/>
  <c r="AN31" i="6"/>
  <c r="G10" i="28"/>
  <c r="AD32" i="6"/>
  <c r="J27" i="6"/>
  <c r="Y42" i="28"/>
  <c r="W9" i="43" s="1"/>
  <c r="AG16" i="6"/>
  <c r="J34" i="6"/>
  <c r="I38" i="28"/>
  <c r="H188" i="55"/>
  <c r="AO21" i="6"/>
  <c r="J20" i="28"/>
  <c r="Y34" i="6"/>
  <c r="P35" i="6"/>
  <c r="I25" i="6"/>
  <c r="M11" i="28"/>
  <c r="W9" i="31" s="1"/>
  <c r="AK21" i="6"/>
  <c r="L31" i="6"/>
  <c r="X10" i="28"/>
  <c r="H1256" i="57"/>
  <c r="F9" i="28"/>
  <c r="W9" i="15" s="1"/>
  <c r="Y20" i="6"/>
  <c r="G31" i="28"/>
  <c r="AJ32" i="6"/>
  <c r="W15" i="28"/>
  <c r="R38" i="28"/>
  <c r="AJ30" i="6"/>
  <c r="AJ34" i="6"/>
  <c r="G36" i="28"/>
  <c r="T25" i="6"/>
  <c r="M28" i="6"/>
  <c r="X33" i="6"/>
  <c r="T23" i="28"/>
  <c r="H900" i="57"/>
  <c r="D9" i="28"/>
  <c r="W9" i="25" s="1"/>
  <c r="AO31" i="6"/>
  <c r="W27" i="28"/>
  <c r="W9" i="41" s="1"/>
  <c r="T22" i="6"/>
  <c r="J23" i="28"/>
  <c r="K23" i="6"/>
  <c r="W7" i="7"/>
  <c r="W9" i="45"/>
  <c r="W9" i="34"/>
  <c r="W9" i="42"/>
  <c r="W9" i="32"/>
  <c r="W9" i="18"/>
  <c r="W9" i="40"/>
  <c r="W9" i="38"/>
  <c r="W9" i="39"/>
  <c r="F25" i="48" l="1"/>
  <c r="D35" i="48"/>
  <c r="AS26" i="6"/>
  <c r="E35" i="48" s="1"/>
  <c r="AP36" i="6"/>
  <c r="C101" i="49" s="1"/>
  <c r="AS32" i="6"/>
  <c r="E41" i="48" s="1"/>
  <c r="D41" i="48"/>
  <c r="F39" i="48"/>
  <c r="H36" i="6"/>
  <c r="C56" i="49" s="1"/>
  <c r="AM36" i="6"/>
  <c r="C98" i="49" s="1"/>
  <c r="AI36" i="6"/>
  <c r="C94" i="49" s="1"/>
  <c r="M36" i="6"/>
  <c r="C61" i="49" s="1"/>
  <c r="AH36" i="6"/>
  <c r="C93" i="49" s="1"/>
  <c r="AL36" i="6"/>
  <c r="C97" i="49" s="1"/>
  <c r="AZ30" i="6"/>
  <c r="AQ36" i="6"/>
  <c r="C102" i="49" s="1"/>
  <c r="D21" i="48"/>
  <c r="J4" i="29"/>
  <c r="AZ13" i="6"/>
  <c r="AO36" i="6"/>
  <c r="C100" i="49" s="1"/>
  <c r="D32" i="48"/>
  <c r="AS23" i="6"/>
  <c r="E32" i="48" s="1"/>
  <c r="J36" i="6"/>
  <c r="C58" i="49" s="1"/>
  <c r="AZ15" i="6"/>
  <c r="AS31" i="6"/>
  <c r="E40" i="48" s="1"/>
  <c r="D40" i="48"/>
  <c r="AZ31" i="6"/>
  <c r="F30" i="48"/>
  <c r="F44" i="48"/>
  <c r="D33" i="48"/>
  <c r="AS24" i="6"/>
  <c r="E33" i="48" s="1"/>
  <c r="F27" i="48"/>
  <c r="G36" i="6"/>
  <c r="C55" i="49" s="1"/>
  <c r="F35" i="48"/>
  <c r="I36" i="6"/>
  <c r="C57" i="49" s="1"/>
  <c r="AS14" i="6"/>
  <c r="E23" i="48" s="1"/>
  <c r="D23" i="48"/>
  <c r="F43" i="48"/>
  <c r="F21" i="48"/>
  <c r="Q36" i="6"/>
  <c r="C65" i="49" s="1"/>
  <c r="AS18" i="6"/>
  <c r="E27" i="48" s="1"/>
  <c r="D27" i="48"/>
  <c r="AZ28" i="6"/>
  <c r="AZ34" i="6"/>
  <c r="AX36" i="6"/>
  <c r="AT36" i="6"/>
  <c r="F20" i="48"/>
  <c r="AD36" i="6"/>
  <c r="C89" i="49" s="1"/>
  <c r="F33" i="48"/>
  <c r="D28" i="48"/>
  <c r="AS19" i="6"/>
  <c r="E28" i="48" s="1"/>
  <c r="F32" i="48"/>
  <c r="U36" i="6"/>
  <c r="C80" i="49" s="1"/>
  <c r="F36" i="48"/>
  <c r="AZ20" i="6"/>
  <c r="AZ22" i="6"/>
  <c r="AZ35" i="6"/>
  <c r="AF36" i="6"/>
  <c r="C91" i="49" s="1"/>
  <c r="AZ29" i="6"/>
  <c r="F36" i="6"/>
  <c r="C53" i="49" s="1"/>
  <c r="K7" i="6"/>
  <c r="F42" i="48"/>
  <c r="AS21" i="6"/>
  <c r="E30" i="48" s="1"/>
  <c r="D30" i="48"/>
  <c r="D38" i="48"/>
  <c r="AS29" i="6"/>
  <c r="E38" i="48" s="1"/>
  <c r="AS30" i="6"/>
  <c r="E39" i="48" s="1"/>
  <c r="D39" i="48"/>
  <c r="F26" i="48"/>
  <c r="F28" i="48"/>
  <c r="Y36" i="6"/>
  <c r="C84" i="49" s="1"/>
  <c r="AE36" i="6"/>
  <c r="C90" i="49" s="1"/>
  <c r="R36" i="6"/>
  <c r="C66" i="49" s="1"/>
  <c r="V36" i="6"/>
  <c r="C81" i="49" s="1"/>
  <c r="F37" i="48"/>
  <c r="N36" i="6"/>
  <c r="C62" i="49" s="1"/>
  <c r="AZ23" i="6"/>
  <c r="AZ19" i="6"/>
  <c r="F29" i="48"/>
  <c r="D36" i="48"/>
  <c r="AS27" i="6"/>
  <c r="E36" i="48" s="1"/>
  <c r="P36" i="6"/>
  <c r="C64" i="49" s="1"/>
  <c r="D37" i="48"/>
  <c r="AS28" i="6"/>
  <c r="E37" i="48" s="1"/>
  <c r="AJ36" i="6"/>
  <c r="C95" i="49" s="1"/>
  <c r="AZ27" i="6"/>
  <c r="AZ33" i="6"/>
  <c r="AZ17" i="6"/>
  <c r="D31" i="48"/>
  <c r="AS22" i="6"/>
  <c r="E31" i="48" s="1"/>
  <c r="L36" i="6"/>
  <c r="C60" i="49" s="1"/>
  <c r="D20" i="48"/>
  <c r="AR36" i="6"/>
  <c r="F40" i="48"/>
  <c r="F23" i="48"/>
  <c r="X36" i="6"/>
  <c r="C83" i="49" s="1"/>
  <c r="AS17" i="6"/>
  <c r="E26" i="48" s="1"/>
  <c r="D26" i="48"/>
  <c r="F34" i="48"/>
  <c r="AZ32" i="6"/>
  <c r="AS34" i="6"/>
  <c r="E43" i="48" s="1"/>
  <c r="D43" i="48"/>
  <c r="BA36" i="6"/>
  <c r="D25" i="48"/>
  <c r="AS16" i="6"/>
  <c r="E25" i="48" s="1"/>
  <c r="AZ14" i="6"/>
  <c r="F24" i="48"/>
  <c r="AZ24" i="6"/>
  <c r="AN36" i="6"/>
  <c r="C99" i="49" s="1"/>
  <c r="AS20" i="6"/>
  <c r="E29" i="48" s="1"/>
  <c r="D29" i="48"/>
  <c r="S36" i="6"/>
  <c r="C67" i="49" s="1"/>
  <c r="E36" i="6"/>
  <c r="C52" i="49" s="1"/>
  <c r="K5" i="6"/>
  <c r="D44" i="48"/>
  <c r="AS35" i="6"/>
  <c r="E44" i="48" s="1"/>
  <c r="AF19" i="28"/>
  <c r="T36" i="6"/>
  <c r="C68" i="49" s="1"/>
  <c r="F41" i="48"/>
  <c r="D22" i="48"/>
  <c r="AS13" i="6"/>
  <c r="E22" i="48" s="1"/>
  <c r="AS33" i="6"/>
  <c r="E42" i="48" s="1"/>
  <c r="D42" i="48"/>
  <c r="K36" i="6"/>
  <c r="C59" i="49" s="1"/>
  <c r="AZ18" i="6"/>
  <c r="D34" i="48"/>
  <c r="AS25" i="6"/>
  <c r="E34" i="48" s="1"/>
  <c r="F22" i="48"/>
  <c r="F31" i="48"/>
  <c r="AZ16" i="6"/>
  <c r="W36" i="6"/>
  <c r="C82" i="49" s="1"/>
  <c r="AK36" i="6"/>
  <c r="C96" i="49" s="1"/>
  <c r="F38" i="48"/>
  <c r="O36" i="6"/>
  <c r="C63" i="49" s="1"/>
  <c r="AZ26" i="6"/>
  <c r="AZ25" i="6"/>
  <c r="AG36" i="6"/>
  <c r="C92" i="49" s="1"/>
  <c r="D24" i="48"/>
  <c r="AS15" i="6"/>
  <c r="E24" i="48" s="1"/>
  <c r="W9" i="19"/>
  <c r="W9" i="36"/>
  <c r="AS12" i="6"/>
  <c r="W9" i="16"/>
  <c r="W9" i="20"/>
  <c r="W9" i="44"/>
  <c r="AS11" i="6"/>
  <c r="W9" i="33"/>
  <c r="E20" i="48" l="1"/>
  <c r="AS36" i="6"/>
  <c r="E21" i="48"/>
  <c r="H92" i="49"/>
  <c r="E92" i="49"/>
  <c r="K92" i="49"/>
  <c r="E52" i="49"/>
  <c r="K52" i="49"/>
  <c r="E99" i="49"/>
  <c r="K99" i="49"/>
  <c r="H99" i="49"/>
  <c r="D46" i="48"/>
  <c r="F48" i="49"/>
  <c r="K64" i="49"/>
  <c r="E64" i="49"/>
  <c r="H64" i="49" s="1"/>
  <c r="H81" i="49"/>
  <c r="K81" i="49"/>
  <c r="E81" i="49"/>
  <c r="K91" i="49"/>
  <c r="E91" i="49"/>
  <c r="H91" i="49"/>
  <c r="F75" i="49"/>
  <c r="F46" i="48"/>
  <c r="H94" i="49"/>
  <c r="E94" i="49"/>
  <c r="K94" i="49"/>
  <c r="K59" i="49"/>
  <c r="E59" i="49"/>
  <c r="H59" i="49" s="1"/>
  <c r="E95" i="49"/>
  <c r="H95" i="49"/>
  <c r="K95" i="49"/>
  <c r="E66" i="49"/>
  <c r="H66" i="49" s="1"/>
  <c r="K66" i="49"/>
  <c r="E55" i="49"/>
  <c r="H55" i="49" s="1"/>
  <c r="K55" i="49"/>
  <c r="H82" i="49"/>
  <c r="K82" i="49"/>
  <c r="E82" i="49"/>
  <c r="C125" i="49"/>
  <c r="H125" i="49" s="1"/>
  <c r="C115" i="49"/>
  <c r="I115" i="49" s="1"/>
  <c r="C117" i="49"/>
  <c r="I117" i="49" s="1"/>
  <c r="C126" i="49"/>
  <c r="H126" i="49" s="1"/>
  <c r="C118" i="49"/>
  <c r="I118" i="49" s="1"/>
  <c r="B15" i="49"/>
  <c r="C121" i="49"/>
  <c r="H121" i="49" s="1"/>
  <c r="C128" i="49"/>
  <c r="H128" i="49" s="1"/>
  <c r="C124" i="49"/>
  <c r="C116" i="49"/>
  <c r="I116" i="49" s="1"/>
  <c r="K62" i="49"/>
  <c r="E62" i="49"/>
  <c r="H62" i="49" s="1"/>
  <c r="H90" i="49"/>
  <c r="K90" i="49"/>
  <c r="E90" i="49"/>
  <c r="C123" i="49"/>
  <c r="K53" i="49"/>
  <c r="C122" i="49"/>
  <c r="E53" i="49"/>
  <c r="H53" i="49" s="1"/>
  <c r="C120" i="49"/>
  <c r="H120" i="49" s="1"/>
  <c r="E89" i="49"/>
  <c r="H89" i="49"/>
  <c r="K89" i="49"/>
  <c r="E65" i="49"/>
  <c r="H65" i="49" s="1"/>
  <c r="K65" i="49"/>
  <c r="E100" i="49"/>
  <c r="K100" i="49"/>
  <c r="H100" i="49"/>
  <c r="E93" i="49"/>
  <c r="H93" i="49"/>
  <c r="K93" i="49"/>
  <c r="K56" i="49"/>
  <c r="E56" i="49"/>
  <c r="H56" i="49" s="1"/>
  <c r="E101" i="49"/>
  <c r="K101" i="49"/>
  <c r="H101" i="49"/>
  <c r="K96" i="49"/>
  <c r="E96" i="49"/>
  <c r="H96" i="49"/>
  <c r="E67" i="49"/>
  <c r="H67" i="49" s="1"/>
  <c r="K67" i="49"/>
  <c r="K83" i="49"/>
  <c r="E83" i="49"/>
  <c r="H83" i="49"/>
  <c r="L71" i="44"/>
  <c r="L71" i="18"/>
  <c r="L71" i="38"/>
  <c r="L71" i="31"/>
  <c r="L71" i="45"/>
  <c r="L71" i="15"/>
  <c r="L71" i="34"/>
  <c r="L71" i="21"/>
  <c r="L71" i="35"/>
  <c r="L71" i="25"/>
  <c r="AG12" i="28"/>
  <c r="AG14" i="28" s="1"/>
  <c r="L71" i="39"/>
  <c r="L71" i="17"/>
  <c r="L71" i="7"/>
  <c r="L71" i="37"/>
  <c r="L71" i="40"/>
  <c r="L71" i="19"/>
  <c r="L71" i="14"/>
  <c r="L71" i="43"/>
  <c r="L71" i="33"/>
  <c r="L71" i="36"/>
  <c r="L71" i="41"/>
  <c r="L71" i="42"/>
  <c r="L71" i="20"/>
  <c r="L71" i="16"/>
  <c r="L71" i="32"/>
  <c r="K80" i="49"/>
  <c r="H80" i="49"/>
  <c r="E80" i="49"/>
  <c r="H97" i="49"/>
  <c r="E97" i="49"/>
  <c r="K97" i="49"/>
  <c r="K98" i="49"/>
  <c r="E98" i="49"/>
  <c r="H98" i="49"/>
  <c r="K63" i="49"/>
  <c r="E63" i="49"/>
  <c r="H63" i="49" s="1"/>
  <c r="K68" i="49"/>
  <c r="E68" i="49"/>
  <c r="H68" i="49" s="1"/>
  <c r="E60" i="49"/>
  <c r="H60" i="49" s="1"/>
  <c r="K60" i="49"/>
  <c r="K84" i="49"/>
  <c r="E84" i="49"/>
  <c r="H84" i="49"/>
  <c r="K57" i="49"/>
  <c r="E57" i="49"/>
  <c r="H57" i="49" s="1"/>
  <c r="K58" i="49"/>
  <c r="E58" i="49"/>
  <c r="H58" i="49" s="1"/>
  <c r="AZ36" i="6"/>
  <c r="C36" i="6" s="1"/>
  <c r="B14" i="49" s="1"/>
  <c r="E102" i="49"/>
  <c r="K102" i="49"/>
  <c r="H102" i="49"/>
  <c r="K61" i="49"/>
  <c r="E61" i="49"/>
  <c r="H61" i="49" s="1"/>
  <c r="B16" i="49" l="1"/>
  <c r="C14" i="49"/>
  <c r="C114" i="49"/>
  <c r="I114" i="49" s="1"/>
  <c r="E134" i="49"/>
  <c r="H52" i="49"/>
  <c r="H122" i="49"/>
  <c r="E122" i="49"/>
  <c r="K134" i="49"/>
  <c r="H124" i="49"/>
  <c r="E124" i="49"/>
  <c r="E123" i="49"/>
  <c r="H123" i="49"/>
  <c r="F76" i="49"/>
  <c r="F134" i="49" s="1"/>
  <c r="E46" i="48"/>
  <c r="B182" i="49" l="1"/>
  <c r="B18" i="49"/>
  <c r="B19" i="49" s="1"/>
  <c r="B225" i="49"/>
  <c r="H130" i="49"/>
  <c r="G48" i="49"/>
  <c r="D47" i="49" s="1"/>
  <c r="C167" i="49"/>
  <c r="H129" i="49"/>
  <c r="B21" i="49"/>
  <c r="B37" i="49" s="1"/>
  <c r="I127" i="49"/>
  <c r="H119" i="49"/>
  <c r="B22" i="49"/>
  <c r="I129" i="49"/>
  <c r="C168" i="49"/>
  <c r="BL168" i="49" s="1"/>
  <c r="BO168" i="49" s="1"/>
  <c r="C208" i="49"/>
  <c r="H134" i="49" l="1"/>
  <c r="C174" i="49" s="1"/>
  <c r="I134" i="49"/>
  <c r="C218" i="49" s="1"/>
  <c r="BL218" i="49" s="1"/>
  <c r="BO218" i="49" s="1"/>
  <c r="B43" i="49"/>
  <c r="BL208" i="49"/>
  <c r="BO208" i="49" s="1"/>
  <c r="C204" i="49"/>
  <c r="C171" i="49"/>
  <c r="D167" i="49"/>
  <c r="BL225" i="49"/>
  <c r="BO225" i="49" s="1"/>
  <c r="B36" i="49"/>
  <c r="B227" i="49"/>
  <c r="B184" i="49"/>
  <c r="BL182" i="49"/>
  <c r="BO182" i="49" s="1"/>
  <c r="B25" i="49" l="1"/>
  <c r="C214" i="49"/>
  <c r="C219" i="49" s="1"/>
  <c r="C175" i="49"/>
  <c r="BL175" i="49" s="1"/>
  <c r="BO175" i="49" s="1"/>
  <c r="G134" i="49"/>
  <c r="B26" i="49"/>
  <c r="D214" i="49"/>
  <c r="D204" i="49"/>
  <c r="D211" i="49" s="1"/>
  <c r="B42" i="49" s="1"/>
  <c r="D171" i="49"/>
  <c r="E167" i="49"/>
  <c r="D174" i="49"/>
  <c r="C172" i="49"/>
  <c r="C211" i="49"/>
  <c r="B230" i="49"/>
  <c r="B231" i="49"/>
  <c r="B228" i="49"/>
  <c r="B188" i="49"/>
  <c r="B187" i="49"/>
  <c r="B185" i="49"/>
  <c r="C176" i="49" l="1"/>
  <c r="C177" i="49" s="1"/>
  <c r="C181" i="49" s="1"/>
  <c r="B229" i="49"/>
  <c r="B232" i="49"/>
  <c r="E214" i="49"/>
  <c r="D219" i="49"/>
  <c r="D222" i="49" s="1"/>
  <c r="B186" i="49"/>
  <c r="B189" i="49"/>
  <c r="D176" i="49"/>
  <c r="D179" i="49" s="1"/>
  <c r="E174" i="49"/>
  <c r="D172" i="49"/>
  <c r="F167" i="49"/>
  <c r="E171" i="49"/>
  <c r="E204" i="49"/>
  <c r="E211" i="49" s="1"/>
  <c r="C222" i="49"/>
  <c r="C179" i="49" l="1"/>
  <c r="C180" i="49" s="1"/>
  <c r="D184" i="49"/>
  <c r="D180" i="49"/>
  <c r="D177" i="49"/>
  <c r="D181" i="49" s="1"/>
  <c r="E172" i="49"/>
  <c r="D227" i="49"/>
  <c r="D223" i="49"/>
  <c r="C223" i="49"/>
  <c r="C227" i="49"/>
  <c r="E219" i="49"/>
  <c r="E222" i="49" s="1"/>
  <c r="F214" i="49"/>
  <c r="F171" i="49"/>
  <c r="F204" i="49"/>
  <c r="G167" i="49"/>
  <c r="E176" i="49"/>
  <c r="E179" i="49" s="1"/>
  <c r="F174" i="49"/>
  <c r="C184" i="49" l="1"/>
  <c r="C185" i="49" s="1"/>
  <c r="G174" i="49"/>
  <c r="F176" i="49"/>
  <c r="F179" i="49" s="1"/>
  <c r="E180" i="49"/>
  <c r="E184" i="49"/>
  <c r="E188" i="49" s="1"/>
  <c r="E177" i="49"/>
  <c r="F211" i="49"/>
  <c r="E227" i="49"/>
  <c r="E230" i="49" s="1"/>
  <c r="E223" i="49"/>
  <c r="F219" i="49"/>
  <c r="G214" i="49"/>
  <c r="C228" i="49"/>
  <c r="C230" i="49"/>
  <c r="B233" i="49" s="1"/>
  <c r="D230" i="49"/>
  <c r="D231" i="49"/>
  <c r="C231" i="49"/>
  <c r="G204" i="49"/>
  <c r="G211" i="49" s="1"/>
  <c r="G171" i="49"/>
  <c r="H167" i="49"/>
  <c r="F172" i="49"/>
  <c r="C188" i="49" l="1"/>
  <c r="D187" i="49"/>
  <c r="C187" i="49"/>
  <c r="D188" i="49"/>
  <c r="E231" i="49"/>
  <c r="F222" i="49"/>
  <c r="F223" i="49" s="1"/>
  <c r="D228" i="49"/>
  <c r="C229" i="49"/>
  <c r="C232" i="49"/>
  <c r="C233" i="49" s="1"/>
  <c r="H204" i="49"/>
  <c r="H171" i="49"/>
  <c r="I167" i="49"/>
  <c r="G219" i="49"/>
  <c r="G222" i="49" s="1"/>
  <c r="H214" i="49"/>
  <c r="F180" i="49"/>
  <c r="F184" i="49"/>
  <c r="G172" i="49"/>
  <c r="E187" i="49"/>
  <c r="C186" i="49"/>
  <c r="C189" i="49"/>
  <c r="D185" i="49"/>
  <c r="G176" i="49"/>
  <c r="G179" i="49" s="1"/>
  <c r="H174" i="49"/>
  <c r="E181" i="49"/>
  <c r="F177" i="49"/>
  <c r="F227" i="49" l="1"/>
  <c r="F231" i="49" s="1"/>
  <c r="F181" i="49"/>
  <c r="G177" i="49"/>
  <c r="G181" i="49" s="1"/>
  <c r="G184" i="49"/>
  <c r="G188" i="49" s="1"/>
  <c r="G180" i="49"/>
  <c r="G227" i="49"/>
  <c r="G223" i="49"/>
  <c r="C190" i="49"/>
  <c r="B190" i="49"/>
  <c r="H172" i="49"/>
  <c r="D229" i="49"/>
  <c r="D232" i="49"/>
  <c r="D233" i="49" s="1"/>
  <c r="E228" i="49"/>
  <c r="D186" i="49"/>
  <c r="D189" i="49"/>
  <c r="D190" i="49" s="1"/>
  <c r="E185" i="49"/>
  <c r="I214" i="49"/>
  <c r="H219" i="49"/>
  <c r="J167" i="49"/>
  <c r="I171" i="49"/>
  <c r="I204" i="49"/>
  <c r="I211" i="49" s="1"/>
  <c r="I174" i="49"/>
  <c r="H176" i="49"/>
  <c r="H179" i="49" s="1"/>
  <c r="F187" i="49"/>
  <c r="F188" i="49"/>
  <c r="H211" i="49"/>
  <c r="F230" i="49" l="1"/>
  <c r="G231" i="49"/>
  <c r="E186" i="49"/>
  <c r="E189" i="49"/>
  <c r="E190" i="49" s="1"/>
  <c r="F185" i="49"/>
  <c r="J214" i="49"/>
  <c r="I219" i="49"/>
  <c r="I222" i="49" s="1"/>
  <c r="E232" i="49"/>
  <c r="E233" i="49" s="1"/>
  <c r="E229" i="49"/>
  <c r="F228" i="49"/>
  <c r="H177" i="49"/>
  <c r="H180" i="49"/>
  <c r="H184" i="49"/>
  <c r="K167" i="49"/>
  <c r="J204" i="49"/>
  <c r="J171" i="49"/>
  <c r="I172" i="49"/>
  <c r="I176" i="49"/>
  <c r="I179" i="49" s="1"/>
  <c r="J174" i="49"/>
  <c r="H222" i="49"/>
  <c r="G230" i="49"/>
  <c r="G187" i="49"/>
  <c r="J172" i="49" l="1"/>
  <c r="H188" i="49"/>
  <c r="H187" i="49"/>
  <c r="I223" i="49"/>
  <c r="I227" i="49"/>
  <c r="I180" i="49"/>
  <c r="I184" i="49"/>
  <c r="K171" i="49"/>
  <c r="L167" i="49"/>
  <c r="K204" i="49"/>
  <c r="K211" i="49" s="1"/>
  <c r="G228" i="49"/>
  <c r="F229" i="49"/>
  <c r="F232" i="49"/>
  <c r="F233" i="49" s="1"/>
  <c r="J219" i="49"/>
  <c r="K214" i="49"/>
  <c r="F186" i="49"/>
  <c r="G185" i="49"/>
  <c r="F189" i="49"/>
  <c r="F190" i="49" s="1"/>
  <c r="H227" i="49"/>
  <c r="H223" i="49"/>
  <c r="J176" i="49"/>
  <c r="J179" i="49" s="1"/>
  <c r="K174" i="49"/>
  <c r="J211" i="49"/>
  <c r="H181" i="49"/>
  <c r="I177" i="49"/>
  <c r="K172" i="49" l="1"/>
  <c r="J222" i="49"/>
  <c r="J227" i="49" s="1"/>
  <c r="J230" i="49" s="1"/>
  <c r="I181" i="49"/>
  <c r="J177" i="49"/>
  <c r="J180" i="49"/>
  <c r="J184" i="49"/>
  <c r="J187" i="49" s="1"/>
  <c r="H231" i="49"/>
  <c r="H230" i="49"/>
  <c r="I230" i="49"/>
  <c r="I231" i="49"/>
  <c r="K219" i="49"/>
  <c r="K222" i="49" s="1"/>
  <c r="L214" i="49"/>
  <c r="G232" i="49"/>
  <c r="G233" i="49" s="1"/>
  <c r="H228" i="49"/>
  <c r="G229" i="49"/>
  <c r="I188" i="49"/>
  <c r="I187" i="49"/>
  <c r="J223" i="49"/>
  <c r="K176" i="49"/>
  <c r="K179" i="49" s="1"/>
  <c r="L174" i="49"/>
  <c r="G186" i="49"/>
  <c r="G189" i="49"/>
  <c r="G190" i="49" s="1"/>
  <c r="H185" i="49"/>
  <c r="L204" i="49"/>
  <c r="L211" i="49" s="1"/>
  <c r="L171" i="49"/>
  <c r="L172" i="49" s="1"/>
  <c r="M167" i="49"/>
  <c r="J188" i="49" l="1"/>
  <c r="K227" i="49"/>
  <c r="K223" i="49"/>
  <c r="H189" i="49"/>
  <c r="H190" i="49" s="1"/>
  <c r="I185" i="49"/>
  <c r="H186" i="49"/>
  <c r="N167" i="49"/>
  <c r="M171" i="49"/>
  <c r="M172" i="49" s="1"/>
  <c r="M204" i="49"/>
  <c r="M211" i="49" s="1"/>
  <c r="J181" i="49"/>
  <c r="K177" i="49"/>
  <c r="M174" i="49"/>
  <c r="L176" i="49"/>
  <c r="L179" i="49" s="1"/>
  <c r="K184" i="49"/>
  <c r="K180" i="49"/>
  <c r="M214" i="49"/>
  <c r="L219" i="49"/>
  <c r="L222" i="49" s="1"/>
  <c r="H229" i="49"/>
  <c r="I228" i="49"/>
  <c r="H232" i="49"/>
  <c r="H233" i="49" s="1"/>
  <c r="J231" i="49"/>
  <c r="K181" i="49" l="1"/>
  <c r="L177" i="49"/>
  <c r="L184" i="49"/>
  <c r="L180" i="49"/>
  <c r="I229" i="49"/>
  <c r="J228" i="49"/>
  <c r="I232" i="49"/>
  <c r="I233" i="49" s="1"/>
  <c r="K187" i="49"/>
  <c r="K188" i="49"/>
  <c r="J185" i="49"/>
  <c r="I186" i="49"/>
  <c r="I189" i="49"/>
  <c r="I190" i="49" s="1"/>
  <c r="L227" i="49"/>
  <c r="L223" i="49"/>
  <c r="K231" i="49"/>
  <c r="K230" i="49"/>
  <c r="M219" i="49"/>
  <c r="M222" i="49" s="1"/>
  <c r="N214" i="49"/>
  <c r="N174" i="49"/>
  <c r="M176" i="49"/>
  <c r="M179" i="49" s="1"/>
  <c r="O167" i="49"/>
  <c r="BM167" i="49"/>
  <c r="BM171" i="49" s="1"/>
  <c r="N204" i="49"/>
  <c r="N171" i="49"/>
  <c r="E14" i="49" s="1"/>
  <c r="BN167" i="49"/>
  <c r="BN171" i="49" s="1"/>
  <c r="BL167" i="49"/>
  <c r="O171" i="49" l="1"/>
  <c r="O204" i="49"/>
  <c r="O211" i="49" s="1"/>
  <c r="P167" i="49"/>
  <c r="M223" i="49"/>
  <c r="M227" i="49"/>
  <c r="L187" i="49"/>
  <c r="L188" i="49"/>
  <c r="M180" i="49"/>
  <c r="M184" i="49"/>
  <c r="K185" i="49"/>
  <c r="J189" i="49"/>
  <c r="J190" i="49" s="1"/>
  <c r="J186" i="49"/>
  <c r="J229" i="49"/>
  <c r="J232" i="49"/>
  <c r="J233" i="49" s="1"/>
  <c r="K228" i="49"/>
  <c r="L181" i="49"/>
  <c r="M177" i="49"/>
  <c r="N211" i="49"/>
  <c r="BN204" i="49"/>
  <c r="BN211" i="49" s="1"/>
  <c r="BM204" i="49"/>
  <c r="BM211" i="49" s="1"/>
  <c r="BL204" i="49"/>
  <c r="O174" i="49"/>
  <c r="BN174" i="49"/>
  <c r="BN176" i="49" s="1"/>
  <c r="BN179" i="49" s="1"/>
  <c r="BM174" i="49"/>
  <c r="BM176" i="49" s="1"/>
  <c r="BM179" i="49" s="1"/>
  <c r="N176" i="49"/>
  <c r="N179" i="49" s="1"/>
  <c r="BL174" i="49"/>
  <c r="L230" i="49"/>
  <c r="L231" i="49"/>
  <c r="BO167" i="49"/>
  <c r="BO171" i="49" s="1"/>
  <c r="BL171" i="49"/>
  <c r="BN214" i="49"/>
  <c r="BN219" i="49" s="1"/>
  <c r="O214" i="49"/>
  <c r="N219" i="49"/>
  <c r="BM214" i="49"/>
  <c r="BM219" i="49" s="1"/>
  <c r="BL214" i="49"/>
  <c r="N172" i="49"/>
  <c r="P214" i="49" l="1"/>
  <c r="O219" i="49"/>
  <c r="O222" i="49" s="1"/>
  <c r="BM222" i="49"/>
  <c r="O176" i="49"/>
  <c r="O179" i="49" s="1"/>
  <c r="P174" i="49"/>
  <c r="N222" i="49"/>
  <c r="E37" i="49"/>
  <c r="O172" i="49"/>
  <c r="BL172" i="49"/>
  <c r="BL219" i="49"/>
  <c r="BO214" i="49"/>
  <c r="BO219" i="49" s="1"/>
  <c r="BN222" i="49"/>
  <c r="L228" i="49"/>
  <c r="K229" i="49"/>
  <c r="K232" i="49"/>
  <c r="K233" i="49" s="1"/>
  <c r="P204" i="49"/>
  <c r="P211" i="49" s="1"/>
  <c r="P171" i="49"/>
  <c r="Q167" i="49"/>
  <c r="BL176" i="49"/>
  <c r="BO174" i="49"/>
  <c r="BO176" i="49" s="1"/>
  <c r="BO179" i="49" s="1"/>
  <c r="K189" i="49"/>
  <c r="K190" i="49" s="1"/>
  <c r="L185" i="49"/>
  <c r="K186" i="49"/>
  <c r="N184" i="49"/>
  <c r="N180" i="49"/>
  <c r="BL179" i="49"/>
  <c r="BL211" i="49"/>
  <c r="BO204" i="49"/>
  <c r="BO211" i="49" s="1"/>
  <c r="M181" i="49"/>
  <c r="N177" i="49"/>
  <c r="N181" i="49" s="1"/>
  <c r="E18" i="49" s="1"/>
  <c r="M187" i="49"/>
  <c r="M188" i="49"/>
  <c r="M231" i="49"/>
  <c r="M230" i="49"/>
  <c r="P172" i="49" l="1"/>
  <c r="O184" i="49"/>
  <c r="O180" i="49"/>
  <c r="O177" i="49"/>
  <c r="O181" i="49" s="1"/>
  <c r="BL177" i="49"/>
  <c r="L189" i="49"/>
  <c r="L190" i="49" s="1"/>
  <c r="L186" i="49"/>
  <c r="M185" i="49"/>
  <c r="R167" i="49"/>
  <c r="Q171" i="49"/>
  <c r="Q204" i="49"/>
  <c r="Q211" i="49" s="1"/>
  <c r="M228" i="49"/>
  <c r="L232" i="49"/>
  <c r="L233" i="49" s="1"/>
  <c r="L229" i="49"/>
  <c r="N227" i="49"/>
  <c r="N223" i="49"/>
  <c r="BL222" i="49"/>
  <c r="O227" i="49"/>
  <c r="O223" i="49"/>
  <c r="BO222" i="49"/>
  <c r="N187" i="49"/>
  <c r="E16" i="49" s="1"/>
  <c r="N188" i="49"/>
  <c r="P176" i="49"/>
  <c r="P179" i="49" s="1"/>
  <c r="Q174" i="49"/>
  <c r="Q214" i="49"/>
  <c r="P219" i="49"/>
  <c r="P222" i="49" s="1"/>
  <c r="N231" i="49" l="1"/>
  <c r="N230" i="49"/>
  <c r="E39" i="49" s="1"/>
  <c r="P223" i="49"/>
  <c r="P227" i="49"/>
  <c r="O231" i="49"/>
  <c r="O230" i="49"/>
  <c r="O188" i="49"/>
  <c r="O187" i="49"/>
  <c r="P180" i="49"/>
  <c r="P184" i="49"/>
  <c r="Q219" i="49"/>
  <c r="Q222" i="49" s="1"/>
  <c r="R214" i="49"/>
  <c r="R204" i="49"/>
  <c r="R211" i="49" s="1"/>
  <c r="R171" i="49"/>
  <c r="S167" i="49"/>
  <c r="R174" i="49"/>
  <c r="Q176" i="49"/>
  <c r="Q179" i="49" s="1"/>
  <c r="M229" i="49"/>
  <c r="N228" i="49"/>
  <c r="M232" i="49"/>
  <c r="M233" i="49" s="1"/>
  <c r="M186" i="49"/>
  <c r="M189" i="49"/>
  <c r="M190" i="49" s="1"/>
  <c r="N185" i="49"/>
  <c r="P177" i="49"/>
  <c r="Q172" i="49"/>
  <c r="Q177" i="49" l="1"/>
  <c r="P181" i="49"/>
  <c r="P188" i="49"/>
  <c r="P187" i="49"/>
  <c r="S174" i="49"/>
  <c r="R176" i="49"/>
  <c r="R179" i="49" s="1"/>
  <c r="S214" i="49"/>
  <c r="R219" i="49"/>
  <c r="R222" i="49" s="1"/>
  <c r="P231" i="49"/>
  <c r="P230" i="49"/>
  <c r="N189" i="49"/>
  <c r="N190" i="49" s="1"/>
  <c r="O185" i="49"/>
  <c r="N186" i="49"/>
  <c r="E15" i="49" s="1"/>
  <c r="E19" i="49"/>
  <c r="E20" i="49" s="1"/>
  <c r="O228" i="49"/>
  <c r="E42" i="49"/>
  <c r="E43" i="49" s="1"/>
  <c r="N232" i="49"/>
  <c r="N233" i="49" s="1"/>
  <c r="N229" i="49"/>
  <c r="E38" i="49" s="1"/>
  <c r="S204" i="49"/>
  <c r="S211" i="49" s="1"/>
  <c r="T167" i="49"/>
  <c r="S171" i="49"/>
  <c r="Q227" i="49"/>
  <c r="Q223" i="49"/>
  <c r="R172" i="49"/>
  <c r="Q181" i="49"/>
  <c r="Q184" i="49"/>
  <c r="Q180" i="49"/>
  <c r="S176" i="49" l="1"/>
  <c r="S179" i="49" s="1"/>
  <c r="T174" i="49"/>
  <c r="S172" i="49"/>
  <c r="U167" i="49"/>
  <c r="T204" i="49"/>
  <c r="T211" i="49" s="1"/>
  <c r="T171" i="49"/>
  <c r="P185" i="49"/>
  <c r="O189" i="49"/>
  <c r="O190" i="49" s="1"/>
  <c r="O186" i="49"/>
  <c r="R223" i="49"/>
  <c r="R227" i="49"/>
  <c r="R177" i="49"/>
  <c r="P228" i="49"/>
  <c r="O232" i="49"/>
  <c r="O233" i="49" s="1"/>
  <c r="O229" i="49"/>
  <c r="T214" i="49"/>
  <c r="S219" i="49"/>
  <c r="S222" i="49" s="1"/>
  <c r="Q187" i="49"/>
  <c r="Q188" i="49"/>
  <c r="Q230" i="49"/>
  <c r="Q231" i="49"/>
  <c r="R184" i="49"/>
  <c r="R180" i="49"/>
  <c r="S177" i="49" l="1"/>
  <c r="S181" i="49" s="1"/>
  <c r="R181" i="49"/>
  <c r="R188" i="49"/>
  <c r="R187" i="49"/>
  <c r="T172" i="49"/>
  <c r="R231" i="49"/>
  <c r="R230" i="49"/>
  <c r="P189" i="49"/>
  <c r="P190" i="49" s="1"/>
  <c r="Q185" i="49"/>
  <c r="P186" i="49"/>
  <c r="S223" i="49"/>
  <c r="S227" i="49"/>
  <c r="Q228" i="49"/>
  <c r="P229" i="49"/>
  <c r="P232" i="49"/>
  <c r="P233" i="49" s="1"/>
  <c r="U174" i="49"/>
  <c r="T176" i="49"/>
  <c r="T179" i="49" s="1"/>
  <c r="T219" i="49"/>
  <c r="T222" i="49" s="1"/>
  <c r="U214" i="49"/>
  <c r="U171" i="49"/>
  <c r="V167" i="49"/>
  <c r="U204" i="49"/>
  <c r="U211" i="49" s="1"/>
  <c r="S180" i="49"/>
  <c r="S184" i="49"/>
  <c r="T177" i="49" l="1"/>
  <c r="T181" i="49" s="1"/>
  <c r="V171" i="49"/>
  <c r="V204" i="49"/>
  <c r="V211" i="49" s="1"/>
  <c r="W167" i="49"/>
  <c r="S187" i="49"/>
  <c r="S188" i="49"/>
  <c r="U172" i="49"/>
  <c r="T184" i="49"/>
  <c r="T180" i="49"/>
  <c r="Q232" i="49"/>
  <c r="Q233" i="49" s="1"/>
  <c r="R228" i="49"/>
  <c r="Q229" i="49"/>
  <c r="R185" i="49"/>
  <c r="Q189" i="49"/>
  <c r="Q190" i="49" s="1"/>
  <c r="Q186" i="49"/>
  <c r="V174" i="49"/>
  <c r="U176" i="49"/>
  <c r="U179" i="49" s="1"/>
  <c r="S230" i="49"/>
  <c r="S231" i="49"/>
  <c r="V214" i="49"/>
  <c r="U219" i="49"/>
  <c r="U222" i="49" s="1"/>
  <c r="T227" i="49"/>
  <c r="T223" i="49"/>
  <c r="W214" i="49" l="1"/>
  <c r="V219" i="49"/>
  <c r="V222" i="49" s="1"/>
  <c r="U180" i="49"/>
  <c r="U184" i="49"/>
  <c r="R189" i="49"/>
  <c r="R190" i="49" s="1"/>
  <c r="R186" i="49"/>
  <c r="S185" i="49"/>
  <c r="T231" i="49"/>
  <c r="T230" i="49"/>
  <c r="V176" i="49"/>
  <c r="V179" i="49" s="1"/>
  <c r="W174" i="49"/>
  <c r="T188" i="49"/>
  <c r="T187" i="49"/>
  <c r="W204" i="49"/>
  <c r="W211" i="49" s="1"/>
  <c r="X167" i="49"/>
  <c r="W171" i="49"/>
  <c r="U177" i="49"/>
  <c r="U181" i="49" s="1"/>
  <c r="S228" i="49"/>
  <c r="R229" i="49"/>
  <c r="R232" i="49"/>
  <c r="R233" i="49" s="1"/>
  <c r="U223" i="49"/>
  <c r="U227" i="49"/>
  <c r="V172" i="49"/>
  <c r="V177" i="49" l="1"/>
  <c r="V181" i="49" s="1"/>
  <c r="W176" i="49"/>
  <c r="W179" i="49" s="1"/>
  <c r="X174" i="49"/>
  <c r="W172" i="49"/>
  <c r="U188" i="49"/>
  <c r="U187" i="49"/>
  <c r="U231" i="49"/>
  <c r="U230" i="49"/>
  <c r="Y167" i="49"/>
  <c r="X204" i="49"/>
  <c r="X211" i="49" s="1"/>
  <c r="X171" i="49"/>
  <c r="S189" i="49"/>
  <c r="S190" i="49" s="1"/>
  <c r="T185" i="49"/>
  <c r="S186" i="49"/>
  <c r="T228" i="49"/>
  <c r="S229" i="49"/>
  <c r="S232" i="49"/>
  <c r="S233" i="49" s="1"/>
  <c r="V180" i="49"/>
  <c r="V184" i="49"/>
  <c r="V227" i="49"/>
  <c r="V223" i="49"/>
  <c r="W219" i="49"/>
  <c r="W222" i="49" s="1"/>
  <c r="X214" i="49"/>
  <c r="W177" i="49" l="1"/>
  <c r="W181" i="49" s="1"/>
  <c r="T189" i="49"/>
  <c r="T190" i="49" s="1"/>
  <c r="U185" i="49"/>
  <c r="T186" i="49"/>
  <c r="Y171" i="49"/>
  <c r="Y204" i="49"/>
  <c r="Y211" i="49" s="1"/>
  <c r="Z167" i="49"/>
  <c r="W227" i="49"/>
  <c r="W223" i="49"/>
  <c r="V188" i="49"/>
  <c r="V187" i="49"/>
  <c r="T232" i="49"/>
  <c r="T233" i="49" s="1"/>
  <c r="T229" i="49"/>
  <c r="U228" i="49"/>
  <c r="X172" i="49"/>
  <c r="Y174" i="49"/>
  <c r="X176" i="49"/>
  <c r="X179" i="49" s="1"/>
  <c r="X219" i="49"/>
  <c r="X222" i="49" s="1"/>
  <c r="Y214" i="49"/>
  <c r="V230" i="49"/>
  <c r="V231" i="49"/>
  <c r="W184" i="49"/>
  <c r="W180" i="49"/>
  <c r="X180" i="49" l="1"/>
  <c r="X184" i="49"/>
  <c r="Z174" i="49"/>
  <c r="Y176" i="49"/>
  <c r="Y179" i="49" s="1"/>
  <c r="W230" i="49"/>
  <c r="W231" i="49"/>
  <c r="Z204" i="49"/>
  <c r="Z211" i="49" s="1"/>
  <c r="F37" i="49" s="1"/>
  <c r="Z171" i="49"/>
  <c r="F14" i="49" s="1"/>
  <c r="AA167" i="49"/>
  <c r="U186" i="49"/>
  <c r="U189" i="49"/>
  <c r="U190" i="49" s="1"/>
  <c r="V185" i="49"/>
  <c r="W188" i="49"/>
  <c r="W187" i="49"/>
  <c r="Z214" i="49"/>
  <c r="Y219" i="49"/>
  <c r="Y222" i="49" s="1"/>
  <c r="X177" i="49"/>
  <c r="X181" i="49" s="1"/>
  <c r="X227" i="49"/>
  <c r="X223" i="49"/>
  <c r="U232" i="49"/>
  <c r="U233" i="49" s="1"/>
  <c r="V228" i="49"/>
  <c r="U229" i="49"/>
  <c r="Y172" i="49"/>
  <c r="Z176" i="49" l="1"/>
  <c r="Z179" i="49" s="1"/>
  <c r="AA174" i="49"/>
  <c r="Z172" i="49"/>
  <c r="AA214" i="49"/>
  <c r="Z219" i="49"/>
  <c r="Z222" i="49" s="1"/>
  <c r="Y184" i="49"/>
  <c r="Y180" i="49"/>
  <c r="W228" i="49"/>
  <c r="V232" i="49"/>
  <c r="V233" i="49" s="1"/>
  <c r="V229" i="49"/>
  <c r="Y177" i="49"/>
  <c r="AA204" i="49"/>
  <c r="AA211" i="49" s="1"/>
  <c r="AA171" i="49"/>
  <c r="AB167" i="49"/>
  <c r="X188" i="49"/>
  <c r="X187" i="49"/>
  <c r="X231" i="49"/>
  <c r="X230" i="49"/>
  <c r="Y223" i="49"/>
  <c r="Y227" i="49"/>
  <c r="V189" i="49"/>
  <c r="V190" i="49" s="1"/>
  <c r="W185" i="49"/>
  <c r="V186" i="49"/>
  <c r="Z177" i="49" l="1"/>
  <c r="Z181" i="49" s="1"/>
  <c r="F18" i="49" s="1"/>
  <c r="Y188" i="49"/>
  <c r="Y187" i="49"/>
  <c r="BM172" i="49"/>
  <c r="AA172" i="49"/>
  <c r="AB171" i="49"/>
  <c r="AC167" i="49"/>
  <c r="AB204" i="49"/>
  <c r="AB211" i="49" s="1"/>
  <c r="Z223" i="49"/>
  <c r="Z227" i="49"/>
  <c r="AB174" i="49"/>
  <c r="AA176" i="49"/>
  <c r="AA179" i="49" s="1"/>
  <c r="Y181" i="49"/>
  <c r="W189" i="49"/>
  <c r="W190" i="49" s="1"/>
  <c r="W186" i="49"/>
  <c r="X185" i="49"/>
  <c r="Y231" i="49"/>
  <c r="Y230" i="49"/>
  <c r="W232" i="49"/>
  <c r="W233" i="49" s="1"/>
  <c r="W229" i="49"/>
  <c r="X228" i="49"/>
  <c r="AA219" i="49"/>
  <c r="AA222" i="49" s="1"/>
  <c r="AB214" i="49"/>
  <c r="Z180" i="49"/>
  <c r="Z184" i="49"/>
  <c r="AA223" i="49" l="1"/>
  <c r="AA227" i="49"/>
  <c r="Z230" i="49"/>
  <c r="F39" i="49" s="1"/>
  <c r="Z231" i="49"/>
  <c r="AB172" i="49"/>
  <c r="AC214" i="49"/>
  <c r="AB219" i="49"/>
  <c r="AB222" i="49" s="1"/>
  <c r="AB176" i="49"/>
  <c r="AB179" i="49" s="1"/>
  <c r="AC174" i="49"/>
  <c r="AC171" i="49"/>
  <c r="AD167" i="49"/>
  <c r="AC204" i="49"/>
  <c r="AC211" i="49" s="1"/>
  <c r="Z187" i="49"/>
  <c r="F16" i="49" s="1"/>
  <c r="Z188" i="49"/>
  <c r="X229" i="49"/>
  <c r="X232" i="49"/>
  <c r="X233" i="49" s="1"/>
  <c r="Y228" i="49"/>
  <c r="AA177" i="49"/>
  <c r="X186" i="49"/>
  <c r="Y185" i="49"/>
  <c r="X189" i="49"/>
  <c r="X190" i="49" s="1"/>
  <c r="AA180" i="49"/>
  <c r="AA184" i="49"/>
  <c r="AC172" i="49" l="1"/>
  <c r="AB177" i="49"/>
  <c r="AB181" i="49" s="1"/>
  <c r="AB180" i="49"/>
  <c r="AB184" i="49"/>
  <c r="AA187" i="49"/>
  <c r="AA188" i="49"/>
  <c r="AD171" i="49"/>
  <c r="AE167" i="49"/>
  <c r="AD204" i="49"/>
  <c r="AD211" i="49" s="1"/>
  <c r="AB227" i="49"/>
  <c r="AB223" i="49"/>
  <c r="Y229" i="49"/>
  <c r="Z228" i="49"/>
  <c r="Y232" i="49"/>
  <c r="Y233" i="49" s="1"/>
  <c r="AD214" i="49"/>
  <c r="AC219" i="49"/>
  <c r="AC222" i="49" s="1"/>
  <c r="AA231" i="49"/>
  <c r="AA230" i="49"/>
  <c r="Y186" i="49"/>
  <c r="Z185" i="49"/>
  <c r="Y189" i="49"/>
  <c r="Y190" i="49" s="1"/>
  <c r="AA181" i="49"/>
  <c r="AD174" i="49"/>
  <c r="AC176" i="49"/>
  <c r="AC179" i="49" s="1"/>
  <c r="AD172" i="49" l="1"/>
  <c r="AE204" i="49"/>
  <c r="AE211" i="49" s="1"/>
  <c r="AF167" i="49"/>
  <c r="AE171" i="49"/>
  <c r="AC184" i="49"/>
  <c r="AC180" i="49"/>
  <c r="Z186" i="49"/>
  <c r="F15" i="49" s="1"/>
  <c r="Z189" i="49"/>
  <c r="Z190" i="49" s="1"/>
  <c r="F19" i="49"/>
  <c r="AA185" i="49"/>
  <c r="AC227" i="49"/>
  <c r="AC223" i="49"/>
  <c r="F42" i="49"/>
  <c r="AA228" i="49"/>
  <c r="Z232" i="49"/>
  <c r="Z233" i="49" s="1"/>
  <c r="Z229" i="49"/>
  <c r="F38" i="49" s="1"/>
  <c r="AE214" i="49"/>
  <c r="AD219" i="49"/>
  <c r="AD222" i="49" s="1"/>
  <c r="AB187" i="49"/>
  <c r="AB188" i="49"/>
  <c r="AE174" i="49"/>
  <c r="AD176" i="49"/>
  <c r="AD179" i="49" s="1"/>
  <c r="AB230" i="49"/>
  <c r="AB231" i="49"/>
  <c r="AC177" i="49"/>
  <c r="AE172" i="49" l="1"/>
  <c r="AG167" i="49"/>
  <c r="AF171" i="49"/>
  <c r="AF204" i="49"/>
  <c r="AF211" i="49" s="1"/>
  <c r="AF214" i="49"/>
  <c r="AE219" i="49"/>
  <c r="AE222" i="49" s="1"/>
  <c r="F43" i="49"/>
  <c r="B47" i="49"/>
  <c r="B48" i="49" s="1"/>
  <c r="F20" i="49"/>
  <c r="B32" i="49"/>
  <c r="AC187" i="49"/>
  <c r="AC188" i="49"/>
  <c r="AD184" i="49"/>
  <c r="AD180" i="49"/>
  <c r="AC230" i="49"/>
  <c r="AC231" i="49"/>
  <c r="AD177" i="49"/>
  <c r="AC181" i="49"/>
  <c r="AE176" i="49"/>
  <c r="AE179" i="49" s="1"/>
  <c r="AF174" i="49"/>
  <c r="AD227" i="49"/>
  <c r="AD223" i="49"/>
  <c r="AA229" i="49"/>
  <c r="AB228" i="49"/>
  <c r="AA232" i="49"/>
  <c r="AA233" i="49" s="1"/>
  <c r="AA186" i="49"/>
  <c r="AA189" i="49"/>
  <c r="AA190" i="49" s="1"/>
  <c r="AB185" i="49"/>
  <c r="AF172" i="49" l="1"/>
  <c r="AE184" i="49"/>
  <c r="AE180" i="49"/>
  <c r="AB189" i="49"/>
  <c r="AB190" i="49" s="1"/>
  <c r="AC185" i="49"/>
  <c r="AB186" i="49"/>
  <c r="AB229" i="49"/>
  <c r="AC228" i="49"/>
  <c r="AB232" i="49"/>
  <c r="AB233" i="49" s="1"/>
  <c r="AF176" i="49"/>
  <c r="AF179" i="49" s="1"/>
  <c r="AG174" i="49"/>
  <c r="AE223" i="49"/>
  <c r="AE227" i="49"/>
  <c r="AG204" i="49"/>
  <c r="AG211" i="49" s="1"/>
  <c r="AG171" i="49"/>
  <c r="AH167" i="49"/>
  <c r="AD230" i="49"/>
  <c r="AD231" i="49"/>
  <c r="AE177" i="49"/>
  <c r="AD181" i="49"/>
  <c r="AD188" i="49"/>
  <c r="AD187" i="49"/>
  <c r="AG214" i="49"/>
  <c r="AF219" i="49"/>
  <c r="AF222" i="49" s="1"/>
  <c r="AG172" i="49" l="1"/>
  <c r="AF180" i="49"/>
  <c r="AF184" i="49"/>
  <c r="AF223" i="49"/>
  <c r="AF227" i="49"/>
  <c r="AE230" i="49"/>
  <c r="AE231" i="49"/>
  <c r="AC186" i="49"/>
  <c r="AC189" i="49"/>
  <c r="AC190" i="49" s="1"/>
  <c r="AD185" i="49"/>
  <c r="AH214" i="49"/>
  <c r="AG219" i="49"/>
  <c r="AG222" i="49" s="1"/>
  <c r="AF177" i="49"/>
  <c r="AE181" i="49"/>
  <c r="AH204" i="49"/>
  <c r="AH211" i="49" s="1"/>
  <c r="AI167" i="49"/>
  <c r="AH171" i="49"/>
  <c r="AC229" i="49"/>
  <c r="AD228" i="49"/>
  <c r="AC232" i="49"/>
  <c r="AC233" i="49" s="1"/>
  <c r="AH174" i="49"/>
  <c r="AG176" i="49"/>
  <c r="AG179" i="49" s="1"/>
  <c r="AE187" i="49"/>
  <c r="AE188" i="49"/>
  <c r="AH172" i="49" l="1"/>
  <c r="AH176" i="49"/>
  <c r="AH179" i="49" s="1"/>
  <c r="AI174" i="49"/>
  <c r="AG177" i="49"/>
  <c r="AF181" i="49"/>
  <c r="AF230" i="49"/>
  <c r="AF231" i="49"/>
  <c r="AI204" i="49"/>
  <c r="AI211" i="49" s="1"/>
  <c r="AI171" i="49"/>
  <c r="AJ167" i="49"/>
  <c r="AG223" i="49"/>
  <c r="AG227" i="49"/>
  <c r="AG184" i="49"/>
  <c r="AG180" i="49"/>
  <c r="AD232" i="49"/>
  <c r="AD233" i="49" s="1"/>
  <c r="AD229" i="49"/>
  <c r="AE228" i="49"/>
  <c r="AI214" i="49"/>
  <c r="AH219" i="49"/>
  <c r="AH222" i="49" s="1"/>
  <c r="AF187" i="49"/>
  <c r="AF188" i="49"/>
  <c r="AE185" i="49"/>
  <c r="AD189" i="49"/>
  <c r="AD190" i="49" s="1"/>
  <c r="AD186" i="49"/>
  <c r="AI172" i="49" l="1"/>
  <c r="AG230" i="49"/>
  <c r="AG231" i="49"/>
  <c r="AH223" i="49"/>
  <c r="AH227" i="49"/>
  <c r="AE189" i="49"/>
  <c r="AE190" i="49" s="1"/>
  <c r="AF185" i="49"/>
  <c r="AE186" i="49"/>
  <c r="AI219" i="49"/>
  <c r="AI222" i="49" s="1"/>
  <c r="AJ214" i="49"/>
  <c r="AJ171" i="49"/>
  <c r="AJ204" i="49"/>
  <c r="AJ211" i="49" s="1"/>
  <c r="AK167" i="49"/>
  <c r="AJ174" i="49"/>
  <c r="AI176" i="49"/>
  <c r="AI179" i="49" s="1"/>
  <c r="AH177" i="49"/>
  <c r="AG181" i="49"/>
  <c r="AF228" i="49"/>
  <c r="AE232" i="49"/>
  <c r="AE233" i="49" s="1"/>
  <c r="AE229" i="49"/>
  <c r="AG188" i="49"/>
  <c r="AG187" i="49"/>
  <c r="AH180" i="49"/>
  <c r="AH184" i="49"/>
  <c r="AJ172" i="49" l="1"/>
  <c r="AI177" i="49"/>
  <c r="AH181" i="49"/>
  <c r="AI184" i="49"/>
  <c r="AI180" i="49"/>
  <c r="AF186" i="49"/>
  <c r="AG185" i="49"/>
  <c r="AF189" i="49"/>
  <c r="AF190" i="49" s="1"/>
  <c r="AH187" i="49"/>
  <c r="AH188" i="49"/>
  <c r="AK204" i="49"/>
  <c r="AK211" i="49" s="1"/>
  <c r="AL167" i="49"/>
  <c r="AK171" i="49"/>
  <c r="AI223" i="49"/>
  <c r="AI227" i="49"/>
  <c r="AH230" i="49"/>
  <c r="AH231" i="49"/>
  <c r="AG228" i="49"/>
  <c r="AF232" i="49"/>
  <c r="AF233" i="49" s="1"/>
  <c r="AF229" i="49"/>
  <c r="AK174" i="49"/>
  <c r="AJ176" i="49"/>
  <c r="AJ179" i="49" s="1"/>
  <c r="AK214" i="49"/>
  <c r="AJ219" i="49"/>
  <c r="AJ222" i="49" s="1"/>
  <c r="AK172" i="49" l="1"/>
  <c r="AJ227" i="49"/>
  <c r="AJ223" i="49"/>
  <c r="AL204" i="49"/>
  <c r="AL211" i="49" s="1"/>
  <c r="G37" i="49" s="1"/>
  <c r="AM167" i="49"/>
  <c r="AL171" i="49"/>
  <c r="G14" i="49" s="1"/>
  <c r="AK219" i="49"/>
  <c r="AK222" i="49" s="1"/>
  <c r="AL214" i="49"/>
  <c r="AI231" i="49"/>
  <c r="AI230" i="49"/>
  <c r="AG186" i="49"/>
  <c r="AG189" i="49"/>
  <c r="AG190" i="49" s="1"/>
  <c r="AH185" i="49"/>
  <c r="AI187" i="49"/>
  <c r="AI188" i="49"/>
  <c r="AJ180" i="49"/>
  <c r="AJ184" i="49"/>
  <c r="AG232" i="49"/>
  <c r="AG233" i="49" s="1"/>
  <c r="AH228" i="49"/>
  <c r="AG229" i="49"/>
  <c r="AL174" i="49"/>
  <c r="AK176" i="49"/>
  <c r="AK179" i="49" s="1"/>
  <c r="AJ177" i="49"/>
  <c r="AI181" i="49"/>
  <c r="AL172" i="49" l="1"/>
  <c r="AI228" i="49"/>
  <c r="AH232" i="49"/>
  <c r="AH233" i="49" s="1"/>
  <c r="AH229" i="49"/>
  <c r="AK177" i="49"/>
  <c r="AJ181" i="49"/>
  <c r="AM174" i="49"/>
  <c r="AL176" i="49"/>
  <c r="AL179" i="49" s="1"/>
  <c r="AJ187" i="49"/>
  <c r="AJ188" i="49"/>
  <c r="AH186" i="49"/>
  <c r="AH189" i="49"/>
  <c r="AH190" i="49" s="1"/>
  <c r="AI185" i="49"/>
  <c r="AM204" i="49"/>
  <c r="AM211" i="49" s="1"/>
  <c r="AM171" i="49"/>
  <c r="AN167" i="49"/>
  <c r="AK223" i="49"/>
  <c r="AK227" i="49"/>
  <c r="AM214" i="49"/>
  <c r="AL219" i="49"/>
  <c r="AL222" i="49" s="1"/>
  <c r="AK180" i="49"/>
  <c r="AK184" i="49"/>
  <c r="AJ231" i="49"/>
  <c r="AJ230" i="49"/>
  <c r="AM172" i="49" l="1"/>
  <c r="AN174" i="49"/>
  <c r="AM176" i="49"/>
  <c r="AM179" i="49" s="1"/>
  <c r="AL223" i="49"/>
  <c r="AL227" i="49"/>
  <c r="AO167" i="49"/>
  <c r="AN204" i="49"/>
  <c r="AN211" i="49" s="1"/>
  <c r="AN171" i="49"/>
  <c r="AL180" i="49"/>
  <c r="AL184" i="49"/>
  <c r="AN214" i="49"/>
  <c r="AM219" i="49"/>
  <c r="AM222" i="49" s="1"/>
  <c r="AK187" i="49"/>
  <c r="AK188" i="49"/>
  <c r="AK231" i="49"/>
  <c r="AK230" i="49"/>
  <c r="AJ228" i="49"/>
  <c r="AI232" i="49"/>
  <c r="AI233" i="49" s="1"/>
  <c r="AI229" i="49"/>
  <c r="AI186" i="49"/>
  <c r="AI189" i="49"/>
  <c r="AI190" i="49" s="1"/>
  <c r="AJ185" i="49"/>
  <c r="AL177" i="49"/>
  <c r="AK181" i="49"/>
  <c r="AN172" i="49" l="1"/>
  <c r="AM227" i="49"/>
  <c r="AM223" i="49"/>
  <c r="E41" i="49"/>
  <c r="F41" i="49"/>
  <c r="AM177" i="49"/>
  <c r="AL181" i="49"/>
  <c r="G18" i="49" s="1"/>
  <c r="AN219" i="49"/>
  <c r="AN222" i="49" s="1"/>
  <c r="AO214" i="49"/>
  <c r="AM184" i="49"/>
  <c r="AM180" i="49"/>
  <c r="AJ186" i="49"/>
  <c r="AK185" i="49"/>
  <c r="AJ189" i="49"/>
  <c r="AJ190" i="49" s="1"/>
  <c r="AL188" i="49"/>
  <c r="B191" i="49" s="1"/>
  <c r="AL187" i="49"/>
  <c r="G16" i="49" s="1"/>
  <c r="AO204" i="49"/>
  <c r="AO211" i="49" s="1"/>
  <c r="AO171" i="49"/>
  <c r="AP167" i="49"/>
  <c r="AO174" i="49"/>
  <c r="AN176" i="49"/>
  <c r="AN179" i="49" s="1"/>
  <c r="AJ232" i="49"/>
  <c r="AJ233" i="49" s="1"/>
  <c r="AJ229" i="49"/>
  <c r="AK228" i="49"/>
  <c r="AL231" i="49"/>
  <c r="AL230" i="49"/>
  <c r="G39" i="49" s="1"/>
  <c r="AO172" i="49" l="1"/>
  <c r="AP204" i="49"/>
  <c r="AP211" i="49" s="1"/>
  <c r="AQ167" i="49"/>
  <c r="AP171" i="49"/>
  <c r="AM188" i="49"/>
  <c r="AM187" i="49"/>
  <c r="AN177" i="49"/>
  <c r="AM181" i="49"/>
  <c r="AL228" i="49"/>
  <c r="AK232" i="49"/>
  <c r="AK233" i="49" s="1"/>
  <c r="AK229" i="49"/>
  <c r="AO176" i="49"/>
  <c r="AO179" i="49" s="1"/>
  <c r="AP174" i="49"/>
  <c r="AN223" i="49"/>
  <c r="AN227" i="49"/>
  <c r="AN184" i="49"/>
  <c r="AN180" i="49"/>
  <c r="AK189" i="49"/>
  <c r="AK190" i="49" s="1"/>
  <c r="AK186" i="49"/>
  <c r="AL185" i="49"/>
  <c r="AO219" i="49"/>
  <c r="AO222" i="49" s="1"/>
  <c r="AP214" i="49"/>
  <c r="B46" i="49"/>
  <c r="G41" i="49"/>
  <c r="H41" i="49" s="1"/>
  <c r="I41" i="49" s="1"/>
  <c r="AM231" i="49"/>
  <c r="AM230" i="49"/>
  <c r="AP172" i="49" l="1"/>
  <c r="AO177" i="49"/>
  <c r="AN181" i="49"/>
  <c r="AL186" i="49"/>
  <c r="G15" i="49" s="1"/>
  <c r="AM185" i="49"/>
  <c r="AL189" i="49"/>
  <c r="AL190" i="49" s="1"/>
  <c r="G19" i="49"/>
  <c r="G20" i="49" s="1"/>
  <c r="AN188" i="49"/>
  <c r="AN187" i="49"/>
  <c r="AO180" i="49"/>
  <c r="AO184" i="49"/>
  <c r="AQ171" i="49"/>
  <c r="AQ204" i="49"/>
  <c r="AQ211" i="49" s="1"/>
  <c r="AR167" i="49"/>
  <c r="AN231" i="49"/>
  <c r="AN230" i="49"/>
  <c r="AQ214" i="49"/>
  <c r="AP219" i="49"/>
  <c r="AP222" i="49" s="1"/>
  <c r="AO223" i="49"/>
  <c r="AO227" i="49"/>
  <c r="AQ174" i="49"/>
  <c r="AP176" i="49"/>
  <c r="AP179" i="49" s="1"/>
  <c r="G42" i="49"/>
  <c r="G43" i="49" s="1"/>
  <c r="AM228" i="49"/>
  <c r="AL232" i="49"/>
  <c r="AL233" i="49" s="1"/>
  <c r="AL229" i="49"/>
  <c r="G38" i="49" s="1"/>
  <c r="AQ172" i="49" l="1"/>
  <c r="AO188" i="49"/>
  <c r="AO187" i="49"/>
  <c r="AP180" i="49"/>
  <c r="AP184" i="49"/>
  <c r="AP223" i="49"/>
  <c r="AP227" i="49"/>
  <c r="AR171" i="49"/>
  <c r="AR204" i="49"/>
  <c r="AR211" i="49" s="1"/>
  <c r="AS167" i="49"/>
  <c r="AN228" i="49"/>
  <c r="AM232" i="49"/>
  <c r="AM233" i="49" s="1"/>
  <c r="AM229" i="49"/>
  <c r="AO231" i="49"/>
  <c r="AO230" i="49"/>
  <c r="AQ176" i="49"/>
  <c r="AQ179" i="49" s="1"/>
  <c r="AR174" i="49"/>
  <c r="AR214" i="49"/>
  <c r="AQ219" i="49"/>
  <c r="AQ222" i="49" s="1"/>
  <c r="AM189" i="49"/>
  <c r="AM190" i="49" s="1"/>
  <c r="AN185" i="49"/>
  <c r="AM186" i="49"/>
  <c r="AP177" i="49"/>
  <c r="AO181" i="49"/>
  <c r="AR172" i="49" l="1"/>
  <c r="AP188" i="49"/>
  <c r="AP187" i="49"/>
  <c r="AS214" i="49"/>
  <c r="AR219" i="49"/>
  <c r="AR222" i="49" s="1"/>
  <c r="AN232" i="49"/>
  <c r="AN233" i="49" s="1"/>
  <c r="AN229" i="49"/>
  <c r="AO228" i="49"/>
  <c r="AP230" i="49"/>
  <c r="AP231" i="49"/>
  <c r="AQ184" i="49"/>
  <c r="AQ180" i="49"/>
  <c r="AQ177" i="49"/>
  <c r="AP181" i="49"/>
  <c r="AQ223" i="49"/>
  <c r="AQ227" i="49"/>
  <c r="AN186" i="49"/>
  <c r="AO185" i="49"/>
  <c r="AN189" i="49"/>
  <c r="AN190" i="49" s="1"/>
  <c r="AS174" i="49"/>
  <c r="AR176" i="49"/>
  <c r="AR179" i="49" s="1"/>
  <c r="AS204" i="49"/>
  <c r="AS211" i="49" s="1"/>
  <c r="AS171" i="49"/>
  <c r="AT167" i="49"/>
  <c r="AS172" i="49" l="1"/>
  <c r="AQ187" i="49"/>
  <c r="AQ188" i="49"/>
  <c r="AR184" i="49"/>
  <c r="AR180" i="49"/>
  <c r="AT171" i="49"/>
  <c r="AU167" i="49"/>
  <c r="AT204" i="49"/>
  <c r="AT211" i="49" s="1"/>
  <c r="AT174" i="49"/>
  <c r="AS176" i="49"/>
  <c r="AS179" i="49" s="1"/>
  <c r="AR177" i="49"/>
  <c r="AQ181" i="49"/>
  <c r="AR223" i="49"/>
  <c r="AR227" i="49"/>
  <c r="AQ231" i="49"/>
  <c r="AQ230" i="49"/>
  <c r="AP228" i="49"/>
  <c r="AO232" i="49"/>
  <c r="AO233" i="49" s="1"/>
  <c r="AO229" i="49"/>
  <c r="AT214" i="49"/>
  <c r="AS219" i="49"/>
  <c r="AS222" i="49" s="1"/>
  <c r="AO186" i="49"/>
  <c r="AO189" i="49"/>
  <c r="AO190" i="49" s="1"/>
  <c r="AP185" i="49"/>
  <c r="AT172" i="49" l="1"/>
  <c r="AQ185" i="49"/>
  <c r="AP186" i="49"/>
  <c r="AP189" i="49"/>
  <c r="AP190" i="49" s="1"/>
  <c r="AT219" i="49"/>
  <c r="AT222" i="49" s="1"/>
  <c r="AU214" i="49"/>
  <c r="AT176" i="49"/>
  <c r="AT179" i="49" s="1"/>
  <c r="AU174" i="49"/>
  <c r="AR188" i="49"/>
  <c r="AR187" i="49"/>
  <c r="AS177" i="49"/>
  <c r="AR181" i="49"/>
  <c r="AU204" i="49"/>
  <c r="AU211" i="49" s="1"/>
  <c r="AV167" i="49"/>
  <c r="AU171" i="49"/>
  <c r="AS227" i="49"/>
  <c r="AS223" i="49"/>
  <c r="AQ228" i="49"/>
  <c r="AP229" i="49"/>
  <c r="AP232" i="49"/>
  <c r="AP233" i="49" s="1"/>
  <c r="AR231" i="49"/>
  <c r="AR230" i="49"/>
  <c r="AS184" i="49"/>
  <c r="AS180" i="49"/>
  <c r="AU172" i="49" l="1"/>
  <c r="AT223" i="49"/>
  <c r="AT227" i="49"/>
  <c r="AS230" i="49"/>
  <c r="AS231" i="49"/>
  <c r="AV174" i="49"/>
  <c r="AU176" i="49"/>
  <c r="AU179" i="49" s="1"/>
  <c r="AS187" i="49"/>
  <c r="AS188" i="49"/>
  <c r="AT177" i="49"/>
  <c r="AS181" i="49"/>
  <c r="AT180" i="49"/>
  <c r="AT184" i="49"/>
  <c r="AR228" i="49"/>
  <c r="AQ232" i="49"/>
  <c r="AQ233" i="49" s="1"/>
  <c r="AQ229" i="49"/>
  <c r="AV204" i="49"/>
  <c r="AV211" i="49" s="1"/>
  <c r="AW167" i="49"/>
  <c r="AV171" i="49"/>
  <c r="AV214" i="49"/>
  <c r="AU219" i="49"/>
  <c r="AU222" i="49" s="1"/>
  <c r="AQ186" i="49"/>
  <c r="AR185" i="49"/>
  <c r="AQ189" i="49"/>
  <c r="AQ190" i="49" s="1"/>
  <c r="AV172" i="49" l="1"/>
  <c r="AR189" i="49"/>
  <c r="AR190" i="49" s="1"/>
  <c r="AR186" i="49"/>
  <c r="AS185" i="49"/>
  <c r="AW204" i="49"/>
  <c r="AW211" i="49" s="1"/>
  <c r="AW171" i="49"/>
  <c r="AX167" i="49"/>
  <c r="AS228" i="49"/>
  <c r="AR232" i="49"/>
  <c r="AR233" i="49" s="1"/>
  <c r="AR229" i="49"/>
  <c r="AU177" i="49"/>
  <c r="AT181" i="49"/>
  <c r="AU184" i="49"/>
  <c r="AU180" i="49"/>
  <c r="AT231" i="49"/>
  <c r="AT230" i="49"/>
  <c r="AV219" i="49"/>
  <c r="AV222" i="49" s="1"/>
  <c r="AW214" i="49"/>
  <c r="AU223" i="49"/>
  <c r="AU227" i="49"/>
  <c r="AT187" i="49"/>
  <c r="AT188" i="49"/>
  <c r="AW174" i="49"/>
  <c r="AV176" i="49"/>
  <c r="AV179" i="49" s="1"/>
  <c r="AW172" i="49" l="1"/>
  <c r="AW176" i="49"/>
  <c r="AW179" i="49" s="1"/>
  <c r="AX174" i="49"/>
  <c r="AV177" i="49"/>
  <c r="AU181" i="49"/>
  <c r="AY167" i="49"/>
  <c r="AX204" i="49"/>
  <c r="AX211" i="49" s="1"/>
  <c r="H37" i="49" s="1"/>
  <c r="AX171" i="49"/>
  <c r="H14" i="49" s="1"/>
  <c r="AX214" i="49"/>
  <c r="AW219" i="49"/>
  <c r="AW222" i="49" s="1"/>
  <c r="AV184" i="49"/>
  <c r="AV180" i="49"/>
  <c r="AU231" i="49"/>
  <c r="AU230" i="49"/>
  <c r="AV223" i="49"/>
  <c r="AV227" i="49"/>
  <c r="AU188" i="49"/>
  <c r="AU187" i="49"/>
  <c r="AS229" i="49"/>
  <c r="AS232" i="49"/>
  <c r="AS233" i="49" s="1"/>
  <c r="AT228" i="49"/>
  <c r="AT185" i="49"/>
  <c r="AS189" i="49"/>
  <c r="AS190" i="49" s="1"/>
  <c r="AS186" i="49"/>
  <c r="AX172" i="49" l="1"/>
  <c r="AU228" i="49"/>
  <c r="AT229" i="49"/>
  <c r="AT232" i="49"/>
  <c r="AT233" i="49" s="1"/>
  <c r="AY214" i="49"/>
  <c r="AX219" i="49"/>
  <c r="AX222" i="49" s="1"/>
  <c r="AV230" i="49"/>
  <c r="AV231" i="49"/>
  <c r="AW177" i="49"/>
  <c r="AV181" i="49"/>
  <c r="AV188" i="49"/>
  <c r="AV187" i="49"/>
  <c r="AY174" i="49"/>
  <c r="AX176" i="49"/>
  <c r="AX179" i="49" s="1"/>
  <c r="AT189" i="49"/>
  <c r="AT190" i="49" s="1"/>
  <c r="AT186" i="49"/>
  <c r="AU185" i="49"/>
  <c r="AW227" i="49"/>
  <c r="AW223" i="49"/>
  <c r="AY204" i="49"/>
  <c r="AY211" i="49" s="1"/>
  <c r="AZ167" i="49"/>
  <c r="AY171" i="49"/>
  <c r="AW180" i="49"/>
  <c r="AW184" i="49"/>
  <c r="AY172" i="49" l="1"/>
  <c r="AY219" i="49"/>
  <c r="AY222" i="49" s="1"/>
  <c r="AZ214" i="49"/>
  <c r="AW230" i="49"/>
  <c r="AW231" i="49"/>
  <c r="AX180" i="49"/>
  <c r="AX184" i="49"/>
  <c r="AZ171" i="49"/>
  <c r="AZ204" i="49"/>
  <c r="AZ211" i="49" s="1"/>
  <c r="BA167" i="49"/>
  <c r="AU189" i="49"/>
  <c r="AU190" i="49" s="1"/>
  <c r="AU186" i="49"/>
  <c r="AV185" i="49"/>
  <c r="AY176" i="49"/>
  <c r="AY179" i="49" s="1"/>
  <c r="AZ174" i="49"/>
  <c r="AX177" i="49"/>
  <c r="AW181" i="49"/>
  <c r="AW187" i="49"/>
  <c r="AW188" i="49"/>
  <c r="AX223" i="49"/>
  <c r="AX227" i="49"/>
  <c r="AU229" i="49"/>
  <c r="AU232" i="49"/>
  <c r="AU233" i="49" s="1"/>
  <c r="AV228" i="49"/>
  <c r="AZ172" i="49" l="1"/>
  <c r="AV232" i="49"/>
  <c r="AV233" i="49" s="1"/>
  <c r="AW228" i="49"/>
  <c r="AV229" i="49"/>
  <c r="AY177" i="49"/>
  <c r="AX181" i="49"/>
  <c r="H18" i="49" s="1"/>
  <c r="AY184" i="49"/>
  <c r="AY180" i="49"/>
  <c r="BA171" i="49"/>
  <c r="BA172" i="49" s="1"/>
  <c r="BB167" i="49"/>
  <c r="BA204" i="49"/>
  <c r="BA211" i="49" s="1"/>
  <c r="AY227" i="49"/>
  <c r="AY223" i="49"/>
  <c r="BA174" i="49"/>
  <c r="AZ176" i="49"/>
  <c r="AZ179" i="49" s="1"/>
  <c r="AX187" i="49"/>
  <c r="H16" i="49" s="1"/>
  <c r="AX188" i="49"/>
  <c r="BA214" i="49"/>
  <c r="AZ219" i="49"/>
  <c r="AZ222" i="49" s="1"/>
  <c r="AX230" i="49"/>
  <c r="H39" i="49" s="1"/>
  <c r="AX231" i="49"/>
  <c r="AV189" i="49"/>
  <c r="AV190" i="49" s="1"/>
  <c r="AW185" i="49"/>
  <c r="AV186" i="49"/>
  <c r="AX185" i="49" l="1"/>
  <c r="AW189" i="49"/>
  <c r="AW190" i="49" s="1"/>
  <c r="AW186" i="49"/>
  <c r="AZ180" i="49"/>
  <c r="AZ184" i="49"/>
  <c r="AY188" i="49"/>
  <c r="AY187" i="49"/>
  <c r="BA219" i="49"/>
  <c r="BA222" i="49" s="1"/>
  <c r="BB214" i="49"/>
  <c r="BA176" i="49"/>
  <c r="BA179" i="49" s="1"/>
  <c r="BB174" i="49"/>
  <c r="BB171" i="49"/>
  <c r="BB172" i="49" s="1"/>
  <c r="BB204" i="49"/>
  <c r="BB211" i="49" s="1"/>
  <c r="BC167" i="49"/>
  <c r="AY231" i="49"/>
  <c r="AY230" i="49"/>
  <c r="AZ223" i="49"/>
  <c r="AZ227" i="49"/>
  <c r="AW229" i="49"/>
  <c r="AX228" i="49"/>
  <c r="AW232" i="49"/>
  <c r="AW233" i="49" s="1"/>
  <c r="AY181" i="49"/>
  <c r="AZ177" i="49"/>
  <c r="BB176" i="49" l="1"/>
  <c r="BB179" i="49" s="1"/>
  <c r="BC174" i="49"/>
  <c r="AZ230" i="49"/>
  <c r="AZ231" i="49"/>
  <c r="BC204" i="49"/>
  <c r="BC211" i="49" s="1"/>
  <c r="BC171" i="49"/>
  <c r="BC172" i="49" s="1"/>
  <c r="BD167" i="49"/>
  <c r="BA184" i="49"/>
  <c r="BA180" i="49"/>
  <c r="BC214" i="49"/>
  <c r="BB219" i="49"/>
  <c r="BB222" i="49" s="1"/>
  <c r="AZ188" i="49"/>
  <c r="AZ187" i="49"/>
  <c r="AX189" i="49"/>
  <c r="AX190" i="49" s="1"/>
  <c r="H19" i="49"/>
  <c r="H20" i="49" s="1"/>
  <c r="AX186" i="49"/>
  <c r="H15" i="49" s="1"/>
  <c r="AY185" i="49"/>
  <c r="H42" i="49"/>
  <c r="H43" i="49" s="1"/>
  <c r="AX232" i="49"/>
  <c r="AX233" i="49" s="1"/>
  <c r="AX229" i="49"/>
  <c r="H38" i="49" s="1"/>
  <c r="AY228" i="49"/>
  <c r="BA223" i="49"/>
  <c r="BA227" i="49"/>
  <c r="AZ181" i="49"/>
  <c r="BA177" i="49"/>
  <c r="BC219" i="49" l="1"/>
  <c r="BC222" i="49" s="1"/>
  <c r="BD214" i="49"/>
  <c r="BC176" i="49"/>
  <c r="BC179" i="49" s="1"/>
  <c r="BD174" i="49"/>
  <c r="BB177" i="49"/>
  <c r="BA181" i="49"/>
  <c r="AZ228" i="49"/>
  <c r="AY229" i="49"/>
  <c r="AY232" i="49"/>
  <c r="AY233" i="49" s="1"/>
  <c r="AZ185" i="49"/>
  <c r="AY189" i="49"/>
  <c r="AY190" i="49" s="1"/>
  <c r="AY186" i="49"/>
  <c r="BB180" i="49"/>
  <c r="BB184" i="49"/>
  <c r="BA187" i="49"/>
  <c r="BA188" i="49"/>
  <c r="BA230" i="49"/>
  <c r="BA231" i="49"/>
  <c r="BB227" i="49"/>
  <c r="BB223" i="49"/>
  <c r="BE167" i="49"/>
  <c r="BD204" i="49"/>
  <c r="BD211" i="49" s="1"/>
  <c r="BD171" i="49"/>
  <c r="BD172" i="49" s="1"/>
  <c r="AZ186" i="49" l="1"/>
  <c r="BA185" i="49"/>
  <c r="AZ189" i="49"/>
  <c r="AZ190" i="49" s="1"/>
  <c r="BC177" i="49"/>
  <c r="BB181" i="49"/>
  <c r="BC227" i="49"/>
  <c r="BC223" i="49"/>
  <c r="BD176" i="49"/>
  <c r="BD179" i="49" s="1"/>
  <c r="BE174" i="49"/>
  <c r="BB187" i="49"/>
  <c r="BB188" i="49"/>
  <c r="BE214" i="49"/>
  <c r="BD219" i="49"/>
  <c r="BD222" i="49" s="1"/>
  <c r="BE204" i="49"/>
  <c r="BE211" i="49" s="1"/>
  <c r="BE171" i="49"/>
  <c r="BE172" i="49" s="1"/>
  <c r="BF167" i="49"/>
  <c r="BB230" i="49"/>
  <c r="BB231" i="49"/>
  <c r="AZ232" i="49"/>
  <c r="AZ233" i="49" s="1"/>
  <c r="BA228" i="49"/>
  <c r="AZ229" i="49"/>
  <c r="BC184" i="49"/>
  <c r="BC180" i="49"/>
  <c r="BC188" i="49" l="1"/>
  <c r="BC187" i="49"/>
  <c r="BC231" i="49"/>
  <c r="BC230" i="49"/>
  <c r="BA186" i="49"/>
  <c r="BA189" i="49"/>
  <c r="BA190" i="49" s="1"/>
  <c r="BB185" i="49"/>
  <c r="BD223" i="49"/>
  <c r="BD227" i="49"/>
  <c r="BE176" i="49"/>
  <c r="BE179" i="49" s="1"/>
  <c r="BF174" i="49"/>
  <c r="BA232" i="49"/>
  <c r="BA233" i="49" s="1"/>
  <c r="BA229" i="49"/>
  <c r="BB228" i="49"/>
  <c r="BF204" i="49"/>
  <c r="BF211" i="49" s="1"/>
  <c r="BF171" i="49"/>
  <c r="BF172" i="49" s="1"/>
  <c r="BG167" i="49"/>
  <c r="BE219" i="49"/>
  <c r="BE222" i="49" s="1"/>
  <c r="BF214" i="49"/>
  <c r="BD184" i="49"/>
  <c r="BD180" i="49"/>
  <c r="BD177" i="49"/>
  <c r="BC181" i="49"/>
  <c r="BE177" i="49" l="1"/>
  <c r="BD181" i="49"/>
  <c r="BE227" i="49"/>
  <c r="BE223" i="49"/>
  <c r="BC228" i="49"/>
  <c r="BB232" i="49"/>
  <c r="BB233" i="49" s="1"/>
  <c r="BB229" i="49"/>
  <c r="BE184" i="49"/>
  <c r="BE180" i="49"/>
  <c r="BG204" i="49"/>
  <c r="BG211" i="49" s="1"/>
  <c r="BH167" i="49"/>
  <c r="BG171" i="49"/>
  <c r="BG172" i="49" s="1"/>
  <c r="BD231" i="49"/>
  <c r="BD230" i="49"/>
  <c r="BD188" i="49"/>
  <c r="BD187" i="49"/>
  <c r="BF219" i="49"/>
  <c r="BF222" i="49" s="1"/>
  <c r="BG214" i="49"/>
  <c r="BG174" i="49"/>
  <c r="BF176" i="49"/>
  <c r="BF179" i="49" s="1"/>
  <c r="BC185" i="49"/>
  <c r="BB186" i="49"/>
  <c r="BB189" i="49"/>
  <c r="BB190" i="49" s="1"/>
  <c r="BG176" i="49" l="1"/>
  <c r="BG179" i="49" s="1"/>
  <c r="BH174" i="49"/>
  <c r="BI167" i="49"/>
  <c r="BH204" i="49"/>
  <c r="BH211" i="49" s="1"/>
  <c r="BH171" i="49"/>
  <c r="BH172" i="49" s="1"/>
  <c r="BG219" i="49"/>
  <c r="BG222" i="49" s="1"/>
  <c r="BH214" i="49"/>
  <c r="BC186" i="49"/>
  <c r="BC189" i="49"/>
  <c r="BC190" i="49" s="1"/>
  <c r="BD185" i="49"/>
  <c r="BF227" i="49"/>
  <c r="BF223" i="49"/>
  <c r="BC229" i="49"/>
  <c r="BC232" i="49"/>
  <c r="BC233" i="49" s="1"/>
  <c r="BD228" i="49"/>
  <c r="BF177" i="49"/>
  <c r="BE181" i="49"/>
  <c r="BE230" i="49"/>
  <c r="BE231" i="49"/>
  <c r="BF180" i="49"/>
  <c r="BF184" i="49"/>
  <c r="BE187" i="49"/>
  <c r="BE188" i="49"/>
  <c r="BE228" i="49" l="1"/>
  <c r="BD229" i="49"/>
  <c r="BD232" i="49"/>
  <c r="BD233" i="49" s="1"/>
  <c r="BF230" i="49"/>
  <c r="BF231" i="49"/>
  <c r="BI214" i="49"/>
  <c r="BH219" i="49"/>
  <c r="BH222" i="49" s="1"/>
  <c r="BI204" i="49"/>
  <c r="BI211" i="49" s="1"/>
  <c r="BI171" i="49"/>
  <c r="BI172" i="49" s="1"/>
  <c r="BJ167" i="49"/>
  <c r="BD189" i="49"/>
  <c r="BD190" i="49" s="1"/>
  <c r="BD186" i="49"/>
  <c r="BE185" i="49"/>
  <c r="BG223" i="49"/>
  <c r="BG227" i="49"/>
  <c r="BH176" i="49"/>
  <c r="BH179" i="49" s="1"/>
  <c r="BI174" i="49"/>
  <c r="BF187" i="49"/>
  <c r="BF188" i="49"/>
  <c r="BG184" i="49"/>
  <c r="BG180" i="49"/>
  <c r="BF181" i="49"/>
  <c r="BG177" i="49"/>
  <c r="BJ171" i="49" l="1"/>
  <c r="BJ204" i="49"/>
  <c r="BJ211" i="49" s="1"/>
  <c r="BI219" i="49"/>
  <c r="BI222" i="49" s="1"/>
  <c r="BJ214" i="49"/>
  <c r="BJ219" i="49" s="1"/>
  <c r="BJ174" i="49"/>
  <c r="BJ176" i="49" s="1"/>
  <c r="BI176" i="49"/>
  <c r="BI179" i="49" s="1"/>
  <c r="BE189" i="49"/>
  <c r="BE190" i="49" s="1"/>
  <c r="BE186" i="49"/>
  <c r="BF185" i="49"/>
  <c r="BF228" i="49"/>
  <c r="BE232" i="49"/>
  <c r="BE233" i="49" s="1"/>
  <c r="BE229" i="49"/>
  <c r="BG188" i="49"/>
  <c r="BG187" i="49"/>
  <c r="BH184" i="49"/>
  <c r="BH180" i="49"/>
  <c r="BG181" i="49"/>
  <c r="BH177" i="49"/>
  <c r="BG231" i="49"/>
  <c r="BG230" i="49"/>
  <c r="BH223" i="49"/>
  <c r="BH227" i="49"/>
  <c r="BH231" i="49" l="1"/>
  <c r="BH230" i="49"/>
  <c r="BI177" i="49"/>
  <c r="BH181" i="49"/>
  <c r="BF229" i="49"/>
  <c r="BF232" i="49"/>
  <c r="BF233" i="49" s="1"/>
  <c r="BG228" i="49"/>
  <c r="BI184" i="49"/>
  <c r="BI180" i="49"/>
  <c r="BJ222" i="49"/>
  <c r="I37" i="49"/>
  <c r="BG185" i="49"/>
  <c r="BF186" i="49"/>
  <c r="BF189" i="49"/>
  <c r="BF190" i="49" s="1"/>
  <c r="BJ179" i="49"/>
  <c r="I14" i="49"/>
  <c r="B23" i="49" s="1"/>
  <c r="B33" i="49" s="1"/>
  <c r="C7" i="49" s="1"/>
  <c r="BH187" i="49"/>
  <c r="BH188" i="49"/>
  <c r="BI223" i="49"/>
  <c r="BI227" i="49"/>
  <c r="BJ172" i="49"/>
  <c r="BI231" i="49" l="1"/>
  <c r="BI230" i="49"/>
  <c r="BG189" i="49"/>
  <c r="BG190" i="49" s="1"/>
  <c r="BG186" i="49"/>
  <c r="BH185" i="49"/>
  <c r="BI188" i="49"/>
  <c r="BI187" i="49"/>
  <c r="BJ180" i="49"/>
  <c r="BJ184" i="49"/>
  <c r="BG229" i="49"/>
  <c r="BG232" i="49"/>
  <c r="BG233" i="49" s="1"/>
  <c r="BH228" i="49"/>
  <c r="BJ177" i="49"/>
  <c r="BJ181" i="49" s="1"/>
  <c r="I18" i="49" s="1"/>
  <c r="B31" i="49" s="1"/>
  <c r="BI181" i="49"/>
  <c r="BJ227" i="49"/>
  <c r="BJ223" i="49"/>
  <c r="BJ230" i="49" l="1"/>
  <c r="I39" i="49" s="1"/>
  <c r="BJ231" i="49"/>
  <c r="B234" i="49" s="1"/>
  <c r="BH232" i="49"/>
  <c r="BH233" i="49" s="1"/>
  <c r="BI228" i="49"/>
  <c r="BH229" i="49"/>
  <c r="BJ188" i="49"/>
  <c r="BJ187" i="49"/>
  <c r="I16" i="49" s="1"/>
  <c r="B29" i="49" s="1"/>
  <c r="BI185" i="49"/>
  <c r="BH189" i="49"/>
  <c r="BH190" i="49" s="1"/>
  <c r="BH186" i="49"/>
  <c r="BI186" i="49" l="1"/>
  <c r="BJ185" i="49"/>
  <c r="BI189" i="49"/>
  <c r="BI190" i="49" s="1"/>
  <c r="BI229" i="49"/>
  <c r="BI232" i="49"/>
  <c r="BI233" i="49" s="1"/>
  <c r="BJ228" i="49"/>
  <c r="I42" i="49" l="1"/>
  <c r="I43" i="49" s="1"/>
  <c r="BJ232" i="49"/>
  <c r="BJ233" i="49" s="1"/>
  <c r="BJ229" i="49"/>
  <c r="I38" i="49" s="1"/>
  <c r="B44" i="49" s="1"/>
  <c r="BJ189" i="49"/>
  <c r="BJ190" i="49" s="1"/>
  <c r="I19" i="49"/>
  <c r="I20" i="49" s="1"/>
  <c r="BJ186" i="49"/>
  <c r="I15" i="49" s="1"/>
  <c r="B28" i="49" s="1"/>
  <c r="C6" i="49" s="1"/>
  <c r="F17" i="49" l="1"/>
  <c r="E17" i="49"/>
  <c r="E40" i="49"/>
  <c r="F40" i="49"/>
  <c r="G40" i="49" l="1"/>
  <c r="H40" i="49" s="1"/>
  <c r="I40" i="49" s="1"/>
  <c r="B45" i="49"/>
  <c r="B30" i="49"/>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<sst xmlns="http://schemas.openxmlformats.org/spreadsheetml/2006/main" count="19705" uniqueCount="6076">
  <si>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</si>
  <si>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</si>
  <si>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</si>
  <si>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</si>
  <si>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</si>
  <si>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</si>
  <si>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</si>
  <si>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</si>
  <si>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</si>
  <si>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</si>
  <si>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</si>
  <si>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</si>
  <si>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</si>
  <si>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</si>
  <si>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</si>
  <si>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</si>
  <si>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</si>
  <si>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</si>
  <si>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</si>
  <si>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</si>
  <si>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</si>
  <si>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</si>
  <si>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</si>
  <si>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</si>
  <si>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</si>
  <si>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</si>
  <si>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</si>
  <si>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</si>
  <si>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</si>
  <si>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</si>
  <si>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</si>
  <si>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</si>
  <si>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</si>
  <si>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</si>
  <si>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</si>
  <si>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</si>
  <si>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</si>
  <si>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</si>
  <si>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</si>
  <si>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</si>
  <si>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</si>
  <si>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</si>
  <si>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</si>
  <si>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</si>
  <si>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</si>
  <si>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</si>
  <si>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</si>
  <si>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</si>
  <si>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</si>
  <si>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</si>
  <si>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</si>
  <si>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</si>
  <si>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</si>
  <si>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</si>
  <si>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</si>
  <si>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</si>
  <si>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</si>
  <si>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</si>
  <si>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</si>
  <si>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</si>
  <si>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</si>
  <si>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</si>
  <si>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</si>
  <si>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</si>
  <si>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</si>
  <si>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</si>
  <si>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</si>
  <si>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</si>
  <si>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</si>
  <si>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</si>
  <si>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</si>
  <si>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</si>
  <si>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</si>
  <si>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</si>
  <si>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</si>
  <si>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</si>
  <si>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</si>
  <si>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</si>
  <si>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</si>
  <si>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</si>
  <si>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</si>
  <si>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</si>
  <si>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</si>
  <si>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</si>
  <si>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</si>
  <si>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</si>
  <si>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</si>
  <si>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</si>
  <si>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</si>
  <si>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</si>
  <si>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</si>
  <si>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</si>
  <si>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</si>
  <si>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</si>
  <si>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</si>
  <si>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</si>
  <si>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</si>
  <si>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</si>
  <si>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</si>
  <si>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</si>
  <si>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</si>
  <si>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</si>
  <si>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</si>
  <si>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</si>
  <si>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</si>
  <si>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</si>
  <si>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</si>
  <si>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</si>
  <si>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</si>
  <si>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</si>
  <si>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</si>
  <si>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</si>
  <si>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</si>
  <si>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</si>
  <si>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</si>
  <si>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</si>
  <si>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</si>
  <si>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</si>
  <si>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</si>
  <si>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</si>
  <si>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</si>
  <si>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</si>
  <si>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</si>
  <si>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</si>
  <si>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</si>
  <si>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</si>
  <si>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</si>
  <si>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</si>
  <si>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</si>
  <si>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</si>
  <si>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</si>
  <si>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</si>
  <si>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</si>
  <si>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</si>
  <si>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</si>
  <si>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</si>
  <si>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</si>
  <si>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</si>
  <si>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</si>
  <si>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</si>
  <si>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</si>
  <si>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</si>
  <si>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</si>
  <si>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</si>
  <si>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</si>
  <si>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</si>
  <si>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</si>
  <si>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</si>
  <si>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</si>
  <si>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</si>
  <si>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</si>
  <si>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</si>
  <si>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</si>
  <si>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</si>
  <si>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</si>
  <si>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</si>
  <si>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</si>
  <si>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</si>
  <si>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</si>
  <si>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</si>
  <si>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</si>
  <si>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</si>
  <si>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</si>
  <si>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</si>
  <si>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</si>
  <si>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</si>
  <si>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</si>
  <si>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</si>
  <si>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</si>
  <si>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</si>
  <si>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</si>
  <si>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</si>
  <si>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</si>
  <si>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</si>
  <si>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</si>
  <si>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</si>
  <si>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</si>
  <si>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</si>
  <si>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</si>
  <si>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</si>
  <si>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</si>
  <si>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</si>
  <si>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</si>
  <si>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</si>
  <si>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</si>
  <si>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</si>
  <si>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</si>
  <si>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</si>
  <si>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</si>
  <si>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</si>
  <si>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</si>
  <si>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</si>
  <si>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</si>
  <si>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</si>
  <si>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</si>
  <si>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</si>
  <si>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</si>
  <si>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</si>
  <si>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</si>
  <si>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</si>
  <si>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</si>
  <si>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</si>
  <si>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</si>
  <si>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</si>
  <si>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</si>
  <si>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</si>
  <si>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</si>
  <si>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</si>
  <si>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</si>
  <si>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</si>
  <si>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</si>
  <si>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</si>
  <si>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</si>
  <si>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</si>
  <si>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</si>
  <si>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</si>
  <si>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</si>
  <si>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</si>
  <si>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</si>
  <si>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</si>
  <si>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</si>
  <si>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</si>
  <si>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</si>
  <si>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</si>
  <si>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</si>
  <si>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</si>
  <si>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</si>
  <si>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</si>
  <si>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</si>
  <si>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</si>
  <si>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</si>
  <si>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</si>
  <si>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</si>
  <si>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</si>
  <si>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</si>
  <si>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</si>
  <si>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</si>
  <si>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</si>
  <si>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</si>
  <si>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</si>
  <si>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</si>
  <si>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</si>
  <si>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</si>
  <si>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</si>
  <si>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</si>
  <si>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</si>
  <si>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</si>
  <si>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</si>
  <si>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</si>
  <si>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</si>
  <si>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</si>
  <si>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</si>
  <si>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</si>
  <si>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</si>
  <si>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</si>
  <si>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</si>
  <si>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</si>
  <si>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</si>
  <si>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</si>
  <si>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</si>
  <si>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</si>
  <si>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</si>
  <si>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</si>
  <si>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</si>
  <si>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</si>
  <si>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</si>
  <si>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</si>
  <si>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</si>
  <si>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</si>
  <si>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</si>
  <si>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</si>
  <si>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</si>
  <si>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</si>
  <si>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</si>
  <si>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</si>
  <si>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</si>
  <si>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</si>
  <si>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</si>
  <si>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</si>
  <si>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</si>
  <si>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</si>
  <si>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</si>
  <si>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</si>
  <si>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</si>
  <si>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</si>
  <si>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</si>
  <si>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</si>
  <si>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</si>
  <si>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</si>
  <si>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</si>
  <si>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</si>
  <si>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</si>
  <si>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</si>
  <si>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</si>
  <si>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</si>
  <si>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</si>
  <si>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</si>
  <si>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</si>
  <si>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</si>
  <si>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</si>
  <si>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</si>
  <si>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</si>
  <si>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</si>
  <si>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</si>
  <si>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</si>
  <si>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</si>
  <si>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</si>
  <si>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</si>
  <si>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</si>
  <si>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</si>
  <si>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</si>
  <si>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</si>
  <si>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</si>
  <si>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</si>
  <si>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</si>
  <si>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</si>
  <si>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</si>
  <si>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</si>
  <si>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</si>
  <si>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</si>
  <si>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</si>
  <si>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</si>
  <si>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</si>
  <si>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</si>
  <si>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</si>
  <si>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</si>
  <si>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</si>
  <si>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</si>
  <si>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</si>
  <si>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</si>
  <si>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</si>
  <si>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</si>
  <si>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</si>
  <si>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</si>
  <si>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</si>
  <si>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</si>
  <si>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</si>
  <si>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</si>
  <si>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</si>
  <si>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</si>
  <si>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</si>
  <si>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</si>
  <si>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</si>
  <si>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</si>
  <si>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</si>
  <si>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</si>
  <si>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</si>
  <si>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</si>
  <si>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</si>
  <si>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</si>
  <si>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</si>
  <si>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</si>
  <si>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</si>
  <si>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</si>
  <si>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</si>
  <si>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</si>
  <si>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</si>
  <si>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</si>
  <si>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</si>
  <si>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</si>
  <si>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</si>
  <si>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</si>
  <si>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</si>
  <si>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</si>
  <si>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</si>
  <si>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</si>
  <si>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</si>
  <si>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</si>
  <si>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</si>
  <si>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</si>
  <si>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</si>
  <si>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</si>
  <si>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</si>
  <si>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</si>
  <si>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</si>
  <si>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</si>
  <si>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</si>
  <si>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</si>
  <si>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</si>
  <si>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</si>
  <si>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</si>
  <si>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</si>
  <si>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</si>
  <si>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</si>
  <si>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</si>
  <si>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</si>
  <si>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</si>
  <si>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</si>
  <si>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</si>
  <si>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</si>
  <si>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</si>
  <si>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</si>
  <si>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</si>
  <si>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</si>
  <si>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</si>
  <si>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</si>
  <si>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</si>
  <si>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</si>
  <si>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</si>
  <si>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</si>
  <si>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</si>
  <si>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</si>
  <si>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</si>
  <si>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</si>
  <si>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</si>
  <si>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</si>
  <si>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</si>
  <si>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</si>
  <si>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</si>
  <si>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</si>
  <si>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</si>
  <si>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</si>
  <si>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</si>
  <si>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</si>
  <si>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</si>
  <si>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</si>
  <si>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</si>
  <si>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</si>
  <si>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</si>
  <si>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</si>
  <si>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</si>
  <si>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</si>
  <si>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</si>
  <si>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</si>
  <si>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</si>
  <si>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</si>
  <si>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</si>
  <si>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</si>
  <si>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</si>
  <si>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</si>
  <si>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</si>
  <si>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</si>
  <si>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</si>
  <si>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</si>
  <si>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</si>
  <si>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</si>
  <si>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</si>
  <si>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</si>
  <si>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</si>
  <si>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</si>
  <si>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</si>
  <si>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</si>
  <si>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</si>
  <si>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</si>
  <si>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</si>
  <si>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</si>
  <si>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</si>
  <si>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</si>
  <si>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</si>
  <si>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</si>
  <si>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</si>
  <si>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</si>
  <si>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</si>
  <si>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</si>
  <si>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</si>
  <si>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</si>
  <si>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</si>
  <si>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</si>
  <si>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</si>
  <si>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</si>
  <si>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</si>
  <si>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</si>
  <si>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</si>
  <si>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</si>
  <si>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</si>
  <si>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</si>
  <si>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</si>
  <si>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</si>
  <si>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</si>
  <si>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</si>
  <si>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</si>
  <si>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</si>
  <si>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</si>
  <si>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</si>
  <si>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</si>
  <si>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</si>
  <si>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</si>
  <si>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</si>
  <si>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</si>
  <si>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</si>
  <si>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</si>
  <si>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</si>
  <si>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</si>
  <si>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</si>
  <si>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</si>
  <si>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</si>
  <si>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</si>
  <si>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</si>
  <si>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</si>
  <si>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</si>
  <si>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</si>
  <si>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</si>
  <si>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</si>
  <si>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</si>
  <si>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</si>
  <si>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</si>
  <si>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</si>
  <si>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</si>
  <si>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</si>
  <si>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</si>
  <si>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</si>
  <si>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</si>
  <si>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</si>
  <si>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</si>
  <si>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</si>
  <si>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</si>
  <si>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</si>
  <si>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</si>
  <si>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</si>
  <si>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</si>
  <si>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</si>
  <si>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</si>
  <si>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</si>
  <si>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</si>
  <si>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</si>
  <si>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</si>
  <si>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</si>
  <si>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</si>
  <si>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</si>
  <si>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</si>
  <si>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</si>
  <si>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</si>
  <si>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</si>
  <si>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</si>
  <si>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</si>
  <si>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</si>
  <si>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</si>
  <si>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</si>
  <si>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</si>
  <si>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</si>
  <si>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</si>
  <si>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</si>
  <si>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</si>
  <si>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</si>
  <si>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</si>
  <si>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</si>
  <si>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</si>
  <si>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</si>
  <si>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</si>
  <si>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</si>
  <si>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</si>
  <si>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</si>
  <si>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</si>
  <si>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</si>
  <si>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</si>
  <si>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</si>
  <si>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</si>
  <si>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</si>
  <si>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</si>
  <si>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</si>
  <si>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</si>
  <si>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</si>
  <si>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</si>
  <si>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</si>
  <si>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</si>
  <si>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</si>
  <si>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</si>
  <si>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</si>
  <si>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</si>
  <si>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</si>
  <si>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</si>
  <si>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</si>
  <si>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</si>
  <si>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</si>
  <si>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</si>
  <si>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</si>
  <si>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</si>
  <si>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</si>
  <si>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</si>
  <si>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</si>
  <si>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</si>
  <si>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</si>
  <si>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</si>
  <si>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</si>
  <si>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</si>
  <si>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</si>
  <si>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</si>
  <si>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</si>
  <si>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</si>
  <si>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</si>
  <si>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</si>
  <si>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</si>
  <si>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</si>
  <si>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</si>
  <si>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</si>
  <si>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</si>
  <si>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</si>
  <si>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</si>
  <si>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</si>
  <si>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</si>
  <si>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</si>
  <si>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</si>
  <si>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</si>
  <si>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</si>
  <si>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</si>
  <si>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</si>
  <si>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</si>
  <si>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</si>
  <si>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</si>
  <si>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</si>
  <si>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</si>
  <si>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</si>
  <si>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</si>
  <si>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</si>
  <si>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</si>
  <si>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</si>
  <si>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</si>
  <si>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</si>
  <si>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</si>
  <si>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</si>
  <si>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</si>
  <si>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</si>
  <si>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</si>
  <si>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</si>
  <si>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</si>
  <si>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</si>
  <si>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</si>
  <si>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</si>
  <si>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</si>
  <si>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</si>
  <si>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</si>
  <si>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</si>
  <si>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</si>
  <si>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</si>
  <si>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</si>
  <si>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</si>
  <si>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</si>
  <si>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</si>
  <si>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</si>
  <si>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</si>
  <si>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</si>
  <si>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</si>
  <si>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</si>
  <si>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</si>
  <si>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</si>
  <si>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</si>
  <si>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</si>
  <si>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</si>
  <si>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</si>
  <si>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</si>
  <si>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</si>
  <si>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</si>
  <si>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</si>
  <si>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</si>
  <si>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</si>
  <si>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</si>
  <si>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</si>
  <si>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</si>
  <si>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</si>
  <si>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</si>
  <si>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</si>
  <si>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</si>
  <si>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</si>
  <si>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</si>
  <si>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</si>
  <si>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</si>
  <si>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</si>
  <si>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</si>
  <si>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</si>
  <si>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</si>
  <si>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</si>
  <si>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</si>
  <si>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</si>
  <si>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</si>
  <si>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</si>
  <si>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</si>
  <si>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</si>
  <si>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</si>
  <si>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</si>
  <si>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</si>
  <si>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</si>
  <si>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</si>
  <si>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</si>
  <si>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</si>
  <si>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</si>
  <si>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</si>
  <si>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</si>
  <si>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</si>
  <si>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</si>
  <si>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</si>
  <si>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</si>
  <si>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</si>
  <si>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</si>
  <si>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</si>
  <si>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</si>
  <si>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</si>
  <si>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</si>
  <si>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</si>
  <si>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</si>
  <si>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</si>
  <si>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</si>
  <si>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</si>
  <si>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</si>
  <si>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</si>
  <si>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</si>
  <si>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</si>
  <si>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</si>
  <si>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</si>
  <si>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</si>
  <si>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</si>
  <si>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</si>
  <si>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</si>
  <si>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</si>
  <si>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</si>
  <si>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</si>
  <si>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</si>
  <si>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</si>
  <si>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</si>
  <si>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</si>
  <si>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</si>
  <si>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</si>
  <si>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</si>
  <si>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</si>
  <si>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</si>
  <si>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</si>
  <si>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</si>
  <si>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</si>
  <si>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</si>
  <si>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</si>
  <si>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</si>
  <si>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</si>
  <si>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</si>
  <si>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</si>
  <si>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</si>
  <si>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</si>
  <si>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</si>
  <si>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</si>
  <si>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</si>
  <si>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</si>
  <si>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</si>
  <si>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</si>
  <si>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</si>
  <si>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</si>
  <si>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</si>
  <si>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</si>
  <si>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</si>
  <si>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</si>
  <si>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</si>
  <si>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</si>
  <si>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</si>
  <si>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</si>
  <si>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</si>
  <si>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</si>
  <si>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</si>
  <si>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</si>
  <si>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</si>
  <si>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</si>
  <si>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</si>
  <si>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</si>
  <si>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</si>
  <si>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</si>
  <si>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</si>
  <si>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</si>
  <si>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</si>
  <si>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</si>
  <si>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</si>
  <si>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</si>
  <si>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</si>
  <si>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</si>
  <si>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</si>
  <si>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</si>
  <si>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</si>
  <si>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</si>
  <si>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</si>
  <si>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</si>
  <si>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</si>
  <si>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</si>
  <si>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</si>
  <si>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</si>
  <si>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</si>
  <si>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</si>
  <si>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</si>
  <si>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</si>
  <si>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</si>
  <si>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</si>
  <si>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</si>
  <si>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</si>
  <si>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</si>
  <si>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</si>
  <si>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</si>
  <si>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</si>
  <si>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</si>
  <si>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</si>
  <si>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</si>
  <si>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</si>
  <si>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</si>
  <si>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</si>
  <si>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</si>
  <si>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</si>
  <si>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</si>
  <si>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</si>
  <si>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</si>
  <si>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</si>
  <si>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</si>
  <si>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</si>
  <si>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</si>
  <si>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</si>
  <si>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</si>
  <si>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</si>
  <si>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</si>
  <si>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</si>
  <si>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</si>
  <si>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</si>
  <si>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</si>
  <si>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</si>
  <si>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</si>
  <si>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</si>
  <si>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</si>
  <si>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</si>
  <si>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</si>
  <si>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</si>
  <si>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</si>
  <si>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</si>
  <si>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</si>
  <si>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</si>
  <si>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</si>
  <si>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</si>
  <si>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</si>
  <si>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</si>
  <si>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</si>
  <si>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</si>
  <si>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</si>
  <si>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</si>
  <si>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</si>
  <si>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</si>
  <si>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</si>
  <si>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</si>
  <si>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</si>
  <si>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</si>
  <si>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</si>
  <si>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</si>
  <si>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</si>
  <si>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</si>
  <si>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</si>
  <si>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</si>
  <si>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</si>
  <si>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</si>
  <si>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</si>
  <si>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</si>
  <si>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</si>
  <si>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</si>
  <si>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</si>
  <si>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</si>
  <si>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</si>
  <si>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</si>
  <si>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</si>
  <si>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</si>
  <si>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</si>
  <si>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</si>
  <si>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</si>
  <si>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</si>
  <si>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</si>
  <si>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</si>
  <si>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</si>
  <si>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</si>
  <si>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</si>
  <si>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</si>
  <si>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</si>
  <si>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</si>
  <si>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</si>
  <si>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</si>
  <si>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</si>
  <si>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</si>
  <si>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</si>
  <si>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</si>
  <si>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</si>
  <si>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</si>
  <si>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</si>
  <si>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</si>
  <si>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</si>
  <si>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</si>
  <si>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</si>
  <si>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</si>
  <si>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</si>
  <si>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</si>
  <si>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</si>
  <si>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</si>
  <si>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</si>
  <si>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</si>
  <si>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</si>
  <si>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</si>
  <si>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</si>
  <si>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</si>
  <si>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</si>
  <si>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</si>
  <si>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</si>
  <si>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</si>
  <si>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</si>
  <si>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</si>
  <si>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</si>
  <si>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</si>
  <si>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</si>
  <si>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</si>
  <si>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</si>
  <si>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</si>
  <si>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</si>
  <si>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</si>
  <si>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</si>
  <si>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</si>
  <si>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</si>
  <si>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</si>
  <si>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</si>
  <si>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</si>
  <si>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</si>
  <si>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</si>
  <si>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</si>
  <si>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</si>
  <si>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</si>
  <si>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</si>
  <si>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</si>
  <si>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</si>
  <si>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</si>
  <si>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</si>
  <si>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</si>
  <si>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</si>
  <si>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</si>
  <si>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</si>
  <si>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</si>
  <si>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</si>
  <si>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</si>
  <si>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</si>
  <si>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</si>
  <si>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</si>
  <si>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</si>
  <si>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</si>
  <si>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</si>
  <si>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</si>
  <si>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</si>
  <si>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</si>
  <si>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</si>
  <si>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</si>
  <si>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</si>
  <si>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</si>
  <si>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</si>
  <si>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</si>
  <si>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</si>
  <si>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</si>
  <si>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</si>
  <si>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</si>
  <si>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</si>
  <si>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</si>
  <si>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</si>
  <si>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</si>
  <si>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</si>
  <si>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</si>
  <si>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</si>
  <si>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</si>
  <si>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</si>
  <si>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</si>
  <si>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</si>
  <si>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</si>
  <si>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</si>
  <si>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</si>
  <si>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</si>
  <si>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</si>
  <si>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</si>
  <si>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</si>
  <si>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</si>
  <si>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</si>
  <si>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</si>
  <si>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</si>
  <si>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</si>
  <si>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</si>
  <si>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</si>
  <si>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</si>
  <si>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</si>
  <si>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</si>
  <si>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</si>
  <si>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</si>
  <si>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</si>
  <si>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</si>
  <si>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</si>
  <si>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</si>
  <si>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</si>
  <si>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</si>
  <si>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</si>
  <si>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</si>
  <si>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</si>
  <si>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</si>
  <si>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</si>
  <si>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</si>
  <si>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</si>
  <si>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</si>
  <si>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</si>
  <si>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</si>
  <si>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</si>
  <si>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</si>
  <si>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</si>
  <si>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</si>
  <si>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</si>
  <si>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</si>
  <si>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</si>
  <si>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</si>
  <si>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</si>
  <si>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</si>
  <si>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</si>
  <si>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</si>
  <si>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</si>
  <si>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</si>
  <si>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</si>
  <si>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</si>
  <si>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</si>
  <si>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</si>
  <si>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</si>
  <si>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</si>
  <si>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</si>
  <si>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</si>
  <si>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</si>
  <si>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</si>
  <si>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</si>
  <si>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</si>
  <si>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</si>
  <si>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</si>
  <si>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</si>
  <si>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</si>
  <si>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</si>
  <si>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</si>
  <si>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</si>
  <si>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</si>
  <si>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</si>
  <si>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</si>
  <si>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</si>
  <si>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</si>
  <si>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</si>
  <si>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</si>
  <si>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</si>
  <si>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</si>
  <si>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</si>
  <si>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</si>
  <si>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</si>
  <si>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</si>
  <si>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</si>
  <si>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</si>
  <si>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</si>
  <si>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</si>
  <si>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</si>
  <si>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</si>
  <si>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</si>
  <si>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</si>
  <si>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</si>
  <si>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</si>
  <si>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</si>
  <si>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</si>
  <si>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</si>
  <si>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</si>
  <si>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</si>
  <si>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</si>
  <si>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</si>
  <si>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</si>
  <si>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</si>
  <si>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</si>
  <si>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</si>
  <si>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</si>
  <si>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</si>
  <si>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</si>
  <si>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</si>
  <si>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</si>
  <si>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</si>
  <si>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</si>
  <si>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</si>
  <si>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</si>
  <si>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</si>
  <si>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</si>
  <si>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</si>
  <si>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</si>
  <si>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</si>
  <si>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</si>
  <si>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</si>
  <si>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</si>
  <si>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</si>
  <si>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</si>
  <si>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</si>
  <si>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</si>
  <si>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</si>
  <si>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</si>
  <si>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</si>
  <si>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</si>
  <si>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</si>
  <si>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</si>
  <si>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</si>
  <si>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</si>
  <si>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</si>
  <si>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</si>
  <si>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</si>
  <si>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</si>
  <si>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</si>
  <si>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</si>
  <si>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</si>
  <si>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</si>
  <si>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</si>
  <si>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</si>
  <si>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</si>
  <si>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</si>
  <si>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</si>
  <si>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</si>
  <si>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</si>
  <si>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</si>
  <si>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</si>
  <si>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</si>
  <si>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</si>
  <si>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</si>
  <si>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</si>
  <si>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</si>
  <si>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</si>
  <si>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</si>
  <si>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</si>
  <si>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</si>
  <si>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</si>
  <si>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</si>
  <si>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</si>
  <si>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</si>
  <si>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</si>
  <si>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</si>
  <si>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</si>
  <si>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</si>
  <si>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</si>
  <si>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</si>
  <si>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</si>
  <si>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</si>
  <si>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</si>
  <si>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</si>
  <si>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</si>
  <si>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</si>
  <si>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</si>
  <si>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</si>
  <si>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</si>
  <si>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</si>
  <si>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</si>
  <si>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</si>
  <si>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</si>
  <si>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</si>
  <si>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</si>
  <si>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</si>
  <si>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</si>
  <si>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</si>
  <si>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</si>
  <si>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</si>
  <si>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</si>
  <si>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</si>
  <si>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</si>
  <si>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</si>
  <si>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</si>
  <si>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</si>
  <si>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</si>
  <si>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</si>
  <si>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</si>
  <si>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</si>
  <si>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</si>
  <si>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</si>
  <si>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</si>
  <si>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</si>
  <si>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</si>
  <si>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</si>
  <si>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</si>
  <si>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</si>
  <si>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</si>
  <si>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</si>
  <si>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</si>
  <si>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</si>
  <si>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</si>
  <si>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</si>
  <si>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</si>
  <si>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</si>
  <si>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</si>
  <si>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</si>
  <si>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</si>
  <si>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</si>
  <si>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</si>
  <si>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</si>
  <si>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</si>
  <si>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</si>
  <si>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</si>
  <si>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</si>
  <si>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</si>
  <si>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</si>
  <si>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</si>
  <si>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</si>
  <si>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</si>
  <si>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</si>
  <si>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</si>
  <si>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</si>
  <si>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</si>
  <si>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</si>
  <si>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</si>
  <si>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</si>
  <si>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</si>
  <si>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</si>
  <si>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</si>
  <si>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</si>
  <si>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</si>
  <si>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</si>
  <si>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</si>
  <si>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</si>
  <si>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</si>
  <si>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</si>
  <si>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</si>
  <si>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</si>
  <si>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</si>
  <si>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</si>
  <si>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</si>
  <si>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</si>
  <si>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</si>
  <si>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</si>
  <si>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</si>
  <si>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</si>
  <si>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</si>
  <si>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</si>
  <si>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</si>
  <si>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</si>
  <si>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</si>
  <si>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</si>
  <si>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</si>
  <si>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</si>
  <si>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</si>
  <si>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</si>
  <si>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</si>
  <si>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</si>
  <si>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</si>
  <si>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</si>
  <si>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</si>
  <si>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</si>
  <si>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</si>
  <si>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</si>
  <si>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</si>
  <si>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</si>
  <si>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</si>
  <si>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</si>
  <si>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</si>
  <si>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</si>
  <si>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</si>
  <si>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</si>
  <si>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</si>
  <si>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</si>
  <si>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</si>
  <si>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</si>
  <si>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</si>
  <si>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</si>
  <si>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</si>
  <si>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</si>
  <si>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</si>
  <si>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</si>
  <si>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</si>
  <si>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</si>
  <si>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</si>
  <si>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</si>
  <si>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</si>
  <si>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</si>
  <si>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</si>
  <si>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</si>
  <si>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</si>
  <si>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</si>
  <si>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</si>
  <si>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</si>
  <si>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</si>
  <si>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</si>
  <si>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</si>
  <si>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</si>
  <si>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</si>
  <si>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</si>
  <si>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</si>
  <si>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</si>
  <si>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</si>
  <si>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</si>
  <si>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</si>
  <si>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</si>
  <si>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</si>
  <si>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</si>
  <si>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</si>
  <si>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</si>
  <si>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</si>
  <si>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</si>
  <si>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</si>
  <si>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</si>
  <si>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</si>
  <si>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</si>
  <si>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</si>
  <si>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</si>
  <si>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</si>
  <si>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</si>
  <si>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</si>
  <si>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</si>
  <si>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</si>
  <si>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</si>
  <si>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</si>
  <si>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</si>
  <si>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</si>
  <si>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</si>
  <si>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</si>
  <si>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</si>
  <si>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</si>
  <si>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</si>
  <si>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</si>
  <si>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</si>
  <si>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</si>
  <si>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</si>
  <si>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</si>
  <si>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</si>
  <si>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</si>
  <si>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</si>
  <si>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</si>
  <si>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</si>
  <si>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</si>
  <si>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</si>
  <si>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</si>
  <si>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</si>
  <si>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</si>
  <si>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</si>
  <si>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</si>
  <si>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</si>
  <si>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</si>
  <si>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</si>
  <si>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</si>
  <si>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</si>
  <si>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</si>
  <si>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</si>
  <si>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</si>
  <si>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</si>
  <si>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</si>
  <si>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</si>
  <si>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</si>
  <si>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</si>
  <si>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</si>
  <si>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</si>
  <si>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</si>
  <si>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</si>
  <si>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</si>
  <si>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</si>
  <si>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</si>
  <si>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</si>
  <si>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</si>
  <si>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</si>
  <si>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</si>
  <si>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</si>
  <si>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</si>
  <si>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</si>
  <si>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</si>
  <si>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</si>
  <si>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</si>
  <si>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</si>
  <si>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</si>
  <si>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</si>
  <si>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</si>
  <si>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</si>
  <si>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</si>
  <si>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</si>
  <si>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</si>
  <si>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</si>
  <si>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</si>
  <si>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</si>
  <si>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</si>
  <si>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</si>
  <si>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</si>
  <si>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</si>
  <si>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</si>
  <si>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</si>
  <si>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</si>
  <si>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</si>
  <si>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</si>
  <si>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</si>
  <si>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</si>
  <si>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</si>
  <si>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</si>
  <si>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</si>
  <si>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</si>
  <si>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</si>
  <si>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</si>
  <si>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</si>
  <si>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</si>
  <si>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</si>
  <si>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</si>
  <si>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</si>
  <si>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</si>
  <si>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</si>
  <si>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</si>
  <si>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</si>
  <si>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</si>
  <si>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</si>
  <si>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</si>
  <si>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</si>
  <si>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</si>
  <si>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</si>
  <si>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</si>
  <si>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</si>
  <si>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</si>
  <si>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</si>
  <si>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</si>
  <si>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</si>
  <si>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</si>
  <si>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</si>
  <si>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</si>
  <si>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</si>
  <si>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</si>
  <si>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</si>
  <si>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</si>
  <si>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</si>
  <si>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</si>
  <si>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</si>
  <si>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</si>
  <si>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</si>
  <si>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</si>
  <si>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</si>
  <si>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</si>
  <si>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</si>
  <si>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</si>
  <si>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</si>
  <si>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</si>
  <si>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</si>
  <si>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</si>
  <si>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</si>
  <si>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</si>
  <si>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</si>
  <si>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</si>
  <si>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</si>
  <si>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</si>
  <si>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</si>
  <si>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</si>
  <si>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</si>
  <si>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</si>
  <si>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</si>
  <si>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</si>
  <si>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</si>
  <si>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</si>
  <si>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</si>
  <si>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</si>
  <si>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</si>
  <si>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</si>
  <si>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</si>
  <si>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</si>
  <si>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</si>
  <si>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</si>
  <si>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</si>
  <si>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</si>
  <si>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</si>
  <si>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</si>
  <si>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</si>
  <si>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</si>
  <si>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</si>
  <si>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</si>
  <si>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</si>
  <si>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</si>
  <si>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</si>
  <si>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</si>
  <si>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</si>
  <si>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</si>
  <si>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</si>
  <si>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</si>
  <si>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</si>
  <si>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</si>
  <si>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</si>
  <si>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</si>
  <si>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</si>
  <si>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</si>
  <si>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</si>
  <si>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</si>
  <si>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</si>
  <si>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</si>
  <si>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</si>
  <si>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</si>
  <si>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</si>
  <si>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</si>
  <si>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</si>
  <si>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</si>
  <si>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</si>
  <si>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</si>
  <si>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</si>
  <si>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</si>
  <si>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</si>
  <si>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</si>
  <si>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</si>
  <si>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</si>
  <si>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</si>
  <si>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</si>
  <si>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</si>
  <si>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</si>
  <si>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</si>
  <si>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</si>
  <si>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</si>
  <si>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</si>
  <si>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</si>
  <si>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</si>
  <si>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</si>
  <si>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</si>
  <si>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</si>
  <si>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</si>
  <si>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</si>
  <si>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</si>
  <si>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</si>
  <si>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</si>
  <si>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</si>
  <si>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</si>
  <si>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</si>
  <si>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</si>
  <si>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</si>
  <si>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</si>
  <si>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</si>
  <si>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</si>
  <si>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</si>
  <si>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</si>
  <si>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</si>
  <si>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</si>
  <si>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</si>
  <si>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</si>
  <si>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</si>
  <si>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</si>
  <si>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</si>
  <si>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</si>
  <si>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</si>
  <si>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</si>
  <si>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</si>
  <si>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</si>
  <si>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</si>
  <si>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</si>
  <si>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</si>
  <si>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</si>
  <si>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</si>
  <si>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</si>
  <si>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</si>
  <si>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</si>
  <si>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</si>
  <si>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</si>
  <si>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</si>
  <si>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</si>
  <si>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</si>
  <si>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</si>
  <si>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</si>
  <si>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</si>
  <si>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</si>
  <si>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</si>
  <si>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</si>
  <si>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</si>
  <si>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</si>
  <si>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</si>
  <si>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</si>
  <si>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</si>
  <si>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</si>
  <si>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</si>
  <si>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</si>
  <si>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</si>
  <si>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</si>
  <si>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</si>
  <si>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</si>
  <si>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</si>
  <si>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</si>
  <si>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</si>
  <si>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</si>
  <si>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</si>
  <si>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</si>
  <si>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</si>
  <si>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</si>
  <si>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</si>
  <si>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</si>
  <si>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</si>
  <si>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</si>
  <si>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</si>
  <si>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</si>
  <si>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</si>
  <si>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</si>
  <si>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</si>
  <si>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</si>
  <si>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</si>
  <si>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</si>
  <si>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</si>
  <si>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</si>
  <si>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</si>
  <si>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</si>
  <si>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</si>
  <si>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</si>
  <si>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</si>
  <si>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</si>
  <si>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</si>
  <si>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</si>
  <si>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</si>
  <si>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</si>
  <si>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</si>
  <si>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</si>
  <si>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</si>
  <si>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</si>
  <si>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</si>
  <si>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</si>
  <si>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</si>
  <si>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</si>
  <si>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</si>
  <si>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</si>
  <si>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</si>
  <si>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</si>
  <si>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</si>
  <si>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</si>
  <si>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</si>
  <si>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</si>
  <si>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</si>
  <si>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</si>
  <si>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</si>
  <si>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</si>
  <si>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</si>
  <si>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</si>
  <si>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</si>
  <si>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</si>
  <si>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</si>
  <si>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</si>
  <si>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</si>
  <si>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</si>
  <si>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</si>
  <si>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</si>
  <si>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</si>
  <si>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</si>
  <si>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</si>
  <si>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</si>
  <si>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</si>
  <si>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</si>
  <si>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</si>
  <si>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</si>
  <si>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</si>
  <si>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</si>
  <si>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</si>
  <si>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</si>
  <si>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</si>
  <si>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</si>
  <si>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</si>
  <si>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</si>
  <si>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</si>
  <si>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</si>
  <si>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</si>
  <si>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</si>
  <si>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</si>
  <si>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</si>
  <si>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</si>
  <si>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</si>
  <si>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</si>
  <si>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</si>
  <si>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</si>
  <si>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</si>
  <si>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</si>
  <si>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</si>
  <si>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</si>
  <si>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</si>
  <si>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</si>
  <si>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</si>
  <si>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</si>
  <si>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</si>
  <si>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</si>
  <si>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</si>
  <si>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</si>
  <si>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</si>
  <si>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</si>
  <si>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</si>
  <si>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</si>
  <si>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</si>
  <si>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</si>
  <si>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</si>
  <si>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</si>
  <si>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</si>
  <si>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</si>
  <si>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</si>
  <si>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</si>
  <si>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</si>
  <si>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</si>
  <si>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</si>
  <si>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</si>
  <si>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</si>
  <si>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</si>
  <si>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</si>
  <si>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</si>
  <si>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</si>
  <si>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</si>
  <si>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</si>
  <si>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</si>
  <si>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</si>
  <si>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</si>
  <si>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</si>
  <si>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</si>
  <si>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</si>
  <si>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</si>
  <si>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</si>
  <si>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</si>
  <si>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</si>
  <si>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</si>
  <si>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</si>
  <si>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</si>
  <si>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</si>
  <si>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</si>
  <si>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</si>
  <si>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</si>
  <si>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</si>
  <si>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</si>
  <si>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</si>
  <si>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</si>
  <si>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</si>
  <si>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</si>
  <si>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</si>
  <si>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</si>
  <si>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</si>
  <si>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</si>
  <si>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</si>
  <si>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</si>
  <si>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</si>
  <si>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</si>
  <si>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</si>
  <si>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</si>
  <si>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</si>
  <si>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</si>
  <si>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</si>
  <si>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</si>
  <si>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</si>
  <si>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</si>
  <si>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</si>
  <si>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</si>
  <si>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</si>
  <si>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</si>
  <si>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</si>
  <si>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</si>
  <si>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</si>
  <si>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</si>
  <si>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</si>
  <si>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</si>
  <si>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</si>
  <si>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</si>
  <si>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</si>
  <si>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</si>
  <si>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</si>
  <si>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</si>
  <si>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</si>
  <si>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</si>
  <si>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</si>
  <si>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</si>
  <si>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</si>
  <si>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</si>
  <si>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</si>
  <si>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</si>
  <si>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</si>
  <si>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</si>
  <si>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</si>
  <si>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</si>
  <si>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</si>
  <si>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</si>
  <si>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</si>
  <si>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</si>
  <si>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</si>
  <si>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</si>
  <si>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</si>
  <si>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</si>
  <si>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</si>
  <si>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</si>
  <si>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</si>
  <si>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</si>
  <si>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</si>
  <si>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</si>
  <si>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</si>
  <si>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</si>
  <si>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</si>
  <si>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</si>
  <si>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</si>
  <si>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</si>
  <si>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</si>
  <si>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</si>
  <si>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</si>
  <si>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</si>
  <si>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</si>
  <si>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</si>
  <si>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</si>
  <si>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</si>
  <si>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</si>
  <si>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</si>
  <si>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</si>
  <si>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</si>
  <si>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</si>
  <si>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</si>
  <si>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</si>
  <si>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</si>
  <si>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</si>
  <si>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</si>
  <si>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</si>
  <si>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</si>
  <si>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</si>
  <si>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</si>
  <si>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</si>
  <si>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</si>
  <si>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</si>
  <si>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</si>
  <si>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</si>
  <si>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</si>
  <si>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</si>
  <si>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</si>
  <si>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</si>
  <si>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</si>
  <si>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</si>
  <si>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</si>
  <si>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</si>
  <si>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</si>
  <si>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</si>
  <si>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</si>
  <si>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</si>
  <si>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</si>
  <si>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</si>
  <si>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</si>
  <si>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</si>
  <si>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</si>
  <si>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</si>
  <si>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</si>
  <si>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</si>
  <si>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</si>
  <si>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</si>
  <si>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</si>
  <si>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</si>
  <si>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</si>
  <si>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</si>
  <si>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</si>
  <si>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</si>
  <si>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</si>
  <si>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</si>
  <si>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</si>
  <si>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</si>
  <si>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</si>
  <si>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</si>
  <si>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</si>
  <si>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</si>
  <si>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</si>
  <si>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</si>
  <si>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</si>
  <si>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</si>
  <si>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</si>
  <si>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</si>
  <si>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</si>
  <si>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</si>
  <si>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</si>
  <si>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</si>
  <si>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</si>
  <si>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</si>
  <si>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</si>
  <si>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</si>
  <si>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</si>
  <si>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</si>
  <si>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</si>
  <si>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</si>
  <si>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</si>
  <si>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</si>
  <si>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</si>
  <si>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</si>
  <si>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</si>
  <si>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</si>
  <si>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</si>
  <si>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</si>
  <si>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</si>
  <si>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</si>
  <si>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</si>
  <si>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</si>
  <si>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</si>
  <si>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</si>
  <si>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</si>
  <si>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</si>
  <si>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</si>
  <si>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</si>
  <si>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</si>
  <si>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</si>
  <si>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</si>
  <si>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</si>
  <si>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</si>
  <si>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</si>
  <si>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</si>
  <si>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</si>
  <si>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</si>
  <si>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</si>
  <si>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</si>
  <si>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</si>
  <si>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</si>
  <si>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</si>
  <si>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</si>
  <si>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</si>
  <si>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</si>
  <si>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</si>
  <si>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</si>
  <si>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</si>
  <si>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</si>
  <si>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</si>
  <si>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</si>
  <si>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</si>
  <si>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</si>
  <si>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</si>
  <si>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</si>
  <si>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</si>
  <si>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</si>
  <si>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</si>
  <si>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</si>
  <si>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</si>
  <si>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</si>
  <si>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</si>
  <si>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</si>
  <si>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</si>
  <si>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</si>
  <si>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</si>
  <si>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</si>
  <si>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</si>
  <si>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</si>
  <si>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</si>
  <si>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</si>
  <si>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</si>
  <si>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</si>
  <si>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</si>
  <si>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</si>
  <si>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</si>
  <si>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</si>
  <si>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</si>
  <si>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</si>
  <si>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</si>
  <si>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</si>
  <si>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</si>
  <si>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</si>
  <si>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</si>
  <si>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</si>
  <si>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</si>
  <si>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</si>
  <si>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</si>
  <si>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</si>
  <si>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</si>
  <si>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</si>
  <si>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</si>
  <si>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</si>
  <si>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</si>
  <si>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</si>
  <si>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</si>
  <si>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</si>
  <si>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</si>
  <si>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</si>
  <si>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</si>
  <si>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</si>
  <si>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</si>
  <si>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</si>
  <si>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</si>
  <si>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</si>
  <si>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</si>
  <si>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</si>
  <si>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</si>
  <si>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</si>
  <si>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</si>
  <si>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</si>
  <si>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</si>
  <si>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</si>
  <si>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</si>
  <si>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</si>
  <si>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</si>
  <si>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</si>
  <si>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</si>
  <si>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</si>
  <si>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</si>
  <si>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</si>
  <si>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</si>
  <si>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</si>
  <si>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</si>
  <si>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</si>
  <si>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</si>
  <si>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</si>
  <si>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</si>
  <si>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</si>
  <si>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</si>
  <si>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</si>
  <si>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</si>
  <si>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</si>
  <si>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</si>
  <si>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</si>
  <si>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</si>
  <si>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</si>
  <si>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</si>
  <si>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</si>
  <si>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</si>
  <si>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</si>
  <si>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</si>
  <si>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</si>
  <si>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</si>
  <si>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</si>
  <si>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</si>
  <si>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</si>
  <si>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</si>
  <si>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</si>
  <si>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</si>
  <si>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</si>
  <si>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</si>
  <si>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</si>
  <si>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</si>
  <si>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</si>
  <si>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</si>
  <si>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</si>
  <si>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</si>
  <si>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</si>
  <si>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</si>
  <si>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</si>
  <si>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</si>
  <si>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</si>
  <si>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</si>
  <si>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</si>
  <si>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</si>
  <si>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</si>
  <si>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</si>
  <si>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</si>
  <si>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</si>
  <si>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</si>
  <si>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</si>
  <si>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</si>
  <si>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</si>
  <si>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</si>
  <si>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</si>
  <si>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</si>
  <si>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</si>
  <si>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</si>
  <si>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</si>
  <si>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</si>
  <si>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</si>
  <si>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</si>
  <si>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</si>
  <si>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</si>
  <si>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</si>
  <si>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</si>
  <si>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</si>
  <si>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</si>
  <si>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</si>
  <si>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</si>
  <si>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</si>
  <si>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</si>
  <si>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</si>
  <si>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</si>
  <si>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</si>
  <si>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</si>
  <si>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</si>
  <si>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</si>
  <si>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</si>
  <si>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</si>
  <si>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</si>
  <si>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</si>
  <si>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</si>
  <si>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</si>
  <si>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</si>
  <si>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</si>
  <si>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</si>
  <si>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</si>
  <si>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</si>
  <si>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</si>
  <si>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</si>
  <si>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</si>
  <si>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</si>
  <si>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</si>
  <si>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</si>
  <si>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</si>
  <si>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</si>
  <si>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</si>
  <si>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</si>
  <si>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</si>
  <si>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</si>
  <si>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</si>
  <si>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</si>
  <si>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</si>
  <si>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</si>
  <si>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</si>
  <si>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</si>
  <si>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</si>
  <si>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</si>
  <si>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</si>
  <si>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</si>
  <si>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</si>
  <si>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</si>
  <si>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</si>
  <si>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</si>
  <si>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</si>
  <si>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</si>
  <si>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</si>
  <si>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</si>
  <si>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</si>
  <si>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</si>
  <si>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</si>
  <si>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</si>
  <si>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</si>
  <si>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</si>
  <si>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</si>
  <si>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</si>
  <si>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</si>
  <si>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</si>
  <si>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</si>
  <si>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</si>
  <si>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</si>
  <si>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</si>
  <si>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</si>
  <si>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</si>
  <si>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</si>
  <si>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</si>
  <si>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</si>
  <si>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</si>
  <si>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</si>
  <si>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</si>
  <si>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</si>
  <si>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</si>
  <si>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</si>
  <si>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</si>
  <si>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</si>
  <si>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</si>
  <si>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</si>
  <si>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</si>
  <si>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</si>
  <si>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</si>
  <si>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</si>
  <si>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</si>
  <si>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</si>
  <si>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</si>
  <si>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</si>
  <si>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</si>
  <si>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</si>
  <si>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</si>
  <si>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</si>
  <si>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</si>
  <si>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</si>
  <si>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</si>
  <si>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</si>
  <si>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</si>
  <si>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</si>
  <si>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</si>
  <si>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</si>
  <si>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</si>
  <si>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</si>
  <si>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</si>
  <si>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</si>
  <si>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</si>
  <si>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</si>
  <si>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</si>
  <si>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</si>
  <si>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</si>
  <si>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</si>
  <si>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</si>
  <si>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</si>
  <si>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</si>
  <si>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</si>
  <si>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</si>
  <si>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</si>
  <si>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</si>
  <si>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</si>
  <si>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</si>
  <si>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</si>
  <si>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</si>
  <si>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</si>
  <si>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</si>
  <si>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</si>
  <si>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</si>
  <si>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</si>
  <si>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</si>
  <si>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</si>
  <si>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</si>
  <si>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</si>
  <si>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</si>
  <si>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</si>
  <si>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</si>
  <si>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</si>
  <si>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</si>
  <si>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</si>
  <si>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</si>
  <si>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</si>
  <si>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</si>
  <si>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</si>
  <si>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</si>
  <si>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</si>
  <si>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</si>
  <si>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</si>
  <si>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</si>
  <si>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</si>
  <si>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</si>
  <si>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</si>
  <si>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</si>
  <si>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</si>
  <si>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</si>
  <si>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</si>
  <si>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</si>
  <si>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</si>
  <si>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</si>
  <si>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</si>
  <si>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</si>
  <si>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</si>
  <si>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</si>
  <si>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</si>
  <si>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</si>
  <si>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</si>
  <si>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</si>
  <si>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</si>
  <si>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</si>
  <si>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</si>
  <si>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</si>
  <si>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</si>
  <si>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</si>
  <si>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</si>
  <si>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</si>
  <si>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</si>
  <si>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</si>
  <si>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</si>
  <si>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</si>
  <si>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</si>
  <si>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</si>
  <si>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</si>
  <si>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</si>
  <si>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</si>
  <si>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</si>
  <si>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</si>
  <si>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</si>
  <si>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</si>
  <si>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</si>
  <si>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</si>
  <si>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</si>
  <si>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</si>
  <si>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</si>
  <si>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</si>
  <si>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</si>
  <si>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</si>
  <si>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</si>
  <si>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</si>
  <si>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</si>
  <si>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</si>
  <si>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</si>
  <si>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</si>
  <si>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</si>
  <si>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</si>
  <si>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</si>
  <si>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</si>
  <si>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</si>
  <si>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</si>
  <si>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</si>
  <si>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</si>
  <si>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</si>
  <si>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</si>
  <si>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</si>
  <si>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</si>
  <si>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</si>
  <si>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</si>
  <si>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</si>
  <si>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</si>
  <si>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</si>
  <si>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</si>
  <si>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</si>
  <si>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</si>
  <si>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</si>
  <si>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</si>
  <si>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</si>
  <si>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</si>
  <si>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</si>
  <si>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</si>
  <si>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</si>
  <si>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</si>
  <si>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</si>
  <si>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</si>
  <si>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</si>
  <si>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</si>
  <si>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</si>
  <si>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</si>
  <si>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</si>
  <si>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</si>
  <si>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</si>
  <si>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</si>
  <si>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</si>
  <si>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</si>
  <si>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</si>
  <si>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</si>
  <si>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</si>
  <si>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</si>
  <si>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</si>
  <si>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</si>
  <si>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</si>
  <si>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</si>
  <si>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</si>
  <si>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</si>
  <si>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</si>
  <si>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</si>
  <si>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</si>
  <si>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</si>
  <si>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</si>
  <si>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</si>
  <si>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</si>
  <si>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</si>
  <si>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</si>
  <si>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</si>
  <si>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</si>
  <si>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</si>
  <si>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</si>
  <si>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</si>
  <si>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</si>
  <si>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</si>
  <si>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</si>
  <si>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</si>
  <si>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</si>
  <si>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</si>
  <si>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</si>
  <si>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</si>
  <si>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</si>
  <si>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</si>
  <si>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</si>
  <si>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</si>
  <si>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</si>
  <si>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</si>
  <si>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</si>
  <si>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</si>
  <si>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</si>
  <si>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</si>
  <si>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</si>
  <si>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</si>
  <si>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</si>
  <si>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</si>
  <si>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</si>
  <si>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</si>
  <si>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</si>
  <si>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</si>
  <si>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</si>
  <si>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</si>
  <si>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</si>
  <si>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</si>
  <si>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</si>
  <si>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</si>
  <si>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</si>
  <si>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</si>
  <si>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</si>
  <si>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</si>
  <si>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</si>
  <si>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</si>
  <si>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</si>
  <si>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</si>
  <si>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</si>
  <si>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</si>
  <si>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</si>
  <si>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</si>
  <si>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</si>
  <si>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</si>
  <si>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</si>
  <si>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</si>
  <si>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</si>
  <si>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</si>
  <si>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</si>
  <si>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</si>
  <si>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</si>
  <si>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</si>
  <si>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</si>
  <si>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</si>
  <si>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</si>
  <si>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</si>
  <si>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</si>
  <si>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</si>
  <si>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</si>
  <si>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</si>
  <si>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</si>
  <si>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</si>
  <si>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</si>
  <si>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</si>
  <si>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</si>
  <si>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</si>
  <si>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</si>
  <si>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</si>
  <si>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</si>
  <si>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</si>
  <si>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</si>
  <si>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</si>
  <si>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</si>
  <si>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</si>
  <si>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</si>
  <si>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</si>
  <si>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</si>
  <si>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</si>
  <si>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</si>
  <si>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</si>
  <si>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</si>
  <si>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</si>
  <si>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</si>
  <si>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</si>
  <si>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</si>
  <si>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</si>
  <si>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</si>
  <si>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</si>
  <si>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</si>
  <si>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</si>
  <si>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</si>
  <si>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</si>
  <si>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</si>
  <si>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</si>
  <si>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</si>
  <si>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</si>
  <si>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</si>
  <si>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</si>
  <si>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</si>
  <si>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</si>
  <si>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</si>
  <si>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</si>
  <si>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</si>
  <si>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</si>
  <si>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</si>
  <si>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</si>
  <si>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</si>
  <si>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</si>
  <si>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</si>
  <si>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</si>
  <si>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</si>
  <si>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</si>
  <si>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</si>
  <si>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</si>
  <si>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</si>
  <si>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</si>
  <si>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</si>
  <si>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</si>
  <si>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</si>
  <si>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</si>
  <si>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</si>
  <si>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</si>
  <si>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</si>
  <si>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</si>
  <si>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</si>
  <si>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</si>
  <si>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</si>
  <si>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</si>
  <si>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</si>
  <si>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</si>
  <si>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</si>
  <si>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</si>
  <si>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</si>
  <si>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</si>
  <si>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</si>
  <si>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</si>
  <si>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</si>
  <si>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</si>
  <si>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</si>
  <si>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</si>
  <si>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</si>
  <si>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</si>
  <si>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</si>
  <si>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</si>
  <si>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</si>
  <si>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</si>
  <si>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</si>
  <si>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</si>
  <si>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</si>
  <si>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</si>
  <si>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</si>
  <si>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</si>
  <si>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</si>
  <si>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</si>
  <si>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</si>
  <si>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</si>
  <si>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</si>
  <si>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</si>
  <si>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</si>
  <si>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</si>
  <si>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</si>
  <si>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</si>
  <si>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</si>
  <si>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</si>
  <si>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</si>
  <si>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</si>
  <si>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</si>
  <si>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</si>
  <si>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</si>
  <si>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</si>
  <si>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</si>
  <si>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</si>
  <si>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</si>
  <si>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</si>
  <si>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</si>
  <si>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</si>
  <si>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</si>
  <si>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</si>
  <si>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</si>
  <si>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</si>
  <si>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</si>
  <si>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</si>
  <si>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</si>
  <si>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</si>
  <si>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</si>
  <si>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</si>
  <si>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</si>
  <si>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</si>
  <si>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</si>
  <si>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</si>
  <si>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</si>
  <si>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</si>
  <si>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</si>
  <si>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</si>
  <si>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</si>
  <si>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</si>
  <si>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</si>
  <si>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</si>
  <si>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</si>
  <si>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</si>
  <si>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</si>
  <si>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</si>
  <si>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</si>
  <si>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</si>
  <si>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</si>
  <si>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</si>
  <si>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</si>
  <si>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</si>
  <si>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</si>
  <si>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</si>
  <si>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</si>
  <si>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</si>
  <si>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</si>
  <si>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</si>
  <si>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</si>
  <si>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</si>
  <si>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</si>
  <si>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</si>
  <si>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</si>
  <si>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</si>
  <si>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</si>
  <si>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</si>
  <si>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</si>
  <si>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</si>
  <si>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</si>
  <si>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</si>
  <si>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</si>
  <si>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</si>
  <si>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</si>
  <si>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</si>
  <si>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</si>
  <si>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</si>
  <si>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</si>
  <si>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</si>
  <si>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</si>
  <si>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</si>
  <si>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</si>
  <si>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</si>
  <si>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</si>
  <si>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</si>
  <si>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</si>
  <si>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</si>
  <si>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</si>
  <si>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</si>
  <si>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</si>
  <si>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</si>
  <si>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</si>
  <si>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</si>
  <si>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</si>
  <si>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</si>
  <si>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</si>
  <si>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</si>
  <si>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</si>
  <si>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</si>
  <si>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</si>
  <si>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</si>
  <si>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</si>
  <si>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</si>
  <si>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</si>
  <si>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</si>
  <si>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</si>
  <si>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</si>
  <si>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</si>
  <si>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</si>
  <si>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</si>
  <si>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</si>
  <si>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</si>
  <si>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</si>
  <si>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</si>
  <si>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</si>
  <si>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</si>
  <si>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</si>
  <si>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</si>
  <si>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</si>
  <si>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</si>
  <si>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</si>
  <si>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</si>
  <si>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</si>
  <si>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</si>
  <si>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</si>
  <si>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</si>
  <si>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</si>
  <si>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</si>
  <si>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</si>
  <si>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</si>
  <si>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</si>
  <si>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</si>
  <si>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</si>
  <si>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</si>
  <si>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</si>
  <si>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</si>
  <si>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</si>
  <si>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</si>
  <si>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</si>
  <si>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</si>
  <si>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</si>
  <si>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</si>
  <si>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</si>
  <si>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</si>
  <si>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</si>
  <si>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</si>
  <si>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</si>
  <si>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</si>
  <si>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</si>
  <si>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</si>
  <si>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</si>
  <si>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</si>
  <si>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</si>
  <si>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</si>
  <si>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</si>
  <si>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</si>
  <si>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</si>
  <si>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</si>
  <si>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</si>
  <si>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</si>
  <si>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</si>
  <si>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</si>
  <si>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</si>
  <si>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</si>
  <si>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</si>
  <si>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</si>
  <si>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</si>
  <si>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</si>
  <si>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</si>
  <si>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</si>
  <si>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</si>
  <si>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</si>
  <si>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</si>
  <si>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</si>
  <si>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</si>
  <si>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</si>
  <si>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</si>
  <si>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</si>
  <si>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</si>
  <si>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</si>
  <si>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</si>
  <si>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</si>
  <si>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</si>
  <si>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</si>
  <si>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</si>
  <si>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</si>
  <si>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</si>
  <si>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</si>
  <si>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</si>
  <si>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</si>
  <si>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</si>
  <si>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</si>
  <si>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</si>
  <si>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</si>
  <si>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</si>
  <si>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</si>
  <si>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</si>
  <si>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</si>
  <si>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</si>
  <si>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</si>
  <si>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</si>
  <si>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</si>
  <si>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</si>
  <si>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</si>
  <si>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</si>
  <si>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</si>
  <si>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</si>
  <si>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</si>
  <si>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</si>
  <si>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</si>
  <si>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</si>
  <si>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</si>
  <si>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</si>
  <si>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</si>
  <si>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</si>
  <si>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</si>
  <si>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</si>
  <si>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</si>
  <si>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</si>
  <si>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</si>
  <si>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</si>
  <si>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</si>
  <si>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</si>
  <si>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</si>
  <si>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</si>
  <si>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</si>
  <si>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</si>
  <si>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</si>
  <si>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</si>
  <si>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</si>
  <si>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</si>
  <si>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</si>
  <si>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</si>
  <si>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</si>
  <si>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</si>
  <si>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</si>
  <si>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</si>
  <si>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</si>
  <si>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</si>
  <si>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</si>
  <si>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</si>
  <si>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</si>
  <si>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</si>
  <si>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</si>
  <si>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</si>
  <si>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</si>
  <si>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</si>
  <si>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</si>
  <si>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</si>
  <si>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</si>
  <si>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</si>
  <si>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</si>
  <si>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</si>
  <si>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</si>
  <si>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</si>
  <si>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</si>
  <si>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</si>
  <si>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</si>
  <si>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</si>
  <si>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</si>
  <si>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</si>
  <si>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</si>
  <si>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</si>
  <si>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</si>
  <si>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</si>
  <si>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</si>
  <si>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</si>
  <si>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</si>
  <si>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</si>
  <si>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</si>
  <si>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</si>
  <si>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</si>
  <si>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</si>
  <si>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</si>
  <si>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</si>
  <si>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</si>
  <si>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</si>
  <si>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</si>
  <si>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</si>
  <si>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</si>
  <si>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</si>
  <si>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</si>
  <si>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</si>
  <si>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</si>
  <si>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</si>
  <si>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</si>
  <si>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</si>
  <si>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</si>
  <si>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</si>
  <si>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</si>
  <si>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</si>
  <si>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</si>
  <si>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</si>
  <si>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</si>
  <si>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</si>
  <si>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</si>
  <si>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</si>
  <si>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</si>
  <si>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</si>
  <si>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</si>
  <si>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</si>
  <si>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</si>
  <si>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</si>
  <si>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</si>
  <si>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</si>
  <si>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</si>
  <si>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</si>
  <si>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</si>
  <si>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</si>
  <si>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</si>
  <si>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</si>
  <si>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</si>
  <si>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</si>
  <si>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</si>
  <si>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</si>
  <si>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</si>
  <si>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</si>
  <si>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</si>
  <si>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</si>
  <si>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</si>
  <si>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</si>
  <si>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</si>
  <si>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</si>
  <si>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</si>
  <si>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</si>
  <si>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</si>
  <si>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</si>
  <si>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</si>
  <si>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</si>
  <si>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</si>
  <si>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</si>
  <si>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</si>
  <si>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</si>
  <si>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</si>
  <si>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</si>
  <si>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</si>
  <si>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</si>
  <si>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</si>
  <si>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</si>
  <si>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</si>
  <si>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</si>
  <si>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</si>
  <si>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</si>
  <si>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</si>
  <si>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</si>
  <si>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</si>
  <si>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</si>
  <si>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</si>
  <si>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</si>
  <si>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</si>
  <si>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</si>
  <si>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</si>
  <si>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</si>
  <si>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</si>
  <si>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</si>
  <si>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</si>
  <si>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</si>
  <si>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</si>
  <si>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</si>
  <si>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</si>
  <si>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</si>
  <si>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</si>
  <si>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</si>
  <si>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</si>
  <si>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</si>
  <si>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</si>
  <si>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</si>
  <si>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</si>
  <si>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</si>
  <si>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</si>
  <si>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</si>
  <si>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</si>
  <si>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</si>
  <si>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</si>
  <si>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</si>
  <si>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</si>
  <si>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</si>
  <si>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</si>
  <si>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</si>
  <si>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</si>
  <si>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</si>
  <si>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</si>
  <si>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</si>
  <si>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</si>
  <si>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</si>
  <si>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</si>
  <si>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</si>
  <si>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</si>
  <si>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</si>
  <si>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</si>
  <si>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</si>
  <si>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</si>
  <si>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</si>
  <si>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</si>
  <si>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</si>
  <si>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</si>
  <si>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</si>
  <si>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</si>
  <si>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</si>
  <si>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</si>
  <si>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</si>
  <si>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</si>
  <si>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</si>
  <si>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</si>
  <si>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</si>
  <si>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</si>
  <si>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</si>
  <si>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</si>
  <si>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</si>
  <si>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</si>
  <si>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</si>
  <si>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</si>
  <si>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</si>
  <si>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</si>
  <si>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</si>
  <si>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</si>
  <si>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</si>
  <si>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</si>
  <si>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</si>
  <si>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</si>
  <si>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</si>
  <si>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</si>
  <si>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</si>
  <si>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</si>
  <si>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</si>
  <si>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</si>
  <si>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</si>
  <si>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</si>
  <si>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</si>
  <si>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</si>
  <si>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</si>
  <si>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</si>
  <si>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</si>
  <si>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</si>
  <si>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</si>
  <si>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</si>
  <si>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</si>
  <si>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</si>
  <si>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</si>
  <si>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</si>
  <si>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</si>
  <si>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</si>
  <si>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</si>
  <si>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</si>
  <si>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</si>
  <si>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</si>
  <si>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</si>
  <si>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</si>
  <si>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</si>
  <si>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</si>
  <si>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</si>
  <si>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</si>
  <si>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</si>
  <si>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</si>
  <si>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</si>
  <si>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</si>
  <si>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</si>
  <si>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</si>
  <si>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</si>
  <si>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</si>
  <si>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</si>
  <si>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</si>
  <si>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</si>
  <si>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</si>
  <si>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</si>
  <si>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</si>
  <si>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</si>
  <si>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</si>
  <si>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</si>
  <si>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</si>
  <si>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</si>
  <si>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</si>
  <si>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</si>
  <si>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</si>
  <si>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</si>
  <si>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</si>
  <si>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</si>
  <si>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</si>
  <si>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</si>
  <si>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</si>
  <si>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</si>
  <si>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</si>
  <si>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</si>
  <si>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</si>
  <si>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</si>
  <si>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</si>
  <si>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</si>
  <si>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</si>
  <si>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</si>
  <si>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</si>
  <si>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</si>
  <si>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</si>
  <si>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</si>
  <si>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</si>
  <si>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</si>
  <si>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</si>
  <si>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</si>
  <si>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</si>
  <si>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</si>
  <si>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</si>
  <si>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</si>
  <si>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</si>
  <si>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</si>
  <si>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</si>
  <si>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</si>
  <si>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</si>
  <si>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</si>
  <si>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</si>
  <si>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</si>
  <si>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</si>
  <si>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</si>
  <si>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</si>
  <si>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</si>
  <si>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</si>
  <si>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</si>
  <si>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</si>
  <si>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</si>
  <si>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</si>
  <si>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</si>
  <si>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</si>
  <si>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</si>
  <si>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</si>
  <si>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</si>
  <si>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</si>
  <si>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</si>
  <si>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</si>
  <si>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</si>
  <si>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</si>
  <si>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</si>
  <si>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</si>
  <si>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</si>
  <si>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</si>
  <si>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</si>
  <si>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</si>
  <si>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</si>
  <si>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</si>
  <si>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</si>
  <si>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</si>
  <si>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</si>
  <si>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</si>
  <si>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</si>
  <si>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</si>
  <si>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</si>
  <si>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</si>
  <si>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</si>
  <si>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</si>
  <si>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</si>
  <si>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</si>
  <si>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</si>
  <si>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</si>
  <si>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</si>
  <si>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</si>
  <si>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</si>
  <si>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</si>
  <si>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</si>
  <si>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</si>
  <si>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</si>
  <si>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</si>
  <si>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</si>
  <si>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</si>
  <si>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</si>
  <si>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</si>
  <si>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</si>
  <si>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</si>
  <si>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</si>
  <si>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</si>
  <si>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</si>
  <si>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</si>
  <si>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</si>
  <si>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</si>
  <si>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</si>
  <si>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</si>
  <si>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</si>
  <si>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</si>
  <si>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</si>
  <si>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</si>
  <si>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</si>
  <si>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</si>
  <si>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</si>
  <si>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</si>
  <si>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</si>
  <si>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</si>
  <si>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</si>
  <si>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</si>
  <si>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</si>
  <si>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</si>
  <si>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</si>
  <si>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</si>
  <si>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</si>
  <si>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</si>
  <si>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</si>
  <si>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</si>
  <si>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</si>
  <si>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</si>
  <si>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</si>
  <si>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</si>
  <si>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</si>
  <si>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</si>
  <si>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</si>
  <si>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</si>
  <si>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</si>
  <si>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</si>
  <si>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</si>
  <si>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</si>
  <si>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</si>
  <si>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</si>
  <si>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</si>
  <si>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</si>
  <si>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</si>
  <si>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</si>
  <si>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</si>
  <si>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</si>
  <si>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</si>
  <si>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</si>
  <si>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</si>
  <si>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</si>
  <si>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</si>
  <si>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</si>
  <si>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</si>
  <si>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</si>
  <si>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</si>
  <si>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</si>
  <si>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</si>
  <si>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</si>
  <si>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</si>
  <si>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</si>
  <si>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</si>
  <si>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</si>
  <si>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</si>
  <si>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</si>
  <si>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</si>
  <si>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</si>
  <si>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</si>
  <si>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</si>
  <si>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</si>
  <si>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</si>
  <si>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</si>
  <si>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</si>
  <si>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</si>
  <si>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</si>
  <si>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</si>
  <si>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</si>
  <si>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</si>
  <si>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</si>
  <si>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</si>
  <si>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</si>
  <si>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</si>
  <si>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</si>
  <si>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</si>
  <si>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</si>
  <si>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</si>
  <si>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</si>
  <si>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</si>
  <si>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</si>
  <si>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</si>
  <si>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</si>
  <si>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</si>
  <si>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</si>
  <si>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</si>
  <si>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</si>
  <si>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</si>
  <si>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</si>
  <si>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</si>
  <si>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</si>
  <si>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</si>
  <si>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</si>
  <si>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</si>
  <si>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</si>
  <si>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</si>
  <si>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</si>
  <si>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</si>
  <si>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</si>
  <si>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</si>
  <si>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</si>
  <si>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</si>
  <si>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</si>
  <si>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</si>
  <si>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</si>
  <si>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</si>
  <si>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</si>
  <si>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</si>
  <si>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</si>
  <si>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</si>
  <si>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</si>
  <si>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</si>
  <si>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</si>
  <si>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</si>
  <si>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</si>
  <si>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</si>
  <si>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</si>
  <si>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</si>
  <si>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</si>
  <si>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</si>
  <si>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</si>
  <si>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</si>
  <si>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</si>
  <si>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</si>
  <si>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</si>
  <si>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</si>
  <si>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</si>
  <si>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</si>
  <si>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</si>
  <si>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</si>
  <si>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</si>
  <si>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</si>
  <si>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</si>
  <si>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</si>
  <si>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</si>
  <si>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</si>
  <si>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</si>
  <si>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</si>
  <si>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</si>
  <si>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</si>
  <si>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</si>
  <si>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</si>
  <si>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</si>
  <si>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</si>
  <si>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</si>
  <si>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</si>
  <si>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</si>
  <si>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</si>
  <si>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</si>
  <si>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</si>
  <si>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</si>
  <si>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</si>
  <si>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</si>
  <si>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</si>
  <si>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</si>
  <si>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</si>
  <si>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</si>
  <si>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</si>
  <si>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</si>
  <si>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</si>
  <si>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</si>
  <si>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</si>
  <si>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</si>
  <si>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</si>
  <si>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</si>
  <si>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</si>
  <si>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</si>
  <si>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</si>
  <si>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</si>
  <si>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</si>
  <si>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</si>
  <si>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</si>
  <si>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</si>
  <si>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</si>
  <si>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</si>
  <si>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</si>
  <si>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</si>
  <si>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</si>
  <si>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</si>
  <si>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</si>
  <si>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</si>
  <si>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</si>
  <si>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</si>
  <si>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</si>
  <si>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</si>
  <si>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</si>
  <si>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</si>
  <si>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</si>
  <si>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</si>
  <si>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</si>
  <si>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</si>
  <si>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</si>
  <si>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</si>
  <si>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</si>
  <si>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</si>
  <si>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</si>
  <si>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</si>
  <si>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</si>
  <si>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</si>
  <si>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</si>
  <si>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</si>
  <si>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</si>
  <si>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</si>
  <si>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</si>
  <si>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</si>
  <si>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</si>
  <si>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</si>
  <si>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</si>
  <si>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</si>
  <si>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</si>
  <si>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</si>
  <si>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</si>
  <si>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</si>
  <si>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</si>
  <si>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</si>
  <si>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</si>
  <si>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</si>
  <si>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</si>
  <si>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</si>
  <si>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</si>
  <si>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</si>
  <si>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</si>
  <si>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</si>
  <si>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</si>
  <si>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</si>
  <si>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</si>
  <si>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</si>
  <si>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</si>
  <si>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</si>
  <si>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</si>
  <si>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</si>
  <si>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</si>
  <si>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</si>
  <si>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</si>
  <si>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</si>
  <si>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</si>
  <si>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</si>
  <si>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</si>
  <si>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</si>
  <si>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</si>
  <si>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</si>
  <si>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</si>
  <si>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</si>
  <si>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</si>
  <si>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</si>
  <si>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</si>
  <si>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</si>
  <si>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</si>
  <si>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</si>
  <si>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</si>
  <si>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</si>
  <si>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</si>
  <si>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</si>
  <si>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</si>
  <si>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</si>
  <si>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</si>
  <si>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</si>
  <si>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</si>
  <si>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</si>
  <si>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</si>
  <si>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</si>
  <si>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</si>
  <si>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</si>
  <si>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</si>
  <si>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</si>
  <si>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</si>
  <si>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</si>
  <si>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</si>
  <si>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</si>
  <si>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</si>
  <si>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</si>
  <si>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</si>
  <si>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</si>
  <si>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</si>
  <si>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</si>
  <si>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</si>
  <si>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</si>
  <si>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</si>
  <si>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</si>
  <si>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</si>
  <si>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</si>
  <si>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</si>
  <si>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</si>
  <si>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</si>
  <si>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</si>
  <si>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</si>
  <si>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</si>
  <si>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</si>
  <si>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</si>
  <si>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</si>
  <si>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</si>
  <si>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</si>
  <si>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</si>
  <si>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</si>
  <si>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</si>
  <si>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</si>
  <si>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</si>
  <si>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</si>
  <si>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</si>
  <si>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</si>
  <si>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</si>
  <si>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</si>
  <si>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</si>
  <si>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</si>
  <si>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</si>
  <si>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</si>
  <si>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</si>
  <si>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</si>
  <si>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</si>
  <si>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</si>
  <si>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</si>
  <si>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</si>
  <si>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</si>
  <si>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</si>
  <si>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</si>
  <si>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</si>
  <si>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</si>
  <si>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</si>
  <si>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</si>
  <si>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</si>
  <si>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</si>
  <si>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</si>
  <si>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</si>
  <si>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</si>
  <si>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</si>
  <si>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</si>
  <si>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</si>
  <si>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</si>
  <si>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</si>
  <si>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</si>
  <si>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</si>
  <si>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</si>
  <si>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</si>
  <si>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</si>
  <si>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</si>
  <si>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</si>
  <si>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</si>
  <si>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</si>
  <si>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</si>
  <si>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</si>
  <si>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</si>
  <si>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</si>
  <si>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</si>
  <si>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</si>
  <si>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</si>
  <si>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</si>
  <si>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</si>
  <si>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</si>
  <si>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</si>
  <si>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</si>
  <si>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</si>
  <si>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</si>
  <si>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</si>
  <si>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</si>
  <si>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</si>
  <si>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</si>
  <si>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</si>
  <si>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</si>
  <si>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</si>
  <si>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</si>
  <si>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</si>
  <si>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</si>
  <si>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</si>
  <si>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</si>
  <si>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</si>
  <si>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</si>
  <si>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</si>
  <si>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</si>
  <si>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</si>
  <si>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</si>
  <si>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</si>
  <si>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</si>
  <si>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</si>
  <si>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</si>
  <si>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</si>
  <si>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</si>
  <si>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</si>
  <si>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</si>
  <si>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</si>
  <si>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</si>
  <si>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</si>
  <si>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</si>
  <si>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</si>
  <si>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</si>
  <si>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</si>
  <si>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</si>
  <si>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</si>
  <si>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</si>
  <si>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</si>
  <si>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</si>
  <si>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</si>
  <si>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</si>
  <si>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</si>
  <si>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</si>
  <si>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</si>
  <si>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</si>
  <si>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</si>
  <si>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</si>
  <si>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</si>
  <si>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</si>
  <si>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</si>
  <si>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</si>
  <si>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</si>
  <si>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</si>
  <si>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</si>
  <si>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</si>
  <si>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</si>
  <si>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</si>
  <si>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</si>
  <si>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</si>
  <si>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</si>
  <si>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</si>
  <si>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</si>
  <si>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</si>
  <si>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</si>
  <si>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</si>
  <si>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</si>
  <si>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</si>
  <si>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</si>
  <si>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</si>
  <si>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</si>
  <si>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</si>
  <si>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</si>
  <si>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</si>
  <si>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</si>
  <si>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</si>
  <si>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</si>
  <si>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</si>
  <si>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</si>
  <si>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</si>
  <si>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</si>
  <si>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</si>
  <si>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</si>
  <si>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</si>
  <si>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</si>
  <si>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</si>
  <si>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</si>
  <si>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</si>
  <si>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</si>
  <si>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</si>
  <si>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</si>
  <si>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</si>
  <si>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</si>
  <si>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</si>
  <si>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</si>
  <si>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</si>
  <si>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</si>
  <si>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</si>
  <si>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</si>
  <si>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</si>
  <si>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</si>
  <si>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</si>
  <si>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</si>
  <si>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</si>
  <si>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</si>
  <si>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</si>
  <si>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</si>
  <si>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</si>
  <si>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</si>
  <si>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</si>
  <si>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</si>
  <si>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</si>
  <si>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</si>
  <si>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</si>
  <si>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</si>
  <si>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</si>
  <si>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</si>
  <si>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</si>
  <si>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</si>
  <si>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</si>
  <si>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</si>
  <si>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</si>
  <si>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</si>
  <si>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</si>
  <si>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</si>
  <si>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</si>
  <si>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</si>
  <si>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</si>
  <si>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</si>
  <si>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</si>
  <si>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</si>
  <si>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</si>
  <si>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</si>
  <si>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</si>
  <si>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</si>
  <si>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</si>
  <si>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</si>
  <si>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</si>
  <si>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</si>
  <si>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</si>
  <si>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</si>
  <si>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</si>
  <si>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</si>
  <si>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</si>
  <si>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</si>
  <si>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</si>
  <si>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</si>
  <si>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</si>
  <si>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</si>
  <si>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</si>
  <si>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</si>
  <si>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</si>
  <si>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</si>
  <si>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</si>
  <si>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</si>
  <si>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</si>
  <si>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</si>
  <si>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</si>
  <si>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</si>
  <si>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</si>
  <si>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</si>
  <si>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</si>
  <si>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</si>
  <si>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</si>
  <si>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</si>
  <si>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</si>
  <si>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</si>
  <si>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</si>
  <si>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</si>
  <si>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</si>
  <si>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</si>
  <si>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</si>
  <si>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</si>
  <si>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</si>
  <si>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</si>
  <si>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</si>
  <si>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</si>
  <si>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</si>
  <si>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</si>
  <si>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</si>
  <si>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</si>
  <si>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</si>
  <si>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</si>
  <si>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</si>
  <si>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</si>
  <si>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</si>
  <si>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</si>
  <si>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</si>
  <si>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</si>
  <si>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</si>
  <si>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</si>
  <si>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</si>
  <si>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</si>
  <si>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</si>
  <si>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</si>
  <si>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</si>
  <si>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</si>
  <si>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</si>
  <si>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</si>
  <si>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</si>
  <si>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</si>
  <si>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</si>
  <si>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</si>
  <si>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</si>
  <si>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</si>
  <si>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</si>
  <si>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</si>
  <si>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</si>
  <si>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</si>
  <si>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</si>
  <si>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</si>
  <si>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</si>
  <si>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</si>
  <si>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</si>
  <si>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</si>
  <si>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</si>
  <si>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</si>
  <si>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</si>
  <si>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</si>
  <si>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</si>
  <si>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</si>
  <si>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</si>
  <si>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</si>
  <si>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</si>
  <si>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</si>
  <si>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</si>
  <si>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</si>
  <si>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</si>
  <si>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</si>
  <si>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</si>
  <si>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</si>
  <si>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</si>
  <si>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</si>
  <si>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</si>
  <si>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</si>
  <si>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</si>
  <si>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</si>
  <si>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</si>
  <si>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</si>
  <si>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</si>
  <si>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</si>
  <si>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</si>
  <si>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</si>
  <si>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</si>
  <si>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</si>
  <si>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</si>
  <si>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</si>
  <si>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</si>
  <si>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</si>
  <si>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</si>
  <si>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</si>
  <si>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</si>
  <si>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</si>
  <si>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</si>
  <si>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</si>
  <si>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</si>
  <si>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</si>
  <si>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</si>
  <si>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</si>
  <si>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</si>
  <si>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</si>
  <si>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</si>
  <si>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</si>
  <si>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</si>
  <si>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</si>
  <si>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</si>
  <si>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</si>
  <si>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</si>
  <si>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</si>
  <si>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</si>
  <si>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</si>
  <si>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</si>
  <si>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</si>
  <si>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</si>
  <si>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</si>
  <si>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</si>
  <si>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</si>
  <si>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</si>
  <si>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</si>
  <si>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</si>
  <si>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</si>
  <si>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</si>
  <si>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</si>
  <si>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</si>
  <si>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</si>
  <si>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</si>
  <si>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</si>
  <si>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</si>
  <si>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</si>
  <si>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</si>
  <si>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</si>
  <si>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</si>
  <si>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</si>
  <si>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</si>
  <si>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</si>
  <si>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</si>
  <si>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</si>
  <si>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</si>
  <si>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</si>
  <si>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</si>
  <si>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</si>
  <si>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</si>
  <si>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</si>
  <si>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</si>
  <si>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</si>
  <si>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</si>
  <si>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</si>
  <si>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</si>
  <si>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</si>
  <si>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</si>
  <si>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</si>
  <si>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</si>
  <si>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</si>
  <si>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</si>
  <si>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</si>
  <si>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</si>
  <si>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</si>
  <si>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</si>
  <si>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</si>
  <si>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</si>
  <si>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</si>
  <si>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</si>
  <si>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</si>
  <si>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</si>
  <si>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</si>
  <si>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</si>
  <si>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</si>
  <si>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</si>
  <si>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</si>
  <si>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</si>
  <si>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</si>
  <si>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</si>
  <si>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</si>
  <si>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</si>
  <si>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</si>
  <si>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</si>
  <si>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</si>
  <si>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</si>
  <si>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</si>
  <si>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</si>
  <si>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</si>
  <si>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</si>
  <si>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</si>
  <si>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</si>
  <si>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</si>
  <si>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</si>
  <si>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</si>
  <si>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</si>
  <si>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</si>
  <si>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</si>
  <si>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</si>
  <si>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</si>
  <si>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</si>
  <si>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</si>
  <si>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</si>
  <si>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</si>
  <si>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</si>
  <si>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</si>
  <si>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</si>
  <si>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</si>
  <si>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</si>
  <si>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</si>
  <si>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</si>
  <si>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</si>
  <si>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</si>
  <si>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</si>
  <si>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</si>
  <si>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</si>
  <si>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</si>
  <si>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</si>
  <si>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</si>
  <si>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</si>
  <si>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</si>
  <si>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</si>
  <si>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</si>
  <si>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</si>
  <si>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</si>
  <si>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</si>
  <si>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</si>
  <si>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</si>
  <si>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</si>
  <si>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</si>
  <si>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</si>
  <si>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</si>
  <si>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</si>
  <si>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</si>
  <si>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</si>
  <si>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</si>
  <si>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</si>
  <si>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</si>
  <si>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</si>
  <si>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</si>
  <si>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</si>
  <si>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</si>
  <si>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</si>
  <si>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</si>
  <si>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</si>
  <si>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</si>
  <si>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</si>
  <si>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</si>
  <si>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</si>
  <si>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</si>
  <si>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</si>
  <si>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</si>
  <si>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</si>
  <si>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</si>
  <si>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</si>
  <si>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</si>
  <si>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</si>
  <si>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</si>
  <si>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</si>
  <si>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</si>
  <si>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</si>
  <si>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</si>
  <si>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</si>
  <si>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</si>
  <si>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</si>
  <si>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</si>
  <si>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</si>
  <si>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</si>
  <si>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</si>
  <si>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</si>
  <si>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</si>
  <si>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</si>
  <si>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</si>
  <si>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</si>
  <si>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</si>
  <si>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</si>
  <si>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</si>
  <si>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</si>
  <si>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</si>
  <si>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</si>
  <si>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</si>
  <si>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</si>
  <si>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</si>
  <si>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</si>
  <si>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</si>
  <si>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</si>
  <si>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</si>
  <si>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</si>
  <si>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</si>
  <si>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</si>
  <si>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</si>
  <si>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</si>
  <si>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</si>
  <si>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</si>
  <si>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</si>
  <si>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</si>
  <si>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</si>
  <si>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</si>
  <si>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</si>
  <si>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</si>
  <si>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</si>
  <si>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</si>
  <si>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</si>
  <si>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</si>
  <si>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</si>
  <si>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</si>
  <si>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</si>
  <si>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</si>
  <si>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</si>
  <si>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</si>
  <si>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</si>
  <si>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</si>
  <si>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</si>
  <si>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</si>
  <si>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</si>
  <si>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</si>
  <si>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</si>
  <si>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</si>
  <si>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</si>
  <si>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</si>
  <si>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</si>
  <si>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</si>
  <si>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</si>
  <si>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</si>
  <si>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</si>
  <si>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</si>
  <si>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</si>
  <si>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</si>
  <si>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</si>
  <si>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</si>
  <si>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</si>
  <si>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</si>
  <si>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</si>
  <si>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</si>
  <si>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</si>
  <si>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</si>
  <si>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</si>
  <si>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</si>
  <si>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</si>
  <si>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</si>
  <si>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</si>
  <si>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</si>
  <si>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</si>
  <si>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</si>
  <si>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</si>
  <si>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</si>
  <si>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</si>
  <si>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</si>
  <si>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</si>
  <si>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</si>
  <si>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</si>
  <si>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</si>
  <si>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</si>
  <si>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</si>
  <si>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</si>
  <si>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</si>
  <si>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</si>
  <si>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</si>
  <si>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</si>
  <si>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</si>
  <si>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</si>
  <si>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</si>
  <si>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</si>
  <si>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</si>
  <si>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</si>
  <si>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</si>
  <si>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</si>
  <si>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</si>
  <si>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</si>
  <si>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</si>
  <si>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</si>
  <si>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</si>
  <si>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</si>
  <si>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</si>
  <si>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</si>
  <si>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</si>
  <si>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</si>
  <si>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</si>
  <si>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</si>
  <si>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</si>
  <si>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</si>
  <si>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</si>
  <si>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</si>
  <si>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</si>
  <si>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</si>
  <si>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</si>
  <si>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</si>
  <si>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</si>
  <si>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</si>
  <si>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</si>
  <si>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</si>
  <si>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</si>
  <si>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</si>
  <si>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</si>
  <si>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</si>
  <si>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</si>
  <si>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</si>
  <si>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</si>
  <si>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</si>
  <si>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</si>
  <si>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</si>
  <si>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</si>
  <si>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</si>
  <si>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</si>
  <si>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</si>
  <si>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</si>
  <si>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</si>
  <si>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</si>
  <si>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</si>
  <si>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</si>
  <si>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</si>
  <si>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</si>
  <si>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</si>
  <si>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</si>
  <si>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</si>
  <si>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</si>
  <si>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</si>
  <si>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</si>
  <si>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</si>
  <si>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</si>
  <si>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</si>
  <si>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</si>
  <si>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</si>
  <si>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</si>
  <si>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</si>
  <si>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</si>
  <si>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</si>
  <si>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</si>
  <si>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</si>
  <si>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</si>
  <si>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</si>
  <si>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</si>
  <si>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</si>
  <si>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</si>
  <si>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</si>
  <si>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</si>
  <si>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</si>
  <si>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</si>
  <si>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</si>
  <si>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</si>
  <si>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</si>
  <si>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</si>
  <si>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</si>
  <si>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</si>
  <si>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</si>
  <si>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</si>
  <si>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</si>
  <si>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</si>
  <si>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</si>
  <si>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</si>
  <si>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</si>
  <si>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</si>
  <si>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</si>
  <si>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</si>
  <si>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</si>
  <si>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</si>
  <si>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</si>
  <si>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</si>
  <si>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</si>
  <si>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</si>
  <si>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</si>
  <si>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</si>
  <si>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</si>
  <si>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</si>
  <si>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</si>
  <si>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</si>
  <si>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</si>
  <si>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</si>
  <si>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</si>
  <si>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</si>
  <si>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</si>
  <si>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</si>
  <si>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</si>
  <si>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</si>
  <si>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</si>
  <si>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</si>
  <si>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</si>
  <si>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</si>
  <si>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</si>
  <si>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</si>
  <si>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</si>
  <si>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</si>
  <si>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</si>
  <si>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</si>
  <si>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</si>
  <si>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</si>
  <si>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</si>
  <si>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</si>
  <si>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</si>
  <si>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</si>
  <si>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</si>
  <si>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</si>
  <si>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</si>
  <si>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</si>
  <si>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</si>
  <si>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</si>
  <si>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</si>
  <si>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</si>
  <si>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</si>
  <si>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</si>
  <si>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</si>
  <si>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</si>
  <si>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</si>
  <si>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</si>
  <si>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</si>
  <si>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</si>
  <si>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</si>
  <si>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</si>
  <si>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</si>
  <si>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</si>
  <si>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</si>
  <si>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</si>
  <si>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</si>
  <si>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</si>
  <si>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</si>
  <si>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</si>
  <si>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</si>
  <si>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</si>
  <si>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</si>
  <si>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</si>
  <si>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</si>
  <si>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</si>
  <si>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</si>
  <si>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</si>
  <si>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</si>
  <si>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</si>
  <si>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</si>
  <si>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</si>
  <si>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</si>
  <si>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</si>
  <si>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</si>
  <si>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</si>
  <si>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</si>
  <si>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</si>
  <si>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</si>
  <si>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</si>
  <si>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</si>
  <si>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</si>
  <si>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</si>
  <si>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</si>
  <si>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</si>
  <si>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</si>
  <si>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</si>
  <si>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</si>
  <si>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</si>
  <si>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</si>
  <si>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</si>
  <si>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</si>
  <si>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</si>
  <si>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</si>
  <si>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</si>
  <si>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</si>
  <si>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</si>
  <si>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</si>
  <si>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</si>
  <si>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</si>
  <si>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</si>
  <si>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</si>
  <si>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</si>
  <si>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</si>
  <si>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</si>
  <si>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</si>
  <si>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</si>
  <si>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</si>
  <si>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</si>
  <si>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</si>
  <si>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</si>
  <si>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</si>
  <si>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</si>
  <si>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</si>
  <si>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</si>
  <si>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</si>
  <si>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</si>
  <si>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</si>
  <si>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</si>
  <si>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</si>
  <si>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</si>
  <si>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</si>
  <si>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</si>
  <si>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</si>
  <si>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</si>
  <si>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</si>
  <si>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</si>
  <si>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</si>
  <si>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</si>
  <si>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</si>
  <si>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</si>
  <si>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</si>
  <si>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</si>
  <si>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</si>
  <si>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</si>
  <si>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</si>
  <si>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</si>
  <si>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</si>
  <si>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</si>
  <si>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</si>
  <si>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</si>
  <si>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</si>
  <si>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</si>
  <si>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</si>
  <si>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</si>
  <si>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</si>
  <si>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</si>
  <si>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</si>
  <si>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</si>
  <si>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</si>
  <si>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</si>
  <si>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</si>
  <si>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</si>
  <si>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</si>
  <si>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</si>
  <si>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</si>
  <si>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</si>
  <si>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</si>
  <si>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</si>
  <si>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</si>
  <si>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</si>
  <si>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</si>
  <si>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</si>
  <si>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</si>
  <si>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</si>
  <si>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</si>
  <si>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</si>
  <si>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</si>
  <si>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</si>
  <si>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</si>
  <si>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</si>
  <si>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</si>
  <si>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</si>
  <si>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</si>
  <si>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</si>
  <si>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</si>
  <si>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</si>
  <si>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</si>
  <si>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</si>
  <si>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</si>
  <si>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</si>
  <si>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</si>
  <si>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</si>
  <si>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</si>
  <si>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</si>
  <si>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</si>
  <si>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</si>
  <si>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</si>
  <si>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</si>
  <si>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</si>
  <si>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</si>
  <si>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</si>
  <si>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</si>
  <si>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</si>
  <si>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</si>
  <si>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</si>
  <si>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</si>
  <si>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</si>
  <si>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</si>
  <si>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</si>
  <si>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</si>
  <si>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</si>
  <si>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</si>
  <si>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</si>
  <si>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</si>
  <si>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</si>
  <si>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</si>
  <si>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</si>
  <si>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</si>
  <si>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</si>
  <si>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</si>
  <si>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</si>
  <si>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</si>
  <si>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</si>
  <si>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</si>
  <si>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</si>
  <si>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</si>
  <si>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</si>
  <si>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</si>
  <si>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</si>
  <si>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</si>
  <si>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</si>
  <si>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</si>
  <si>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</si>
  <si>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</si>
  <si>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</si>
  <si>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</si>
  <si>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</si>
  <si>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</si>
  <si>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</si>
  <si>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</si>
  <si>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</si>
  <si>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</si>
  <si>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</si>
  <si>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</si>
  <si>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</si>
  <si>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</si>
  <si>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</si>
  <si>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</si>
  <si>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</si>
  <si>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</si>
  <si>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</si>
  <si>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</si>
  <si>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</si>
  <si>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</si>
  <si>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</si>
  <si>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</si>
  <si>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</si>
  <si>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</si>
  <si>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</si>
  <si>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</si>
  <si>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</si>
  <si>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</si>
  <si>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</si>
  <si>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</si>
  <si>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</si>
  <si>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</si>
  <si>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</si>
  <si>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</si>
  <si>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</si>
  <si>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</si>
  <si>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</si>
  <si>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</si>
  <si>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</si>
  <si>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</si>
  <si>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</si>
  <si>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</si>
  <si>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</si>
  <si>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</si>
  <si>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</si>
  <si>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</si>
  <si>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</si>
  <si>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</si>
  <si>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</si>
  <si>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</si>
  <si>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</si>
  <si>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</si>
  <si>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</si>
  <si>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</si>
  <si>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</si>
  <si>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</si>
  <si>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</si>
  <si>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</si>
  <si>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</si>
  <si>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</si>
  <si>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</si>
  <si>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</si>
  <si>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</si>
  <si>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</si>
  <si>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</si>
  <si>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</si>
  <si>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</si>
  <si>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</si>
  <si>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</si>
  <si>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</si>
  <si>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</si>
  <si>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</si>
  <si>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</si>
  <si>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</si>
  <si>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</si>
  <si>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</si>
  <si>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</si>
  <si>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</si>
  <si>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</si>
  <si>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</si>
  <si>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</si>
  <si>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</si>
  <si>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</si>
  <si>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</si>
  <si>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</si>
  <si>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</si>
  <si>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</si>
  <si>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</si>
  <si>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</si>
  <si>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</si>
  <si>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</si>
  <si>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</si>
  <si>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</si>
  <si>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</si>
  <si>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</si>
  <si>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</si>
  <si>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</si>
  <si>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</si>
  <si>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</si>
  <si>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</si>
  <si>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</si>
  <si>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</si>
  <si>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</si>
  <si>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</si>
  <si>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</si>
  <si>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</si>
  <si>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</si>
  <si>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</si>
  <si>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</si>
  <si>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</si>
  <si>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</si>
  <si>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</si>
  <si>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</si>
  <si>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</si>
  <si>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</si>
  <si>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</si>
  <si>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</si>
  <si>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</si>
  <si>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</si>
  <si>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</si>
  <si>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</si>
  <si>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</si>
  <si>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</si>
  <si>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</si>
  <si>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</si>
  <si>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</si>
  <si>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</si>
  <si>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</si>
  <si>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</si>
  <si>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</si>
  <si>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</si>
  <si>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</si>
  <si>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</si>
  <si>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</si>
  <si>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</si>
  <si>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</si>
  <si>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</si>
  <si>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</si>
  <si>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</si>
  <si>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</si>
  <si>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</si>
  <si>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</si>
  <si>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</si>
  <si>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</si>
  <si>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</si>
  <si>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</si>
  <si>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</si>
  <si>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</si>
  <si>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</si>
  <si>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</si>
  <si>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</si>
  <si>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</si>
  <si>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</si>
  <si>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</si>
  <si>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</si>
  <si>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</si>
  <si>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</si>
  <si>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</si>
  <si>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</si>
  <si>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</si>
  <si>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</si>
  <si>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</si>
  <si>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</si>
  <si>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</si>
  <si>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</si>
  <si>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</si>
  <si>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</si>
  <si>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</si>
  <si>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</si>
  <si>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</si>
  <si>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</si>
  <si>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</si>
  <si>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</si>
  <si>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</si>
  <si>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</si>
  <si>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</si>
  <si>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</si>
  <si>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</si>
  <si>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</si>
  <si>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</si>
  <si>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</si>
  <si>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</si>
  <si>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</si>
  <si>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</si>
  <si>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</si>
  <si>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</si>
  <si>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</si>
  <si>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</si>
  <si>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</si>
  <si>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</si>
  <si>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</si>
  <si>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</si>
  <si>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</si>
  <si>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</si>
  <si>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</si>
  <si>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</si>
  <si>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</si>
  <si>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</si>
  <si>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</si>
  <si>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</si>
  <si>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</si>
  <si>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</si>
  <si>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</si>
  <si>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</si>
  <si>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</si>
  <si>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</si>
  <si>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</si>
  <si>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</si>
  <si>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</si>
  <si>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</si>
  <si>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</si>
  <si>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</si>
  <si>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</si>
  <si>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</si>
  <si>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</si>
  <si>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</si>
  <si>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</si>
  <si>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</si>
  <si>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</si>
  <si>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</si>
  <si>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</si>
  <si>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</si>
  <si>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</si>
  <si>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</si>
  <si>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</si>
  <si>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</si>
  <si>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</si>
  <si>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</si>
  <si>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</si>
  <si>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</si>
  <si>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</si>
  <si>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</si>
  <si>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</si>
  <si>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</si>
  <si>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</si>
  <si>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</si>
  <si>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</si>
  <si>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</si>
  <si>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</si>
  <si>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</si>
  <si>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</si>
  <si>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</si>
  <si>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</si>
  <si>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</si>
  <si>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</si>
  <si>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</si>
  <si>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</si>
  <si>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</si>
  <si>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</si>
  <si>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</si>
  <si>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</si>
  <si>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</si>
  <si>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</si>
  <si>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</si>
  <si>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</si>
  <si>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</si>
  <si>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</si>
  <si>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</si>
  <si>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</si>
  <si>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</si>
  <si>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</si>
  <si>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</si>
  <si>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</si>
  <si>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</si>
  <si>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</si>
  <si>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</si>
  <si>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</si>
  <si>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</si>
  <si>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</si>
  <si>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</si>
  <si>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</si>
  <si>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</si>
  <si>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</si>
  <si>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</si>
  <si>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</si>
  <si>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</si>
  <si>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</si>
  <si>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</si>
  <si>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</si>
  <si>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</si>
  <si>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</si>
  <si>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</si>
  <si>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</si>
  <si>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</si>
  <si>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</si>
  <si>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</si>
  <si>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</si>
  <si>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</si>
  <si>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</si>
  <si>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</si>
  <si>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</si>
  <si>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</si>
  <si>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</si>
  <si>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</si>
  <si>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</si>
  <si>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</si>
  <si>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</si>
  <si>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</si>
  <si>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</si>
  <si>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</si>
  <si>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</si>
  <si>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</si>
  <si>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</si>
  <si>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</si>
  <si>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</si>
  <si>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</si>
  <si>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</si>
  <si>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</si>
  <si>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</si>
  <si>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</si>
  <si>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</si>
  <si>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</si>
  <si>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</si>
  <si>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</si>
  <si>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</si>
  <si>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</si>
  <si>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</si>
  <si>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</si>
  <si>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</si>
  <si>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</si>
  <si>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</si>
  <si>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</si>
  <si>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</si>
  <si>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</si>
  <si>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</si>
  <si>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</si>
  <si>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</si>
  <si>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</si>
  <si>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</si>
  <si>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</si>
  <si>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</si>
  <si>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</si>
  <si>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</si>
  <si>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</si>
  <si>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</si>
  <si>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</si>
  <si>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</si>
  <si>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</si>
  <si>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</si>
  <si>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</si>
  <si>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</si>
  <si>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</si>
  <si>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</si>
  <si>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</si>
  <si>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</si>
  <si>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</si>
  <si>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</si>
  <si>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</si>
  <si>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</si>
  <si>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</si>
  <si>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</si>
  <si>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</si>
  <si>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</si>
  <si>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</si>
  <si>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</si>
  <si>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</si>
  <si>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</si>
  <si>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</si>
  <si>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</si>
  <si>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</si>
  <si>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</si>
  <si>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</si>
  <si>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</si>
  <si>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</si>
  <si>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</si>
  <si>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</si>
  <si>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</si>
  <si>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</si>
  <si>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</si>
  <si>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</si>
  <si>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</si>
  <si>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</si>
  <si>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</si>
  <si>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</si>
  <si>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</si>
  <si>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</si>
  <si>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</si>
  <si>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</si>
  <si>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</si>
  <si>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</si>
  <si>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</si>
  <si>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</si>
  <si>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</si>
  <si>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</si>
  <si>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</si>
  <si>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</si>
  <si>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</si>
  <si>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</si>
  <si>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</si>
  <si>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</si>
  <si>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</si>
  <si>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</si>
  <si>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</si>
  <si>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</si>
  <si>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</si>
  <si>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</si>
  <si>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</si>
  <si>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</si>
  <si>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</si>
  <si>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</si>
  <si>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</si>
  <si>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</si>
  <si>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</si>
  <si>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</si>
  <si>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</si>
  <si>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</si>
  <si>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</si>
  <si>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</si>
  <si>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</si>
  <si>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</si>
  <si>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</si>
  <si>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</si>
  <si>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</si>
  <si>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</si>
  <si>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</si>
  <si>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</si>
  <si>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</si>
  <si>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</si>
  <si>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</si>
  <si>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</si>
  <si>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</si>
  <si>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</si>
  <si>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</si>
  <si>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</si>
  <si>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</si>
  <si>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</si>
  <si>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</si>
  <si>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</si>
  <si>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</si>
  <si>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</si>
  <si>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</si>
  <si>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</si>
  <si>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</si>
  <si>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</si>
  <si>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</si>
  <si>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</si>
  <si>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</si>
  <si>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</si>
  <si>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</si>
  <si>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</si>
  <si>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</si>
  <si>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</si>
  <si>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</si>
  <si>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</si>
  <si>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</si>
  <si>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</si>
  <si>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</si>
  <si>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</si>
  <si>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</si>
  <si>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</si>
  <si>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</si>
  <si>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</si>
  <si>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</si>
  <si>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</si>
  <si>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</si>
  <si>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</si>
  <si>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</si>
  <si>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</si>
  <si>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</si>
  <si>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</si>
  <si>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</si>
  <si>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</si>
  <si>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</si>
  <si>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</si>
  <si>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</si>
  <si>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</si>
  <si>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</si>
  <si>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</si>
  <si>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</si>
  <si>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</si>
  <si>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</si>
  <si>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</si>
  <si>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</si>
  <si>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</si>
  <si>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</si>
  <si>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</si>
  <si>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</si>
  <si>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</si>
  <si>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</si>
  <si>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</si>
  <si>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</si>
  <si>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</si>
  <si>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</si>
  <si>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</si>
  <si>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</si>
  <si>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</si>
  <si>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</si>
  <si>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</si>
  <si>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</si>
  <si>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</si>
  <si>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</si>
  <si>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</si>
  <si>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</si>
  <si>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</si>
  <si>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</si>
  <si>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</si>
  <si>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</si>
  <si>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</si>
  <si>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</si>
  <si>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</si>
  <si>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</si>
  <si>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</si>
  <si>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</si>
  <si>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</si>
  <si>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</si>
  <si>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</si>
  <si>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</si>
  <si>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</si>
  <si>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</si>
  <si>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</si>
  <si>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</si>
  <si>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</si>
  <si>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</si>
  <si>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</si>
  <si>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</si>
  <si>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</si>
  <si>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</si>
  <si>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</si>
  <si>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</si>
  <si>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</si>
  <si>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</si>
  <si>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</si>
  <si>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</si>
  <si>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</si>
  <si>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</si>
  <si>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</si>
  <si>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</si>
  <si>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</si>
  <si>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</si>
  <si>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</si>
  <si>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</si>
  <si>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</si>
  <si>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</si>
  <si>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</si>
  <si>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</si>
  <si>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</si>
  <si>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</si>
  <si>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</si>
  <si>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</si>
  <si>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</si>
  <si>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</si>
  <si>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</si>
  <si>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</si>
  <si>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</si>
  <si>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</si>
  <si>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</si>
  <si>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</si>
  <si>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</si>
  <si>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</si>
  <si>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</si>
  <si>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</si>
  <si>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</si>
  <si>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</si>
  <si>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</si>
  <si>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</si>
  <si>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</si>
  <si>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</si>
  <si>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</si>
  <si>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</si>
  <si>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</si>
  <si>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</si>
  <si>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</si>
  <si>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</si>
  <si>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</si>
  <si>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</si>
  <si>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</si>
  <si>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</si>
  <si>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</si>
  <si>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</si>
  <si>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</si>
  <si>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</si>
  <si>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</si>
  <si>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</si>
  <si>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</si>
  <si>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</si>
  <si>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</si>
  <si>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</si>
  <si>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</si>
  <si>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</si>
  <si>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</si>
  <si>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</si>
  <si>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</si>
  <si>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</si>
  <si>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</si>
  <si>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</si>
  <si>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</si>
  <si>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</si>
  <si>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</si>
  <si>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</si>
  <si>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</si>
  <si>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</si>
  <si>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</si>
  <si>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</si>
  <si>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</si>
  <si>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</si>
  <si>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</si>
  <si>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</si>
  <si>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</si>
  <si>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</si>
  <si>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</si>
  <si>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</si>
  <si>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</si>
  <si>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</si>
  <si>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</si>
  <si>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</si>
  <si>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</si>
  <si>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</si>
  <si>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</si>
  <si>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</si>
  <si>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</si>
  <si>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</si>
  <si>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</si>
  <si>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</si>
  <si>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</si>
  <si>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</si>
  <si>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</si>
  <si>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</si>
  <si>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</si>
  <si>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</si>
  <si>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</si>
  <si>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</si>
  <si>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</si>
  <si>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</si>
  <si>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</si>
  <si>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</si>
  <si>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</si>
  <si>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</si>
  <si>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</si>
  <si>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</si>
  <si>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</si>
  <si>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</si>
  <si>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</si>
  <si>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</si>
  <si>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</si>
  <si>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</si>
  <si>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</si>
  <si>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</si>
  <si>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</si>
  <si>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</si>
  <si>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</si>
  <si>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</si>
  <si>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</si>
  <si>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</si>
  <si>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</si>
  <si>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</si>
  <si>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</si>
  <si>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</si>
  <si>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</si>
  <si>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</si>
  <si>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</si>
  <si>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</si>
  <si>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</si>
  <si>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</si>
  <si>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</si>
  <si>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</si>
  <si>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</si>
  <si>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</si>
  <si>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</si>
  <si>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</si>
  <si>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</si>
  <si>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</si>
  <si>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</si>
  <si>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</si>
  <si>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</si>
  <si>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</si>
  <si>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</si>
  <si>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</si>
  <si>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</si>
  <si>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</si>
  <si>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</si>
  <si>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</si>
  <si>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</si>
  <si>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</si>
  <si>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</si>
  <si>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</si>
  <si>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</si>
  <si>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</si>
  <si>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</si>
  <si>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</si>
  <si>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</si>
  <si>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</si>
  <si>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</si>
  <si>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</si>
  <si>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</si>
  <si>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</si>
  <si>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</si>
  <si>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</si>
  <si>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</si>
  <si>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</si>
  <si>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</si>
  <si>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</si>
  <si>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</si>
  <si>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</si>
  <si>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</si>
  <si>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</si>
  <si>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</si>
  <si>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</si>
  <si>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</si>
  <si>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</si>
  <si>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</si>
  <si>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</si>
  <si>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</si>
  <si>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</si>
  <si>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</si>
  <si>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</si>
  <si>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</si>
  <si>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</si>
  <si>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</si>
  <si>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</si>
  <si>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</si>
  <si>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</si>
  <si>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</si>
  <si>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</si>
  <si>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</si>
  <si>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</si>
  <si>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</si>
  <si>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</si>
  <si>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</si>
  <si>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</si>
  <si>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</si>
  <si>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</si>
  <si>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</si>
  <si>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</si>
  <si>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</si>
  <si>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</si>
  <si>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</si>
  <si>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</si>
  <si>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</si>
  <si>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</si>
  <si>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</si>
  <si>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</si>
  <si>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</si>
  <si>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</si>
  <si>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</si>
  <si>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</si>
  <si>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</si>
  <si>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</si>
  <si>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</si>
  <si>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</si>
  <si>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</si>
  <si>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</si>
  <si>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</si>
  <si>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</si>
  <si>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</si>
  <si>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</si>
  <si>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</si>
  <si>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</si>
  <si>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</si>
  <si>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</si>
  <si>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</si>
  <si>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</si>
  <si>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</si>
  <si>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</si>
  <si>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</si>
  <si>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</si>
  <si>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</si>
  <si>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</si>
  <si>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</si>
  <si>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</si>
  <si>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</si>
  <si>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</si>
  <si>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</si>
  <si>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</si>
  <si>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</si>
  <si>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</si>
  <si>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</si>
  <si>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</si>
  <si>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</si>
  <si>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</si>
  <si>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</si>
  <si>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</si>
  <si>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</si>
  <si>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</si>
  <si>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</si>
  <si>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</si>
  <si>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</si>
  <si>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</si>
  <si>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</si>
  <si>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</si>
  <si>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</si>
  <si>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</si>
  <si>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</si>
  <si>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</si>
  <si>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</si>
  <si>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</si>
  <si>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</si>
  <si>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</si>
  <si>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</si>
  <si>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</si>
  <si>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</si>
  <si>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</si>
  <si>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</si>
  <si>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</si>
  <si>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</si>
  <si>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</si>
  <si>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</si>
  <si>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</si>
  <si>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</si>
  <si>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</si>
  <si>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</si>
  <si>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</si>
  <si>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</si>
  <si>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</si>
  <si>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</si>
  <si>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</si>
  <si>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</si>
  <si>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</si>
  <si>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</si>
  <si>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</si>
  <si>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</si>
  <si>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</si>
  <si>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</si>
  <si>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</si>
  <si>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</si>
  <si>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</si>
  <si>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</si>
  <si>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</si>
  <si>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</si>
  <si>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</si>
  <si>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</si>
  <si>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</si>
  <si>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</si>
  <si>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</si>
  <si>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</si>
  <si>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</si>
  <si>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</si>
  <si>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</si>
  <si>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</si>
  <si>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</si>
  <si>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</si>
  <si>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</si>
  <si>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</si>
  <si>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</si>
  <si>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</si>
  <si>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</si>
  <si>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</si>
  <si>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</si>
  <si>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</si>
  <si>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</si>
  <si>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</si>
  <si>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</si>
  <si>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</si>
  <si>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</si>
  <si>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</si>
  <si>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</si>
  <si>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</si>
  <si>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</si>
  <si>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</si>
  <si>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</si>
  <si>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</si>
  <si>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</si>
  <si>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</si>
  <si>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</si>
  <si>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</si>
  <si>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</si>
  <si>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</si>
  <si>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</si>
  <si>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</si>
  <si>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</si>
  <si>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</si>
  <si>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</si>
  <si>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</si>
  <si>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</si>
  <si>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</si>
  <si>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</si>
  <si>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</si>
  <si>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</si>
  <si>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</si>
  <si>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</si>
  <si>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</si>
  <si>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</si>
  <si>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</si>
  <si>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</si>
  <si>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</si>
  <si>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</si>
  <si>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</si>
  <si>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</si>
  <si>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</si>
  <si>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</si>
  <si>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</si>
  <si>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</si>
  <si>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</si>
  <si>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</si>
  <si>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</si>
  <si>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</si>
  <si>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</si>
  <si>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</si>
  <si>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</si>
  <si>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</si>
  <si>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</si>
  <si>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</si>
  <si>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</si>
  <si>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</si>
  <si>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</si>
  <si>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</si>
  <si>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</si>
  <si>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</si>
  <si>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</si>
  <si>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</si>
  <si>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</si>
  <si>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</si>
  <si>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</si>
  <si>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</si>
  <si>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</si>
  <si>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</si>
  <si>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</si>
  <si>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</si>
  <si>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</si>
  <si>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</si>
  <si>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</si>
  <si>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</si>
  <si>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</si>
  <si>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</si>
  <si>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</si>
  <si>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</si>
  <si>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</si>
  <si>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</si>
  <si>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</si>
  <si>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</si>
  <si>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</si>
  <si>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</si>
  <si>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</si>
  <si>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</si>
  <si>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</si>
  <si>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</si>
  <si>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</si>
  <si>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</si>
  <si>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</si>
  <si>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</si>
  <si>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</si>
  <si>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</si>
  <si>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</si>
  <si>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</si>
  <si>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</si>
  <si>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</si>
  <si>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</si>
  <si>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</si>
  <si>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</si>
  <si>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</si>
  <si>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</si>
  <si>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</si>
  <si>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</si>
  <si>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</si>
  <si>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</si>
  <si>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</si>
  <si>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</si>
  <si>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</si>
  <si>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</si>
  <si>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</si>
  <si>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</si>
  <si>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</si>
  <si>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</si>
  <si>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</si>
  <si>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</si>
  <si>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</si>
  <si>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</si>
  <si>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</si>
  <si>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</si>
  <si>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</si>
  <si>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</si>
  <si>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</si>
  <si>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</si>
  <si>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</si>
  <si>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</si>
  <si>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</si>
  <si>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</si>
  <si>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</si>
  <si>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</si>
  <si>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</si>
  <si>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</si>
  <si>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</si>
  <si>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</si>
  <si>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</si>
  <si>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</si>
  <si>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</si>
  <si>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</si>
  <si>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</si>
  <si>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</si>
  <si>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</si>
  <si>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</si>
  <si>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</si>
  <si>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</si>
  <si>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</si>
  <si>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</si>
  <si>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</si>
  <si>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</si>
  <si>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</si>
  <si>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</si>
  <si>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</si>
  <si>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</si>
  <si>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</si>
  <si>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</si>
  <si>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</si>
  <si>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</si>
  <si>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</si>
  <si>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</si>
  <si>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</si>
  <si>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</si>
  <si>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</si>
  <si>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</si>
  <si>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</si>
  <si>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</si>
  <si>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</si>
  <si>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</si>
  <si>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</si>
  <si>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</si>
  <si>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</si>
  <si>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</si>
  <si>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</si>
  <si>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</si>
  <si>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</si>
  <si>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</si>
  <si>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</si>
  <si>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</si>
  <si>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</si>
  <si>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</si>
  <si>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</si>
  <si>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</si>
  <si>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</si>
  <si>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</si>
  <si>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</si>
  <si>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</si>
  <si>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</si>
  <si>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</si>
  <si>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</si>
  <si>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</si>
  <si>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</si>
  <si>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</si>
  <si>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</si>
  <si>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</si>
  <si>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</si>
  <si>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</si>
  <si>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</si>
  <si>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</si>
  <si>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</si>
  <si>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</si>
  <si>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</si>
  <si>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</si>
  <si>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</si>
  <si>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</si>
  <si>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</si>
  <si>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</si>
  <si>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</si>
  <si>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</si>
  <si>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</si>
  <si>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</si>
  <si>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</si>
  <si>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</si>
  <si>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</si>
  <si>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</si>
  <si>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</si>
  <si>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</si>
  <si>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</si>
  <si>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</si>
  <si>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</si>
  <si>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</si>
  <si>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</si>
  <si>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</si>
  <si>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</si>
  <si>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</si>
  <si>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</si>
  <si>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</si>
  <si>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</si>
  <si>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</si>
  <si>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</si>
  <si>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</si>
  <si>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</si>
  <si>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</si>
  <si>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</si>
  <si>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</si>
  <si>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</si>
  <si>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</si>
  <si>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</si>
  <si>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</si>
  <si>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</si>
  <si>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</si>
  <si>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</si>
  <si>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</si>
  <si>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</si>
  <si>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</si>
  <si>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</si>
  <si>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</si>
  <si>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</si>
  <si>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</si>
  <si>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</si>
  <si>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</si>
  <si>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</si>
  <si>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</si>
  <si>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</si>
  <si>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</si>
  <si>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</si>
  <si>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</si>
  <si>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</si>
  <si>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</si>
  <si>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</si>
  <si>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</si>
  <si>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</si>
  <si>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</si>
  <si>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</si>
  <si>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</si>
  <si>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</si>
  <si>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</si>
  <si>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</si>
  <si>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</si>
  <si>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</si>
  <si>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</si>
  <si>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</si>
  <si>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</si>
  <si>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</si>
  <si>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</si>
  <si>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</si>
  <si>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</si>
  <si>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</si>
  <si>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</si>
  <si>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</si>
  <si>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</si>
  <si>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</si>
  <si>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</si>
  <si>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</si>
  <si>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</si>
  <si>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</si>
  <si>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</si>
  <si>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</si>
  <si>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</si>
  <si>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</si>
  <si>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</si>
  <si>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</si>
  <si>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</si>
  <si>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</si>
  <si>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</si>
  <si>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</si>
  <si>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</si>
  <si>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</si>
  <si>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</si>
  <si>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</si>
  <si>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</si>
  <si>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</si>
  <si>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</si>
  <si>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</si>
  <si>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</si>
  <si>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</si>
  <si>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</si>
  <si>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</si>
  <si>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</si>
  <si>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</si>
  <si>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</si>
  <si>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</si>
  <si>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</si>
  <si>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</si>
  <si>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</si>
  <si>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</si>
  <si>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</si>
  <si>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</si>
  <si>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</si>
  <si>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</si>
  <si>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</si>
  <si>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</si>
  <si>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</si>
  <si>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</si>
  <si>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</si>
  <si>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</si>
  <si>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</si>
  <si>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</si>
  <si>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</si>
  <si>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</si>
  <si>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</si>
  <si>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</si>
  <si>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</si>
  <si>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</si>
  <si>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</si>
  <si>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</si>
  <si>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</si>
  <si>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</si>
  <si>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</si>
  <si>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</si>
  <si>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</si>
  <si>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</si>
  <si>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</si>
  <si>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</si>
  <si>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</si>
  <si>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</si>
  <si>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</si>
  <si>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</si>
  <si>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</si>
  <si>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</si>
  <si>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</si>
  <si>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</si>
  <si>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</si>
  <si>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</si>
  <si>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</si>
  <si>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</si>
  <si>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</si>
  <si>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</si>
  <si>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</si>
  <si>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</si>
  <si>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</si>
  <si>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</si>
  <si>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</si>
  <si>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</si>
  <si>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</si>
  <si>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</si>
  <si>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</si>
  <si>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</si>
  <si>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</si>
  <si>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</si>
  <si>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</si>
  <si>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</si>
  <si>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</si>
  <si>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</si>
  <si>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</si>
  <si>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</si>
  <si>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</si>
  <si>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</si>
  <si>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</si>
  <si>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</si>
  <si>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</si>
  <si>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</si>
  <si>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</si>
  <si>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</si>
  <si>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</si>
  <si>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</si>
  <si>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</si>
  <si>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</si>
  <si>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</si>
  <si>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</si>
  <si>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</si>
  <si>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</si>
  <si>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</si>
  <si>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</si>
  <si>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</si>
  <si>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</si>
  <si>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</si>
  <si>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</si>
  <si>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</si>
  <si>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</si>
  <si>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</si>
  <si>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</si>
  <si>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</si>
  <si>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</si>
  <si>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</si>
  <si>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</si>
  <si>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</si>
  <si>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</si>
  <si>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</si>
  <si>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</si>
  <si>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</si>
  <si>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</si>
  <si>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</si>
  <si>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</si>
  <si>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</si>
  <si>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</si>
  <si>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</si>
  <si>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</si>
  <si>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</si>
  <si>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</si>
  <si>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</si>
  <si>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</si>
  <si>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</si>
  <si>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</si>
  <si>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</si>
  <si>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</si>
  <si>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</si>
  <si>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</si>
  <si>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</si>
  <si>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</si>
  <si>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</si>
  <si>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</si>
  <si>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</si>
  <si>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</si>
  <si>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</si>
  <si>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</si>
  <si>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</si>
  <si>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</si>
  <si>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</si>
  <si>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</si>
  <si>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</si>
  <si>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</si>
  <si>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</si>
  <si>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</si>
  <si>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</si>
  <si>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</si>
  <si>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</si>
  <si>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</si>
  <si>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</si>
  <si>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</si>
  <si>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</si>
  <si>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</si>
  <si>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</si>
  <si>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</si>
  <si>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</si>
  <si>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</si>
  <si>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</si>
  <si>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</si>
  <si>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</si>
  <si>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</si>
  <si>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</si>
  <si>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</si>
  <si>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</si>
  <si>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</si>
  <si>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</si>
  <si>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</si>
  <si>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</si>
  <si>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</si>
  <si>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</si>
  <si>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</si>
  <si>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</si>
  <si>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</si>
  <si>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</si>
  <si>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</si>
  <si>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</si>
  <si>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</si>
  <si>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</si>
  <si>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</si>
  <si>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</si>
  <si>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</si>
  <si>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</si>
  <si>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</si>
  <si>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</si>
  <si>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</si>
  <si>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</si>
  <si>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</si>
  <si>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</si>
  <si>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</si>
  <si>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</si>
  <si>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</si>
  <si>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</si>
  <si>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</si>
  <si>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</si>
  <si>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</si>
  <si>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</si>
  <si>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</si>
  <si>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</si>
  <si>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</si>
  <si>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</si>
  <si>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</si>
  <si>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</si>
  <si>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</si>
  <si>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</si>
  <si>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</si>
  <si>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</si>
  <si>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</si>
  <si>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</si>
  <si>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</si>
  <si>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</si>
  <si>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</si>
  <si>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</si>
  <si>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</si>
  <si>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</si>
  <si>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</si>
  <si>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</si>
  <si>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</si>
  <si>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</si>
  <si>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</si>
  <si>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</si>
  <si>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</si>
  <si>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</si>
  <si>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</si>
  <si>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</si>
  <si>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</si>
  <si>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</si>
  <si>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</si>
  <si>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</si>
  <si>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</si>
  <si>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</si>
  <si>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</si>
  <si>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</si>
  <si>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</si>
  <si>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</si>
  <si>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</si>
  <si>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</si>
  <si>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</si>
  <si>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</si>
  <si>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</si>
  <si>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</si>
  <si>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</si>
  <si>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</si>
  <si>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</si>
  <si>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</si>
  <si>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</si>
  <si>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</si>
  <si>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</si>
  <si>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</si>
  <si>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</si>
  <si>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</si>
  <si>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</si>
  <si>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</si>
  <si>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</si>
  <si>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</si>
  <si>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</si>
  <si>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</si>
  <si>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</si>
  <si>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</si>
  <si>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</si>
  <si>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</si>
  <si>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</si>
  <si>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</si>
  <si>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</si>
  <si>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</si>
  <si>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</si>
  <si>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</si>
  <si>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</si>
  <si>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</si>
  <si>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</si>
  <si>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</si>
  <si>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</si>
  <si>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</si>
  <si>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</si>
  <si>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</si>
  <si>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</si>
  <si>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</si>
  <si>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</si>
  <si>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</si>
  <si>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</si>
  <si>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</si>
  <si>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</si>
  <si>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</si>
  <si>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</si>
  <si>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</si>
  <si>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</si>
  <si>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</si>
  <si>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</si>
  <si>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</si>
  <si>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</si>
  <si>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</si>
  <si>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</si>
  <si>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</si>
  <si>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</si>
  <si>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</si>
  <si>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</si>
  <si>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</si>
  <si>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</si>
  <si>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</si>
  <si>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</si>
  <si>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</si>
  <si>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</si>
  <si>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</si>
  <si>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</si>
  <si>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</si>
  <si>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</si>
  <si>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</si>
  <si>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</si>
  <si>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</si>
  <si>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</si>
  <si>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</si>
  <si>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</si>
  <si>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</si>
  <si>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</si>
  <si>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</si>
  <si>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</si>
  <si>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</si>
  <si>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</si>
  <si>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</si>
  <si>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</si>
  <si>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</si>
  <si>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</si>
  <si>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</si>
  <si>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</si>
  <si>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</si>
  <si>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</si>
  <si>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</si>
  <si>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</si>
  <si>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</si>
  <si>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</si>
  <si>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</si>
  <si>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</si>
  <si>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</si>
  <si>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</si>
  <si>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</si>
  <si>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</si>
  <si>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</si>
  <si>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</si>
  <si>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</si>
  <si>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</si>
  <si>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</si>
  <si>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</si>
  <si>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</si>
  <si>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</si>
  <si>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</si>
  <si>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</si>
  <si>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</si>
  <si>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</si>
  <si>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</si>
  <si>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</si>
  <si>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</si>
  <si>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</si>
  <si>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</si>
  <si>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</si>
  <si>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</si>
  <si>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</si>
  <si>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</si>
  <si>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</si>
  <si>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</si>
  <si>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</si>
  <si>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</si>
  <si>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</si>
  <si>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</si>
  <si>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</si>
  <si>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</si>
  <si>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</si>
  <si>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</si>
  <si>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</si>
  <si>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</si>
  <si>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</si>
  <si>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</si>
  <si>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</si>
  <si>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</si>
  <si>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</si>
  <si>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</si>
  <si>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</si>
  <si>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</si>
  <si>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</si>
  <si>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</si>
  <si>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</si>
  <si>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</si>
  <si>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</si>
  <si>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</si>
  <si>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</si>
  <si>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</si>
  <si>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</si>
  <si>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</si>
  <si>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</si>
  <si>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</si>
  <si>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</si>
  <si>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</si>
  <si>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</si>
  <si>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</si>
  <si>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</si>
  <si>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</si>
  <si>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</si>
  <si>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</si>
  <si>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</si>
  <si>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</si>
  <si>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</si>
  <si>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</si>
  <si>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</si>
  <si>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</si>
  <si>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</si>
  <si>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</si>
  <si>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</si>
  <si>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</si>
  <si>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</si>
  <si>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</si>
  <si>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</si>
  <si>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</si>
  <si>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</si>
  <si>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</si>
  <si>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</si>
  <si>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</si>
  <si>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</si>
  <si>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</si>
  <si>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</si>
  <si>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</si>
  <si>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</si>
  <si>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</si>
  <si>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</si>
  <si>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</si>
  <si>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</si>
  <si>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</si>
  <si>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</si>
  <si>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</si>
  <si>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</si>
  <si>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</si>
  <si>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</si>
  <si>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</si>
  <si>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</si>
  <si>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</si>
  <si>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</si>
  <si>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</si>
  <si>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</si>
  <si>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</si>
  <si>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</si>
  <si>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</si>
  <si>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</si>
  <si>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</si>
  <si>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</si>
  <si>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</si>
  <si>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</si>
  <si>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</si>
  <si>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</si>
  <si>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</si>
  <si>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</si>
  <si>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</si>
  <si>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</si>
  <si>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</si>
  <si>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</si>
  <si>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</si>
  <si>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</si>
  <si>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</si>
  <si>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</si>
  <si>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</si>
  <si>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</si>
  <si>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</si>
  <si>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</si>
  <si>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</si>
  <si>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</si>
  <si>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</si>
  <si>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</si>
  <si>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</si>
  <si>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</si>
  <si>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</si>
  <si>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</si>
  <si>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</si>
  <si>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</si>
  <si>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</si>
  <si>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</si>
  <si>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</si>
  <si>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</si>
  <si>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</si>
  <si>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</si>
  <si>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</si>
  <si>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</si>
  <si>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</si>
  <si>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</si>
  <si>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</si>
  <si>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</si>
  <si>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</si>
  <si>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</si>
  <si>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</si>
  <si>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</si>
  <si>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</si>
  <si>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</si>
  <si>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</si>
  <si>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</si>
  <si>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</si>
  <si>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</si>
  <si>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</si>
  <si>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</si>
  <si>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</si>
  <si>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</si>
  <si>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</si>
  <si>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</si>
  <si>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</si>
  <si>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</si>
  <si>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</si>
  <si>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</si>
  <si>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</si>
  <si>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</si>
  <si>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</si>
  <si>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</si>
  <si>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</si>
  <si>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</si>
  <si>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</si>
  <si>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</si>
  <si>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</si>
  <si>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</si>
  <si>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</si>
  <si>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</si>
  <si>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</si>
  <si>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</si>
  <si>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</si>
  <si>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</si>
  <si>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</si>
  <si>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</si>
  <si>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</si>
  <si>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</si>
  <si>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</si>
  <si>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</si>
  <si>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</si>
  <si>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</si>
  <si>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</si>
  <si>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</si>
  <si>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</si>
  <si>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</si>
  <si>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</si>
  <si>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</si>
  <si>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</si>
  <si>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</si>
  <si>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</si>
  <si>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</si>
  <si>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</si>
  <si>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</si>
  <si>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</si>
  <si>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</si>
  <si>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</si>
  <si>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</si>
  <si>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</si>
  <si>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</si>
  <si>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</si>
  <si>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</si>
  <si>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</si>
  <si>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</si>
  <si>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</si>
  <si>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</si>
  <si>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</si>
  <si>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</si>
  <si>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</si>
  <si>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</si>
  <si>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</si>
  <si>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</si>
  <si>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</si>
  <si>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</si>
  <si>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</si>
  <si>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</si>
  <si>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</si>
  <si>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</si>
  <si>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</si>
  <si>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</si>
  <si>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</si>
  <si>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</si>
  <si>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</si>
  <si>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</si>
  <si>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</si>
  <si>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</si>
  <si>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</si>
  <si>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</si>
  <si>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</si>
  <si>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</si>
  <si>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</si>
  <si>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</si>
  <si>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</si>
  <si>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</si>
  <si>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</si>
  <si>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</si>
  <si>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</si>
  <si>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</si>
  <si>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</si>
  <si>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</si>
  <si>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</si>
  <si>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</si>
  <si>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</si>
  <si>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</si>
  <si>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</si>
  <si>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</si>
  <si>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</si>
  <si>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</si>
  <si>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</si>
  <si>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</si>
  <si>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</si>
  <si>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</si>
  <si>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</si>
  <si>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</si>
  <si>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</si>
  <si>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</si>
  <si>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</si>
  <si>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</si>
  <si>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</si>
  <si>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</si>
  <si>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</si>
  <si>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</si>
  <si>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</si>
  <si>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</si>
  <si>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</si>
  <si>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</si>
  <si>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</si>
  <si>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</si>
  <si>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</si>
  <si>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</si>
  <si>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</si>
  <si>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</si>
  <si>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</si>
  <si>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</si>
  <si>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</si>
  <si>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</si>
  <si>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</si>
  <si>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</si>
  <si>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</si>
  <si>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</si>
  <si>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</si>
  <si>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</si>
  <si>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</si>
  <si>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</si>
  <si>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</si>
  <si>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</si>
  <si>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</si>
  <si>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</si>
  <si>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</si>
  <si>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</si>
  <si>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</si>
  <si>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</si>
  <si>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</si>
  <si>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</si>
  <si>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</si>
  <si>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</si>
  <si>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</si>
  <si>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</si>
  <si>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</si>
  <si>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</si>
  <si>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</si>
  <si>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</si>
  <si>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</si>
  <si>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</si>
  <si>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</si>
  <si>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</si>
  <si>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</si>
  <si>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</si>
  <si>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</si>
  <si>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</si>
  <si>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</si>
  <si>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</si>
  <si>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</si>
  <si>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</si>
  <si>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</si>
  <si>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</si>
  <si>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</si>
  <si>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</si>
  <si>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</si>
  <si>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</si>
  <si>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</si>
  <si>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</si>
  <si>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</si>
  <si>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</si>
  <si>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</si>
  <si>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</si>
  <si>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</si>
  <si>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</si>
  <si>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</si>
  <si>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</si>
  <si>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</si>
  <si>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</si>
  <si>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</si>
  <si>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</si>
  <si>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</si>
  <si>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</si>
  <si>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</si>
  <si>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</si>
  <si>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</si>
  <si>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</si>
  <si>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</si>
  <si>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</si>
  <si>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</si>
  <si>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</si>
  <si>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</si>
  <si>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</si>
  <si>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</si>
  <si>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</si>
  <si>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</si>
  <si>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</si>
  <si>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</si>
  <si>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</si>
  <si>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</si>
  <si>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</si>
  <si>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</si>
  <si>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</si>
  <si>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</si>
  <si>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</si>
  <si>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</si>
  <si>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</si>
  <si>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</si>
  <si>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</si>
  <si>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</si>
  <si>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</si>
  <si>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</si>
  <si>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</si>
  <si>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</si>
  <si>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</si>
  <si>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</si>
  <si>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</si>
  <si>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</si>
  <si>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</si>
  <si>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</si>
  <si>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</si>
  <si>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</si>
  <si>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</si>
  <si>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</si>
  <si>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</si>
  <si>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</si>
  <si>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</si>
  <si>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</si>
  <si>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</si>
  <si>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</si>
  <si>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</si>
  <si>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</si>
  <si>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</si>
  <si>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</si>
  <si>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</si>
  <si>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</si>
  <si>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</si>
  <si>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UCSeat002</t>
  </si>
  <si>
    <t>Existing</t>
  </si>
  <si>
    <t>ADAMS</t>
  </si>
  <si>
    <t>Site2</t>
  </si>
  <si>
    <t>UCSeat003</t>
  </si>
  <si>
    <t>MSite_CQA_TF_RCF_HG_AA_20170620143717</t>
  </si>
  <si>
    <t>FName MSite_CQA_TF_RCF_HG_AA_20170620143717</t>
  </si>
  <si>
    <t>email_20143717@maildrop.cc</t>
  </si>
  <si>
    <t>Indirect Sales</t>
  </si>
  <si>
    <t>MSite_CQA_TF_RCF_HG_AA_Site1_20170620143717</t>
  </si>
  <si>
    <t>FName LNameSite1_20170620143717</t>
  </si>
  <si>
    <t>A-1450025045</t>
  </si>
  <si>
    <t>FName LName20170620143717</t>
  </si>
  <si>
    <t>MSite_CQA_TF_RCF_HG_AA_Site2_20170620143717</t>
  </si>
  <si>
    <t>FName LNameSite2_20170620143717</t>
  </si>
  <si>
    <t>STDSeat001</t>
  </si>
  <si>
    <t>STDSeat002</t>
  </si>
  <si>
    <t>STDSeat003</t>
  </si>
  <si>
    <t>Vodafone</t>
  </si>
  <si>
    <t>AA001</t>
  </si>
  <si>
    <t>CQB001</t>
  </si>
  <si>
    <t>HG001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</si>
</sst>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125" fillId="29" borderId="130"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0" fillId="30" borderId="139" xfId="0" applyFill="1" applyBorder="1" applyAlignment="1" applyProtection="1">
      <alignment horizontal="left" vertical="center"/>
      <protection locked="0"/>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0" fillId="0" borderId="154" xfId="0"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40" xfId="0" applyBorder="1" applyAlignment="1">
      <alignment horizontal="left" vertical="center"/>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6" xfId="0" applyBorder="1" applyAlignment="1">
      <alignment horizontal="left" vertical="center"/>
    </xf>
    <xf numFmtId="0" fontId="0" fillId="0" borderId="185" xfId="0" applyBorder="1" applyAlignment="1">
      <alignment horizontal="left" vertical="center"/>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1" xfId="0" applyFont="1" applyFill="1" applyBorder="1" applyAlignment="1">
      <alignment horizontal="center" vertical="center"/>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125" fillId="29" borderId="133" xfId="0" applyFont="1" applyFill="1" applyBorder="1" applyAlignment="1">
      <alignment horizontal="center" vertical="center"/>
    </xf>
    <xf numFmtId="0" fontId="0" fillId="0" borderId="133"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0.emf"/><Relationship Id="rId4" Type="http://schemas.openxmlformats.org/officeDocument/2006/relationships/image" Target="../media/image101.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11.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10.emf"/><Relationship Id="rId5" Type="http://schemas.openxmlformats.org/officeDocument/2006/relationships/image" Target="../media/image105.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CD_SBP_MS_STD_30037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ultiSite_CQA_TF_RCF_HG_AA_3002504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SIMON_Site2"/>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SIMON_Site2"/>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3.xml"/><Relationship Id="rId13" Type="http://schemas.openxmlformats.org/officeDocument/2006/relationships/image" Target="../media/image87.emf"/><Relationship Id="rId3" Type="http://schemas.openxmlformats.org/officeDocument/2006/relationships/printerSettings" Target="../printerSettings/printerSettings30.bin"/><Relationship Id="rId7" Type="http://schemas.openxmlformats.org/officeDocument/2006/relationships/image" Target="../media/image84.emf"/><Relationship Id="rId12" Type="http://schemas.openxmlformats.org/officeDocument/2006/relationships/control" Target="../activeX/activeX85.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82.xml"/><Relationship Id="rId11" Type="http://schemas.openxmlformats.org/officeDocument/2006/relationships/image" Target="../media/image86.emf"/><Relationship Id="rId5" Type="http://schemas.openxmlformats.org/officeDocument/2006/relationships/vmlDrawing" Target="../drawings/vmlDrawing29.vml"/><Relationship Id="rId10" Type="http://schemas.openxmlformats.org/officeDocument/2006/relationships/control" Target="../activeX/activeX84.xml"/><Relationship Id="rId4" Type="http://schemas.openxmlformats.org/officeDocument/2006/relationships/drawing" Target="../drawings/drawing30.xml"/><Relationship Id="rId9" Type="http://schemas.openxmlformats.org/officeDocument/2006/relationships/image" Target="../media/image85.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105.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1.emf"/><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5" Type="http://schemas.openxmlformats.org/officeDocument/2006/relationships/control" Target="../activeX/activeX106.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 Id="rId14" Type="http://schemas.openxmlformats.org/officeDocument/2006/relationships/image" Target="../media/image11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7" t="s">
        <v>987</v>
      </c>
      <c r="D2" s="1177"/>
      <c r="E2" s="1177"/>
      <c r="F2" s="1177"/>
      <c r="G2" s="1177"/>
      <c r="H2" s="1177"/>
      <c r="I2" s="1177"/>
      <c r="J2" s="1177"/>
      <c r="K2" s="1177"/>
      <c r="L2" s="332"/>
    </row>
    <row r="3" spans="2:12" ht="12.75" thickBot="1">
      <c r="B3" s="333" t="s">
        <v>1002</v>
      </c>
      <c r="C3" s="391" t="s">
        <v>6059</v>
      </c>
      <c r="D3" s="392"/>
      <c r="E3" s="392"/>
      <c r="F3" s="392"/>
      <c r="G3" s="334"/>
      <c r="L3" s="393"/>
    </row>
    <row r="4" spans="2:12" ht="15.75" thickBot="1">
      <c r="B4" s="335"/>
      <c r="C4" s="336"/>
      <c r="D4" s="337"/>
      <c r="E4" s="336"/>
      <c r="F4" s="336"/>
      <c r="G4" s="336"/>
      <c r="H4" s="337"/>
      <c r="I4" s="336"/>
      <c r="J4" s="338"/>
      <c r="K4" s="338"/>
      <c r="L4" s="339"/>
    </row>
    <row r="5" spans="2:12" ht="15.75" thickBot="1">
      <c r="B5" s="1165" t="s">
        <v>1003</v>
      </c>
      <c r="C5" s="1166"/>
      <c r="D5" s="1166"/>
      <c r="E5" s="1166"/>
      <c r="F5" s="1166"/>
      <c r="G5" s="1166"/>
      <c r="H5" s="1166"/>
      <c r="I5" s="1166"/>
      <c r="J5" s="1166"/>
      <c r="K5" s="1166"/>
      <c r="L5" s="1167"/>
    </row>
    <row r="6" spans="2:12" ht="14.25">
      <c r="B6" s="340"/>
      <c r="C6" s="341"/>
      <c r="D6" s="341"/>
      <c r="E6" s="341"/>
      <c r="F6" s="342"/>
      <c r="G6" s="342"/>
      <c r="H6" s="343"/>
      <c r="I6" s="344"/>
      <c r="J6" s="344"/>
      <c r="K6" s="344"/>
      <c r="L6" s="345"/>
    </row>
    <row r="7" spans="2:12">
      <c r="B7" s="346" t="s">
        <v>1004</v>
      </c>
      <c r="C7" s="347" t="s">
        <v>6060</v>
      </c>
      <c r="D7" s="348" t="s">
        <v>12</v>
      </c>
      <c r="E7" s="347">
        <v>9820143717</v>
      </c>
      <c r="F7" s="395"/>
      <c r="G7" s="395"/>
      <c r="H7" s="349"/>
      <c r="I7" s="349"/>
      <c r="J7" s="396"/>
      <c r="K7" s="396"/>
      <c r="L7" s="397"/>
    </row>
    <row r="8" spans="2:12">
      <c r="B8" s="346" t="s">
        <v>8</v>
      </c>
      <c r="C8" s="347"/>
      <c r="D8" s="348" t="s">
        <v>1005</v>
      </c>
      <c r="E8" s="347">
        <v>9820143717</v>
      </c>
      <c r="F8" s="395"/>
      <c r="G8" s="395"/>
      <c r="H8" s="350"/>
      <c r="I8" s="348"/>
      <c r="J8" s="395"/>
      <c r="K8" s="395"/>
      <c r="L8" s="398"/>
    </row>
    <row r="9" spans="2:12">
      <c r="B9" s="346" t="s">
        <v>9</v>
      </c>
      <c r="C9" s="347" t="s">
        <v>6053</v>
      </c>
      <c r="D9" s="348" t="s">
        <v>1006</v>
      </c>
      <c r="E9" s="347">
        <v>9820143717</v>
      </c>
      <c r="F9" s="395"/>
      <c r="G9" s="395"/>
      <c r="H9" s="350"/>
      <c r="I9" s="348"/>
      <c r="J9" s="395"/>
      <c r="K9" s="395"/>
      <c r="L9" s="398"/>
    </row>
    <row r="10" spans="2:12">
      <c r="B10" s="346" t="s">
        <v>10</v>
      </c>
      <c r="C10" s="347"/>
      <c r="D10" s="348" t="s">
        <v>15</v>
      </c>
      <c r="E10" s="347" t="s">
        <v>6061</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5" t="s">
        <v>1007</v>
      </c>
      <c r="C15" s="1178"/>
      <c r="D15" s="1178"/>
      <c r="E15" s="1178"/>
      <c r="F15" s="1178"/>
      <c r="G15" s="1178"/>
      <c r="H15" s="1178"/>
      <c r="I15" s="1178"/>
      <c r="J15" s="1178"/>
      <c r="K15" s="1178"/>
      <c r="L15" s="1179"/>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0" t="s">
        <v>1018</v>
      </c>
      <c r="G19" s="1180"/>
      <c r="H19" s="1180"/>
      <c r="I19" s="348"/>
      <c r="J19" s="362"/>
      <c r="K19" s="362"/>
      <c r="L19" s="363"/>
    </row>
    <row r="20" spans="2:12" ht="15">
      <c r="B20" s="359"/>
      <c r="C20" s="358" t="s">
        <v>1019</v>
      </c>
      <c r="D20" s="434">
        <f ca="1">'Sales Order Form 2'!AR11</f>
        <v>295.34999999999997</v>
      </c>
      <c r="E20" s="435">
        <f ca="1">'Sales Order Form 2'!AS11</f>
        <v>99</v>
      </c>
      <c r="F20" s="1181">
        <f ca="1">'Sales Order Form 2'!AT11</f>
        <v>201.64999999999998</v>
      </c>
      <c r="G20" s="1181">
        <f>'Sales Order Form 2'!AW11</f>
        <v>0</v>
      </c>
      <c r="H20" s="1182">
        <f>'Sales Order Form 2'!AX11</f>
        <v>0</v>
      </c>
      <c r="I20" s="348"/>
      <c r="J20" s="362"/>
      <c r="K20" s="362"/>
      <c r="L20" s="363"/>
    </row>
    <row r="21" spans="2:12" ht="15">
      <c r="B21" s="359"/>
      <c r="C21" s="358" t="s">
        <v>1021</v>
      </c>
      <c r="D21" s="436">
        <f ca="1">'Sales Order Form 2'!AR12</f>
        <v>295.34999999999997</v>
      </c>
      <c r="E21" s="437">
        <f ca="1">'Sales Order Form 2'!AS12</f>
        <v>99</v>
      </c>
      <c r="F21" s="1163">
        <f ca="1">'Sales Order Form 2'!AT12</f>
        <v>201.64999999999998</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204">
        <f ca="1">'Sales Order Form 2'!AT35</f>
        <v>0</v>
      </c>
      <c r="G44" s="1204">
        <f>'Sales Order Form 2'!AW35</f>
        <v>0</v>
      </c>
      <c r="H44" s="1205">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590.69999999999993</v>
      </c>
      <c r="E46" s="368">
        <f ca="1">'Sales Order Form 2'!AS36</f>
        <v>198</v>
      </c>
      <c r="F46" s="1203">
        <f ca="1">'Sales Order Form 2'!AT36</f>
        <v>403.29999999999995</v>
      </c>
      <c r="G46" s="1203"/>
      <c r="H46" s="1203"/>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5" t="s">
        <v>1008</v>
      </c>
      <c r="C50" s="1166"/>
      <c r="D50" s="1166"/>
      <c r="E50" s="1166"/>
      <c r="F50" s="1166"/>
      <c r="G50" s="1166"/>
      <c r="H50" s="1166"/>
      <c r="I50" s="1166"/>
      <c r="J50" s="1166"/>
      <c r="K50" s="1166"/>
      <c r="L50" s="1167"/>
    </row>
    <row r="51" spans="2:12" ht="28.5" customHeight="1">
      <c r="B51" s="1168"/>
      <c r="C51" s="1169"/>
      <c r="D51" s="1169"/>
      <c r="E51" s="1169"/>
      <c r="F51" s="1169"/>
      <c r="G51" s="1169"/>
      <c r="H51" s="1169"/>
      <c r="I51" s="1169"/>
      <c r="J51" s="1169"/>
      <c r="K51" s="1169"/>
      <c r="L51" s="1170"/>
    </row>
    <row r="52" spans="2:12" ht="28.5" customHeight="1">
      <c r="B52" s="1171"/>
      <c r="C52" s="1172"/>
      <c r="D52" s="1172"/>
      <c r="E52" s="1172"/>
      <c r="F52" s="1172"/>
      <c r="G52" s="1172"/>
      <c r="H52" s="1172"/>
      <c r="I52" s="1172"/>
      <c r="J52" s="1172"/>
      <c r="K52" s="1172"/>
      <c r="L52" s="1173"/>
    </row>
    <row r="53" spans="2:12" ht="28.5" customHeight="1" thickBot="1">
      <c r="B53" s="1174"/>
      <c r="C53" s="1175"/>
      <c r="D53" s="1175"/>
      <c r="E53" s="1175"/>
      <c r="F53" s="1175"/>
      <c r="G53" s="1175"/>
      <c r="H53" s="1175"/>
      <c r="I53" s="1175"/>
      <c r="J53" s="1175"/>
      <c r="K53" s="1175"/>
      <c r="L53" s="1176"/>
    </row>
    <row r="54" spans="2:12" ht="15.75" thickBot="1">
      <c r="B54" s="1165" t="s">
        <v>1009</v>
      </c>
      <c r="C54" s="1166"/>
      <c r="D54" s="1166"/>
      <c r="E54" s="1166"/>
      <c r="F54" s="1166"/>
      <c r="G54" s="1166"/>
      <c r="H54" s="1166"/>
      <c r="I54" s="1166"/>
      <c r="J54" s="1166"/>
      <c r="K54" s="1166"/>
      <c r="L54" s="1167"/>
    </row>
    <row r="55" spans="2:12" ht="409.5" customHeight="1">
      <c r="B55" s="1185" t="s">
        <v>5857</v>
      </c>
      <c r="C55" s="1186"/>
      <c r="D55" s="1186"/>
      <c r="E55" s="1186"/>
      <c r="F55" s="1186"/>
      <c r="G55" s="1186"/>
      <c r="H55" s="1186"/>
      <c r="I55" s="1186"/>
      <c r="J55" s="1186"/>
      <c r="K55" s="1186"/>
      <c r="L55" s="1187"/>
    </row>
    <row r="56" spans="2:12" ht="15.75" customHeight="1" thickBot="1">
      <c r="B56" s="1188" t="s">
        <v>988</v>
      </c>
      <c r="C56" s="1189"/>
      <c r="D56" s="1189"/>
      <c r="E56" s="1189"/>
      <c r="F56" s="1189"/>
      <c r="G56" s="1189"/>
      <c r="H56" s="1189"/>
      <c r="I56" s="1189"/>
      <c r="J56" s="1189"/>
      <c r="K56" s="1189"/>
      <c r="L56" s="1190"/>
    </row>
    <row r="57" spans="2:12" ht="15.75" thickBot="1">
      <c r="B57" s="1165" t="s">
        <v>1010</v>
      </c>
      <c r="C57" s="1197"/>
      <c r="D57" s="1198" t="s">
        <v>1011</v>
      </c>
      <c r="E57" s="1166"/>
      <c r="F57" s="1166"/>
      <c r="G57" s="1166"/>
      <c r="H57" s="1166"/>
      <c r="I57" s="1166"/>
      <c r="J57" s="1166"/>
      <c r="K57" s="1166"/>
      <c r="L57" s="1167"/>
    </row>
    <row r="58" spans="2:12" ht="30" customHeight="1">
      <c r="B58" s="389" t="s">
        <v>70</v>
      </c>
      <c r="C58" s="379"/>
      <c r="D58" s="390" t="s">
        <v>70</v>
      </c>
      <c r="E58" s="1195"/>
      <c r="F58" s="1195"/>
      <c r="G58" s="1196"/>
      <c r="H58" s="390" t="s">
        <v>1012</v>
      </c>
      <c r="I58" s="1199" t="str">
        <f>IF('Sales Order Form 3'!D121="","",'Sales Order Form 3'!D121)</f>
        <v>Allgower Karl</v>
      </c>
      <c r="J58" s="1199"/>
      <c r="K58" s="1199"/>
      <c r="L58" s="1200"/>
    </row>
    <row r="59" spans="2:12" ht="22.5" customHeight="1">
      <c r="B59" s="380" t="s">
        <v>1016</v>
      </c>
      <c r="C59" s="381"/>
      <c r="D59" s="382" t="s">
        <v>1016</v>
      </c>
      <c r="E59" s="1193"/>
      <c r="F59" s="1193"/>
      <c r="G59" s="1194"/>
      <c r="H59" s="382" t="s">
        <v>1013</v>
      </c>
      <c r="I59" s="1201" t="str">
        <f>IF('Sales Order Form 3'!D123="","",'Sales Order Form 3'!D123)</f>
        <v>email_20143717@maildrop.cc</v>
      </c>
      <c r="J59" s="1201"/>
      <c r="K59" s="1201"/>
      <c r="L59" s="1202"/>
    </row>
    <row r="60" spans="2:12" ht="12">
      <c r="B60" s="380" t="s">
        <v>8</v>
      </c>
      <c r="C60" s="381"/>
      <c r="D60" s="382" t="s">
        <v>8</v>
      </c>
      <c r="E60" s="1193"/>
      <c r="F60" s="1193"/>
      <c r="G60" s="1194"/>
      <c r="H60" s="382" t="s">
        <v>1014</v>
      </c>
      <c r="I60" s="1201" t="str">
        <f>IFERROR('Sales Order Form 3'!D118,"")</f>
        <v>x-Test Corp</v>
      </c>
      <c r="J60" s="1201"/>
      <c r="K60" s="1201"/>
      <c r="L60" s="1202"/>
    </row>
    <row r="61" spans="2:12" ht="15.75" customHeight="1" thickBot="1">
      <c r="B61" s="383" t="s">
        <v>16</v>
      </c>
      <c r="C61" s="384"/>
      <c r="D61" s="385" t="s">
        <v>16</v>
      </c>
      <c r="E61" s="1191"/>
      <c r="F61" s="1191"/>
      <c r="G61" s="1192"/>
      <c r="H61" s="386" t="s">
        <v>1015</v>
      </c>
      <c r="I61" s="1183" t="str">
        <f>IFERROR('Sales Order Form 3'!D119,"")</f>
        <v>Atlantic</v>
      </c>
      <c r="J61" s="1183"/>
      <c r="K61" s="1183"/>
      <c r="L61" s="1184"/>
    </row>
    <row r="62" spans="2:12" ht="12.75">
      <c r="J62" s="443" t="str">
        <f ca="1">"Page "&amp;RIGHT(CELL("filename",A1),2)</f>
        <v>Page  1</v>
      </c>
      <c r="L62" s="402" t="str">
        <f>'Sales Order Form 3'!L136&amp;" "&amp;'Sales Order Form 3'!M136</f>
        <v>SOA Version: 1.44</v>
      </c>
    </row>
  </sheetData>
  <sheetProtection algorithmName="SHA-512" hashValue="H0muaAJBPlo4H9HtqJ3riW3RFlZXxc8C+40roINwm0DwT4ufQKPUvYqzbIk5YpApFzlMsuJCj2Ii0ivVRO83Sw==" saltValue="xjJlWQJiLtn+67vX/0v5y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2" t="s">
        <v>987</v>
      </c>
      <c r="F2" s="1222"/>
      <c r="G2" s="1222"/>
      <c r="H2" s="1222"/>
      <c r="I2" s="1222"/>
      <c r="J2" s="1222"/>
      <c r="K2" s="1222"/>
      <c r="L2" s="1222"/>
      <c r="M2" s="1222"/>
      <c r="N2" s="1222"/>
      <c r="O2" s="1222"/>
      <c r="P2" s="1222"/>
      <c r="Q2" s="1222"/>
      <c r="R2" s="1222"/>
      <c r="S2" s="1222"/>
      <c r="T2" s="1222"/>
      <c r="U2" s="1222"/>
      <c r="V2" s="1222"/>
      <c r="W2" s="1222"/>
      <c r="X2" s="1222"/>
      <c r="Y2" s="1222"/>
      <c r="Z2" s="1222"/>
      <c r="AA2" s="1222"/>
      <c r="AB2" s="1222"/>
      <c r="AC2" s="1222"/>
      <c r="AD2" s="1222"/>
      <c r="AE2" s="1222"/>
      <c r="AF2" s="1222"/>
      <c r="AG2" s="1222"/>
      <c r="AH2" s="1222"/>
      <c r="AI2" s="1222"/>
      <c r="AJ2" s="1222"/>
      <c r="AK2" s="1222"/>
      <c r="AL2" s="1222"/>
      <c r="AM2" s="1222"/>
      <c r="AN2" s="450"/>
      <c r="AO2" s="459"/>
      <c r="AP2" s="459"/>
      <c r="AQ2" s="556"/>
      <c r="AR2" s="459"/>
      <c r="AS2" s="16"/>
      <c r="AT2" s="1126"/>
      <c r="AU2" s="1125"/>
      <c r="AV2" s="8"/>
      <c r="AW2" s="8"/>
      <c r="AZ2" s="8"/>
    </row>
    <row r="3" spans="1:55" ht="26.45" customHeight="1">
      <c r="B3" s="17"/>
      <c r="C3" s="18"/>
      <c r="D3" s="18"/>
      <c r="E3" s="1223" t="s">
        <v>113</v>
      </c>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12</v>
      </c>
      <c r="L5" s="234"/>
      <c r="M5" s="234"/>
      <c r="N5" s="22"/>
      <c r="O5" s="22"/>
      <c r="P5" s="21"/>
      <c r="Q5" s="21"/>
      <c r="R5" s="1224"/>
      <c r="S5" s="1224"/>
      <c r="T5" s="1224"/>
      <c r="U5" s="1224"/>
      <c r="V5" s="1224"/>
      <c r="W5" s="1224"/>
      <c r="X5" s="1225"/>
      <c r="Y5" s="1225"/>
      <c r="Z5" s="1225"/>
      <c r="AA5" s="1225"/>
      <c r="AB5" s="1225"/>
      <c r="AC5" s="1225"/>
      <c r="AD5" s="1225"/>
      <c r="AE5" s="1225"/>
      <c r="AF5" s="1225"/>
      <c r="AG5" s="1225"/>
      <c r="AH5" s="1225"/>
      <c r="AI5" s="1225"/>
      <c r="AJ5" s="1225"/>
      <c r="AK5" s="1225"/>
      <c r="AL5" s="1225"/>
      <c r="AM5" s="1225"/>
      <c r="AN5" s="1225"/>
      <c r="AO5" s="1225"/>
      <c r="AP5" s="1225"/>
      <c r="AQ5" s="1225"/>
      <c r="AR5" s="1225"/>
      <c r="AS5" s="1225"/>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12</v>
      </c>
      <c r="L7" s="19"/>
      <c r="M7" s="19"/>
      <c r="N7" s="19"/>
      <c r="O7" s="19"/>
      <c r="P7" s="19"/>
      <c r="Q7" s="19"/>
      <c r="R7" s="19"/>
      <c r="S7" s="19"/>
      <c r="T7" s="19"/>
      <c r="U7" s="19"/>
      <c r="V7" s="19"/>
      <c r="W7" s="19"/>
      <c r="X7" s="1218"/>
      <c r="Y7" s="1218"/>
      <c r="Z7" s="1218"/>
      <c r="AA7" s="1218"/>
      <c r="AB7" s="1218"/>
      <c r="AC7" s="1218"/>
      <c r="AD7" s="1218"/>
      <c r="AE7" s="1218"/>
      <c r="AF7" s="1218"/>
      <c r="AG7" s="1218"/>
      <c r="AH7" s="1218"/>
      <c r="AI7" s="1218"/>
      <c r="AJ7" s="1218"/>
      <c r="AK7" s="1218"/>
      <c r="AL7" s="1218"/>
      <c r="AM7" s="1218"/>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8"/>
      <c r="Y8" s="1218"/>
      <c r="Z8" s="1218"/>
      <c r="AA8" s="1218"/>
      <c r="AB8" s="1218"/>
      <c r="AC8" s="1218"/>
      <c r="AD8" s="1218"/>
      <c r="AE8" s="1218"/>
      <c r="AF8" s="1218"/>
      <c r="AG8" s="1218"/>
      <c r="AH8" s="1218"/>
      <c r="AI8" s="1218"/>
      <c r="AJ8" s="1218"/>
      <c r="AK8" s="1218"/>
      <c r="AL8" s="1218"/>
      <c r="AM8" s="1218"/>
      <c r="AN8" s="449"/>
      <c r="AO8" s="458"/>
      <c r="AP8" s="458"/>
      <c r="AQ8" s="555"/>
      <c r="AR8" s="458"/>
      <c r="AS8" s="18"/>
      <c r="AT8" s="1129"/>
      <c r="AU8" s="18"/>
      <c r="AV8" s="8"/>
      <c r="AW8" s="8"/>
      <c r="AZ8" s="8"/>
    </row>
    <row r="9" spans="1:55" ht="17.45" customHeight="1" thickBot="1">
      <c r="B9" s="20"/>
      <c r="C9" s="1219"/>
      <c r="D9" s="1219"/>
      <c r="E9" s="11"/>
      <c r="F9" s="11"/>
      <c r="G9" s="11"/>
      <c r="H9" s="11"/>
      <c r="I9" s="11"/>
      <c r="J9" s="11"/>
      <c r="K9" s="11"/>
      <c r="L9" s="11" t="s">
        <v>19</v>
      </c>
      <c r="M9" s="11" t="s">
        <v>19</v>
      </c>
      <c r="N9" s="8"/>
      <c r="O9" s="8"/>
      <c r="P9" s="8"/>
      <c r="Q9" s="8"/>
      <c r="R9" s="8"/>
      <c r="S9" s="11"/>
      <c r="T9" s="11"/>
      <c r="U9" s="1226" t="s">
        <v>67</v>
      </c>
      <c r="V9" s="1227"/>
      <c r="W9" s="1227"/>
      <c r="X9" s="1227"/>
      <c r="Y9" s="1227"/>
      <c r="Z9" s="1227"/>
      <c r="AA9" s="1227"/>
      <c r="AB9" s="1227"/>
      <c r="AC9" s="1227"/>
      <c r="AD9" s="1227"/>
      <c r="AE9" s="1227"/>
      <c r="AF9" s="1227"/>
      <c r="AG9" s="1227"/>
      <c r="AH9" s="1227"/>
      <c r="AI9" s="1227"/>
      <c r="AJ9" s="1227"/>
      <c r="AK9" s="1227"/>
      <c r="AL9" s="1227"/>
      <c r="AM9" s="1227"/>
      <c r="AN9" s="1227"/>
      <c r="AO9" s="1227"/>
      <c r="AP9" s="1227"/>
      <c r="AQ9" s="1042"/>
      <c r="AR9" s="1226" t="s">
        <v>20</v>
      </c>
      <c r="AS9" s="1227"/>
      <c r="AT9" s="1228"/>
      <c r="AW9" s="53"/>
      <c r="AZ9" s="8"/>
    </row>
    <row r="10" spans="1:55" s="26" customFormat="1" ht="87" customHeight="1" thickBot="1">
      <c r="B10" s="1113" t="s">
        <v>1046</v>
      </c>
      <c r="C10" s="1220" t="s">
        <v>21</v>
      </c>
      <c r="D10" s="1221"/>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29" t="str">
        <f t="shared" ref="C11:C35" ca="1" si="0">IF(INDIRECT("'Sales Order Form "&amp;($B11)&amp;"'!$D$6")="","",INDIRECT("'Sales Order Form "&amp;($B11)&amp;"'!$D$6"))</f>
        <v>MSite_CQA_TF_RCF_HG_AA_Site1_20170620143717</v>
      </c>
      <c r="D11" s="1230"/>
      <c r="E11" s="198">
        <f t="shared" ref="E11:E20" ca="1" si="1">IF(INDIRECT("'Sales Order Form "&amp;($B11)&amp;"'!$D$"&amp;E$37)="","",INDIRECT("'Sales Order Form "&amp;($B11)&amp;"'!$D$"&amp;E$37))</f>
        <v>6</v>
      </c>
      <c r="F11" s="238">
        <f t="shared" ref="F11:O20" ca="1" si="2">IF(INDIRECT("'Sales Order Form "&amp;($B11)&amp;"'!$D$"&amp;F$37)="","",INDIRECT("'Sales Order Form "&amp;($B11)&amp;"'!$D$"&amp;F$37))</f>
        <v>6</v>
      </c>
      <c r="G11" s="238" t="str">
        <f t="shared" ca="1" si="2"/>
        <v/>
      </c>
      <c r="H11" s="238">
        <f t="shared" ca="1" si="2"/>
        <v>1</v>
      </c>
      <c r="I11" s="238">
        <f t="shared" ca="1" si="2"/>
        <v>1</v>
      </c>
      <c r="J11" s="238" t="str">
        <f t="shared" ca="1" si="2"/>
        <v/>
      </c>
      <c r="K11" s="238" t="str">
        <f t="shared" ca="1" si="2"/>
        <v/>
      </c>
      <c r="L11" s="238">
        <f t="shared" ca="1" si="2"/>
        <v>1</v>
      </c>
      <c r="M11" s="238">
        <f t="shared" ca="1" si="2"/>
        <v>1</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6</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295.34999999999997</v>
      </c>
      <c r="AS11" s="1102">
        <f t="shared" ref="AS11:AS35" ca="1" si="6">IF(AND(AR11=0,AT11=0),0,INDIRECT("'Sales Order Form "&amp;($B11)&amp;"'!M$29"))</f>
        <v>99</v>
      </c>
      <c r="AT11" s="1103">
        <f t="shared" ref="AT11:AT35" ca="1" si="7">IF(INDIRECT("'Sales Order Form "&amp;($B11)&amp;"'!M$28")="","",INDIRECT("'Sales Order Form "&amp;($B11)&amp;"'!M$28"))</f>
        <v>201.64999999999998</v>
      </c>
      <c r="AZ11" s="1025" t="str">
        <f t="shared" ref="AZ11:AZ35" ca="1" si="8">IF(C11="","0","1")</f>
        <v>1</v>
      </c>
      <c r="BA11" s="1031" t="str">
        <f t="shared" ref="BA11:BA16" ca="1" si="9">INDIRECT(ADDRESS(16,BB11,,,"SOA Configurator"))</f>
        <v>Standard</v>
      </c>
      <c r="BB11" s="12">
        <v>11</v>
      </c>
      <c r="BC11" s="12"/>
    </row>
    <row r="12" spans="1:55">
      <c r="A12" s="441"/>
      <c r="B12" s="1104">
        <v>4</v>
      </c>
      <c r="C12" s="1214" t="str">
        <f t="shared" ca="1" si="0"/>
        <v>MSite_CQA_TF_RCF_HG_AA_Site2_20170620143717</v>
      </c>
      <c r="D12" s="1215"/>
      <c r="E12" s="1105">
        <f t="shared" ca="1" si="1"/>
        <v>6</v>
      </c>
      <c r="F12" s="563">
        <f t="shared" ca="1" si="2"/>
        <v>6</v>
      </c>
      <c r="G12" s="563" t="str">
        <f t="shared" ca="1" si="2"/>
        <v/>
      </c>
      <c r="H12" s="563">
        <f t="shared" ca="1" si="2"/>
        <v>1</v>
      </c>
      <c r="I12" s="563">
        <f t="shared" ca="1" si="2"/>
        <v>1</v>
      </c>
      <c r="J12" s="563" t="str">
        <f t="shared" ca="1" si="2"/>
        <v/>
      </c>
      <c r="K12" s="563" t="str">
        <f t="shared" ca="1" si="2"/>
        <v/>
      </c>
      <c r="L12" s="563">
        <f t="shared" ca="1" si="2"/>
        <v>1</v>
      </c>
      <c r="M12" s="563">
        <f t="shared" ca="1" si="2"/>
        <v>1</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f t="shared" ca="1" si="3"/>
        <v>6</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295.34999999999997</v>
      </c>
      <c r="AS12" s="1107">
        <f t="shared" ca="1" si="6"/>
        <v>99</v>
      </c>
      <c r="AT12" s="1108">
        <f t="shared" ca="1" si="7"/>
        <v>201.64999999999998</v>
      </c>
      <c r="AZ12" s="1026" t="str">
        <f t="shared" ca="1" si="8"/>
        <v>1</v>
      </c>
      <c r="BA12" s="1032" t="str">
        <f t="shared" ca="1" si="9"/>
        <v>Standard</v>
      </c>
      <c r="BB12" s="12">
        <v>16</v>
      </c>
      <c r="BC12" s="12"/>
    </row>
    <row r="13" spans="1:55">
      <c r="A13" s="441"/>
      <c r="B13" s="1104">
        <v>5</v>
      </c>
      <c r="C13" s="1214" t="str">
        <f t="shared" ca="1" si="0"/>
        <v/>
      </c>
      <c r="D13" s="1215"/>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4" t="str">
        <f t="shared" ca="1" si="0"/>
        <v/>
      </c>
      <c r="D14" s="1215"/>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4" t="str">
        <f t="shared" ca="1" si="0"/>
        <v/>
      </c>
      <c r="D15" s="1215"/>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4" t="str">
        <f t="shared" ca="1" si="0"/>
        <v/>
      </c>
      <c r="D16" s="1215"/>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4" t="str">
        <f t="shared" ca="1" si="0"/>
        <v/>
      </c>
      <c r="D17" s="1215"/>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4" t="str">
        <f t="shared" ca="1" si="0"/>
        <v/>
      </c>
      <c r="D18" s="1215"/>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4" t="str">
        <f t="shared" ca="1" si="0"/>
        <v/>
      </c>
      <c r="D19" s="1215"/>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4" t="str">
        <f t="shared" ca="1" si="0"/>
        <v/>
      </c>
      <c r="D20" s="1215"/>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4" t="str">
        <f t="shared" ca="1" si="0"/>
        <v/>
      </c>
      <c r="D21" s="1215"/>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4" t="str">
        <f t="shared" ca="1" si="0"/>
        <v/>
      </c>
      <c r="D22" s="1215"/>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4" t="str">
        <f t="shared" ca="1" si="0"/>
        <v/>
      </c>
      <c r="D23" s="1215"/>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4" t="str">
        <f t="shared" ca="1" si="0"/>
        <v/>
      </c>
      <c r="D24" s="1215"/>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4" t="str">
        <f t="shared" ca="1" si="0"/>
        <v/>
      </c>
      <c r="D25" s="1215"/>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4" t="str">
        <f t="shared" ca="1" si="0"/>
        <v/>
      </c>
      <c r="D26" s="1215"/>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4" t="str">
        <f t="shared" ca="1" si="0"/>
        <v/>
      </c>
      <c r="D27" s="1215"/>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4" t="str">
        <f t="shared" ca="1" si="0"/>
        <v/>
      </c>
      <c r="D28" s="1215"/>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4" t="str">
        <f t="shared" ca="1" si="0"/>
        <v/>
      </c>
      <c r="D29" s="1215"/>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4" t="str">
        <f t="shared" ca="1" si="0"/>
        <v/>
      </c>
      <c r="D30" s="1215"/>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4" t="str">
        <f t="shared" ca="1" si="0"/>
        <v/>
      </c>
      <c r="D31" s="1215"/>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4" t="str">
        <f t="shared" ca="1" si="0"/>
        <v/>
      </c>
      <c r="D32" s="1215"/>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4" t="str">
        <f t="shared" ca="1" si="0"/>
        <v/>
      </c>
      <c r="D33" s="1215"/>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4" t="str">
        <f t="shared" ca="1" si="0"/>
        <v/>
      </c>
      <c r="D34" s="1215"/>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3" t="str">
        <f t="shared" ca="1" si="0"/>
        <v/>
      </c>
      <c r="D35" s="1234"/>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7">
        <f ca="1">AZ36</f>
        <v>2</v>
      </c>
      <c r="D36" s="1217"/>
      <c r="E36" s="1028">
        <f ca="1">SUM(E11:E35)</f>
        <v>12</v>
      </c>
      <c r="F36" s="1028">
        <f t="shared" ref="F36:AQ36" ca="1" si="16">SUM(F11:F35)</f>
        <v>12</v>
      </c>
      <c r="G36" s="1028">
        <f t="shared" ca="1" si="16"/>
        <v>0</v>
      </c>
      <c r="H36" s="1028">
        <f t="shared" ca="1" si="16"/>
        <v>2</v>
      </c>
      <c r="I36" s="1028">
        <f t="shared" ca="1" si="16"/>
        <v>2</v>
      </c>
      <c r="J36" s="1028">
        <f t="shared" ca="1" si="16"/>
        <v>0</v>
      </c>
      <c r="K36" s="1028">
        <f t="shared" ca="1" si="16"/>
        <v>0</v>
      </c>
      <c r="L36" s="1028">
        <f t="shared" ca="1" si="16"/>
        <v>2</v>
      </c>
      <c r="M36" s="1028">
        <f t="shared" ca="1" si="16"/>
        <v>2</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12</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590.69999999999993</v>
      </c>
      <c r="AS36" s="200">
        <f ca="1">SUM(AS11:AS35)</f>
        <v>198</v>
      </c>
      <c r="AT36" s="1101">
        <f ca="1">SUM(AT11:AT35)</f>
        <v>403.29999999999995</v>
      </c>
      <c r="AX36" s="1231">
        <f ca="1">SUM(AT11:AT35)</f>
        <v>403.29999999999995</v>
      </c>
      <c r="AY36" s="1232"/>
      <c r="AZ36" s="1022">
        <f ca="1">COUNTIF(AZ11:AZ35,1)</f>
        <v>2</v>
      </c>
      <c r="BA36" s="1022">
        <f ca="1">COUNTIF(BA11:BA35,"Standard")</f>
        <v>2</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6" t="s">
        <v>827</v>
      </c>
      <c r="C38" s="1216"/>
      <c r="D38" s="1216"/>
      <c r="E38" s="1216"/>
      <c r="F38" s="1216"/>
      <c r="G38" s="1216"/>
      <c r="H38" s="1216"/>
      <c r="I38" s="1216"/>
      <c r="J38" s="1216"/>
      <c r="K38" s="1216"/>
      <c r="L38" s="1216"/>
      <c r="AU38" s="442"/>
    </row>
    <row r="39" spans="1:55" ht="30.75" thickBot="1">
      <c r="C39" s="1210" t="s">
        <v>820</v>
      </c>
      <c r="D39" s="1211"/>
      <c r="E39" s="263" t="s">
        <v>821</v>
      </c>
      <c r="F39" s="264" t="s">
        <v>822</v>
      </c>
      <c r="G39" s="265"/>
    </row>
    <row r="40" spans="1:55">
      <c r="B40" s="266">
        <v>1</v>
      </c>
      <c r="C40" s="1212"/>
      <c r="D40" s="1213"/>
      <c r="E40" s="267"/>
      <c r="F40" s="268"/>
      <c r="G40" s="20"/>
    </row>
    <row r="41" spans="1:55">
      <c r="B41" s="269">
        <v>2</v>
      </c>
      <c r="C41" s="1208"/>
      <c r="D41" s="1209"/>
      <c r="E41" s="270"/>
      <c r="F41" s="271"/>
      <c r="G41" s="20"/>
    </row>
    <row r="42" spans="1:55">
      <c r="B42" s="269">
        <v>3</v>
      </c>
      <c r="C42" s="1208"/>
      <c r="D42" s="1209"/>
      <c r="E42" s="270"/>
      <c r="F42" s="271"/>
      <c r="G42" s="20"/>
    </row>
    <row r="43" spans="1:55">
      <c r="B43" s="269">
        <v>4</v>
      </c>
      <c r="C43" s="1208"/>
      <c r="D43" s="1209"/>
      <c r="E43" s="270"/>
      <c r="F43" s="271"/>
      <c r="G43" s="20"/>
    </row>
    <row r="44" spans="1:55">
      <c r="B44" s="269">
        <v>5</v>
      </c>
      <c r="C44" s="1208"/>
      <c r="D44" s="1209"/>
      <c r="E44" s="270"/>
      <c r="F44" s="271"/>
      <c r="G44" s="20"/>
    </row>
    <row r="45" spans="1:55">
      <c r="B45" s="269">
        <v>6</v>
      </c>
      <c r="C45" s="1208"/>
      <c r="D45" s="1209"/>
      <c r="E45" s="270"/>
      <c r="F45" s="271"/>
      <c r="G45" s="20"/>
    </row>
    <row r="46" spans="1:55">
      <c r="B46" s="269">
        <v>7</v>
      </c>
      <c r="C46" s="1208"/>
      <c r="D46" s="1209"/>
      <c r="E46" s="270"/>
      <c r="F46" s="271"/>
      <c r="G46" s="20"/>
    </row>
    <row r="47" spans="1:55">
      <c r="B47" s="269">
        <v>8</v>
      </c>
      <c r="C47" s="1208"/>
      <c r="D47" s="1209"/>
      <c r="E47" s="270"/>
      <c r="F47" s="271"/>
      <c r="G47" s="20"/>
    </row>
    <row r="48" spans="1:55">
      <c r="B48" s="269">
        <v>9</v>
      </c>
      <c r="C48" s="1208"/>
      <c r="D48" s="1209"/>
      <c r="E48" s="270"/>
      <c r="F48" s="271"/>
      <c r="G48" s="20"/>
    </row>
    <row r="49" spans="2:7">
      <c r="B49" s="269">
        <v>10</v>
      </c>
      <c r="C49" s="1208"/>
      <c r="D49" s="1209"/>
      <c r="E49" s="270"/>
      <c r="F49" s="271"/>
      <c r="G49" s="20"/>
    </row>
    <row r="50" spans="2:7">
      <c r="B50" s="269">
        <v>11</v>
      </c>
      <c r="C50" s="1208"/>
      <c r="D50" s="1209"/>
      <c r="E50" s="270"/>
      <c r="F50" s="271"/>
      <c r="G50" s="20"/>
    </row>
    <row r="51" spans="2:7">
      <c r="B51" s="269">
        <v>12</v>
      </c>
      <c r="C51" s="1208"/>
      <c r="D51" s="1209"/>
      <c r="E51" s="270"/>
      <c r="F51" s="271"/>
      <c r="G51" s="20"/>
    </row>
    <row r="52" spans="2:7">
      <c r="B52" s="269">
        <v>13</v>
      </c>
      <c r="C52" s="1208"/>
      <c r="D52" s="1209"/>
      <c r="E52" s="270"/>
      <c r="F52" s="271"/>
      <c r="G52" s="20"/>
    </row>
    <row r="53" spans="2:7">
      <c r="B53" s="269">
        <v>14</v>
      </c>
      <c r="C53" s="1208"/>
      <c r="D53" s="1209"/>
      <c r="E53" s="270"/>
      <c r="F53" s="271"/>
      <c r="G53" s="20"/>
    </row>
    <row r="54" spans="2:7">
      <c r="B54" s="269">
        <v>15</v>
      </c>
      <c r="C54" s="1208"/>
      <c r="D54" s="1209"/>
      <c r="E54" s="270"/>
      <c r="F54" s="271"/>
      <c r="G54" s="20"/>
    </row>
    <row r="55" spans="2:7">
      <c r="B55" s="269">
        <v>16</v>
      </c>
      <c r="C55" s="1208"/>
      <c r="D55" s="1209"/>
      <c r="E55" s="270"/>
      <c r="F55" s="271"/>
      <c r="G55" s="20"/>
    </row>
    <row r="56" spans="2:7">
      <c r="B56" s="269">
        <v>17</v>
      </c>
      <c r="C56" s="1208"/>
      <c r="D56" s="1209"/>
      <c r="E56" s="270"/>
      <c r="F56" s="271"/>
      <c r="G56" s="20"/>
    </row>
    <row r="57" spans="2:7">
      <c r="B57" s="269">
        <v>18</v>
      </c>
      <c r="C57" s="1208"/>
      <c r="D57" s="1209"/>
      <c r="E57" s="270"/>
      <c r="F57" s="271"/>
      <c r="G57" s="20"/>
    </row>
    <row r="58" spans="2:7">
      <c r="B58" s="269">
        <v>19</v>
      </c>
      <c r="C58" s="1208"/>
      <c r="D58" s="1209"/>
      <c r="E58" s="270"/>
      <c r="F58" s="271"/>
      <c r="G58" s="20"/>
    </row>
    <row r="59" spans="2:7">
      <c r="B59" s="269">
        <v>20</v>
      </c>
      <c r="C59" s="1208"/>
      <c r="D59" s="1209"/>
      <c r="E59" s="270"/>
      <c r="F59" s="271"/>
      <c r="G59" s="20"/>
    </row>
    <row r="60" spans="2:7">
      <c r="B60" s="269">
        <v>21</v>
      </c>
      <c r="C60" s="1208"/>
      <c r="D60" s="1209"/>
      <c r="E60" s="270"/>
      <c r="F60" s="271"/>
      <c r="G60" s="20"/>
    </row>
    <row r="61" spans="2:7">
      <c r="B61" s="269">
        <v>22</v>
      </c>
      <c r="C61" s="1208"/>
      <c r="D61" s="1209"/>
      <c r="E61" s="270"/>
      <c r="F61" s="271"/>
      <c r="G61" s="20"/>
    </row>
    <row r="62" spans="2:7">
      <c r="B62" s="269">
        <v>23</v>
      </c>
      <c r="C62" s="1208"/>
      <c r="D62" s="1209"/>
      <c r="E62" s="270"/>
      <c r="F62" s="271"/>
      <c r="G62" s="20"/>
    </row>
    <row r="63" spans="2:7">
      <c r="B63" s="269">
        <v>24</v>
      </c>
      <c r="C63" s="1208"/>
      <c r="D63" s="1209"/>
      <c r="E63" s="270"/>
      <c r="F63" s="271"/>
      <c r="G63" s="20"/>
    </row>
    <row r="64" spans="2:7">
      <c r="B64" s="269">
        <v>25</v>
      </c>
      <c r="C64" s="1208"/>
      <c r="D64" s="1209"/>
      <c r="E64" s="270"/>
      <c r="F64" s="271"/>
      <c r="G64" s="20"/>
    </row>
    <row r="65" spans="2:7">
      <c r="B65" s="269">
        <v>26</v>
      </c>
      <c r="C65" s="1208"/>
      <c r="D65" s="1209"/>
      <c r="E65" s="270"/>
      <c r="F65" s="271"/>
      <c r="G65" s="20"/>
    </row>
    <row r="66" spans="2:7">
      <c r="B66" s="269">
        <v>27</v>
      </c>
      <c r="C66" s="1208"/>
      <c r="D66" s="1209"/>
      <c r="E66" s="270"/>
      <c r="F66" s="271"/>
      <c r="G66" s="20"/>
    </row>
    <row r="67" spans="2:7">
      <c r="B67" s="269">
        <v>28</v>
      </c>
      <c r="C67" s="1208"/>
      <c r="D67" s="1209"/>
      <c r="E67" s="270"/>
      <c r="F67" s="271"/>
      <c r="G67" s="20"/>
    </row>
    <row r="68" spans="2:7">
      <c r="B68" s="269">
        <v>29</v>
      </c>
      <c r="C68" s="1208"/>
      <c r="D68" s="1209"/>
      <c r="E68" s="270"/>
      <c r="F68" s="271"/>
      <c r="G68" s="20"/>
    </row>
    <row r="69" spans="2:7">
      <c r="B69" s="269">
        <v>30</v>
      </c>
      <c r="C69" s="1208"/>
      <c r="D69" s="1209"/>
      <c r="E69" s="270"/>
      <c r="F69" s="271"/>
      <c r="G69" s="20"/>
    </row>
    <row r="70" spans="2:7">
      <c r="B70" s="269">
        <v>31</v>
      </c>
      <c r="C70" s="1208"/>
      <c r="D70" s="1209"/>
      <c r="E70" s="270"/>
      <c r="F70" s="271"/>
      <c r="G70" s="20"/>
    </row>
    <row r="71" spans="2:7">
      <c r="B71" s="269">
        <v>32</v>
      </c>
      <c r="C71" s="1208"/>
      <c r="D71" s="1209"/>
      <c r="E71" s="270"/>
      <c r="F71" s="271"/>
      <c r="G71" s="20"/>
    </row>
    <row r="72" spans="2:7">
      <c r="B72" s="269">
        <v>33</v>
      </c>
      <c r="C72" s="1208"/>
      <c r="D72" s="1209"/>
      <c r="E72" s="270"/>
      <c r="F72" s="271"/>
      <c r="G72" s="20"/>
    </row>
    <row r="73" spans="2:7">
      <c r="B73" s="269">
        <v>34</v>
      </c>
      <c r="C73" s="1208"/>
      <c r="D73" s="1209"/>
      <c r="E73" s="270"/>
      <c r="F73" s="271"/>
      <c r="G73" s="20"/>
    </row>
    <row r="74" spans="2:7">
      <c r="B74" s="269">
        <v>35</v>
      </c>
      <c r="C74" s="1208"/>
      <c r="D74" s="1209"/>
      <c r="E74" s="270"/>
      <c r="F74" s="271"/>
      <c r="G74" s="20"/>
    </row>
    <row r="75" spans="2:7">
      <c r="B75" s="269">
        <v>36</v>
      </c>
      <c r="C75" s="1208"/>
      <c r="D75" s="1209"/>
      <c r="E75" s="270"/>
      <c r="F75" s="271"/>
      <c r="G75" s="20"/>
    </row>
    <row r="76" spans="2:7">
      <c r="B76" s="269">
        <v>37</v>
      </c>
      <c r="C76" s="1208"/>
      <c r="D76" s="1209"/>
      <c r="E76" s="270"/>
      <c r="F76" s="271"/>
      <c r="G76" s="20"/>
    </row>
    <row r="77" spans="2:7">
      <c r="B77" s="269">
        <v>38</v>
      </c>
      <c r="C77" s="1208"/>
      <c r="D77" s="1209"/>
      <c r="E77" s="270"/>
      <c r="F77" s="271"/>
      <c r="G77" s="20"/>
    </row>
    <row r="78" spans="2:7">
      <c r="B78" s="269">
        <v>39</v>
      </c>
      <c r="C78" s="1208"/>
      <c r="D78" s="1209"/>
      <c r="E78" s="270"/>
      <c r="F78" s="271"/>
      <c r="G78" s="20"/>
    </row>
    <row r="79" spans="2:7" ht="15.75" thickBot="1">
      <c r="B79" s="272">
        <v>40</v>
      </c>
      <c r="C79" s="1206"/>
      <c r="D79" s="1207"/>
      <c r="E79" s="273"/>
      <c r="F79" s="274"/>
      <c r="G79" s="20"/>
    </row>
  </sheetData>
  <sheetProtection algorithmName="SHA-512" hashValue="V1AbPBPpY3NTcxLYobdeA5rhk3Oh/BOvJTQ2fxXZVMdAYCmbVoGnuV0RHQFg9K+j95kSusivk/92ypxtouBF4g==" saltValue="65R5lXtuX72FFOD2pby9Y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
        <v>987</v>
      </c>
      <c r="D1" s="1252"/>
      <c r="E1" s="1252"/>
      <c r="F1" s="1252"/>
      <c r="G1" s="1252"/>
      <c r="H1" s="1252"/>
      <c r="I1" s="1252"/>
      <c r="J1" s="1252"/>
      <c r="K1" s="1252"/>
      <c r="L1" s="1252"/>
      <c r="M1" s="1252"/>
      <c r="N1" s="1252"/>
      <c r="O1" s="1252"/>
      <c r="P1" s="1252"/>
      <c r="Q1" s="1252"/>
      <c r="R1" s="1252"/>
      <c r="S1" s="1253"/>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4" t="s">
        <v>6063</v>
      </c>
      <c r="E6" s="1255"/>
      <c r="F6" s="1255"/>
      <c r="G6" s="2"/>
      <c r="H6" s="2"/>
      <c r="I6" s="2"/>
      <c r="J6" s="31"/>
      <c r="K6" s="158" t="s">
        <v>96</v>
      </c>
      <c r="L6" s="1262" t="s">
        <v>884</v>
      </c>
      <c r="M6" s="1263"/>
      <c r="N6" s="1263"/>
      <c r="O6" s="2"/>
      <c r="P6" s="2"/>
      <c r="Q6" s="2"/>
      <c r="R6" s="2"/>
      <c r="S6" s="30"/>
      <c r="AU6" s="1">
        <v>4</v>
      </c>
      <c r="AV6" s="1">
        <v>4</v>
      </c>
    </row>
    <row r="7" spans="2:51" ht="13.5" thickBot="1">
      <c r="B7" s="28"/>
      <c r="C7" s="157" t="s">
        <v>89</v>
      </c>
      <c r="D7" s="1254" t="s">
        <v>6059</v>
      </c>
      <c r="E7" s="1255"/>
      <c r="F7" s="1255"/>
      <c r="G7" s="2"/>
      <c r="H7" s="2"/>
      <c r="I7" s="2"/>
      <c r="J7" s="31"/>
      <c r="K7" s="157" t="s">
        <v>7</v>
      </c>
      <c r="L7" s="1262" t="s">
        <v>6059</v>
      </c>
      <c r="M7" s="1263"/>
      <c r="N7" s="12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4" t="s">
        <v>6064</v>
      </c>
      <c r="E8" s="1255"/>
      <c r="F8" s="1255"/>
      <c r="G8" s="2"/>
      <c r="H8" s="2"/>
      <c r="I8" s="2"/>
      <c r="K8" s="157" t="s">
        <v>97</v>
      </c>
      <c r="L8" s="1262"/>
      <c r="M8" s="1263"/>
      <c r="N8" s="1263"/>
      <c r="O8" s="2"/>
      <c r="P8" s="2"/>
      <c r="Q8" s="2"/>
      <c r="R8" s="2"/>
      <c r="S8" s="30"/>
    </row>
    <row r="9" spans="2:51">
      <c r="B9" s="28"/>
      <c r="C9" s="157" t="s">
        <v>9</v>
      </c>
      <c r="D9" s="1254" t="s">
        <v>6053</v>
      </c>
      <c r="E9" s="1255"/>
      <c r="F9" s="1255"/>
      <c r="G9" s="2"/>
      <c r="H9" s="2"/>
      <c r="I9" s="2"/>
      <c r="K9" s="157" t="s">
        <v>5</v>
      </c>
      <c r="L9" s="1262" t="s">
        <v>6064</v>
      </c>
      <c r="M9" s="1263"/>
      <c r="N9" s="1263"/>
      <c r="O9" s="2"/>
      <c r="P9" s="2"/>
      <c r="Q9" s="2"/>
      <c r="R9" s="2"/>
      <c r="S9" s="30"/>
    </row>
    <row r="10" spans="2:51">
      <c r="B10" s="28"/>
      <c r="C10" s="157" t="s">
        <v>10</v>
      </c>
      <c r="D10" s="1256"/>
      <c r="E10" s="1257"/>
      <c r="F10" s="1258"/>
      <c r="G10" s="2"/>
      <c r="H10" s="2"/>
      <c r="I10" s="2"/>
      <c r="K10" s="157" t="s">
        <v>98</v>
      </c>
      <c r="L10" s="1264" t="s">
        <v>6053</v>
      </c>
      <c r="M10" s="1265"/>
      <c r="N10" s="1266"/>
      <c r="O10" s="2"/>
      <c r="P10" s="2"/>
      <c r="Q10" s="2"/>
      <c r="R10" s="2"/>
      <c r="S10" s="30"/>
      <c r="W10" s="221">
        <f ca="1">VALUE(MID(CELL("filename",A1),LEN(CELL("filename",A1))-1,2))</f>
        <v>3</v>
      </c>
    </row>
    <row r="11" spans="2:51">
      <c r="B11" s="28"/>
      <c r="C11" s="157" t="s">
        <v>11</v>
      </c>
      <c r="D11" s="1256" t="s">
        <v>6043</v>
      </c>
      <c r="E11" s="1257"/>
      <c r="F11" s="1258"/>
      <c r="G11" s="2"/>
      <c r="H11" s="2"/>
      <c r="I11" s="2"/>
      <c r="K11" s="157" t="s">
        <v>99</v>
      </c>
      <c r="L11" s="1264"/>
      <c r="M11" s="1265"/>
      <c r="N11" s="1266"/>
      <c r="O11" s="2"/>
      <c r="P11" s="2"/>
      <c r="Q11" s="2"/>
      <c r="R11" s="2"/>
      <c r="S11" s="30"/>
    </row>
    <row r="12" spans="2:51">
      <c r="B12" s="28"/>
      <c r="C12" s="157" t="s">
        <v>13</v>
      </c>
      <c r="D12" s="1256" t="s">
        <v>775</v>
      </c>
      <c r="E12" s="1257"/>
      <c r="F12" s="1258"/>
      <c r="G12" s="2"/>
      <c r="H12" s="2"/>
      <c r="I12" s="2"/>
      <c r="K12" s="157" t="s">
        <v>100</v>
      </c>
      <c r="L12" s="1264" t="s">
        <v>6043</v>
      </c>
      <c r="M12" s="1265"/>
      <c r="N12" s="1266"/>
      <c r="O12" s="2"/>
      <c r="P12" s="2"/>
      <c r="Q12" s="2"/>
      <c r="R12" s="2"/>
      <c r="S12" s="30"/>
    </row>
    <row r="13" spans="2:51">
      <c r="B13" s="28"/>
      <c r="C13" s="157" t="s">
        <v>14</v>
      </c>
      <c r="D13" s="1259">
        <v>19335</v>
      </c>
      <c r="E13" s="1260"/>
      <c r="F13" s="1261"/>
      <c r="G13" s="2"/>
      <c r="H13" s="2"/>
      <c r="I13" s="2"/>
      <c r="K13" s="157" t="s">
        <v>3</v>
      </c>
      <c r="L13" s="1264" t="s">
        <v>775</v>
      </c>
      <c r="M13" s="1265"/>
      <c r="N13" s="1266"/>
      <c r="O13" s="2"/>
      <c r="P13" s="2"/>
      <c r="Q13" s="2"/>
      <c r="R13" s="2"/>
      <c r="S13" s="30"/>
      <c r="AV13" s="1">
        <v>8</v>
      </c>
    </row>
    <row r="14" spans="2:51">
      <c r="B14" s="28"/>
      <c r="C14" s="157" t="s">
        <v>91</v>
      </c>
      <c r="D14" s="1256">
        <v>9820143717</v>
      </c>
      <c r="E14" s="1257"/>
      <c r="F14" s="1258"/>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56">
        <v>9820143717</v>
      </c>
      <c r="E15" s="1257"/>
      <c r="F15" s="1258"/>
      <c r="G15" s="4"/>
      <c r="H15" s="4"/>
      <c r="I15" s="2"/>
      <c r="J15" s="56"/>
      <c r="K15" s="157" t="s">
        <v>101</v>
      </c>
      <c r="L15" s="1262">
        <v>9820143717</v>
      </c>
      <c r="M15" s="1263"/>
      <c r="N15" s="1263"/>
      <c r="O15" s="33"/>
      <c r="P15" s="33"/>
      <c r="Q15" s="33"/>
      <c r="R15" s="33"/>
      <c r="S15" s="34"/>
      <c r="T15" s="35"/>
      <c r="U15" s="35"/>
      <c r="V15" s="35"/>
    </row>
    <row r="16" spans="2:51">
      <c r="B16" s="28"/>
      <c r="C16" s="157" t="s">
        <v>93</v>
      </c>
      <c r="D16" s="1256">
        <v>9820143717</v>
      </c>
      <c r="E16" s="1257"/>
      <c r="F16" s="1258"/>
      <c r="G16" s="4"/>
      <c r="H16" s="4"/>
      <c r="I16" s="2"/>
      <c r="J16" s="56"/>
      <c r="K16" s="157" t="s">
        <v>102</v>
      </c>
      <c r="L16" s="1264">
        <v>9820143717</v>
      </c>
      <c r="M16" s="1265"/>
      <c r="N16" s="1266"/>
      <c r="O16" s="33"/>
      <c r="P16" s="33"/>
      <c r="Q16" s="33"/>
      <c r="R16" s="33"/>
      <c r="S16" s="34"/>
      <c r="T16" s="35"/>
      <c r="U16" s="35"/>
      <c r="V16" s="35"/>
    </row>
    <row r="17" spans="2:48">
      <c r="B17" s="28"/>
      <c r="C17" s="157" t="s">
        <v>15</v>
      </c>
      <c r="D17" s="1301" t="s">
        <v>6061</v>
      </c>
      <c r="E17" s="1257"/>
      <c r="F17" s="1258"/>
      <c r="G17" s="4"/>
      <c r="H17" s="4"/>
      <c r="I17" s="2"/>
      <c r="J17" s="56"/>
      <c r="K17" s="157" t="s">
        <v>103</v>
      </c>
      <c r="L17" s="1302" t="s">
        <v>6061</v>
      </c>
      <c r="M17" s="1265"/>
      <c r="N17" s="1266"/>
      <c r="O17" s="33"/>
      <c r="P17" s="33"/>
      <c r="Q17" s="33"/>
      <c r="R17" s="33"/>
      <c r="S17" s="34"/>
      <c r="T17" s="35"/>
      <c r="U17" s="35"/>
      <c r="V17" s="35"/>
      <c r="AV17" s="1">
        <v>10</v>
      </c>
    </row>
    <row r="18" spans="2:48">
      <c r="B18" s="28"/>
      <c r="C18" s="157" t="s">
        <v>26</v>
      </c>
      <c r="D18" s="1256" t="s">
        <v>6066</v>
      </c>
      <c r="E18" s="1257"/>
      <c r="F18" s="1258"/>
      <c r="G18" s="4"/>
      <c r="H18" s="4"/>
      <c r="I18" s="2"/>
      <c r="J18" s="56"/>
      <c r="K18" s="157" t="s">
        <v>104</v>
      </c>
      <c r="L18" s="1264" t="s">
        <v>884</v>
      </c>
      <c r="M18" s="1265"/>
      <c r="N18" s="1266"/>
      <c r="O18" s="33"/>
      <c r="P18" s="33"/>
      <c r="Q18" s="33"/>
      <c r="R18" s="33"/>
      <c r="S18" s="34"/>
      <c r="T18" s="35"/>
      <c r="U18" s="35"/>
      <c r="V18" s="35"/>
      <c r="AV18" s="1">
        <v>11</v>
      </c>
    </row>
    <row r="19" spans="2:48">
      <c r="B19" s="28"/>
      <c r="C19" s="157" t="s">
        <v>27</v>
      </c>
      <c r="D19" s="1256">
        <v>9622045454</v>
      </c>
      <c r="E19" s="1257"/>
      <c r="F19" s="1258"/>
      <c r="G19" s="4"/>
      <c r="H19" s="4"/>
      <c r="I19" s="2"/>
      <c r="J19" s="36"/>
      <c r="K19" s="104" t="s">
        <v>106</v>
      </c>
      <c r="L19" s="104"/>
      <c r="M19" s="104"/>
      <c r="N19" s="159"/>
      <c r="O19" s="33"/>
      <c r="P19" s="33"/>
      <c r="Q19" s="33"/>
      <c r="R19" s="33"/>
      <c r="S19" s="34"/>
      <c r="T19" s="35"/>
      <c r="U19" s="35"/>
      <c r="V19" s="35"/>
      <c r="AV19" s="1">
        <v>12</v>
      </c>
    </row>
    <row r="20" spans="2:48">
      <c r="B20" s="28"/>
      <c r="C20" s="157" t="s">
        <v>29</v>
      </c>
      <c r="D20" s="1301" t="s">
        <v>6061</v>
      </c>
      <c r="E20" s="1257"/>
      <c r="F20" s="1258"/>
      <c r="G20" s="4"/>
      <c r="H20" s="4"/>
      <c r="I20" s="2"/>
      <c r="K20" s="160" t="s">
        <v>25</v>
      </c>
      <c r="L20" s="161"/>
      <c r="M20" s="161"/>
      <c r="N20" s="159"/>
      <c r="O20" s="33"/>
      <c r="P20" s="33"/>
      <c r="Q20" s="33"/>
      <c r="R20" s="33"/>
      <c r="S20" s="34"/>
      <c r="T20" s="35"/>
      <c r="U20" s="35"/>
      <c r="V20" s="35"/>
    </row>
    <row r="21" spans="2:48">
      <c r="B21" s="28"/>
      <c r="C21" s="157" t="s">
        <v>31</v>
      </c>
      <c r="D21" s="1256" t="s">
        <v>1161</v>
      </c>
      <c r="E21" s="1257"/>
      <c r="F21" s="1258"/>
      <c r="G21" s="4"/>
      <c r="H21" s="4"/>
      <c r="I21" s="2"/>
      <c r="K21" s="1303" t="s">
        <v>114</v>
      </c>
      <c r="L21" s="1304"/>
      <c r="M21" s="162">
        <f>'Sales Order Form 2'!D7</f>
        <v>24</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295.34999999999997</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295.34999999999997</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4" t="s">
        <v>19</v>
      </c>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201.64999999999998</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300.64999999999998</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6</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6</v>
      </c>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239.70000000000002</v>
      </c>
      <c r="H35" s="109">
        <f>IF(OR($H$129="Renewal",$H$127&lt;&gt;""),0,29.95)</f>
        <v>29.95</v>
      </c>
      <c r="I35" s="109">
        <f>D35*H35</f>
        <v>179.7</v>
      </c>
      <c r="J35" s="43"/>
      <c r="K35" s="176" t="s">
        <v>38</v>
      </c>
      <c r="L35" s="1264" t="s">
        <v>6045</v>
      </c>
      <c r="M35" s="1330"/>
      <c r="N35" s="177"/>
      <c r="O35" s="4"/>
      <c r="P35" s="2"/>
      <c r="Q35" s="2"/>
      <c r="R35" s="2"/>
      <c r="S35" s="30"/>
      <c r="W35" s="1" t="s">
        <v>19</v>
      </c>
    </row>
    <row r="36" spans="2:23" ht="15" customHeight="1">
      <c r="B36" s="28"/>
      <c r="C36" s="117" t="s">
        <v>855</v>
      </c>
      <c r="D36" s="628">
        <v>1</v>
      </c>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v>1</v>
      </c>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v>1</v>
      </c>
      <c r="E39" s="1335">
        <v>9.9499999999999993</v>
      </c>
      <c r="F39" s="1336"/>
      <c r="G39" s="109">
        <f t="shared" si="0"/>
        <v>9.9499999999999993</v>
      </c>
      <c r="H39" s="109">
        <f>IF(OR($H$129="Renewal",$H$127&lt;&gt;""),0,12)</f>
        <v>12</v>
      </c>
      <c r="I39" s="109">
        <f t="shared" si="1"/>
        <v>12</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4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v>1</v>
      </c>
      <c r="E42" s="1277">
        <v>10</v>
      </c>
      <c r="F42" s="1278"/>
      <c r="G42" s="109">
        <f t="shared" si="0"/>
        <v>10</v>
      </c>
      <c r="H42" s="109">
        <f>IF(OR($H$129="Renewal",$H$127&lt;&gt;""),0,9.95)</f>
        <v>9.9499999999999993</v>
      </c>
      <c r="I42" s="109">
        <f t="shared" si="1"/>
        <v>9.9499999999999993</v>
      </c>
      <c r="K42" s="106" t="s">
        <v>109</v>
      </c>
      <c r="L42" s="1264" t="s">
        <v>608</v>
      </c>
      <c r="M42" s="1330"/>
      <c r="O42" s="2"/>
      <c r="P42" s="2"/>
      <c r="Q42" s="2"/>
      <c r="R42" s="2"/>
      <c r="S42" s="30"/>
    </row>
    <row r="43" spans="2:23" ht="12.75" customHeight="1">
      <c r="B43" s="28"/>
      <c r="C43" s="116" t="s">
        <v>725</v>
      </c>
      <c r="D43" s="629">
        <v>1</v>
      </c>
      <c r="E43" s="1277">
        <v>0</v>
      </c>
      <c r="F43" s="1278"/>
      <c r="G43" s="109">
        <f t="shared" si="0"/>
        <v>0</v>
      </c>
      <c r="H43" s="109">
        <v>0</v>
      </c>
      <c r="I43" s="109">
        <f t="shared" si="1"/>
        <v>0</v>
      </c>
      <c r="J43" s="32"/>
      <c r="K43" s="106"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40"/>
      <c r="M45" s="1341"/>
      <c r="O45" s="2"/>
      <c r="P45" s="2"/>
      <c r="Q45" s="2"/>
      <c r="R45" s="2"/>
      <c r="S45" s="30"/>
    </row>
    <row r="46" spans="2:23" ht="15" customHeight="1">
      <c r="B46" s="28"/>
      <c r="C46" s="116" t="s">
        <v>118</v>
      </c>
      <c r="D46" s="629"/>
      <c r="E46" s="1277">
        <v>40</v>
      </c>
      <c r="F46" s="1278"/>
      <c r="G46" s="109">
        <f t="shared" si="0"/>
        <v>0</v>
      </c>
      <c r="H46" s="109">
        <v>0</v>
      </c>
      <c r="I46" s="109">
        <f t="shared" si="1"/>
        <v>0</v>
      </c>
      <c r="K46" s="416"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1"/>
      <c r="N47" s="254"/>
      <c r="O47" s="254"/>
      <c r="P47" s="256"/>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7" t="s">
        <v>618</v>
      </c>
      <c r="N48" s="1237"/>
      <c r="O48" s="1238"/>
      <c r="P48" s="1239"/>
      <c r="Q48" s="2"/>
      <c r="R48" s="2"/>
      <c r="S48" s="30"/>
    </row>
    <row r="49" spans="2:19" ht="15.75">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414"/>
      <c r="S49" s="30"/>
    </row>
    <row r="50" spans="2:19" ht="15" customHeight="1">
      <c r="B50" s="28"/>
      <c r="C50" s="119" t="s">
        <v>56</v>
      </c>
      <c r="D50" s="629"/>
      <c r="E50" s="1277">
        <v>2.95</v>
      </c>
      <c r="F50" s="1278"/>
      <c r="G50" s="109">
        <f t="shared" si="0"/>
        <v>0</v>
      </c>
      <c r="H50" s="259">
        <v>0</v>
      </c>
      <c r="I50" s="109">
        <f t="shared" si="1"/>
        <v>0</v>
      </c>
      <c r="J50" s="46"/>
      <c r="K50" s="179" t="s">
        <v>141</v>
      </c>
      <c r="L50" s="631" t="s">
        <v>6056</v>
      </c>
      <c r="M50" s="257" t="s">
        <v>620</v>
      </c>
      <c r="N50" s="1237"/>
      <c r="O50" s="1238"/>
      <c r="P50" s="1239"/>
      <c r="Q50" s="1235"/>
      <c r="R50" s="1236"/>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447</v>
      </c>
      <c r="M51" s="257" t="s">
        <v>621</v>
      </c>
      <c r="N51" s="1246"/>
      <c r="O51" s="1247"/>
      <c r="P51" s="1248"/>
      <c r="Q51" s="1235"/>
      <c r="R51" s="1236"/>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240"/>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v>
      </c>
      <c r="N53" s="1338"/>
      <c r="O53" s="1338"/>
      <c r="P53" s="1339"/>
      <c r="Q53" s="1235"/>
      <c r="R53" s="1240"/>
      <c r="S53" s="30"/>
    </row>
    <row r="54" spans="2:19">
      <c r="B54" s="28"/>
      <c r="C54" s="119" t="s">
        <v>795</v>
      </c>
      <c r="D54" s="629"/>
      <c r="E54" s="1277">
        <v>4.5</v>
      </c>
      <c r="F54" s="1278"/>
      <c r="G54" s="109">
        <f>D54*E54</f>
        <v>0</v>
      </c>
      <c r="H54" s="109">
        <f>IF(OR($H$129="Renewal",$H$127&lt;&gt;""),0,24.95)</f>
        <v>24.95</v>
      </c>
      <c r="I54" s="109">
        <f>D54*H54</f>
        <v>0</v>
      </c>
      <c r="J54" s="46"/>
      <c r="K54" s="180" t="s">
        <v>138</v>
      </c>
      <c r="L54" s="632" t="s">
        <v>775</v>
      </c>
      <c r="M54" s="1249" t="str">
        <f>IF(N51="","",N51&amp;IF(N52="",""," ")&amp;N52)&amp;IF(N50="","",M50&amp;" "&amp;N50)&amp;IF(N49="","",M49&amp;" "&amp;N49)&amp;IF(N48="","",M48&amp;" "&amp;N48)</f>
        <v/>
      </c>
      <c r="N54" s="1250"/>
      <c r="O54" s="1250"/>
      <c r="P54" s="1251"/>
      <c r="Q54" s="1235"/>
      <c r="R54" s="1240"/>
      <c r="S54" s="30"/>
    </row>
    <row r="55" spans="2:19" ht="15" customHeight="1">
      <c r="B55" s="28"/>
      <c r="C55" s="120" t="s">
        <v>57</v>
      </c>
      <c r="D55" s="49"/>
      <c r="E55" s="122"/>
      <c r="F55" s="122"/>
      <c r="G55" s="122"/>
      <c r="H55" s="122"/>
      <c r="I55" s="109"/>
      <c r="J55" s="46"/>
      <c r="K55" s="180" t="s">
        <v>140</v>
      </c>
      <c r="L55" s="633">
        <v>19335</v>
      </c>
      <c r="M55" s="1362" t="str">
        <f>L53&amp;IF(L53="","",", ")&amp;L54&amp;IF(L55="","","  ")&amp;IF(L55="","",TEXT(L55,"00000"))</f>
        <v>DOWNINGTOWN, PA  19335</v>
      </c>
      <c r="N55" s="1363"/>
      <c r="O55" s="1363"/>
      <c r="P55" s="1364"/>
      <c r="Q55" s="1235"/>
      <c r="R55" s="1240"/>
      <c r="S55" s="30"/>
    </row>
    <row r="56" spans="2:19" ht="13.5" customHeight="1">
      <c r="B56" s="28"/>
      <c r="C56" s="118" t="s">
        <v>1288</v>
      </c>
      <c r="D56" s="629"/>
      <c r="E56" s="1277">
        <v>9.9499999999999993</v>
      </c>
      <c r="F56" s="1278"/>
      <c r="G56" s="109">
        <f>D56*E56</f>
        <v>0</v>
      </c>
      <c r="H56" s="109">
        <v>0</v>
      </c>
      <c r="I56" s="109">
        <v>0</v>
      </c>
      <c r="J56" s="46"/>
      <c r="M56" s="1243"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240"/>
      <c r="S56" s="30"/>
    </row>
    <row r="57" spans="2:19">
      <c r="B57" s="28"/>
      <c r="C57" s="118" t="s">
        <v>874</v>
      </c>
      <c r="D57" s="629"/>
      <c r="E57" s="1277">
        <f>IF(M21&gt;=36,0,4.95)</f>
        <v>4.95</v>
      </c>
      <c r="F57" s="1278"/>
      <c r="G57" s="109">
        <f>D57*E57</f>
        <v>0</v>
      </c>
      <c r="H57" s="109">
        <v>0</v>
      </c>
      <c r="I57" s="109">
        <f t="shared" ref="I57:I64" si="2">D57*H57</f>
        <v>0</v>
      </c>
      <c r="J57" s="46"/>
      <c r="M57" s="2"/>
      <c r="N57" s="2"/>
      <c r="O57" s="2"/>
      <c r="P57" s="2"/>
      <c r="Q57" s="413"/>
      <c r="R57" s="415"/>
      <c r="S57" s="30"/>
    </row>
    <row r="58" spans="2:19">
      <c r="B58" s="28"/>
      <c r="C58" s="116" t="s">
        <v>878</v>
      </c>
      <c r="D58" s="629"/>
      <c r="E58" s="1277">
        <v>5.95</v>
      </c>
      <c r="F58" s="1278"/>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7">
        <v>6.95</v>
      </c>
      <c r="F59" s="1278"/>
      <c r="G59" s="109">
        <f t="shared" si="3"/>
        <v>0</v>
      </c>
      <c r="H59" s="109">
        <v>0</v>
      </c>
      <c r="I59" s="109">
        <f t="shared" si="2"/>
        <v>0</v>
      </c>
      <c r="J59" s="59"/>
      <c r="M59" s="2"/>
      <c r="N59" s="2"/>
      <c r="O59" s="2"/>
      <c r="P59" s="2"/>
      <c r="Q59" s="110"/>
      <c r="R59" s="111"/>
      <c r="S59" s="30"/>
    </row>
    <row r="60" spans="2:19">
      <c r="B60" s="28"/>
      <c r="C60" s="116" t="s">
        <v>877</v>
      </c>
      <c r="D60" s="630"/>
      <c r="E60" s="1277">
        <v>9.9499999999999993</v>
      </c>
      <c r="F60" s="1278"/>
      <c r="G60" s="109">
        <f t="shared" si="3"/>
        <v>0</v>
      </c>
      <c r="H60" s="109">
        <v>0</v>
      </c>
      <c r="I60" s="109">
        <f t="shared" si="2"/>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si="2"/>
        <v>0</v>
      </c>
      <c r="J61" s="43"/>
      <c r="M61" s="2"/>
      <c r="N61" s="2"/>
      <c r="O61" s="2"/>
      <c r="P61" s="2"/>
      <c r="Q61" s="2"/>
      <c r="R61" s="2"/>
      <c r="S61" s="30"/>
    </row>
    <row r="62" spans="2:19">
      <c r="B62" s="28"/>
      <c r="C62" s="116" t="s">
        <v>1747</v>
      </c>
      <c r="D62" s="630">
        <v>6</v>
      </c>
      <c r="E62" s="1277">
        <v>5.95</v>
      </c>
      <c r="F62" s="1278"/>
      <c r="G62" s="109">
        <f t="shared" si="3"/>
        <v>35.700000000000003</v>
      </c>
      <c r="H62" s="109">
        <v>0</v>
      </c>
      <c r="I62" s="109">
        <f t="shared" si="2"/>
        <v>0</v>
      </c>
      <c r="J62" s="47"/>
      <c r="M62" s="2"/>
      <c r="N62" s="2"/>
      <c r="O62" s="2"/>
      <c r="P62" s="2"/>
      <c r="Q62" s="2"/>
      <c r="R62" s="2"/>
      <c r="S62" s="30"/>
    </row>
    <row r="63" spans="2:19">
      <c r="B63" s="28"/>
      <c r="C63" s="116" t="s">
        <v>1748</v>
      </c>
      <c r="D63" s="630"/>
      <c r="E63" s="1277">
        <v>6.95</v>
      </c>
      <c r="F63" s="1278"/>
      <c r="G63" s="109">
        <f t="shared" si="3"/>
        <v>0</v>
      </c>
      <c r="H63" s="109">
        <v>0</v>
      </c>
      <c r="I63" s="109">
        <f t="shared" si="2"/>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2"/>
        <v>0</v>
      </c>
      <c r="J64" s="2"/>
      <c r="M64" s="2"/>
      <c r="N64" s="2"/>
      <c r="O64" s="2"/>
      <c r="P64" s="2"/>
      <c r="Q64" s="2"/>
      <c r="R64" s="2"/>
      <c r="S64" s="30"/>
    </row>
    <row r="65" spans="2:19">
      <c r="B65" s="28"/>
      <c r="C65" s="116" t="s">
        <v>875</v>
      </c>
      <c r="D65" s="630"/>
      <c r="E65" s="1277">
        <v>4.95</v>
      </c>
      <c r="F65" s="1278"/>
      <c r="G65" s="109">
        <f t="shared" ref="G65:G71" si="4">D65*E65</f>
        <v>0</v>
      </c>
      <c r="H65" s="109">
        <v>0</v>
      </c>
      <c r="I65" s="109">
        <f t="shared" ref="I65:I71" si="5">D65*H65</f>
        <v>0</v>
      </c>
      <c r="J65" s="2"/>
      <c r="M65" s="2"/>
      <c r="N65" s="2"/>
      <c r="O65" s="2"/>
      <c r="P65" s="2"/>
      <c r="Q65" s="2"/>
      <c r="R65" s="2"/>
      <c r="S65" s="30"/>
    </row>
    <row r="66" spans="2:19">
      <c r="B66" s="28"/>
      <c r="C66" s="116" t="s">
        <v>124</v>
      </c>
      <c r="D66" s="630"/>
      <c r="E66" s="1277">
        <v>19.95</v>
      </c>
      <c r="F66" s="1278"/>
      <c r="G66" s="109">
        <f t="shared" si="4"/>
        <v>0</v>
      </c>
      <c r="H66" s="109">
        <v>0</v>
      </c>
      <c r="I66" s="109">
        <f t="shared" si="5"/>
        <v>0</v>
      </c>
      <c r="J66" s="2"/>
      <c r="M66" s="2"/>
      <c r="N66" s="2"/>
      <c r="O66" s="2"/>
      <c r="P66" s="2"/>
      <c r="Q66" s="2"/>
      <c r="R66" s="2"/>
      <c r="S66" s="30"/>
    </row>
    <row r="67" spans="2:19">
      <c r="B67" s="28"/>
      <c r="C67" s="116" t="s">
        <v>1285</v>
      </c>
      <c r="D67" s="630"/>
      <c r="E67" s="1277">
        <v>4.95</v>
      </c>
      <c r="F67" s="1278"/>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7">
        <v>3.95</v>
      </c>
      <c r="F68" s="1278"/>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7">
        <v>4.95</v>
      </c>
      <c r="F69" s="1278"/>
      <c r="G69" s="109">
        <f t="shared" si="4"/>
        <v>0</v>
      </c>
      <c r="H69" s="109">
        <v>0</v>
      </c>
      <c r="I69" s="109">
        <f t="shared" si="5"/>
        <v>0</v>
      </c>
      <c r="J69" s="2"/>
      <c r="K69" s="31" t="s">
        <v>889</v>
      </c>
      <c r="L69" s="2"/>
      <c r="M69" s="2"/>
      <c r="N69" s="2"/>
      <c r="O69" s="2"/>
      <c r="P69" s="2"/>
      <c r="Q69" s="2"/>
      <c r="R69" s="2"/>
      <c r="S69" s="30"/>
    </row>
    <row r="70" spans="2:19">
      <c r="B70" s="28"/>
      <c r="C70" s="116" t="s">
        <v>58</v>
      </c>
      <c r="D70" s="630"/>
      <c r="E70" s="1277">
        <v>6.95</v>
      </c>
      <c r="F70" s="127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7">
        <v>10.95</v>
      </c>
      <c r="F71" s="1278"/>
      <c r="G71" s="109">
        <f t="shared" si="4"/>
        <v>0</v>
      </c>
      <c r="H71" s="109">
        <v>0</v>
      </c>
      <c r="I71" s="109">
        <f t="shared" si="5"/>
        <v>0</v>
      </c>
      <c r="J71" s="2"/>
      <c r="K71" s="420" t="s">
        <v>1000</v>
      </c>
      <c r="L71" s="283">
        <f ca="1">Seats</f>
        <v>12</v>
      </c>
      <c r="M71" s="284" t="str">
        <f>IFERROR(INDEX(TR_COST,MATCH(K71,TR_LOOKUP,0)),0)</f>
        <v>No Charge</v>
      </c>
      <c r="N71" s="2"/>
      <c r="O71" s="2"/>
      <c r="P71" s="2"/>
      <c r="Q71" s="2"/>
      <c r="R71" s="2"/>
      <c r="S71" s="30"/>
    </row>
    <row r="72" spans="2:19">
      <c r="B72" s="28"/>
      <c r="C72" s="116" t="s">
        <v>1075</v>
      </c>
      <c r="D72" s="630"/>
      <c r="E72" s="1277">
        <v>2.95</v>
      </c>
      <c r="F72" s="127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7">
        <v>9.9499999999999993</v>
      </c>
      <c r="F73" s="1278"/>
      <c r="G73" s="109">
        <f t="shared" si="6"/>
        <v>0</v>
      </c>
      <c r="H73" s="109">
        <v>0</v>
      </c>
      <c r="I73" s="109">
        <f t="shared" si="7"/>
        <v>0</v>
      </c>
      <c r="J73" s="2"/>
      <c r="K73" s="2"/>
      <c r="L73" s="2"/>
      <c r="M73" s="2"/>
      <c r="N73" s="2"/>
      <c r="O73" s="2"/>
      <c r="P73" s="2"/>
      <c r="Q73" s="2"/>
      <c r="R73" s="2"/>
      <c r="S73" s="30"/>
    </row>
    <row r="74" spans="2:19">
      <c r="B74" s="28"/>
      <c r="C74" s="116" t="s">
        <v>1077</v>
      </c>
      <c r="D74" s="630"/>
      <c r="E74" s="1277">
        <v>8.9499999999999993</v>
      </c>
      <c r="F74" s="1278"/>
      <c r="G74" s="109">
        <f t="shared" si="6"/>
        <v>0</v>
      </c>
      <c r="H74" s="109">
        <v>0</v>
      </c>
      <c r="I74" s="109">
        <f t="shared" si="7"/>
        <v>0</v>
      </c>
      <c r="J74" s="2"/>
      <c r="K74" s="2"/>
      <c r="L74" s="2"/>
      <c r="M74" s="2"/>
      <c r="N74" s="2"/>
      <c r="O74" s="2"/>
      <c r="P74" s="2"/>
      <c r="Q74" s="2"/>
      <c r="R74" s="2"/>
      <c r="S74" s="30"/>
    </row>
    <row r="75" spans="2:19" ht="25.5">
      <c r="B75" s="28"/>
      <c r="C75" s="116" t="s">
        <v>1128</v>
      </c>
      <c r="D75" s="630"/>
      <c r="E75" s="1277">
        <v>3.95</v>
      </c>
      <c r="F75" s="1278"/>
      <c r="G75" s="109">
        <f t="shared" si="6"/>
        <v>0</v>
      </c>
      <c r="H75" s="109">
        <v>0</v>
      </c>
      <c r="I75" s="109">
        <f t="shared" si="7"/>
        <v>0</v>
      </c>
      <c r="J75" s="2"/>
      <c r="K75" s="2"/>
      <c r="L75" s="2"/>
      <c r="M75" s="2"/>
      <c r="N75" s="2"/>
      <c r="O75" s="2"/>
      <c r="P75" s="2"/>
      <c r="Q75" s="2"/>
      <c r="R75" s="2"/>
      <c r="S75" s="30"/>
    </row>
    <row r="76" spans="2:19">
      <c r="B76" s="28"/>
      <c r="C76" s="116" t="s">
        <v>1127</v>
      </c>
      <c r="D76" s="630"/>
      <c r="E76" s="1277">
        <v>4.95</v>
      </c>
      <c r="F76" s="1278"/>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7">
        <v>4.95</v>
      </c>
      <c r="F77" s="1278"/>
      <c r="G77" s="109">
        <f t="shared" si="6"/>
        <v>0</v>
      </c>
      <c r="H77" s="109">
        <v>0</v>
      </c>
      <c r="I77" s="109">
        <f t="shared" si="7"/>
        <v>0</v>
      </c>
      <c r="J77" s="2"/>
      <c r="K77" s="2"/>
      <c r="L77" s="2"/>
      <c r="M77" s="2"/>
      <c r="N77" s="2"/>
      <c r="O77" s="2"/>
      <c r="P77" s="2"/>
      <c r="Q77" s="2"/>
      <c r="R77" s="2"/>
      <c r="S77" s="30"/>
    </row>
    <row r="78" spans="2:19">
      <c r="B78" s="28"/>
      <c r="C78" s="116" t="s">
        <v>1302</v>
      </c>
      <c r="D78" s="630"/>
      <c r="E78" s="1277">
        <v>4.95</v>
      </c>
      <c r="F78" s="1278"/>
      <c r="G78" s="109">
        <f t="shared" si="6"/>
        <v>0</v>
      </c>
      <c r="H78" s="109">
        <v>0</v>
      </c>
      <c r="I78" s="109">
        <f t="shared" ref="I78" si="8">D78*H78</f>
        <v>0</v>
      </c>
      <c r="J78" s="2"/>
      <c r="K78" s="2"/>
      <c r="L78" s="2"/>
      <c r="M78" s="2"/>
      <c r="N78" s="2"/>
      <c r="O78" s="2"/>
      <c r="P78" s="2"/>
      <c r="Q78" s="2"/>
      <c r="R78" s="2"/>
      <c r="S78" s="30"/>
    </row>
    <row r="79" spans="2:19" hidden="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 customHeight="1" thickBot="1">
      <c r="B114" s="236"/>
      <c r="C114" s="114" t="s">
        <v>683</v>
      </c>
      <c r="D114" s="1350">
        <v>20170620</v>
      </c>
      <c r="E114" s="1350"/>
      <c r="F114" s="1351" t="s">
        <v>1065</v>
      </c>
      <c r="G114" s="1352"/>
      <c r="H114" s="1352"/>
      <c r="I114" s="1353"/>
      <c r="J114" s="320"/>
      <c r="K114" s="1241"/>
      <c r="L114" s="1241"/>
      <c r="M114" s="1241"/>
      <c r="N114" s="321"/>
      <c r="O114" s="321"/>
      <c r="P114" s="4"/>
      <c r="Q114" s="4"/>
      <c r="R114" s="4"/>
      <c r="S114" s="237"/>
    </row>
    <row r="115" spans="2:19" s="32" customForma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3.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225045</v>
      </c>
      <c r="E120" s="1383"/>
      <c r="F120" s="1369" t="s">
        <v>823</v>
      </c>
      <c r="G120" s="1370"/>
      <c r="H120" s="1293"/>
      <c r="I120" s="1294"/>
      <c r="J120" s="318"/>
      <c r="K120" s="318"/>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6061</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717</v>
      </c>
      <c r="I124" s="1292"/>
      <c r="J124" s="318"/>
      <c r="K124" s="318"/>
      <c r="L124" s="318"/>
      <c r="M124" s="318"/>
      <c r="N124" s="2"/>
      <c r="O124" s="2"/>
      <c r="P124" s="2"/>
      <c r="Q124" s="2"/>
      <c r="R124" s="2"/>
      <c r="S124" s="30"/>
    </row>
    <row r="125" spans="2:19" ht="12.75" customHeight="1">
      <c r="B125" s="28"/>
      <c r="C125" s="113" t="s">
        <v>136</v>
      </c>
      <c r="D125" s="1282" t="s">
        <v>6061</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5"/>
      <c r="G126" s="106" t="s">
        <v>1124</v>
      </c>
      <c r="H126" s="1365"/>
      <c r="I126" s="1366"/>
      <c r="J126" s="318"/>
      <c r="K126" s="318"/>
      <c r="L126" s="318"/>
      <c r="M126" s="318"/>
      <c r="N126" s="2"/>
      <c r="O126" s="2"/>
      <c r="P126" s="2"/>
      <c r="Q126" s="2"/>
      <c r="R126" s="2"/>
      <c r="S126" s="30"/>
    </row>
    <row r="127" spans="2:19" ht="12.75" customHeight="1">
      <c r="B127" s="28"/>
      <c r="C127" s="113" t="s">
        <v>148</v>
      </c>
      <c r="D127" s="1279" t="s">
        <v>6055</v>
      </c>
      <c r="E127" s="1279"/>
      <c r="F127" s="318"/>
      <c r="G127" s="106" t="s">
        <v>1307</v>
      </c>
      <c r="H127" s="1377"/>
      <c r="I127" s="1378"/>
      <c r="J127" s="318"/>
      <c r="K127" s="318"/>
      <c r="L127" s="318"/>
      <c r="M127" s="318"/>
      <c r="N127" s="2"/>
      <c r="O127" s="2"/>
      <c r="P127" s="2"/>
      <c r="Q127" s="2"/>
      <c r="R127" s="2"/>
      <c r="S127" s="30"/>
    </row>
    <row r="128" spans="2:19">
      <c r="B128" s="28"/>
      <c r="C128" s="113" t="s">
        <v>127</v>
      </c>
      <c r="D128" s="1279" t="s">
        <v>6062</v>
      </c>
      <c r="E128" s="1279"/>
      <c r="F128" s="2"/>
      <c r="G128" s="106" t="s">
        <v>1722</v>
      </c>
      <c r="H128" s="1365" t="s">
        <v>608</v>
      </c>
      <c r="I128" s="1366"/>
      <c r="J128" s="2"/>
      <c r="K128" s="2"/>
      <c r="L128" s="2"/>
      <c r="M128" s="2"/>
      <c r="N128" s="2"/>
      <c r="O128" s="2"/>
      <c r="P128" s="2"/>
      <c r="Q128" s="2"/>
      <c r="R128" s="2"/>
      <c r="S128" s="30"/>
    </row>
    <row r="129" spans="2:19">
      <c r="B129" s="28"/>
      <c r="C129" s="113" t="s">
        <v>130</v>
      </c>
      <c r="D129" s="1280" t="s">
        <v>6065</v>
      </c>
      <c r="E129" s="1280"/>
      <c r="F129" s="2"/>
      <c r="G129" s="623" t="s">
        <v>1514</v>
      </c>
      <c r="H129" s="1365" t="s">
        <v>6</v>
      </c>
      <c r="I129" s="1366"/>
      <c r="J129" s="2"/>
      <c r="K129" s="2"/>
      <c r="L129" s="2"/>
      <c r="M129" s="2"/>
      <c r="N129" s="2"/>
      <c r="O129" s="2"/>
      <c r="P129" s="2"/>
      <c r="Q129" s="2"/>
      <c r="R129" s="2"/>
      <c r="S129" s="30"/>
    </row>
    <row r="130" spans="2:19">
      <c r="B130" s="28"/>
      <c r="C130" s="113" t="s">
        <v>131</v>
      </c>
      <c r="D130" s="1280">
        <v>50025044</v>
      </c>
      <c r="E130" s="1280"/>
      <c r="F130" s="2"/>
      <c r="G130" s="623" t="s">
        <v>1715</v>
      </c>
      <c r="H130" s="1365"/>
      <c r="I130" s="1366"/>
      <c r="J130" s="2"/>
      <c r="K130" s="2"/>
      <c r="L130" s="2"/>
      <c r="M130" s="2"/>
      <c r="N130" s="2"/>
      <c r="O130" s="2"/>
      <c r="P130" s="2"/>
      <c r="Q130" s="2"/>
      <c r="R130" s="2"/>
      <c r="S130" s="30"/>
    </row>
    <row r="131" spans="2:19">
      <c r="B131" s="28"/>
      <c r="C131" s="113" t="s">
        <v>132</v>
      </c>
      <c r="D131" s="1280">
        <v>30025044</v>
      </c>
      <c r="E131" s="1280"/>
      <c r="F131" s="2"/>
      <c r="G131" s="623" t="s">
        <v>1714</v>
      </c>
      <c r="H131" s="1376"/>
      <c r="I131" s="1366"/>
      <c r="J131" s="2"/>
      <c r="K131" s="2"/>
      <c r="L131" s="2"/>
      <c r="M131" s="2"/>
      <c r="N131" s="2"/>
      <c r="O131" s="2"/>
      <c r="P131" s="2"/>
      <c r="Q131" s="2"/>
      <c r="R131" s="2"/>
      <c r="S131" s="30"/>
    </row>
    <row r="132" spans="2:19">
      <c r="B132" s="28"/>
      <c r="C132" s="113" t="s">
        <v>1289</v>
      </c>
      <c r="D132" s="1295" t="s">
        <v>1290</v>
      </c>
      <c r="E132" s="1295"/>
      <c r="F132" s="2"/>
      <c r="G132" s="2"/>
      <c r="H132" s="2"/>
      <c r="I132" s="30"/>
      <c r="J132" s="2"/>
      <c r="K132" s="2"/>
      <c r="L132" s="2"/>
      <c r="M132" s="2"/>
      <c r="N132" s="2"/>
      <c r="O132" s="2"/>
      <c r="P132" s="2"/>
      <c r="Q132" s="2"/>
      <c r="R132" s="2"/>
      <c r="S132" s="30"/>
    </row>
    <row r="133" spans="2:19">
      <c r="B133" s="28"/>
      <c r="C133" s="113" t="s">
        <v>1291</v>
      </c>
      <c r="D133" s="1316" t="s">
        <v>717</v>
      </c>
      <c r="E133" s="1316"/>
      <c r="F133" s="2"/>
      <c r="G133" s="2"/>
      <c r="H133" s="2"/>
      <c r="I133" s="30"/>
      <c r="J133" s="2"/>
      <c r="K133" s="2"/>
      <c r="L133" s="2"/>
      <c r="M133" s="2"/>
      <c r="N133" s="2"/>
      <c r="O133" s="2"/>
      <c r="P133" s="2"/>
      <c r="Q133" s="2"/>
      <c r="R133" s="2"/>
      <c r="S133" s="30"/>
    </row>
    <row r="134" spans="2:19" ht="15">
      <c r="B134" s="28"/>
      <c r="C134" s="113" t="s">
        <v>133</v>
      </c>
      <c r="D134" s="1279" t="s">
        <v>884</v>
      </c>
      <c r="E134" s="1279"/>
      <c r="F134" s="318"/>
      <c r="G134" s="318"/>
      <c r="H134" s="329" t="s">
        <v>826</v>
      </c>
      <c r="I134" s="634" t="s">
        <v>996</v>
      </c>
      <c r="J134" s="2"/>
      <c r="K134" s="2"/>
      <c r="L134" s="2"/>
      <c r="M134" s="2"/>
      <c r="N134" s="2"/>
      <c r="O134" s="2"/>
      <c r="P134" s="2"/>
      <c r="Q134" s="2"/>
      <c r="R134" s="2"/>
      <c r="S134" s="30"/>
    </row>
    <row r="135" spans="2:19" ht="13.5" thickBot="1">
      <c r="B135" s="28"/>
      <c r="C135" s="205" t="s">
        <v>666</v>
      </c>
      <c r="D135" s="1276">
        <v>42741</v>
      </c>
      <c r="E135" s="127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j9FuN8wuZ/x4UGDZqL+8no1bGjC2D6AholFNwKgDaDH/ONNvKtSvkWNdNG/qYdyGOKHIMyUymL/ZOkEa/BPM5g==" saltValue="olPdLx+GBP4WriR2zijLK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t="s">
        <v>6067</v>
      </c>
      <c r="E6" s="1263"/>
      <c r="F6" s="1263"/>
      <c r="G6" s="2"/>
      <c r="H6" s="2"/>
      <c r="I6" s="2"/>
      <c r="J6" s="31"/>
      <c r="K6" s="158" t="s">
        <v>96</v>
      </c>
      <c r="L6" s="1262" t="s">
        <v>884</v>
      </c>
      <c r="M6" s="1263"/>
      <c r="N6" s="1263"/>
      <c r="O6" s="2"/>
      <c r="P6" s="2"/>
      <c r="Q6" s="2"/>
      <c r="R6" s="2"/>
      <c r="S6" s="30"/>
      <c r="AU6" s="1">
        <v>4</v>
      </c>
      <c r="AV6" s="1">
        <v>4</v>
      </c>
    </row>
    <row r="7" spans="2:51">
      <c r="B7" s="28"/>
      <c r="C7" s="157" t="s">
        <v>89</v>
      </c>
      <c r="D7" s="1262" t="s">
        <v>6059</v>
      </c>
      <c r="E7" s="1263"/>
      <c r="F7" s="1263"/>
      <c r="G7" s="2"/>
      <c r="H7" s="2"/>
      <c r="I7" s="2"/>
      <c r="J7" s="31"/>
      <c r="K7" s="157" t="s">
        <v>7</v>
      </c>
      <c r="L7" s="1262" t="s">
        <v>6059</v>
      </c>
      <c r="M7" s="1263"/>
      <c r="N7" s="1263"/>
      <c r="O7" s="2"/>
      <c r="P7" s="2"/>
      <c r="Q7" s="2"/>
      <c r="R7" s="2"/>
      <c r="S7" s="30"/>
      <c r="AV7" s="1">
        <v>6</v>
      </c>
    </row>
    <row r="8" spans="2:51" ht="13.5" thickBot="1">
      <c r="B8" s="28"/>
      <c r="C8" s="157" t="s">
        <v>90</v>
      </c>
      <c r="D8" s="1262" t="s">
        <v>6068</v>
      </c>
      <c r="E8" s="1263"/>
      <c r="F8" s="1263"/>
      <c r="G8" s="2"/>
      <c r="H8" s="2"/>
      <c r="I8" s="2"/>
      <c r="K8" s="157" t="s">
        <v>97</v>
      </c>
      <c r="L8" s="1262"/>
      <c r="M8" s="1263"/>
      <c r="N8" s="1263"/>
      <c r="O8" s="2"/>
      <c r="P8" s="2"/>
      <c r="Q8" s="2"/>
      <c r="R8" s="2"/>
      <c r="S8" s="30"/>
    </row>
    <row r="9" spans="2:51" ht="13.5" thickBot="1">
      <c r="B9" s="28"/>
      <c r="C9" s="157" t="s">
        <v>9</v>
      </c>
      <c r="D9" s="1262" t="s">
        <v>6053</v>
      </c>
      <c r="E9" s="1263"/>
      <c r="F9" s="1263"/>
      <c r="G9" s="2"/>
      <c r="H9" s="2"/>
      <c r="I9" s="2"/>
      <c r="K9" s="157" t="s">
        <v>5</v>
      </c>
      <c r="L9" s="1262" t="s">
        <v>6068</v>
      </c>
      <c r="M9" s="1263"/>
      <c r="N9" s="1263"/>
      <c r="O9" s="2"/>
      <c r="P9" s="2"/>
      <c r="Q9" s="2"/>
      <c r="R9" s="2"/>
      <c r="S9" s="30"/>
      <c r="W9" s="220" t="str">
        <f ca="1">IF(SUM(INDIRECT("valSO"&amp;W10))&gt;0,SUM(INDIRECT("valSO"&amp;W10))&amp;" Validation"&amp;IF(SUM(INDIRECT("valSO"&amp;W10))=1,"","s")&amp;" Failed","Validation Ready")</f>
        <v>Validation Ready</v>
      </c>
    </row>
    <row r="10" spans="2:51">
      <c r="B10" s="28"/>
      <c r="C10" s="157" t="s">
        <v>10</v>
      </c>
      <c r="D10" s="1264"/>
      <c r="E10" s="1265"/>
      <c r="F10" s="1266"/>
      <c r="G10" s="2"/>
      <c r="H10" s="2"/>
      <c r="I10" s="2"/>
      <c r="K10" s="157" t="s">
        <v>98</v>
      </c>
      <c r="L10" s="1264" t="s">
        <v>6053</v>
      </c>
      <c r="M10" s="1265"/>
      <c r="N10" s="1266"/>
      <c r="O10" s="2"/>
      <c r="P10" s="2"/>
      <c r="Q10" s="2"/>
      <c r="R10" s="2"/>
      <c r="S10" s="30"/>
      <c r="W10" s="221">
        <f ca="1">VALUE(MID(CELL("filename",A1),LEN(CELL("filename",A1))-1,2))</f>
        <v>4</v>
      </c>
    </row>
    <row r="11" spans="2:51">
      <c r="B11" s="28"/>
      <c r="C11" s="157" t="s">
        <v>11</v>
      </c>
      <c r="D11" s="1264" t="s">
        <v>6043</v>
      </c>
      <c r="E11" s="1265"/>
      <c r="F11" s="1266"/>
      <c r="G11" s="2"/>
      <c r="H11" s="2"/>
      <c r="I11" s="2"/>
      <c r="K11" s="157" t="s">
        <v>99</v>
      </c>
      <c r="L11" s="1264"/>
      <c r="M11" s="1265"/>
      <c r="N11" s="1266"/>
      <c r="O11" s="2"/>
      <c r="P11" s="2"/>
      <c r="Q11" s="2"/>
      <c r="R11" s="2"/>
      <c r="S11" s="30"/>
    </row>
    <row r="12" spans="2:51">
      <c r="B12" s="28"/>
      <c r="C12" s="157" t="s">
        <v>13</v>
      </c>
      <c r="D12" s="1264" t="s">
        <v>775</v>
      </c>
      <c r="E12" s="1265"/>
      <c r="F12" s="1266"/>
      <c r="G12" s="2"/>
      <c r="H12" s="2"/>
      <c r="I12" s="2"/>
      <c r="K12" s="157" t="s">
        <v>100</v>
      </c>
      <c r="L12" s="1264" t="s">
        <v>6043</v>
      </c>
      <c r="M12" s="1265"/>
      <c r="N12" s="1266"/>
      <c r="O12" s="2"/>
      <c r="P12" s="2"/>
      <c r="Q12" s="2"/>
      <c r="R12" s="2"/>
      <c r="S12" s="30"/>
    </row>
    <row r="13" spans="2:51">
      <c r="B13" s="28"/>
      <c r="C13" s="157" t="s">
        <v>14</v>
      </c>
      <c r="D13" s="1298">
        <v>19335</v>
      </c>
      <c r="E13" s="1299"/>
      <c r="F13" s="1300"/>
      <c r="G13" s="2"/>
      <c r="H13" s="2"/>
      <c r="I13" s="2"/>
      <c r="K13" s="157" t="s">
        <v>3</v>
      </c>
      <c r="L13" s="1264" t="s">
        <v>775</v>
      </c>
      <c r="M13" s="1265"/>
      <c r="N13" s="1266"/>
      <c r="O13" s="2"/>
      <c r="P13" s="2"/>
      <c r="Q13" s="2"/>
      <c r="R13" s="2"/>
      <c r="S13" s="30"/>
      <c r="AV13" s="1">
        <v>8</v>
      </c>
    </row>
    <row r="14" spans="2:51">
      <c r="B14" s="28"/>
      <c r="C14" s="157" t="s">
        <v>91</v>
      </c>
      <c r="D14" s="1264">
        <v>9820143717</v>
      </c>
      <c r="E14" s="1265"/>
      <c r="F14" s="1266"/>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64">
        <v>9820143717</v>
      </c>
      <c r="E15" s="1265"/>
      <c r="F15" s="1266"/>
      <c r="G15" s="4"/>
      <c r="H15" s="4"/>
      <c r="I15" s="2"/>
      <c r="J15" s="56"/>
      <c r="K15" s="157" t="s">
        <v>101</v>
      </c>
      <c r="L15" s="1262">
        <v>9820143717</v>
      </c>
      <c r="M15" s="1263"/>
      <c r="N15" s="1263"/>
      <c r="O15" s="33"/>
      <c r="P15" s="33"/>
      <c r="Q15" s="33"/>
      <c r="R15" s="33"/>
      <c r="S15" s="34"/>
      <c r="T15" s="35"/>
      <c r="U15" s="35"/>
      <c r="V15" s="35"/>
    </row>
    <row r="16" spans="2:51">
      <c r="B16" s="28"/>
      <c r="C16" s="157" t="s">
        <v>93</v>
      </c>
      <c r="D16" s="1264">
        <v>9820143717</v>
      </c>
      <c r="E16" s="1265"/>
      <c r="F16" s="1266"/>
      <c r="G16" s="4"/>
      <c r="H16" s="4"/>
      <c r="I16" s="2"/>
      <c r="J16" s="56"/>
      <c r="K16" s="157" t="s">
        <v>102</v>
      </c>
      <c r="L16" s="1264">
        <v>9820143717</v>
      </c>
      <c r="M16" s="1265"/>
      <c r="N16" s="1266"/>
      <c r="O16" s="33"/>
      <c r="P16" s="33"/>
      <c r="Q16" s="33"/>
      <c r="R16" s="33"/>
      <c r="S16" s="34"/>
      <c r="T16" s="35"/>
      <c r="U16" s="35"/>
      <c r="V16" s="35"/>
    </row>
    <row r="17" spans="2:48">
      <c r="B17" s="28"/>
      <c r="C17" s="157" t="s">
        <v>15</v>
      </c>
      <c r="D17" s="1302" t="s">
        <v>6061</v>
      </c>
      <c r="E17" s="1265"/>
      <c r="F17" s="1266"/>
      <c r="G17" s="4"/>
      <c r="H17" s="4"/>
      <c r="I17" s="2"/>
      <c r="J17" s="56"/>
      <c r="K17" s="157" t="s">
        <v>103</v>
      </c>
      <c r="L17" s="1302" t="s">
        <v>6061</v>
      </c>
      <c r="M17" s="1265"/>
      <c r="N17" s="1266"/>
      <c r="O17" s="33"/>
      <c r="P17" s="33"/>
      <c r="Q17" s="33"/>
      <c r="R17" s="33"/>
      <c r="S17" s="34"/>
      <c r="T17" s="35"/>
      <c r="U17" s="35"/>
      <c r="V17" s="35"/>
      <c r="AV17" s="1">
        <v>10</v>
      </c>
    </row>
    <row r="18" spans="2:48">
      <c r="B18" s="28"/>
      <c r="C18" s="157" t="s">
        <v>26</v>
      </c>
      <c r="D18" s="1264" t="s">
        <v>6066</v>
      </c>
      <c r="E18" s="1265"/>
      <c r="F18" s="1266"/>
      <c r="G18" s="4"/>
      <c r="H18" s="4"/>
      <c r="I18" s="2"/>
      <c r="J18" s="56"/>
      <c r="K18" s="157" t="s">
        <v>104</v>
      </c>
      <c r="L18" s="1264" t="s">
        <v>884</v>
      </c>
      <c r="M18" s="1265"/>
      <c r="N18" s="1266"/>
      <c r="O18" s="33"/>
      <c r="P18" s="33"/>
      <c r="Q18" s="33"/>
      <c r="R18" s="33"/>
      <c r="S18" s="34"/>
      <c r="T18" s="35"/>
      <c r="U18" s="35"/>
      <c r="V18" s="35"/>
      <c r="AV18" s="1">
        <v>11</v>
      </c>
    </row>
    <row r="19" spans="2:48">
      <c r="B19" s="28"/>
      <c r="C19" s="157" t="s">
        <v>27</v>
      </c>
      <c r="D19" s="1264">
        <v>9622045454</v>
      </c>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t="s">
        <v>6061</v>
      </c>
      <c r="E20" s="1265"/>
      <c r="F20" s="1266"/>
      <c r="G20" s="4"/>
      <c r="H20" s="4"/>
      <c r="I20" s="2"/>
      <c r="K20" s="160" t="s">
        <v>25</v>
      </c>
      <c r="L20" s="161"/>
      <c r="M20" s="161"/>
      <c r="N20" s="159"/>
      <c r="O20" s="33"/>
      <c r="P20" s="33"/>
      <c r="Q20" s="33"/>
      <c r="R20" s="33"/>
      <c r="S20" s="34"/>
      <c r="T20" s="35"/>
      <c r="U20" s="35"/>
      <c r="V20" s="35"/>
    </row>
    <row r="21" spans="2:48">
      <c r="B21" s="28"/>
      <c r="C21" s="157" t="s">
        <v>31</v>
      </c>
      <c r="D21" s="1264" t="s">
        <v>1161</v>
      </c>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295.34999999999997</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295.34999999999997</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201.64999999999998</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300.64999999999998</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6</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6</v>
      </c>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239.70000000000002</v>
      </c>
      <c r="H35" s="109">
        <f>IF(OR($H$129="Renewal",$H$127&lt;&gt;""),0,29.95)</f>
        <v>29.95</v>
      </c>
      <c r="I35" s="109">
        <f>D35*H35</f>
        <v>179.7</v>
      </c>
      <c r="J35" s="43"/>
      <c r="K35" s="176" t="s">
        <v>38</v>
      </c>
      <c r="L35" s="1264" t="s">
        <v>6045</v>
      </c>
      <c r="M35" s="1330"/>
      <c r="N35" s="177"/>
      <c r="O35" s="4"/>
      <c r="P35" s="2"/>
      <c r="Q35" s="2"/>
      <c r="R35" s="2"/>
      <c r="S35" s="30"/>
      <c r="W35" s="1" t="s">
        <v>19</v>
      </c>
    </row>
    <row r="36" spans="2:23" ht="15" customHeight="1">
      <c r="B36" s="28"/>
      <c r="C36" s="117" t="s">
        <v>855</v>
      </c>
      <c r="D36" s="628">
        <v>1</v>
      </c>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v>1</v>
      </c>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v>1</v>
      </c>
      <c r="E39" s="1335">
        <v>9.9499999999999993</v>
      </c>
      <c r="F39" s="1336"/>
      <c r="G39" s="109">
        <f t="shared" si="0"/>
        <v>9.9499999999999993</v>
      </c>
      <c r="H39" s="109">
        <f>IF(OR($H$129="Renewal",$H$127&lt;&gt;""),0,12)</f>
        <v>12</v>
      </c>
      <c r="I39" s="109">
        <f t="shared" si="1"/>
        <v>12</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3"/>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v>1</v>
      </c>
      <c r="E42" s="1277">
        <v>10</v>
      </c>
      <c r="F42" s="1278"/>
      <c r="G42" s="109">
        <f t="shared" si="0"/>
        <v>10</v>
      </c>
      <c r="H42" s="109">
        <f>IF(OR($H$129="Renewal",$H$127&lt;&gt;""),0,9.95)</f>
        <v>9.9499999999999993</v>
      </c>
      <c r="I42" s="109">
        <f t="shared" si="1"/>
        <v>9.9499999999999993</v>
      </c>
      <c r="K42" s="106" t="s">
        <v>109</v>
      </c>
      <c r="L42" s="1264" t="s">
        <v>608</v>
      </c>
      <c r="M42" s="1330"/>
      <c r="O42" s="2"/>
      <c r="P42" s="2"/>
      <c r="Q42" s="2"/>
      <c r="R42" s="2"/>
      <c r="S42" s="30"/>
    </row>
    <row r="43" spans="2:23" ht="12.75" customHeight="1">
      <c r="B43" s="28"/>
      <c r="C43" s="116" t="s">
        <v>725</v>
      </c>
      <c r="D43" s="629">
        <v>1</v>
      </c>
      <c r="E43" s="1277">
        <v>0</v>
      </c>
      <c r="F43" s="1278"/>
      <c r="G43" s="109">
        <f t="shared" si="0"/>
        <v>0</v>
      </c>
      <c r="H43" s="109">
        <v>0</v>
      </c>
      <c r="I43" s="109">
        <f t="shared" si="1"/>
        <v>0</v>
      </c>
      <c r="J43" s="32"/>
      <c r="K43" s="107"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ht="15" customHeight="1">
      <c r="B46" s="28"/>
      <c r="C46" s="116" t="s">
        <v>118</v>
      </c>
      <c r="D46" s="629"/>
      <c r="E46" s="1277">
        <v>40</v>
      </c>
      <c r="F46" s="1278"/>
      <c r="G46" s="109">
        <f t="shared" si="0"/>
        <v>0</v>
      </c>
      <c r="H46" s="109">
        <v>0</v>
      </c>
      <c r="I46" s="109">
        <f t="shared" si="1"/>
        <v>0</v>
      </c>
      <c r="K46" s="261"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8" t="s">
        <v>618</v>
      </c>
      <c r="N48" s="1237"/>
      <c r="O48" s="1238"/>
      <c r="P48" s="1239"/>
      <c r="Q48" s="2"/>
      <c r="R48" s="2"/>
      <c r="S48" s="30"/>
    </row>
    <row r="49" spans="2:19">
      <c r="B49" s="28"/>
      <c r="C49" s="116" t="s">
        <v>55</v>
      </c>
      <c r="D49" s="629"/>
      <c r="E49" s="1277">
        <v>0</v>
      </c>
      <c r="F49" s="1278"/>
      <c r="G49" s="109">
        <f t="shared" si="0"/>
        <v>0</v>
      </c>
      <c r="H49" s="109">
        <v>0</v>
      </c>
      <c r="I49" s="109">
        <f t="shared" si="1"/>
        <v>0</v>
      </c>
      <c r="J49" s="46"/>
      <c r="K49" s="179" t="s">
        <v>142</v>
      </c>
      <c r="L49" s="631"/>
      <c r="M49" s="258" t="s">
        <v>732</v>
      </c>
      <c r="N49" s="1237"/>
      <c r="O49" s="1238"/>
      <c r="P49" s="1239"/>
      <c r="Q49" s="425"/>
      <c r="R49" s="242"/>
      <c r="S49" s="30"/>
    </row>
    <row r="50" spans="2:19" ht="15" customHeight="1">
      <c r="B50" s="28"/>
      <c r="C50" s="119" t="s">
        <v>56</v>
      </c>
      <c r="D50" s="629"/>
      <c r="E50" s="1277">
        <v>2.95</v>
      </c>
      <c r="F50" s="1278"/>
      <c r="G50" s="109">
        <f t="shared" si="0"/>
        <v>0</v>
      </c>
      <c r="H50" s="259">
        <v>0</v>
      </c>
      <c r="I50" s="109">
        <f t="shared" si="1"/>
        <v>0</v>
      </c>
      <c r="J50" s="46"/>
      <c r="K50" s="179" t="s">
        <v>141</v>
      </c>
      <c r="L50" s="631" t="s">
        <v>6056</v>
      </c>
      <c r="M50" s="258" t="s">
        <v>620</v>
      </c>
      <c r="N50" s="1237"/>
      <c r="O50" s="1238"/>
      <c r="P50" s="1239"/>
      <c r="Q50" s="425"/>
      <c r="R50" s="242"/>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447</v>
      </c>
      <c r="M51" s="258" t="s">
        <v>621</v>
      </c>
      <c r="N51" s="1246"/>
      <c r="O51" s="1247"/>
      <c r="P51" s="1248"/>
      <c r="Q51" s="425"/>
      <c r="R51" s="242"/>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8" t="s">
        <v>622</v>
      </c>
      <c r="N52" s="1246"/>
      <c r="O52" s="1247"/>
      <c r="P52" s="1248"/>
      <c r="Q52" s="425"/>
      <c r="R52" s="242"/>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v>
      </c>
      <c r="N53" s="1338"/>
      <c r="O53" s="1338"/>
      <c r="P53" s="1339"/>
      <c r="Q53" s="425"/>
      <c r="R53" s="242"/>
      <c r="S53" s="30"/>
    </row>
    <row r="54" spans="2:19">
      <c r="B54" s="28"/>
      <c r="C54" s="119" t="s">
        <v>795</v>
      </c>
      <c r="D54" s="629"/>
      <c r="E54" s="1277">
        <v>4.5</v>
      </c>
      <c r="F54" s="1278"/>
      <c r="G54" s="109">
        <f>D54*E54</f>
        <v>0</v>
      </c>
      <c r="H54" s="109">
        <f>IF(OR($H$129="Renewal",$H$127&lt;&gt;""),0,24.95)</f>
        <v>24.95</v>
      </c>
      <c r="I54" s="109">
        <f>D54*H54</f>
        <v>0</v>
      </c>
      <c r="J54" s="46"/>
      <c r="K54" s="193" t="s">
        <v>138</v>
      </c>
      <c r="L54" s="632" t="s">
        <v>775</v>
      </c>
      <c r="M54" s="1249" t="str">
        <f>IF(N51="","",N51&amp;IF(N52="",""," ")&amp;N52)&amp;IF(N50="","",M50&amp;" "&amp;N50)&amp;IF(N49="","",M49&amp;" "&amp;N49)&amp;IF(N48="","",M48&amp;" "&amp;N48)</f>
        <v/>
      </c>
      <c r="N54" s="1250"/>
      <c r="O54" s="1250"/>
      <c r="P54" s="1251"/>
      <c r="Q54" s="425"/>
      <c r="R54" s="242"/>
      <c r="S54" s="30"/>
    </row>
    <row r="55" spans="2:19" ht="15" customHeight="1">
      <c r="B55" s="28"/>
      <c r="C55" s="120" t="s">
        <v>57</v>
      </c>
      <c r="D55" s="49"/>
      <c r="E55" s="122"/>
      <c r="F55" s="122"/>
      <c r="G55" s="122"/>
      <c r="H55" s="122"/>
      <c r="I55" s="109">
        <f>D55*H55</f>
        <v>0</v>
      </c>
      <c r="J55" s="46"/>
      <c r="K55" s="193" t="s">
        <v>140</v>
      </c>
      <c r="L55" s="633">
        <v>19335</v>
      </c>
      <c r="M55" s="1362" t="str">
        <f>L53&amp;IF(L53="","",", ")&amp;L54&amp;IF(L55="","","  ")&amp;IF(L55="","",TEXT(L55,"00000"))</f>
        <v>DOWNINGTOWN, PA  19335</v>
      </c>
      <c r="N55" s="1363"/>
      <c r="O55" s="1363"/>
      <c r="P55" s="1364"/>
      <c r="Q55" s="425"/>
      <c r="R55" s="242"/>
      <c r="S55" s="30"/>
    </row>
    <row r="56" spans="2:19" ht="13.5" customHeight="1">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425"/>
      <c r="R56" s="242"/>
      <c r="S56" s="30"/>
    </row>
    <row r="57" spans="2:19">
      <c r="B57" s="28"/>
      <c r="C57" s="118" t="s">
        <v>874</v>
      </c>
      <c r="D57" s="629"/>
      <c r="E57" s="1277">
        <f>IF(M21&gt;=36,0,4.95)</f>
        <v>4.95</v>
      </c>
      <c r="F57" s="1278"/>
      <c r="G57" s="109">
        <f>D57*E57</f>
        <v>0</v>
      </c>
      <c r="H57" s="109">
        <v>0</v>
      </c>
      <c r="I57" s="109">
        <f t="shared" ref="I57" si="2">D57*H57</f>
        <v>0</v>
      </c>
      <c r="J57" s="46"/>
      <c r="M57" s="2"/>
      <c r="N57" s="2"/>
      <c r="O57" s="2"/>
      <c r="P57" s="2"/>
      <c r="Q57" s="2"/>
      <c r="R57" s="2"/>
      <c r="S57" s="30"/>
    </row>
    <row r="58" spans="2:19" ht="15" customHeight="1">
      <c r="B58" s="28"/>
      <c r="C58" s="116" t="s">
        <v>878</v>
      </c>
      <c r="D58" s="629"/>
      <c r="E58" s="1277">
        <v>5.95</v>
      </c>
      <c r="F58" s="1278"/>
      <c r="G58" s="109">
        <f t="shared" ref="G58:G64" si="3">D58*E58</f>
        <v>0</v>
      </c>
      <c r="H58" s="109">
        <v>0</v>
      </c>
      <c r="I58" s="109">
        <f>D58*H58</f>
        <v>0</v>
      </c>
      <c r="J58" s="59"/>
      <c r="M58" s="2"/>
      <c r="N58" s="2"/>
      <c r="O58" s="2"/>
      <c r="P58" s="2"/>
      <c r="Q58" s="2"/>
      <c r="R58" s="2"/>
      <c r="S58" s="30"/>
    </row>
    <row r="59" spans="2:19" ht="12.75" customHeight="1">
      <c r="B59" s="28"/>
      <c r="C59" s="116" t="s">
        <v>122</v>
      </c>
      <c r="D59" s="629"/>
      <c r="E59" s="1277">
        <v>6.95</v>
      </c>
      <c r="F59" s="1278"/>
      <c r="G59" s="109">
        <f t="shared" si="3"/>
        <v>0</v>
      </c>
      <c r="H59" s="109">
        <v>0</v>
      </c>
      <c r="I59" s="109">
        <f>D59*H59</f>
        <v>0</v>
      </c>
      <c r="J59" s="59"/>
      <c r="M59" s="2"/>
      <c r="N59" s="2"/>
      <c r="O59" s="2"/>
      <c r="P59" s="2"/>
      <c r="Q59" s="2"/>
      <c r="R59" s="2"/>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v>6</v>
      </c>
      <c r="E62" s="1277">
        <v>5.95</v>
      </c>
      <c r="F62" s="1278"/>
      <c r="G62" s="109">
        <f t="shared" si="3"/>
        <v>35.700000000000003</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0" t="s">
        <v>1000</v>
      </c>
      <c r="L71" s="283">
        <f ca="1">Seats</f>
        <v>12</v>
      </c>
      <c r="M71" s="284" t="str">
        <f>IFERROR(INDEX(TR_COST,MATCH(K71,TR_LOOKUP,0)),0)</f>
        <v>No Charge</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v>20170620</v>
      </c>
      <c r="E114" s="1350"/>
      <c r="F114" s="1351" t="s">
        <v>1065</v>
      </c>
      <c r="G114" s="1352"/>
      <c r="H114" s="1352"/>
      <c r="I114" s="1353"/>
      <c r="J114" s="320"/>
      <c r="K114" s="1241"/>
      <c r="L114" s="1241"/>
      <c r="M114" s="1241"/>
      <c r="N114" s="321"/>
      <c r="O114" s="321"/>
      <c r="P114" s="4"/>
      <c r="Q114" s="4"/>
      <c r="R114" s="4"/>
      <c r="S114" s="237"/>
    </row>
    <row r="115" spans="2:19" s="32" customFormat="1" ht="12.75" customHeigh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75"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2.7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2.7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225045</v>
      </c>
      <c r="E120" s="1383"/>
      <c r="F120" s="1369" t="s">
        <v>823</v>
      </c>
      <c r="G120" s="1370"/>
      <c r="H120" s="1293"/>
      <c r="I120" s="1294"/>
      <c r="J120" s="318"/>
      <c r="K120" s="318"/>
      <c r="L120" s="325"/>
      <c r="M120" s="326"/>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6061</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717</v>
      </c>
      <c r="I124" s="1292"/>
      <c r="J124" s="318"/>
      <c r="K124" s="318"/>
      <c r="L124" s="318"/>
      <c r="M124" s="318"/>
      <c r="N124" s="2"/>
      <c r="O124" s="2"/>
      <c r="P124" s="2"/>
      <c r="Q124" s="2"/>
      <c r="R124" s="2"/>
      <c r="S124" s="30"/>
    </row>
    <row r="125" spans="2:19" ht="12.75" customHeight="1">
      <c r="B125" s="28"/>
      <c r="C125" s="113" t="s">
        <v>136</v>
      </c>
      <c r="D125" s="1282" t="s">
        <v>6061</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7"/>
      <c r="G126" s="107" t="s">
        <v>1124</v>
      </c>
      <c r="H126" s="1365"/>
      <c r="I126" s="1366"/>
      <c r="J126" s="318"/>
      <c r="K126" s="318"/>
      <c r="L126" s="318"/>
      <c r="M126" s="318"/>
      <c r="N126" s="2"/>
      <c r="O126" s="2"/>
      <c r="P126" s="2"/>
      <c r="Q126" s="2"/>
      <c r="R126" s="2"/>
      <c r="S126" s="30"/>
    </row>
    <row r="127" spans="2:19" ht="12.75" customHeight="1">
      <c r="B127" s="28"/>
      <c r="C127" s="113" t="s">
        <v>148</v>
      </c>
      <c r="D127" s="1279" t="s">
        <v>6055</v>
      </c>
      <c r="E127" s="1279"/>
      <c r="F127" s="323"/>
      <c r="G127" s="107" t="s">
        <v>1307</v>
      </c>
      <c r="H127" s="1377"/>
      <c r="I127" s="1378"/>
      <c r="J127" s="318"/>
      <c r="K127" s="318"/>
      <c r="L127" s="318"/>
      <c r="M127" s="318"/>
      <c r="N127" s="2"/>
      <c r="O127" s="2"/>
      <c r="P127" s="2"/>
      <c r="Q127" s="2"/>
      <c r="R127" s="2"/>
      <c r="S127" s="30"/>
    </row>
    <row r="128" spans="2:19">
      <c r="B128" s="28"/>
      <c r="C128" s="113" t="s">
        <v>127</v>
      </c>
      <c r="D128" s="1279" t="s">
        <v>6062</v>
      </c>
      <c r="E128" s="1279"/>
      <c r="F128" s="4"/>
      <c r="G128" s="107" t="s">
        <v>1722</v>
      </c>
      <c r="H128" s="1365" t="s">
        <v>608</v>
      </c>
      <c r="I128" s="1366"/>
      <c r="J128" s="2"/>
      <c r="K128" s="2"/>
      <c r="L128" s="2"/>
      <c r="M128" s="2"/>
      <c r="N128" s="2"/>
      <c r="O128" s="2"/>
      <c r="P128" s="2"/>
      <c r="Q128" s="2"/>
      <c r="R128" s="2"/>
      <c r="S128" s="30"/>
    </row>
    <row r="129" spans="2:19">
      <c r="B129" s="28"/>
      <c r="C129" s="113" t="s">
        <v>130</v>
      </c>
      <c r="D129" s="1295" t="s">
        <v>6065</v>
      </c>
      <c r="E129" s="1295"/>
      <c r="F129" s="4"/>
      <c r="G129" s="624" t="s">
        <v>1514</v>
      </c>
      <c r="H129" s="1365" t="s">
        <v>6</v>
      </c>
      <c r="I129" s="1366"/>
      <c r="J129" s="2"/>
      <c r="K129" s="2"/>
      <c r="L129" s="2"/>
      <c r="M129" s="2"/>
      <c r="N129" s="2"/>
      <c r="O129" s="2"/>
      <c r="P129" s="2"/>
      <c r="Q129" s="2"/>
      <c r="R129" s="2"/>
      <c r="S129" s="30"/>
    </row>
    <row r="130" spans="2:19">
      <c r="B130" s="28"/>
      <c r="C130" s="113" t="s">
        <v>131</v>
      </c>
      <c r="D130" s="1295">
        <v>50025045</v>
      </c>
      <c r="E130" s="1295"/>
      <c r="F130" s="4"/>
      <c r="G130" s="624" t="s">
        <v>1715</v>
      </c>
      <c r="H130" s="1365"/>
      <c r="I130" s="1366"/>
      <c r="J130" s="2"/>
      <c r="K130" s="2"/>
      <c r="L130" s="2"/>
      <c r="M130" s="2"/>
      <c r="N130" s="2"/>
      <c r="O130" s="2"/>
      <c r="P130" s="2"/>
      <c r="Q130" s="2"/>
      <c r="R130" s="2"/>
      <c r="S130" s="30"/>
    </row>
    <row r="131" spans="2:19">
      <c r="B131" s="28"/>
      <c r="C131" s="113" t="s">
        <v>132</v>
      </c>
      <c r="D131" s="1295">
        <v>30025045</v>
      </c>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t="s">
        <v>608</v>
      </c>
      <c r="E134" s="1279"/>
      <c r="F134" s="323"/>
      <c r="G134" s="323"/>
      <c r="H134" s="328" t="s">
        <v>826</v>
      </c>
      <c r="I134" s="634" t="s">
        <v>996</v>
      </c>
      <c r="J134" s="2"/>
      <c r="K134" s="2"/>
      <c r="L134" s="2"/>
      <c r="M134" s="2"/>
      <c r="N134" s="2"/>
      <c r="O134" s="2"/>
      <c r="P134" s="2"/>
      <c r="Q134" s="2"/>
      <c r="R134" s="2"/>
      <c r="S134" s="30"/>
    </row>
    <row r="135" spans="2:19" ht="15.75" customHeight="1" thickBot="1">
      <c r="B135" s="28"/>
      <c r="C135" s="205" t="s">
        <v>666</v>
      </c>
      <c r="D135" s="1276">
        <v>42741</v>
      </c>
      <c r="E135" s="127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GFaVuorXJbZfkSLuKpeh0b65Ms+sAbzCQhdq7XKhFNxCe6MaJYMUXfJIn+HsSFFwGBdeNTL2+4EIxjJFoiQ8Vg==" saltValue="YKPNe+awy7/hzeRardaE+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5">
      <c r="B124" s="28"/>
      <c r="C124" s="113" t="s">
        <v>135</v>
      </c>
      <c r="D124" s="1279"/>
      <c r="E124" s="1279"/>
      <c r="F124" s="447"/>
      <c r="G124" s="1384" t="s">
        <v>831</v>
      </c>
      <c r="H124" s="1291"/>
      <c r="I124" s="1292"/>
      <c r="J124" s="318"/>
      <c r="K124" s="318"/>
      <c r="L124" s="318"/>
      <c r="M124" s="318"/>
      <c r="N124" s="2"/>
      <c r="O124" s="2"/>
      <c r="P124" s="2"/>
      <c r="Q124" s="2"/>
      <c r="R124" s="2"/>
      <c r="S124" s="30"/>
    </row>
    <row r="125" spans="2:19" ht="15">
      <c r="B125" s="28"/>
      <c r="C125" s="113" t="s">
        <v>136</v>
      </c>
      <c r="D125" s="1282"/>
      <c r="E125" s="1283"/>
      <c r="F125" s="448"/>
      <c r="G125" s="1385"/>
      <c r="H125" s="1293"/>
      <c r="I125" s="1294"/>
      <c r="J125" s="318"/>
      <c r="K125" s="318"/>
      <c r="L125" s="318"/>
      <c r="M125" s="318"/>
      <c r="N125" s="2"/>
      <c r="O125" s="2"/>
      <c r="P125" s="2"/>
      <c r="Q125" s="2"/>
      <c r="R125" s="2"/>
      <c r="S125" s="30"/>
    </row>
    <row r="126" spans="2:19" ht="15">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3.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42"/>
      <c r="M37" s="1343"/>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39.950000000000003</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7"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6"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6"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6" t="s">
        <v>1722</v>
      </c>
      <c r="H128" s="1365"/>
      <c r="I128" s="1366"/>
      <c r="J128" s="2"/>
      <c r="K128" s="2"/>
      <c r="L128" s="2"/>
      <c r="M128" s="2"/>
      <c r="N128" s="2"/>
      <c r="O128" s="2"/>
      <c r="P128" s="2"/>
      <c r="Q128" s="2"/>
      <c r="R128" s="2"/>
      <c r="S128" s="30"/>
    </row>
    <row r="129" spans="2:19" ht="12" customHeight="1">
      <c r="B129" s="28"/>
      <c r="C129" s="113" t="s">
        <v>130</v>
      </c>
      <c r="D129" s="1295"/>
      <c r="E129" s="1295"/>
      <c r="F129" s="4"/>
      <c r="G129" s="623" t="s">
        <v>1514</v>
      </c>
      <c r="H129" s="1365"/>
      <c r="I129" s="1366"/>
      <c r="J129" s="2"/>
      <c r="K129" s="2"/>
      <c r="L129" s="2"/>
      <c r="M129" s="2"/>
      <c r="N129" s="2"/>
      <c r="O129" s="2"/>
      <c r="P129" s="2"/>
      <c r="Q129" s="2"/>
      <c r="R129" s="2"/>
      <c r="S129" s="30"/>
    </row>
    <row r="130" spans="2:19" ht="12" customHeight="1">
      <c r="B130" s="28"/>
      <c r="C130" s="113" t="s">
        <v>131</v>
      </c>
      <c r="D130" s="1295"/>
      <c r="E130" s="1295"/>
      <c r="F130" s="4"/>
      <c r="G130" s="623" t="s">
        <v>1715</v>
      </c>
      <c r="H130" s="1365"/>
      <c r="I130" s="1366"/>
      <c r="J130" s="2"/>
      <c r="K130" s="2"/>
      <c r="L130" s="2"/>
      <c r="M130" s="2"/>
      <c r="N130" s="2"/>
      <c r="O130" s="2"/>
      <c r="P130" s="2"/>
      <c r="Q130" s="2"/>
      <c r="R130" s="2"/>
      <c r="S130" s="30"/>
    </row>
    <row r="131" spans="2:19">
      <c r="B131" s="28"/>
      <c r="C131" s="113" t="s">
        <v>132</v>
      </c>
      <c r="D131" s="1295"/>
      <c r="E131" s="1295"/>
      <c r="F131" s="4"/>
      <c r="G131" s="623"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0" t="s">
        <v>547</v>
      </c>
      <c r="C6" s="1401"/>
      <c r="D6" s="1401"/>
      <c r="E6" s="1401"/>
      <c r="F6" s="1401"/>
      <c r="G6" s="1401"/>
      <c r="H6" s="1401"/>
      <c r="I6" s="1402"/>
    </row>
    <row r="7" spans="2:9" ht="15">
      <c r="B7" s="126"/>
      <c r="C7" s="127"/>
      <c r="D7" s="127"/>
      <c r="E7" s="127"/>
      <c r="F7" s="127"/>
      <c r="G7" s="127"/>
      <c r="H7" s="127"/>
      <c r="I7" s="128"/>
    </row>
    <row r="8" spans="2:9" ht="15">
      <c r="B8" s="1405" t="s">
        <v>548</v>
      </c>
      <c r="C8" s="1406"/>
      <c r="D8" s="1406"/>
      <c r="E8" s="1406"/>
      <c r="F8" s="1406"/>
      <c r="G8" s="1406"/>
      <c r="H8" s="1406"/>
      <c r="I8" s="1407"/>
    </row>
    <row r="9" spans="2:9">
      <c r="B9" s="64"/>
      <c r="C9" s="65"/>
      <c r="D9" s="65"/>
      <c r="E9" s="65"/>
      <c r="F9" s="65"/>
      <c r="G9" s="65"/>
      <c r="H9" s="65"/>
      <c r="I9" s="66"/>
    </row>
    <row r="10" spans="2:9">
      <c r="B10" s="67" t="s">
        <v>549</v>
      </c>
      <c r="C10" s="65"/>
      <c r="D10" s="1403"/>
      <c r="E10" s="1403"/>
      <c r="F10" s="1403"/>
      <c r="G10" s="1403"/>
      <c r="H10" s="1403"/>
      <c r="I10" s="1404"/>
    </row>
    <row r="11" spans="2:9">
      <c r="B11" s="129"/>
      <c r="C11" s="133"/>
      <c r="D11" s="130"/>
      <c r="E11" s="133" t="s">
        <v>78</v>
      </c>
      <c r="F11" s="130"/>
      <c r="G11" s="130"/>
      <c r="H11" s="130"/>
      <c r="I11" s="131"/>
    </row>
    <row r="12" spans="2:9">
      <c r="B12" s="67" t="s">
        <v>550</v>
      </c>
      <c r="C12" s="1403"/>
      <c r="D12" s="1403"/>
      <c r="E12" s="1403"/>
      <c r="F12" s="1403"/>
      <c r="G12" s="1403"/>
      <c r="H12" s="1403"/>
      <c r="I12" s="1404"/>
    </row>
    <row r="13" spans="2:9">
      <c r="B13" s="67" t="s">
        <v>11</v>
      </c>
      <c r="C13" s="1393"/>
      <c r="D13" s="1393"/>
      <c r="E13" s="1393"/>
      <c r="F13" s="134" t="s">
        <v>13</v>
      </c>
      <c r="G13" s="155"/>
      <c r="H13" s="134" t="s">
        <v>14</v>
      </c>
      <c r="I13" s="156"/>
    </row>
    <row r="14" spans="2:9">
      <c r="B14" s="64"/>
      <c r="C14" s="65"/>
      <c r="D14" s="65"/>
      <c r="E14" s="65"/>
      <c r="F14" s="65"/>
      <c r="G14" s="65"/>
      <c r="H14" s="65"/>
      <c r="I14" s="66"/>
    </row>
    <row r="15" spans="2:9" ht="12.75" customHeight="1">
      <c r="B15" s="1394" t="s">
        <v>551</v>
      </c>
      <c r="C15" s="1395"/>
      <c r="D15" s="1395"/>
      <c r="E15" s="1395"/>
      <c r="F15" s="1395"/>
      <c r="G15" s="1395"/>
      <c r="H15" s="1395"/>
      <c r="I15" s="1396"/>
    </row>
    <row r="16" spans="2:9" ht="12.75" customHeight="1">
      <c r="B16" s="1394"/>
      <c r="C16" s="1395"/>
      <c r="D16" s="1395"/>
      <c r="E16" s="1395"/>
      <c r="F16" s="1395"/>
      <c r="G16" s="1395"/>
      <c r="H16" s="1395"/>
      <c r="I16" s="1396"/>
    </row>
    <row r="17" spans="2:9">
      <c r="B17" s="1397" t="s">
        <v>552</v>
      </c>
      <c r="C17" s="1398"/>
      <c r="D17" s="1398"/>
      <c r="E17" s="1398"/>
      <c r="F17" s="1398"/>
      <c r="G17" s="1398"/>
      <c r="H17" s="1398"/>
      <c r="I17" s="1399"/>
    </row>
    <row r="18" spans="2:9">
      <c r="B18" s="1397"/>
      <c r="C18" s="1398"/>
      <c r="D18" s="1398"/>
      <c r="E18" s="1398"/>
      <c r="F18" s="1398"/>
      <c r="G18" s="1398"/>
      <c r="H18" s="1398"/>
      <c r="I18" s="1399"/>
    </row>
    <row r="19" spans="2:9">
      <c r="B19" s="1397"/>
      <c r="C19" s="1398"/>
      <c r="D19" s="1398"/>
      <c r="E19" s="1398"/>
      <c r="F19" s="1398"/>
      <c r="G19" s="1398"/>
      <c r="H19" s="1398"/>
      <c r="I19" s="139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1"/>
      <c r="D22" s="1411"/>
      <c r="E22" s="1411"/>
      <c r="F22" s="1411"/>
      <c r="G22" s="1411"/>
      <c r="H22" s="1411"/>
      <c r="I22" s="137"/>
    </row>
    <row r="23" spans="2:9">
      <c r="B23" s="69"/>
      <c r="C23" s="1411"/>
      <c r="D23" s="1411"/>
      <c r="E23" s="1411"/>
      <c r="F23" s="1411"/>
      <c r="G23" s="1411"/>
      <c r="H23" s="1411"/>
      <c r="I23" s="137"/>
    </row>
    <row r="24" spans="2:9">
      <c r="B24" s="69"/>
      <c r="C24" s="1427"/>
      <c r="D24" s="1427"/>
      <c r="E24" s="1427"/>
      <c r="F24" s="1427"/>
      <c r="G24" s="1427"/>
      <c r="H24" s="1427"/>
      <c r="I24" s="137"/>
    </row>
    <row r="25" spans="2:9">
      <c r="B25" s="69"/>
      <c r="C25" s="1427"/>
      <c r="D25" s="1427"/>
      <c r="E25" s="1427"/>
      <c r="F25" s="1427"/>
      <c r="G25" s="1427"/>
      <c r="H25" s="1427"/>
      <c r="I25" s="137"/>
    </row>
    <row r="26" spans="2:9">
      <c r="B26" s="69"/>
      <c r="C26" s="1428"/>
      <c r="D26" s="1429"/>
      <c r="E26" s="1430"/>
      <c r="F26" s="1428"/>
      <c r="G26" s="1429"/>
      <c r="H26" s="1430"/>
      <c r="I26" s="137"/>
    </row>
    <row r="27" spans="2:9">
      <c r="B27" s="70"/>
      <c r="C27" s="1408"/>
      <c r="D27" s="1409"/>
      <c r="E27" s="1410"/>
      <c r="F27" s="1408"/>
      <c r="G27" s="1409"/>
      <c r="H27" s="1410"/>
      <c r="I27" s="66"/>
    </row>
    <row r="28" spans="2:9">
      <c r="B28" s="70"/>
      <c r="C28" s="1408"/>
      <c r="D28" s="1409"/>
      <c r="E28" s="1410"/>
      <c r="F28" s="1408"/>
      <c r="G28" s="1409"/>
      <c r="H28" s="1410"/>
      <c r="I28" s="66"/>
    </row>
    <row r="29" spans="2:9">
      <c r="B29" s="70"/>
      <c r="C29" s="1408"/>
      <c r="D29" s="1409"/>
      <c r="E29" s="1410"/>
      <c r="F29" s="1408"/>
      <c r="G29" s="1409"/>
      <c r="H29" s="1410"/>
      <c r="I29" s="66"/>
    </row>
    <row r="30" spans="2:9">
      <c r="B30" s="70"/>
      <c r="C30" s="1408"/>
      <c r="D30" s="1409"/>
      <c r="E30" s="1410"/>
      <c r="F30" s="1408"/>
      <c r="G30" s="1409"/>
      <c r="H30" s="1410"/>
      <c r="I30" s="66"/>
    </row>
    <row r="31" spans="2:9">
      <c r="B31" s="70"/>
      <c r="C31" s="1408"/>
      <c r="D31" s="1409"/>
      <c r="E31" s="1410"/>
      <c r="F31" s="1408"/>
      <c r="G31" s="1409"/>
      <c r="H31" s="1410"/>
      <c r="I31" s="66"/>
    </row>
    <row r="32" spans="2:9">
      <c r="B32" s="70"/>
      <c r="C32" s="1408"/>
      <c r="D32" s="1409"/>
      <c r="E32" s="1410"/>
      <c r="F32" s="1408"/>
      <c r="G32" s="1409"/>
      <c r="H32" s="1410"/>
      <c r="I32" s="66"/>
    </row>
    <row r="33" spans="2:9">
      <c r="B33" s="71"/>
      <c r="C33" s="1408"/>
      <c r="D33" s="1409"/>
      <c r="E33" s="1410"/>
      <c r="F33" s="1408"/>
      <c r="G33" s="1409"/>
      <c r="H33" s="1410"/>
      <c r="I33" s="139"/>
    </row>
    <row r="34" spans="2:9">
      <c r="B34" s="142"/>
      <c r="C34" s="1411"/>
      <c r="D34" s="1411"/>
      <c r="E34" s="1411"/>
      <c r="F34" s="1411"/>
      <c r="G34" s="1411"/>
      <c r="H34" s="1411"/>
      <c r="I34" s="144"/>
    </row>
    <row r="35" spans="2:9">
      <c r="B35" s="142"/>
      <c r="C35" s="1408"/>
      <c r="D35" s="1409"/>
      <c r="E35" s="1410"/>
      <c r="F35" s="1408"/>
      <c r="G35" s="1409"/>
      <c r="H35" s="1410"/>
      <c r="I35" s="144"/>
    </row>
    <row r="36" spans="2:9">
      <c r="B36" s="142"/>
      <c r="C36" s="1408"/>
      <c r="D36" s="1409"/>
      <c r="E36" s="1410"/>
      <c r="F36" s="1408"/>
      <c r="G36" s="1409"/>
      <c r="H36" s="1410"/>
      <c r="I36" s="144"/>
    </row>
    <row r="37" spans="2:9">
      <c r="B37" s="142"/>
      <c r="C37" s="1408"/>
      <c r="D37" s="1409"/>
      <c r="E37" s="1410"/>
      <c r="F37" s="1408"/>
      <c r="G37" s="1409"/>
      <c r="H37" s="1410"/>
      <c r="I37" s="144"/>
    </row>
    <row r="38" spans="2:9">
      <c r="B38" s="142"/>
      <c r="C38" s="1408"/>
      <c r="D38" s="1409"/>
      <c r="E38" s="1410"/>
      <c r="F38" s="1408"/>
      <c r="G38" s="1409"/>
      <c r="H38" s="1410"/>
      <c r="I38" s="144"/>
    </row>
    <row r="39" spans="2:9">
      <c r="B39" s="142"/>
      <c r="C39" s="1408"/>
      <c r="D39" s="1409"/>
      <c r="E39" s="1410"/>
      <c r="F39" s="1408"/>
      <c r="G39" s="1409"/>
      <c r="H39" s="1410"/>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431" t="s">
        <v>556</v>
      </c>
      <c r="C42" s="1432"/>
      <c r="D42" s="1432"/>
      <c r="E42" s="1432"/>
      <c r="F42" s="1432"/>
      <c r="G42" s="1432"/>
      <c r="H42" s="1432"/>
      <c r="I42" s="1433"/>
    </row>
    <row r="43" spans="2:9">
      <c r="B43" s="1434"/>
      <c r="C43" s="1435"/>
      <c r="D43" s="1435"/>
      <c r="E43" s="1435"/>
      <c r="F43" s="1435"/>
      <c r="G43" s="1435"/>
      <c r="H43" s="1435"/>
      <c r="I43" s="1436"/>
    </row>
    <row r="44" spans="2:9">
      <c r="B44" s="1434"/>
      <c r="C44" s="1435"/>
      <c r="D44" s="1435"/>
      <c r="E44" s="1435"/>
      <c r="F44" s="1435"/>
      <c r="G44" s="1435"/>
      <c r="H44" s="1435"/>
      <c r="I44" s="1436"/>
    </row>
    <row r="45" spans="2:9" ht="39" customHeight="1">
      <c r="B45" s="1434"/>
      <c r="C45" s="1435"/>
      <c r="D45" s="1435"/>
      <c r="E45" s="1435"/>
      <c r="F45" s="1435"/>
      <c r="G45" s="1435"/>
      <c r="H45" s="1435"/>
      <c r="I45" s="1436"/>
    </row>
    <row r="46" spans="2:9" ht="9.75" customHeight="1">
      <c r="B46" s="1418"/>
      <c r="C46" s="1419"/>
      <c r="D46" s="1419"/>
      <c r="E46" s="1419"/>
      <c r="F46" s="1419"/>
      <c r="G46" s="1419"/>
      <c r="H46" s="1419"/>
      <c r="I46" s="1420"/>
    </row>
    <row r="47" spans="2:9">
      <c r="B47" s="1434" t="s">
        <v>557</v>
      </c>
      <c r="C47" s="1435"/>
      <c r="D47" s="1435"/>
      <c r="E47" s="1435"/>
      <c r="F47" s="1435"/>
      <c r="G47" s="1435"/>
      <c r="H47" s="1435"/>
      <c r="I47" s="1436"/>
    </row>
    <row r="48" spans="2:9">
      <c r="B48" s="1434"/>
      <c r="C48" s="1435"/>
      <c r="D48" s="1435"/>
      <c r="E48" s="1435"/>
      <c r="F48" s="1435"/>
      <c r="G48" s="1435"/>
      <c r="H48" s="1435"/>
      <c r="I48" s="1436"/>
    </row>
    <row r="49" spans="2:9" ht="25.5" customHeight="1">
      <c r="B49" s="1437"/>
      <c r="C49" s="1438"/>
      <c r="D49" s="1438"/>
      <c r="E49" s="1438"/>
      <c r="F49" s="1438"/>
      <c r="G49" s="1438"/>
      <c r="H49" s="1438"/>
      <c r="I49" s="1439"/>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40"/>
      <c r="F52" s="1440"/>
      <c r="G52" s="144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F22" sqref="F22"/>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53" t="str">
        <f>IF('Sales Order Form 3'!D6:F6 = "","",'Sales Order Form 3'!D6:F6)</f>
        <v>MSite_CQA_TF_RCF_HG_AA_Site1_20170620143717</v>
      </c>
      <c r="E2" s="1453"/>
      <c r="F2" s="1443" t="s">
        <v>1100</v>
      </c>
      <c r="G2" s="1443"/>
      <c r="H2" s="1454">
        <f>COUNTIF(B9:B500,"Seat")</f>
        <v>11</v>
      </c>
      <c r="I2" s="1454"/>
      <c r="K2" s="1012"/>
    </row>
    <row r="3" spans="1:25">
      <c r="B3" s="1443" t="s">
        <v>1099</v>
      </c>
      <c r="C3" s="1443"/>
      <c r="D3" s="1453" t="str">
        <f>IF('Sales Order Form 3'!D124:E124= "","",'Sales Order Form 3'!D124:E124)</f>
        <v>Klaus Allofs</v>
      </c>
      <c r="E3" s="1453"/>
      <c r="F3" s="1443" t="s">
        <v>1101</v>
      </c>
      <c r="G3" s="1443"/>
      <c r="H3" s="1453" t="str">
        <f>IF('Sales Order Form 3'!D22 = "","",'Sales Order Form 3'!D22)</f>
        <v>Standard</v>
      </c>
      <c r="I3" s="1453"/>
      <c r="K3" s="1011"/>
    </row>
    <row r="4" spans="1:25">
      <c r="B4" s="1443" t="s">
        <v>5856</v>
      </c>
      <c r="C4" s="1443"/>
      <c r="D4" s="1453">
        <f>IF('Sales Order Form 3'!D131:E131="","",'Sales Order Form 3'!D131:E131)</f>
        <v>30025044</v>
      </c>
      <c r="E4" s="1453"/>
      <c r="F4" s="1443" t="s">
        <v>1102</v>
      </c>
      <c r="G4" s="1443"/>
      <c r="H4" s="1455" t="str">
        <f>IF('Sales Order Form 3'!H129:I129="","",'Sales Order Form 3'!H129:I129)</f>
        <v>New</v>
      </c>
      <c r="I4" s="1456"/>
    </row>
    <row r="5" spans="1:25">
      <c r="B5" s="1443" t="s">
        <v>1072</v>
      </c>
      <c r="C5" s="1443"/>
      <c r="D5" s="1453" t="str">
        <f>IF('Sales Order Form 3'!D134:E134="","",'Sales Order Form 3'!D134:E134)</f>
        <v>Yes</v>
      </c>
      <c r="E5" s="1453"/>
      <c r="F5" s="1443" t="s">
        <v>1103</v>
      </c>
      <c r="G5" s="1443"/>
      <c r="H5" s="1453" t="str">
        <f>IF('Sales Order Form 3'!H124:I124="","",'Sales Order Form 3'!H124:I124)</f>
        <v>None</v>
      </c>
      <c r="I5" s="1453"/>
    </row>
    <row r="6" spans="1:25">
      <c r="B6" s="1443" t="s">
        <v>5990</v>
      </c>
      <c r="C6" s="1443"/>
      <c r="D6" s="1444" t="s">
        <v>608</v>
      </c>
      <c r="E6" s="1444"/>
      <c r="F6" s="1443" t="s">
        <v>1291</v>
      </c>
      <c r="G6" s="1443"/>
      <c r="H6" s="1457" t="str">
        <f>IF('Sales Order Form 3'!D133 = "","",'Sales Order Form 3'!D133)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v>1</v>
      </c>
      <c r="B9" s="1159" t="s">
        <v>923</v>
      </c>
      <c r="C9" s="1156" t="s">
        <v>919</v>
      </c>
      <c r="D9" s="1156" t="s">
        <v>920</v>
      </c>
      <c r="E9" s="1152" t="s">
        <v>6051</v>
      </c>
      <c r="F9" s="1153" t="str">
        <f>"LN"&amp;RIGHT($D$2,9)+A9</f>
        <v>LN620143718</v>
      </c>
      <c r="G9" s="1162" t="str">
        <f>(F9 &amp;"@comcast.com")</f>
        <v>LN620143718@comcast.com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v>2</v>
      </c>
      <c r="B10" s="1159" t="s">
        <v>923</v>
      </c>
      <c r="C10" s="1156" t="s">
        <v>919</v>
      </c>
      <c r="D10" s="1156" t="s">
        <v>935</v>
      </c>
      <c r="E10" s="1152" t="s">
        <v>6052</v>
      </c>
      <c r="F10" s="1153" t="str">
        <f t="shared" ref="F10:F19" si="0">"LN"&amp;RIGHT($D$2,9)+A10</f>
        <v>LN620143719</v>
      </c>
      <c r="G10" s="1162" t="str">
        <f t="shared" ref="G10:G19" si="1">(F10 &amp;"@comcast.com")</f>
        <v>LN620143719@comcast.com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v>3</v>
      </c>
      <c r="B11" s="1152" t="s">
        <v>923</v>
      </c>
      <c r="C11" s="1153" t="s">
        <v>911</v>
      </c>
      <c r="D11" s="1153" t="s">
        <v>932</v>
      </c>
      <c r="E11" s="1152" t="s">
        <v>6069</v>
      </c>
      <c r="F11" s="1153" t="str">
        <f t="shared" si="0"/>
        <v>LN620143720</v>
      </c>
      <c r="G11" s="1162" t="str">
        <f t="shared" si="1"/>
        <v>LN620143720@comcast.com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v>4</v>
      </c>
      <c r="B12" s="1152" t="s">
        <v>923</v>
      </c>
      <c r="C12" s="1153" t="s">
        <v>911</v>
      </c>
      <c r="D12" s="1153" t="s">
        <v>1773</v>
      </c>
      <c r="E12" s="1153" t="s">
        <v>6070</v>
      </c>
      <c r="F12" s="1153" t="str">
        <f t="shared" si="0"/>
        <v>LN620143721</v>
      </c>
      <c r="G12" s="1162" t="str">
        <f t="shared" si="1"/>
        <v>LN620143721@comcast.com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v>5</v>
      </c>
      <c r="B13" s="1152" t="s">
        <v>923</v>
      </c>
      <c r="C13" s="1153" t="s">
        <v>911</v>
      </c>
      <c r="D13" s="1153" t="s">
        <v>1773</v>
      </c>
      <c r="E13" s="1153" t="s">
        <v>6071</v>
      </c>
      <c r="F13" s="1153" t="str">
        <f t="shared" si="0"/>
        <v>LN620143722</v>
      </c>
      <c r="G13" s="1162" t="str">
        <f t="shared" si="1"/>
        <v>LN620143722@comcast.com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v>6</v>
      </c>
      <c r="B14" s="1152" t="s">
        <v>923</v>
      </c>
      <c r="C14" s="1153" t="s">
        <v>911</v>
      </c>
      <c r="D14" s="1153" t="s">
        <v>1771</v>
      </c>
      <c r="E14" s="1153" t="s">
        <v>6046</v>
      </c>
      <c r="F14" s="1153" t="str">
        <f t="shared" si="0"/>
        <v>LN620143723</v>
      </c>
      <c r="G14" s="1162" t="str">
        <f t="shared" si="1"/>
        <v>LN620143723@comcast.com</v>
      </c>
      <c r="H14" s="1153" t="s">
        <v>6</v>
      </c>
      <c r="I14" s="1160"/>
      <c r="J14" s="1157"/>
      <c r="K14" s="1153" t="s">
        <v>1747</v>
      </c>
      <c r="L14" s="1153"/>
      <c r="M14" s="1153"/>
      <c r="N14" s="1153"/>
      <c r="O14" s="1153"/>
      <c r="P14" s="1153"/>
      <c r="Q14" s="1160"/>
      <c r="R14" s="1153" t="s">
        <v>6</v>
      </c>
      <c r="S14" s="1160"/>
      <c r="T14" s="1153"/>
      <c r="U14" s="1154"/>
      <c r="V14" s="1155"/>
      <c r="W14" s="1153"/>
      <c r="X14" s="1152"/>
      <c r="Y14" s="1152"/>
    </row>
    <row r="15" spans="1:25">
      <c r="A15" s="1158">
        <v>7</v>
      </c>
      <c r="B15" s="1152" t="s">
        <v>923</v>
      </c>
      <c r="C15" s="1153" t="s">
        <v>911</v>
      </c>
      <c r="D15" s="1153" t="s">
        <v>1773</v>
      </c>
      <c r="E15" s="1153" t="s">
        <v>6054</v>
      </c>
      <c r="F15" s="1153" t="str">
        <f t="shared" si="0"/>
        <v>LN620143724</v>
      </c>
      <c r="G15" s="1162" t="str">
        <f t="shared" si="1"/>
        <v>LN620143724@comcast.com</v>
      </c>
      <c r="H15" s="1153" t="s">
        <v>6</v>
      </c>
      <c r="I15" s="1160"/>
      <c r="J15" s="1157"/>
      <c r="K15" s="1153" t="s">
        <v>1747</v>
      </c>
      <c r="L15" s="1153"/>
      <c r="M15" s="1153"/>
      <c r="N15" s="1153" t="s">
        <v>884</v>
      </c>
      <c r="O15" s="1153" t="s">
        <v>6072</v>
      </c>
      <c r="P15" s="1153"/>
      <c r="Q15" s="1160"/>
      <c r="R15" s="1153"/>
      <c r="S15" s="1160"/>
      <c r="T15" s="1153" t="s">
        <v>6</v>
      </c>
      <c r="U15" s="1154"/>
      <c r="V15" s="1155"/>
      <c r="W15" s="1153"/>
      <c r="X15" s="1152"/>
      <c r="Y15" s="1152"/>
    </row>
    <row r="16" spans="1:25">
      <c r="A16" s="1158">
        <v>8</v>
      </c>
      <c r="B16" s="1152" t="s">
        <v>923</v>
      </c>
      <c r="C16" s="1153" t="s">
        <v>911</v>
      </c>
      <c r="D16" s="1153" t="s">
        <v>1771</v>
      </c>
      <c r="E16" s="1153" t="s">
        <v>6058</v>
      </c>
      <c r="F16" s="1153" t="str">
        <f t="shared" si="0"/>
        <v>LN620143725</v>
      </c>
      <c r="G16" s="1162" t="str">
        <f t="shared" si="1"/>
        <v>LN620143725@comcast.com</v>
      </c>
      <c r="H16" s="1153" t="s">
        <v>6</v>
      </c>
      <c r="I16" s="1160"/>
      <c r="J16" s="1157"/>
      <c r="K16" s="1153" t="s">
        <v>1747</v>
      </c>
      <c r="L16" s="1153"/>
      <c r="M16" s="1153"/>
      <c r="N16" s="1153"/>
      <c r="O16" s="1153"/>
      <c r="P16" s="1153"/>
      <c r="Q16" s="1160"/>
      <c r="R16" s="1153"/>
      <c r="S16" s="1160"/>
      <c r="T16" s="1153"/>
      <c r="U16" s="1154"/>
      <c r="V16" s="1155"/>
      <c r="W16" s="1153"/>
      <c r="X16" s="1152"/>
      <c r="Y16" s="1152"/>
    </row>
    <row r="17" spans="1:25">
      <c r="A17" s="1158">
        <v>9</v>
      </c>
      <c r="B17" s="1152" t="s">
        <v>923</v>
      </c>
      <c r="C17" s="1153" t="s">
        <v>919</v>
      </c>
      <c r="D17" s="1153" t="s">
        <v>912</v>
      </c>
      <c r="E17" s="1153" t="s">
        <v>6073</v>
      </c>
      <c r="F17" s="1153" t="str">
        <f t="shared" si="0"/>
        <v>LN620143726</v>
      </c>
      <c r="G17" s="1162" t="str">
        <f t="shared" si="1"/>
        <v>LN620143726@comcast.com</v>
      </c>
      <c r="H17" s="1153" t="s">
        <v>6</v>
      </c>
      <c r="I17" s="1160"/>
      <c r="J17" s="1157"/>
      <c r="K17" s="1153" t="s">
        <v>913</v>
      </c>
      <c r="L17" s="1153"/>
      <c r="M17" s="1153"/>
      <c r="N17" s="1153"/>
      <c r="O17" s="1153"/>
      <c r="P17" s="1153"/>
      <c r="Q17" s="1160"/>
      <c r="R17" s="1153"/>
      <c r="S17" s="1160"/>
      <c r="T17" s="1153"/>
      <c r="U17" s="1154"/>
      <c r="V17" s="1155"/>
      <c r="W17" s="1153"/>
      <c r="X17" s="1152"/>
      <c r="Y17" s="1152"/>
    </row>
    <row r="18" spans="1:25">
      <c r="A18" s="1158">
        <v>10</v>
      </c>
      <c r="B18" s="1152" t="s">
        <v>923</v>
      </c>
      <c r="C18" s="1153" t="s">
        <v>919</v>
      </c>
      <c r="D18" s="1153" t="s">
        <v>924</v>
      </c>
      <c r="E18" s="1153" t="s">
        <v>6074</v>
      </c>
      <c r="F18" s="1153" t="str">
        <f t="shared" si="0"/>
        <v>LN620143727</v>
      </c>
      <c r="G18" s="1162" t="str">
        <f t="shared" si="1"/>
        <v>LN620143727@comcast.com</v>
      </c>
      <c r="H18" s="1153" t="s">
        <v>6</v>
      </c>
      <c r="I18" s="1160"/>
      <c r="J18" s="1157"/>
      <c r="K18" s="1153" t="s">
        <v>913</v>
      </c>
      <c r="L18" s="1153"/>
      <c r="M18" s="1153"/>
      <c r="N18" s="1153"/>
      <c r="O18" s="1153"/>
      <c r="P18" s="1153"/>
      <c r="Q18" s="1160"/>
      <c r="R18" s="1153"/>
      <c r="S18" s="1160"/>
      <c r="T18" s="1153"/>
      <c r="U18" s="1154"/>
      <c r="V18" s="1155"/>
      <c r="W18" s="1153"/>
      <c r="X18" s="1152"/>
      <c r="Y18" s="1152"/>
    </row>
    <row r="19" spans="1:25">
      <c r="A19" s="1158">
        <v>11</v>
      </c>
      <c r="B19" s="1152" t="s">
        <v>923</v>
      </c>
      <c r="C19" s="1153" t="s">
        <v>919</v>
      </c>
      <c r="D19" s="1153" t="s">
        <v>929</v>
      </c>
      <c r="E19" s="1153" t="s">
        <v>6075</v>
      </c>
      <c r="F19" s="1153" t="str">
        <f t="shared" si="0"/>
        <v>LN620143728</v>
      </c>
      <c r="G19" s="1162" t="str">
        <f t="shared" si="1"/>
        <v>LN620143728@comcast.com</v>
      </c>
      <c r="H19" s="1153" t="s">
        <v>6</v>
      </c>
      <c r="I19" s="1160"/>
      <c r="J19" s="1157"/>
      <c r="K19" s="1153" t="s">
        <v>913</v>
      </c>
      <c r="L19" s="1153"/>
      <c r="M19" s="1153"/>
      <c r="N19" s="1153"/>
      <c r="O19" s="1153"/>
      <c r="P19" s="1153"/>
      <c r="Q19" s="1160"/>
      <c r="R19" s="1153"/>
      <c r="S19" s="1160"/>
      <c r="T19" s="1153"/>
      <c r="U19" s="1154"/>
      <c r="V19" s="1155"/>
      <c r="W19" s="1153"/>
      <c r="X19" s="1152"/>
      <c r="Y19" s="1152"/>
    </row>
    <row r="20" spans="1:25">
      <c r="A20" s="1019">
        <f t="shared" ref="A18:A73" si="2">ROW()-ROW(A$8)</f>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2"/>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20:F2018 E9:E14">
      <formula1>2</formula1>
      <formula2>40</formula2>
    </dataValidation>
    <dataValidation type="textLength" errorStyle="information" allowBlank="1" showInputMessage="1" showErrorMessage="1" errorTitle="FirstName Length Validation" error="The first name list should be b/w 2 and 20 characters" sqref="E15:E2018 F9:F19">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formula1>IF($D$6="Yes", IF(C22="No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20:D21">
      <formula1>IF($D$6="Yes", IF(C20="UC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17:D19">
      <formula1>IF($H$6="None",SEATDETAILSFORSIMON,CordlessSeatPurposes)</formula1>
    </dataValidation>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s>
  <hyperlinks>
    <hyperlink ref="G9" r:id="rId1" display="kesavan.rajamanickam@cable.comcast.com"/>
    <hyperlink ref="G10:G19"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L20:L2018</xm:sqref>
        </x14:dataValidation>
        <x14:dataValidation type="list" allowBlank="1" showInputMessage="1" showErrorMessage="1">
          <x14:formula1>
            <xm:f>IF($H$3="Standard",CordlessPhones,'[3]Region-Mkt'!#REF!)</xm:f>
          </x14:formula1>
          <xm:sqref>L9:L16</xm:sqref>
        </x14:dataValidation>
        <x14:dataValidation type="list" allowBlank="1" showInputMessage="1" showErrorMessage="1">
          <x14:formula1>
            <xm:f>IF($H$3="Standard",CordlessDevices,'[3]Region-Mkt'!#REF!)</xm:f>
          </x14:formula1>
          <xm:sqref>L17:L19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abSelected="1" zoomScaleNormal="100" zoomScaleSheetLayoutView="95" workbookViewId="0">
      <selection activeCell="C27" sqref="C27"/>
    </sheetView>
  </sheetViews>
  <sheetFormatPr defaultRowHeight="15"/>
  <cols>
    <col min="1" max="1" width="7.7109375" style="115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SIMON_Site2</v>
      </c>
      <c r="B2" s="1443" t="s">
        <v>1098</v>
      </c>
      <c r="C2" s="1443"/>
      <c r="D2" s="1453" t="str">
        <f>IF('Sales Order Form 4'!D6:F6 = "","",'Sales Order Form 4'!D6:F6)</f>
        <v>MSite_CQA_TF_RCF_HG_AA_Site2_20170620143717</v>
      </c>
      <c r="E2" s="1453"/>
      <c r="F2" s="1443" t="s">
        <v>1100</v>
      </c>
      <c r="G2" s="1443"/>
      <c r="H2" s="1454">
        <f>COUNTIF(B9:B500,"Seat")</f>
        <v>11</v>
      </c>
      <c r="I2" s="1454"/>
      <c r="K2" s="1012"/>
    </row>
    <row r="3" spans="1:25">
      <c r="B3" s="1443" t="s">
        <v>1099</v>
      </c>
      <c r="C3" s="1443"/>
      <c r="D3" s="1453" t="str">
        <f>IF('Sales Order Form 4'!D124:E124 = "","",'Sales Order Form 4'!D124:E124)</f>
        <v>Klaus Allofs</v>
      </c>
      <c r="E3" s="1453"/>
      <c r="F3" s="1443" t="s">
        <v>1101</v>
      </c>
      <c r="G3" s="1443"/>
      <c r="H3" s="1453" t="str">
        <f>IF('Sales Order Form 3'!D22 = "","",'Sales Order Form 3'!D22)</f>
        <v>Standard</v>
      </c>
      <c r="I3" s="1453"/>
      <c r="K3" s="1011"/>
    </row>
    <row r="4" spans="1:25">
      <c r="B4" s="1443" t="s">
        <v>5856</v>
      </c>
      <c r="C4" s="1443"/>
      <c r="D4" s="1453">
        <f>IF('Sales Order Form 4'!D131:E131 = "","",'Sales Order Form 4'!D131:E131)</f>
        <v>30025045</v>
      </c>
      <c r="E4" s="1453"/>
      <c r="F4" s="1443" t="s">
        <v>1102</v>
      </c>
      <c r="G4" s="1443"/>
      <c r="H4" s="1455" t="str">
        <f>IF('Sales Order Form 3'!H129:I129="","",'Sales Order Form 3'!H129:I129)</f>
        <v>New</v>
      </c>
      <c r="I4" s="1456"/>
    </row>
    <row r="5" spans="1:25">
      <c r="B5" s="1443" t="s">
        <v>1072</v>
      </c>
      <c r="C5" s="1443"/>
      <c r="D5" s="1453" t="str">
        <f>IF('Sales Order Form 4'!D134:E134 = "","",'Sales Order Form 4'!D134:E134)</f>
        <v>No</v>
      </c>
      <c r="E5" s="1453"/>
      <c r="F5" s="1443" t="s">
        <v>1103</v>
      </c>
      <c r="G5" s="1443"/>
      <c r="H5" s="1453" t="str">
        <f>IF('Sales Order Form 4'!H124:I124 = "","",'Sales Order Form 4'!H124:I124)</f>
        <v>None</v>
      </c>
      <c r="I5" s="1453"/>
    </row>
    <row r="6" spans="1:25">
      <c r="B6" s="1443" t="s">
        <v>5990</v>
      </c>
      <c r="C6" s="1443"/>
      <c r="D6" s="1444" t="s">
        <v>608</v>
      </c>
      <c r="E6" s="1444"/>
      <c r="F6" s="1443" t="s">
        <v>1291</v>
      </c>
      <c r="G6" s="1443"/>
      <c r="H6" s="1457" t="str">
        <f>IF('Sales Order Form 4'!D133 = "","",'Sales Order Form 4'!D133)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6" t="s">
        <v>919</v>
      </c>
      <c r="D9" s="1156" t="s">
        <v>920</v>
      </c>
      <c r="E9" s="1152" t="s">
        <v>6051</v>
      </c>
      <c r="F9" s="1153" t="str">
        <f>("S2"&amp;RIGHT($D$2,9)+A9)</f>
        <v>S2620143718</v>
      </c>
      <c r="G9" s="1162" t="str">
        <f>F9&amp;"@comcast.com"</f>
        <v>S2620143718@comcast.com</v>
      </c>
      <c r="H9" s="1153" t="s">
        <v>6</v>
      </c>
      <c r="I9" s="1160"/>
      <c r="J9" s="1157"/>
      <c r="K9" s="1153" t="s">
        <v>913</v>
      </c>
      <c r="L9" s="1153"/>
      <c r="M9" s="1153"/>
      <c r="N9" s="1153"/>
      <c r="O9" s="1153"/>
      <c r="P9" s="1153"/>
      <c r="Q9" s="1160"/>
      <c r="R9" s="1153"/>
      <c r="S9" s="1160"/>
      <c r="T9" s="1153"/>
      <c r="U9" s="1154"/>
      <c r="V9" s="1155"/>
      <c r="W9" s="1153"/>
      <c r="X9" s="1153"/>
      <c r="Y9" s="1154"/>
    </row>
    <row r="10" spans="1:25">
      <c r="A10" s="1158">
        <f t="shared" ref="A10:A27" si="0">ROW()-ROW(A$8)</f>
        <v>2</v>
      </c>
      <c r="B10" s="1159" t="s">
        <v>923</v>
      </c>
      <c r="C10" s="1156" t="s">
        <v>919</v>
      </c>
      <c r="D10" s="1156" t="s">
        <v>935</v>
      </c>
      <c r="E10" s="1152" t="s">
        <v>6052</v>
      </c>
      <c r="F10" s="1153" t="str">
        <f t="shared" ref="F10:F19" si="1">("S2"&amp;RIGHT($D$2,9)+A10)</f>
        <v>S2620143719</v>
      </c>
      <c r="G10" s="1162" t="str">
        <f t="shared" ref="G10:G19" si="2">F10&amp;"@comcast.com"</f>
        <v>S2620143719@comcast.com</v>
      </c>
      <c r="H10" s="1153" t="s">
        <v>6</v>
      </c>
      <c r="I10" s="1160"/>
      <c r="J10" s="1157"/>
      <c r="K10" s="1153" t="s">
        <v>913</v>
      </c>
      <c r="L10" s="1153"/>
      <c r="M10" s="1153"/>
      <c r="N10" s="1153"/>
      <c r="O10" s="1153"/>
      <c r="P10" s="1153"/>
      <c r="Q10" s="1160"/>
      <c r="R10" s="1153"/>
      <c r="S10" s="1160"/>
      <c r="T10" s="1153"/>
      <c r="U10" s="1154"/>
      <c r="V10" s="1155"/>
      <c r="W10" s="1153"/>
      <c r="X10" s="1153"/>
      <c r="Y10" s="1154"/>
    </row>
    <row r="11" spans="1:25">
      <c r="A11" s="1158">
        <f t="shared" si="0"/>
        <v>3</v>
      </c>
      <c r="B11" s="1152" t="s">
        <v>923</v>
      </c>
      <c r="C11" s="1153" t="s">
        <v>911</v>
      </c>
      <c r="D11" s="1153" t="s">
        <v>932</v>
      </c>
      <c r="E11" s="1152" t="s">
        <v>6069</v>
      </c>
      <c r="F11" s="1153" t="str">
        <f t="shared" si="1"/>
        <v>S2620143720</v>
      </c>
      <c r="G11" s="1162" t="str">
        <f t="shared" si="2"/>
        <v>S2620143720@comcast.com</v>
      </c>
      <c r="H11" s="1153" t="s">
        <v>6</v>
      </c>
      <c r="I11" s="1160"/>
      <c r="J11" s="1157"/>
      <c r="K11" s="1153" t="s">
        <v>1747</v>
      </c>
      <c r="L11" s="1153"/>
      <c r="M11" s="1153"/>
      <c r="N11" s="1153"/>
      <c r="O11" s="1153"/>
      <c r="P11" s="1153"/>
      <c r="Q11" s="1160"/>
      <c r="R11" s="1153"/>
      <c r="S11" s="1160"/>
      <c r="T11" s="1153"/>
      <c r="U11" s="1154"/>
      <c r="V11" s="1155"/>
      <c r="W11" s="1153"/>
      <c r="X11" s="1153"/>
      <c r="Y11" s="1154"/>
    </row>
    <row r="12" spans="1:25">
      <c r="A12" s="1158">
        <f t="shared" si="0"/>
        <v>4</v>
      </c>
      <c r="B12" s="1152" t="s">
        <v>923</v>
      </c>
      <c r="C12" s="1153" t="s">
        <v>911</v>
      </c>
      <c r="D12" s="1153" t="s">
        <v>1773</v>
      </c>
      <c r="E12" s="1153" t="s">
        <v>6070</v>
      </c>
      <c r="F12" s="1153" t="str">
        <f t="shared" si="1"/>
        <v>S2620143721</v>
      </c>
      <c r="G12" s="1162" t="str">
        <f t="shared" si="2"/>
        <v>S2620143721@comcast.com</v>
      </c>
      <c r="H12" s="1153" t="s">
        <v>6</v>
      </c>
      <c r="I12" s="1160"/>
      <c r="J12" s="1157"/>
      <c r="K12" s="1153" t="s">
        <v>1747</v>
      </c>
      <c r="L12" s="1153"/>
      <c r="M12" s="1153"/>
      <c r="N12" s="1153"/>
      <c r="O12" s="1153"/>
      <c r="P12" s="1153"/>
      <c r="Q12" s="1160"/>
      <c r="R12" s="1153"/>
      <c r="S12" s="1160"/>
      <c r="T12" s="1153"/>
      <c r="U12" s="1154"/>
      <c r="V12" s="1155"/>
      <c r="W12" s="1153"/>
      <c r="X12" s="1153"/>
      <c r="Y12" s="1154"/>
    </row>
    <row r="13" spans="1:25">
      <c r="A13" s="1158">
        <f t="shared" si="0"/>
        <v>5</v>
      </c>
      <c r="B13" s="1152" t="s">
        <v>923</v>
      </c>
      <c r="C13" s="1153" t="s">
        <v>911</v>
      </c>
      <c r="D13" s="1153" t="s">
        <v>1773</v>
      </c>
      <c r="E13" s="1153" t="s">
        <v>6071</v>
      </c>
      <c r="F13" s="1153" t="str">
        <f t="shared" si="1"/>
        <v>S2620143722</v>
      </c>
      <c r="G13" s="1162" t="str">
        <f t="shared" si="2"/>
        <v>S2620143722@comcast.com</v>
      </c>
      <c r="H13" s="1153" t="s">
        <v>6</v>
      </c>
      <c r="I13" s="1160"/>
      <c r="J13" s="1157"/>
      <c r="K13" s="1153" t="s">
        <v>1747</v>
      </c>
      <c r="L13" s="1153"/>
      <c r="M13" s="1153"/>
      <c r="N13" s="1153"/>
      <c r="O13" s="1153"/>
      <c r="P13" s="1153"/>
      <c r="Q13" s="1160"/>
      <c r="R13" s="1153"/>
      <c r="S13" s="1160"/>
      <c r="T13" s="1153"/>
      <c r="U13" s="1154"/>
      <c r="V13" s="1155"/>
      <c r="W13" s="1153"/>
      <c r="X13" s="1153"/>
      <c r="Y13" s="1154"/>
    </row>
    <row r="14" spans="1:25">
      <c r="A14" s="1158">
        <f t="shared" si="0"/>
        <v>6</v>
      </c>
      <c r="B14" s="1152" t="s">
        <v>923</v>
      </c>
      <c r="C14" s="1153" t="s">
        <v>911</v>
      </c>
      <c r="D14" s="1153" t="s">
        <v>1771</v>
      </c>
      <c r="E14" s="1153" t="s">
        <v>6046</v>
      </c>
      <c r="F14" s="1153" t="str">
        <f t="shared" si="1"/>
        <v>S2620143723</v>
      </c>
      <c r="G14" s="1162" t="str">
        <f t="shared" si="2"/>
        <v>S2620143723@comcast.com</v>
      </c>
      <c r="H14" s="1153" t="s">
        <v>6</v>
      </c>
      <c r="I14" s="1160"/>
      <c r="J14" s="1157"/>
      <c r="K14" s="1153" t="s">
        <v>1747</v>
      </c>
      <c r="L14" s="1153"/>
      <c r="M14" s="1153"/>
      <c r="N14" s="1153"/>
      <c r="O14" s="1153"/>
      <c r="P14" s="1153"/>
      <c r="Q14" s="1160"/>
      <c r="R14" s="1153" t="s">
        <v>6</v>
      </c>
      <c r="S14" s="1160"/>
      <c r="T14" s="1153"/>
      <c r="U14" s="1154"/>
      <c r="V14" s="1155"/>
      <c r="W14" s="1153"/>
      <c r="X14" s="1153"/>
      <c r="Y14" s="1154"/>
    </row>
    <row r="15" spans="1:25">
      <c r="A15" s="1158">
        <f t="shared" si="0"/>
        <v>7</v>
      </c>
      <c r="B15" s="1152" t="s">
        <v>923</v>
      </c>
      <c r="C15" s="1153" t="s">
        <v>911</v>
      </c>
      <c r="D15" s="1153" t="s">
        <v>1773</v>
      </c>
      <c r="E15" s="1153" t="s">
        <v>6054</v>
      </c>
      <c r="F15" s="1153" t="str">
        <f t="shared" si="1"/>
        <v>S2620143724</v>
      </c>
      <c r="G15" s="1162" t="str">
        <f t="shared" si="2"/>
        <v>S2620143724@comcast.com</v>
      </c>
      <c r="H15" s="1153" t="s">
        <v>6</v>
      </c>
      <c r="I15" s="1160"/>
      <c r="J15" s="1157"/>
      <c r="K15" s="1153" t="s">
        <v>1747</v>
      </c>
      <c r="L15" s="1153"/>
      <c r="M15" s="1153"/>
      <c r="N15" s="1153" t="s">
        <v>884</v>
      </c>
      <c r="O15" s="1153" t="s">
        <v>6072</v>
      </c>
      <c r="P15" s="1153"/>
      <c r="Q15" s="1160"/>
      <c r="R15" s="1153"/>
      <c r="S15" s="1160"/>
      <c r="T15" s="1153" t="s">
        <v>6</v>
      </c>
      <c r="U15" s="1154"/>
      <c r="V15" s="1155"/>
      <c r="W15" s="1153"/>
      <c r="X15" s="1153"/>
      <c r="Y15" s="1154"/>
    </row>
    <row r="16" spans="1:25">
      <c r="A16" s="1158">
        <f t="shared" si="0"/>
        <v>8</v>
      </c>
      <c r="B16" s="1152" t="s">
        <v>923</v>
      </c>
      <c r="C16" s="1153" t="s">
        <v>911</v>
      </c>
      <c r="D16" s="1153" t="s">
        <v>1771</v>
      </c>
      <c r="E16" s="1153" t="s">
        <v>6058</v>
      </c>
      <c r="F16" s="1153" t="str">
        <f t="shared" si="1"/>
        <v>S2620143725</v>
      </c>
      <c r="G16" s="1162" t="str">
        <f t="shared" si="2"/>
        <v>S2620143725@comcast.com</v>
      </c>
      <c r="H16" s="1153" t="s">
        <v>6</v>
      </c>
      <c r="I16" s="1160"/>
      <c r="J16" s="1157"/>
      <c r="K16" s="1153" t="s">
        <v>1747</v>
      </c>
      <c r="L16" s="1153"/>
      <c r="M16" s="1153"/>
      <c r="N16" s="1153"/>
      <c r="O16" s="1153"/>
      <c r="P16" s="1153"/>
      <c r="Q16" s="1160"/>
      <c r="R16" s="1153"/>
      <c r="S16" s="1160"/>
      <c r="T16" s="1153"/>
      <c r="U16" s="1154"/>
      <c r="V16" s="1155"/>
      <c r="W16" s="1153"/>
      <c r="X16" s="1153"/>
      <c r="Y16" s="1154"/>
    </row>
    <row r="17" spans="1:25">
      <c r="A17" s="1158">
        <f t="shared" si="0"/>
        <v>9</v>
      </c>
      <c r="B17" s="1152" t="s">
        <v>923</v>
      </c>
      <c r="C17" s="1153" t="s">
        <v>919</v>
      </c>
      <c r="D17" s="1153" t="s">
        <v>912</v>
      </c>
      <c r="E17" s="1153" t="s">
        <v>6073</v>
      </c>
      <c r="F17" s="1153" t="str">
        <f t="shared" si="1"/>
        <v>S2620143726</v>
      </c>
      <c r="G17" s="1162" t="str">
        <f t="shared" si="2"/>
        <v>S2620143726@comcast.com</v>
      </c>
      <c r="H17" s="1153" t="s">
        <v>6</v>
      </c>
      <c r="I17" s="1160"/>
      <c r="J17" s="1157"/>
      <c r="K17" s="1153" t="s">
        <v>913</v>
      </c>
      <c r="L17" s="1153"/>
      <c r="M17" s="1153"/>
      <c r="N17" s="1153"/>
      <c r="O17" s="1153"/>
      <c r="P17" s="1153"/>
      <c r="Q17" s="1160"/>
      <c r="R17" s="1153"/>
      <c r="S17" s="1160"/>
      <c r="T17" s="1153"/>
      <c r="U17" s="1154"/>
      <c r="V17" s="1155"/>
      <c r="W17" s="1153"/>
      <c r="X17" s="1153"/>
      <c r="Y17" s="1154"/>
    </row>
    <row r="18" spans="1:25">
      <c r="A18" s="1158">
        <f t="shared" si="0"/>
        <v>10</v>
      </c>
      <c r="B18" s="1152" t="s">
        <v>923</v>
      </c>
      <c r="C18" s="1153" t="s">
        <v>919</v>
      </c>
      <c r="D18" s="1153" t="s">
        <v>924</v>
      </c>
      <c r="E18" s="1153" t="s">
        <v>6074</v>
      </c>
      <c r="F18" s="1153" t="str">
        <f t="shared" si="1"/>
        <v>S2620143727</v>
      </c>
      <c r="G18" s="1162" t="str">
        <f t="shared" si="2"/>
        <v>S2620143727@comcast.com</v>
      </c>
      <c r="H18" s="1153" t="s">
        <v>6</v>
      </c>
      <c r="I18" s="1160"/>
      <c r="J18" s="1157"/>
      <c r="K18" s="1153" t="s">
        <v>913</v>
      </c>
      <c r="L18" s="1153"/>
      <c r="M18" s="1153"/>
      <c r="N18" s="1153"/>
      <c r="O18" s="1153"/>
      <c r="P18" s="1153"/>
      <c r="Q18" s="1160"/>
      <c r="R18" s="1153"/>
      <c r="S18" s="1160"/>
      <c r="T18" s="1153"/>
      <c r="U18" s="1154"/>
      <c r="V18" s="1155"/>
      <c r="W18" s="1153"/>
      <c r="X18" s="1153"/>
      <c r="Y18" s="1154"/>
    </row>
    <row r="19" spans="1:25">
      <c r="A19" s="1158">
        <f t="shared" si="0"/>
        <v>11</v>
      </c>
      <c r="B19" s="1152" t="s">
        <v>923</v>
      </c>
      <c r="C19" s="1153" t="s">
        <v>919</v>
      </c>
      <c r="D19" s="1153" t="s">
        <v>929</v>
      </c>
      <c r="E19" s="1153" t="s">
        <v>6075</v>
      </c>
      <c r="F19" s="1153" t="str">
        <f t="shared" si="1"/>
        <v>S2620143728</v>
      </c>
      <c r="G19" s="1162" t="str">
        <f t="shared" si="2"/>
        <v>S2620143728@comcast.com</v>
      </c>
      <c r="H19" s="1153" t="s">
        <v>6</v>
      </c>
      <c r="I19" s="1160"/>
      <c r="J19" s="1157"/>
      <c r="K19" s="1153" t="s">
        <v>913</v>
      </c>
      <c r="L19" s="1153"/>
      <c r="M19" s="1153"/>
      <c r="N19" s="1153"/>
      <c r="O19" s="1153"/>
      <c r="P19" s="1153"/>
      <c r="Q19" s="1160"/>
      <c r="R19" s="1153"/>
      <c r="S19" s="1160"/>
      <c r="T19" s="1153"/>
      <c r="U19" s="1154"/>
      <c r="V19" s="1155"/>
      <c r="W19" s="1153"/>
      <c r="X19" s="1153"/>
      <c r="Y19" s="1154"/>
    </row>
    <row r="20" spans="1:25">
      <c r="A20" s="1158">
        <f t="shared" si="0"/>
        <v>12</v>
      </c>
      <c r="B20" s="1152"/>
      <c r="C20" s="1153"/>
      <c r="D20" s="1153"/>
      <c r="E20" s="1153"/>
      <c r="F20" s="1153"/>
      <c r="G20" s="1162"/>
      <c r="H20" s="1152"/>
      <c r="I20" s="1160"/>
      <c r="J20" s="1157"/>
      <c r="K20" s="1153"/>
      <c r="L20" s="1153"/>
      <c r="M20" s="1152"/>
      <c r="N20" s="1152"/>
      <c r="O20" s="1152"/>
      <c r="P20" s="1152"/>
      <c r="Q20" s="1144"/>
      <c r="R20" s="1153"/>
      <c r="S20" s="1144"/>
      <c r="T20" s="1153"/>
      <c r="U20" s="1154"/>
      <c r="V20" s="1155"/>
      <c r="W20" s="1152"/>
      <c r="X20" s="1152"/>
      <c r="Y20" s="1152"/>
    </row>
    <row r="21" spans="1:25">
      <c r="A21" s="1158">
        <f t="shared" si="0"/>
        <v>13</v>
      </c>
      <c r="B21" s="1152"/>
      <c r="C21" s="1153"/>
      <c r="D21" s="1153"/>
      <c r="E21" s="1153"/>
      <c r="F21" s="1153"/>
      <c r="G21" s="1162"/>
      <c r="H21" s="1152"/>
      <c r="I21" s="1160"/>
      <c r="J21" s="1157"/>
      <c r="K21" s="1153"/>
      <c r="L21" s="1153"/>
      <c r="M21" s="1152"/>
      <c r="N21" s="1152"/>
      <c r="O21" s="1152"/>
      <c r="P21" s="1152"/>
      <c r="Q21" s="1144"/>
      <c r="R21" s="1153"/>
      <c r="S21" s="1144"/>
      <c r="T21" s="1153"/>
      <c r="U21" s="1154"/>
      <c r="V21" s="1155"/>
      <c r="W21" s="1152"/>
      <c r="X21" s="1152"/>
      <c r="Y21" s="1152"/>
    </row>
    <row r="22" spans="1:25">
      <c r="A22" s="1158">
        <f t="shared" si="0"/>
        <v>14</v>
      </c>
      <c r="B22" s="1152"/>
      <c r="C22" s="1153"/>
      <c r="D22" s="1153"/>
      <c r="E22" s="1153"/>
      <c r="F22" s="1153"/>
      <c r="G22" s="1162"/>
      <c r="H22" s="1152"/>
      <c r="I22" s="1160"/>
      <c r="J22" s="1157"/>
      <c r="K22" s="1153"/>
      <c r="L22" s="1153"/>
      <c r="M22" s="1152"/>
      <c r="N22" s="1152"/>
      <c r="O22" s="1152"/>
      <c r="P22" s="1152"/>
      <c r="Q22" s="1144"/>
      <c r="R22" s="1153"/>
      <c r="S22" s="1144"/>
      <c r="T22" s="1153"/>
      <c r="U22" s="1154"/>
      <c r="V22" s="1155"/>
      <c r="W22" s="1152"/>
      <c r="X22" s="1152"/>
      <c r="Y22" s="1152"/>
    </row>
    <row r="23" spans="1:25">
      <c r="A23" s="1158">
        <f t="shared" si="0"/>
        <v>15</v>
      </c>
      <c r="B23" s="1152"/>
      <c r="C23" s="1153"/>
      <c r="D23" s="1153"/>
      <c r="E23" s="1153"/>
      <c r="F23" s="1153"/>
      <c r="G23" s="1162"/>
      <c r="H23" s="1152"/>
      <c r="I23" s="1160"/>
      <c r="J23" s="1157"/>
      <c r="K23" s="1153"/>
      <c r="L23" s="1153"/>
      <c r="M23" s="1152"/>
      <c r="N23" s="1152"/>
      <c r="O23" s="1152"/>
      <c r="P23" s="1152"/>
      <c r="Q23" s="1144"/>
      <c r="R23" s="1153"/>
      <c r="S23" s="1144"/>
      <c r="T23" s="1153"/>
      <c r="U23" s="1154"/>
      <c r="V23" s="1155"/>
      <c r="W23" s="1152"/>
      <c r="X23" s="1152"/>
      <c r="Y23" s="1152"/>
    </row>
    <row r="24" spans="1:25">
      <c r="A24" s="1158">
        <f t="shared" si="0"/>
        <v>16</v>
      </c>
      <c r="B24" s="1152"/>
      <c r="C24" s="1153"/>
      <c r="D24" s="1153"/>
      <c r="E24" s="1153"/>
      <c r="F24" s="1153"/>
      <c r="G24" s="1162"/>
      <c r="H24" s="1152"/>
      <c r="I24" s="1160"/>
      <c r="J24" s="1157"/>
      <c r="K24" s="1153"/>
      <c r="L24" s="1153"/>
      <c r="M24" s="1152"/>
      <c r="N24" s="1152"/>
      <c r="O24" s="1152"/>
      <c r="P24" s="1152"/>
      <c r="Q24" s="1144"/>
      <c r="R24" s="1153"/>
      <c r="S24" s="1144"/>
      <c r="T24" s="1153"/>
      <c r="U24" s="1154"/>
      <c r="V24" s="1155"/>
      <c r="W24" s="1152"/>
      <c r="X24" s="1152"/>
      <c r="Y24" s="1152"/>
    </row>
    <row r="25" spans="1:25">
      <c r="A25" s="1158">
        <f t="shared" si="0"/>
        <v>17</v>
      </c>
      <c r="B25" s="1152"/>
      <c r="C25" s="1153"/>
      <c r="D25" s="1153"/>
      <c r="E25" s="1153"/>
      <c r="F25" s="1153"/>
      <c r="G25" s="1162"/>
      <c r="H25" s="1152"/>
      <c r="I25" s="1160"/>
      <c r="J25" s="1157"/>
      <c r="K25" s="1153"/>
      <c r="L25" s="1153"/>
      <c r="M25" s="1152"/>
      <c r="N25" s="1152"/>
      <c r="O25" s="1152"/>
      <c r="P25" s="1152"/>
      <c r="Q25" s="1144"/>
      <c r="R25" s="1153"/>
      <c r="S25" s="1144"/>
      <c r="T25" s="1153"/>
      <c r="U25" s="1154"/>
      <c r="V25" s="1155"/>
      <c r="W25" s="1152"/>
      <c r="X25" s="1152"/>
      <c r="Y25" s="1152"/>
    </row>
    <row r="26" spans="1:25">
      <c r="A26" s="1158">
        <f t="shared" si="0"/>
        <v>18</v>
      </c>
      <c r="B26" s="1152"/>
      <c r="C26" s="1153"/>
      <c r="D26" s="1153"/>
      <c r="E26" s="1153"/>
      <c r="F26" s="1153"/>
      <c r="G26" s="1162"/>
      <c r="H26" s="1152"/>
      <c r="I26" s="1160"/>
      <c r="J26" s="1157"/>
      <c r="K26" s="1153"/>
      <c r="L26" s="1153"/>
      <c r="M26" s="1152"/>
      <c r="N26" s="1152"/>
      <c r="O26" s="1152"/>
      <c r="P26" s="1152"/>
      <c r="Q26" s="1144"/>
      <c r="R26" s="1153"/>
      <c r="S26" s="1144"/>
      <c r="T26" s="1153"/>
      <c r="U26" s="1154"/>
      <c r="V26" s="1155"/>
      <c r="W26" s="1152"/>
      <c r="X26" s="1152"/>
      <c r="Y26" s="1152"/>
    </row>
    <row r="27" spans="1:25">
      <c r="A27" s="1158">
        <f t="shared" si="0"/>
        <v>19</v>
      </c>
      <c r="B27" s="1152"/>
      <c r="C27" s="1153"/>
      <c r="D27" s="1153"/>
      <c r="E27" s="1153"/>
      <c r="F27" s="1153"/>
      <c r="G27" s="1162"/>
      <c r="H27" s="1153"/>
      <c r="I27" s="1160"/>
      <c r="J27" s="1157"/>
      <c r="K27" s="1153"/>
      <c r="L27" s="1153"/>
      <c r="M27" s="1153"/>
      <c r="N27" s="1153"/>
      <c r="O27" s="1153"/>
      <c r="P27" s="1153"/>
      <c r="Q27" s="1160"/>
      <c r="R27" s="1153"/>
      <c r="S27" s="1160"/>
      <c r="T27" s="1153"/>
      <c r="U27" s="1154"/>
      <c r="V27" s="1155"/>
      <c r="W27" s="1153"/>
      <c r="X27" s="1152"/>
      <c r="Y27" s="1152"/>
    </row>
    <row r="28" spans="1:25">
      <c r="A28" s="1158">
        <f t="shared" ref="A28:A79" si="3">ROW()-ROW(A$8)</f>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158">
        <f t="shared" si="3"/>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158">
        <f t="shared" si="3"/>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158">
        <f t="shared" si="3"/>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158">
        <f t="shared" si="3"/>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158">
        <f t="shared" si="3"/>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158">
        <f t="shared" si="3"/>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158">
        <f t="shared" si="3"/>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158">
        <f t="shared" si="3"/>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158">
        <f t="shared" si="3"/>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158">
        <f t="shared" si="3"/>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158">
        <f t="shared" si="3"/>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158">
        <f t="shared" si="3"/>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158">
        <f t="shared" si="3"/>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158">
        <f t="shared" si="3"/>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158">
        <f t="shared" si="3"/>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158">
        <f t="shared" si="3"/>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158">
        <f t="shared" si="3"/>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158">
        <f t="shared" si="3"/>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158">
        <f t="shared" si="3"/>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158">
        <f t="shared" si="3"/>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158">
        <f t="shared" si="3"/>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158">
        <f t="shared" si="3"/>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158">
        <f t="shared" si="3"/>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158">
        <f t="shared" si="3"/>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158">
        <f t="shared" si="3"/>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158">
        <f t="shared" si="3"/>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158">
        <f t="shared" si="3"/>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158">
        <f t="shared" si="3"/>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158">
        <f t="shared" si="3"/>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158">
        <f t="shared" si="3"/>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158">
        <f t="shared" si="3"/>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158">
        <f t="shared" si="3"/>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158">
        <f t="shared" si="3"/>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158">
        <f t="shared" si="3"/>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158">
        <f t="shared" si="3"/>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158">
        <f t="shared" si="3"/>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158">
        <f t="shared" si="3"/>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158">
        <f t="shared" si="3"/>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158">
        <f t="shared" si="3"/>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158">
        <f t="shared" si="3"/>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158">
        <f t="shared" si="3"/>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158">
        <f t="shared" si="3"/>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158">
        <f t="shared" si="3"/>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158">
        <f t="shared" si="3"/>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158">
        <f t="shared" si="3"/>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158">
        <f t="shared" si="3"/>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158">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158">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158">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158">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158">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158">
        <f t="shared" ref="A80:A143" si="4">ROW()-ROW(A$8)</f>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158">
        <f t="shared" si="4"/>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158">
        <f t="shared" si="4"/>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158">
        <f t="shared" si="4"/>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158">
        <f t="shared" si="4"/>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158">
        <f t="shared" si="4"/>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158">
        <f t="shared" si="4"/>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158">
        <f t="shared" si="4"/>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158">
        <f t="shared" si="4"/>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158">
        <f t="shared" si="4"/>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158">
        <f t="shared" si="4"/>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158">
        <f t="shared" si="4"/>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158">
        <f t="shared" si="4"/>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158">
        <f t="shared" si="4"/>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158">
        <f t="shared" si="4"/>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158">
        <f t="shared" si="4"/>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158">
        <f t="shared" si="4"/>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158">
        <f t="shared" si="4"/>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158">
        <f t="shared" si="4"/>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158">
        <f t="shared" si="4"/>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158">
        <f t="shared" si="4"/>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158">
        <f t="shared" si="4"/>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158">
        <f t="shared" si="4"/>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158">
        <f t="shared" si="4"/>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158">
        <f t="shared" si="4"/>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158">
        <f t="shared" si="4"/>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158">
        <f t="shared" si="4"/>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158">
        <f t="shared" si="4"/>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158">
        <f t="shared" si="4"/>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158">
        <f t="shared" si="4"/>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158">
        <f t="shared" si="4"/>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158">
        <f t="shared" si="4"/>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158">
        <f t="shared" si="4"/>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158">
        <f t="shared" si="4"/>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158">
        <f t="shared" si="4"/>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158">
        <f t="shared" si="4"/>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158">
        <f t="shared" si="4"/>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158">
        <f t="shared" si="4"/>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158">
        <f t="shared" si="4"/>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158">
        <f t="shared" si="4"/>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158">
        <f t="shared" si="4"/>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158">
        <f t="shared" si="4"/>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158">
        <f t="shared" si="4"/>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158">
        <f t="shared" si="4"/>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158">
        <f t="shared" si="4"/>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158">
        <f t="shared" si="4"/>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158">
        <f t="shared" si="4"/>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158">
        <f t="shared" si="4"/>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158">
        <f t="shared" si="4"/>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158">
        <f t="shared" si="4"/>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158">
        <f t="shared" si="4"/>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158">
        <f t="shared" si="4"/>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158">
        <f t="shared" si="4"/>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158">
        <f t="shared" si="4"/>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158">
        <f t="shared" si="4"/>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158">
        <f t="shared" si="4"/>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158">
        <f t="shared" si="4"/>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158">
        <f t="shared" si="4"/>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158">
        <f t="shared" si="4"/>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158">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158">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158">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158">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158">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158">
        <f t="shared" ref="A144:A207" si="5">ROW()-ROW(A$8)</f>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158">
        <f t="shared" si="5"/>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158">
        <f t="shared" si="5"/>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158">
        <f t="shared" si="5"/>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158">
        <f t="shared" si="5"/>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158">
        <f t="shared" si="5"/>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158">
        <f t="shared" si="5"/>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158">
        <f t="shared" si="5"/>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158">
        <f t="shared" si="5"/>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158">
        <f t="shared" si="5"/>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158">
        <f t="shared" si="5"/>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158">
        <f t="shared" si="5"/>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158">
        <f t="shared" si="5"/>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158">
        <f t="shared" si="5"/>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158">
        <f t="shared" si="5"/>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158">
        <f t="shared" si="5"/>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158">
        <f t="shared" si="5"/>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158">
        <f t="shared" si="5"/>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158">
        <f t="shared" si="5"/>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158">
        <f t="shared" si="5"/>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158">
        <f t="shared" si="5"/>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158">
        <f t="shared" si="5"/>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158">
        <f t="shared" si="5"/>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158">
        <f t="shared" si="5"/>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158">
        <f t="shared" si="5"/>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158">
        <f t="shared" si="5"/>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158">
        <f t="shared" si="5"/>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158">
        <f t="shared" si="5"/>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158">
        <f t="shared" si="5"/>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158">
        <f t="shared" si="5"/>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158">
        <f t="shared" si="5"/>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158">
        <f t="shared" si="5"/>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158">
        <f t="shared" si="5"/>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158">
        <f t="shared" si="5"/>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158">
        <f t="shared" si="5"/>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158">
        <f t="shared" si="5"/>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158">
        <f t="shared" si="5"/>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158">
        <f t="shared" si="5"/>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158">
        <f t="shared" si="5"/>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158">
        <f t="shared" si="5"/>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158">
        <f t="shared" si="5"/>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158">
        <f t="shared" si="5"/>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158">
        <f t="shared" si="5"/>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158">
        <f t="shared" si="5"/>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158">
        <f t="shared" si="5"/>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158">
        <f t="shared" si="5"/>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158">
        <f t="shared" si="5"/>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158">
        <f t="shared" si="5"/>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158">
        <f t="shared" si="5"/>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158">
        <f t="shared" si="5"/>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158">
        <f t="shared" si="5"/>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158">
        <f t="shared" si="5"/>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158">
        <f t="shared" si="5"/>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158">
        <f t="shared" si="5"/>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158">
        <f t="shared" si="5"/>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158">
        <f t="shared" si="5"/>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158">
        <f t="shared" si="5"/>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158">
        <f t="shared" si="5"/>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158">
        <f t="shared" si="5"/>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158">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158">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158">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158">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158">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158">
        <f t="shared" ref="A208:A271" si="6">ROW()-ROW(A$8)</f>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158">
        <f t="shared" si="6"/>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158">
        <f t="shared" si="6"/>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158">
        <f t="shared" si="6"/>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158">
        <f t="shared" si="6"/>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158">
        <f t="shared" si="6"/>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158">
        <f t="shared" si="6"/>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158">
        <f t="shared" si="6"/>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158">
        <f t="shared" si="6"/>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158">
        <f t="shared" si="6"/>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158">
        <f t="shared" si="6"/>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158">
        <f t="shared" si="6"/>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158">
        <f t="shared" si="6"/>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158">
        <f t="shared" si="6"/>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158">
        <f t="shared" si="6"/>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158">
        <f t="shared" si="6"/>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158">
        <f t="shared" si="6"/>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158">
        <f t="shared" si="6"/>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158">
        <f t="shared" si="6"/>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158">
        <f t="shared" si="6"/>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158">
        <f t="shared" si="6"/>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158">
        <f t="shared" si="6"/>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158">
        <f t="shared" si="6"/>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158">
        <f t="shared" si="6"/>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158">
        <f t="shared" si="6"/>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158">
        <f t="shared" si="6"/>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158">
        <f t="shared" si="6"/>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158">
        <f t="shared" si="6"/>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158">
        <f t="shared" si="6"/>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158">
        <f t="shared" si="6"/>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158">
        <f t="shared" si="6"/>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158">
        <f t="shared" si="6"/>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158">
        <f t="shared" si="6"/>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158">
        <f t="shared" si="6"/>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158">
        <f t="shared" si="6"/>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158">
        <f t="shared" si="6"/>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158">
        <f t="shared" si="6"/>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158">
        <f t="shared" si="6"/>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158">
        <f t="shared" si="6"/>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158">
        <f t="shared" si="6"/>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158">
        <f t="shared" si="6"/>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158">
        <f t="shared" si="6"/>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158">
        <f t="shared" si="6"/>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158">
        <f t="shared" si="6"/>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158">
        <f t="shared" si="6"/>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158">
        <f t="shared" si="6"/>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158">
        <f t="shared" si="6"/>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158">
        <f t="shared" si="6"/>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158">
        <f t="shared" si="6"/>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158">
        <f t="shared" si="6"/>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158">
        <f t="shared" si="6"/>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158">
        <f t="shared" si="6"/>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158">
        <f t="shared" si="6"/>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158">
        <f t="shared" si="6"/>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158">
        <f t="shared" si="6"/>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158">
        <f t="shared" si="6"/>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158">
        <f t="shared" si="6"/>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158">
        <f t="shared" si="6"/>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158">
        <f t="shared" si="6"/>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158">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158">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158">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158">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158">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158">
        <f t="shared" ref="A272:A335" si="7">ROW()-ROW(A$8)</f>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158">
        <f t="shared" si="7"/>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158">
        <f t="shared" si="7"/>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158">
        <f t="shared" si="7"/>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158">
        <f t="shared" si="7"/>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158">
        <f t="shared" si="7"/>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158">
        <f t="shared" si="7"/>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158">
        <f t="shared" si="7"/>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158">
        <f t="shared" si="7"/>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158">
        <f t="shared" si="7"/>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158">
        <f t="shared" si="7"/>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158">
        <f t="shared" si="7"/>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158">
        <f t="shared" si="7"/>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158">
        <f t="shared" si="7"/>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158">
        <f t="shared" si="7"/>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158">
        <f t="shared" si="7"/>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158">
        <f t="shared" si="7"/>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158">
        <f t="shared" si="7"/>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158">
        <f t="shared" si="7"/>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158">
        <f t="shared" si="7"/>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158">
        <f t="shared" si="7"/>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158">
        <f t="shared" si="7"/>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158">
        <f t="shared" si="7"/>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158">
        <f t="shared" si="7"/>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158">
        <f t="shared" si="7"/>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158">
        <f t="shared" si="7"/>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158">
        <f t="shared" si="7"/>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158">
        <f t="shared" si="7"/>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158">
        <f t="shared" si="7"/>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158">
        <f t="shared" si="7"/>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158">
        <f t="shared" si="7"/>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158">
        <f t="shared" si="7"/>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158">
        <f t="shared" si="7"/>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158">
        <f t="shared" si="7"/>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158">
        <f t="shared" si="7"/>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158">
        <f t="shared" si="7"/>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158">
        <f t="shared" si="7"/>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158">
        <f t="shared" si="7"/>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158">
        <f t="shared" si="7"/>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158">
        <f t="shared" si="7"/>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158">
        <f t="shared" si="7"/>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158">
        <f t="shared" si="7"/>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158">
        <f t="shared" si="7"/>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158">
        <f t="shared" si="7"/>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158">
        <f t="shared" si="7"/>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158">
        <f t="shared" si="7"/>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158">
        <f t="shared" si="7"/>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158">
        <f t="shared" si="7"/>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158">
        <f t="shared" si="7"/>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158">
        <f t="shared" si="7"/>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158">
        <f t="shared" si="7"/>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158">
        <f t="shared" si="7"/>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158">
        <f t="shared" si="7"/>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158">
        <f t="shared" si="7"/>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158">
        <f t="shared" si="7"/>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158">
        <f t="shared" si="7"/>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158">
        <f t="shared" si="7"/>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158">
        <f t="shared" si="7"/>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158">
        <f t="shared" si="7"/>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158">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158">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158">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158">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158">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158">
        <f t="shared" ref="A336:A399" si="8">ROW()-ROW(A$8)</f>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158">
        <f t="shared" si="8"/>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158">
        <f t="shared" si="8"/>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158">
        <f t="shared" si="8"/>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158">
        <f t="shared" si="8"/>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158">
        <f t="shared" si="8"/>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158">
        <f t="shared" si="8"/>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158">
        <f t="shared" si="8"/>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158">
        <f t="shared" si="8"/>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158">
        <f t="shared" si="8"/>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158">
        <f t="shared" si="8"/>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158">
        <f t="shared" si="8"/>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158">
        <f t="shared" si="8"/>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158">
        <f t="shared" si="8"/>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158">
        <f t="shared" si="8"/>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158">
        <f t="shared" si="8"/>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158">
        <f t="shared" si="8"/>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158">
        <f t="shared" si="8"/>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158">
        <f t="shared" si="8"/>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158">
        <f t="shared" si="8"/>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158">
        <f t="shared" si="8"/>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158">
        <f t="shared" si="8"/>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158">
        <f t="shared" si="8"/>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158">
        <f t="shared" si="8"/>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158">
        <f t="shared" si="8"/>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158">
        <f t="shared" si="8"/>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158">
        <f t="shared" si="8"/>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158">
        <f t="shared" si="8"/>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158">
        <f t="shared" si="8"/>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158">
        <f t="shared" si="8"/>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158">
        <f t="shared" si="8"/>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158">
        <f t="shared" si="8"/>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158">
        <f t="shared" si="8"/>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158">
        <f t="shared" si="8"/>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158">
        <f t="shared" si="8"/>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158">
        <f t="shared" si="8"/>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158">
        <f t="shared" si="8"/>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158">
        <f t="shared" si="8"/>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158">
        <f t="shared" si="8"/>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158">
        <f t="shared" si="8"/>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158">
        <f t="shared" si="8"/>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158">
        <f t="shared" si="8"/>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158">
        <f t="shared" si="8"/>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158">
        <f t="shared" si="8"/>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158">
        <f t="shared" si="8"/>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158">
        <f t="shared" si="8"/>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158">
        <f t="shared" si="8"/>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158">
        <f t="shared" si="8"/>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158">
        <f t="shared" si="8"/>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158">
        <f t="shared" si="8"/>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158">
        <f t="shared" si="8"/>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158">
        <f t="shared" si="8"/>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158">
        <f t="shared" si="8"/>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158">
        <f t="shared" si="8"/>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158">
        <f t="shared" si="8"/>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158">
        <f t="shared" si="8"/>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158">
        <f t="shared" si="8"/>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158">
        <f t="shared" si="8"/>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158">
        <f t="shared" si="8"/>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158">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158">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158">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158">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158">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158">
        <f t="shared" ref="A400:A463" si="9">ROW()-ROW(A$8)</f>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158">
        <f t="shared" si="9"/>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158">
        <f t="shared" si="9"/>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158">
        <f t="shared" si="9"/>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158">
        <f t="shared" si="9"/>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158">
        <f t="shared" si="9"/>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158">
        <f t="shared" si="9"/>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158">
        <f t="shared" si="9"/>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158">
        <f t="shared" si="9"/>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158">
        <f t="shared" si="9"/>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158">
        <f t="shared" si="9"/>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158">
        <f t="shared" si="9"/>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158">
        <f t="shared" si="9"/>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158">
        <f t="shared" si="9"/>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158">
        <f t="shared" si="9"/>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158">
        <f t="shared" si="9"/>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158">
        <f t="shared" si="9"/>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158">
        <f t="shared" si="9"/>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158">
        <f t="shared" si="9"/>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158">
        <f t="shared" si="9"/>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158">
        <f t="shared" si="9"/>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158">
        <f t="shared" si="9"/>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158">
        <f t="shared" si="9"/>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158">
        <f t="shared" si="9"/>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158">
        <f t="shared" si="9"/>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158">
        <f t="shared" si="9"/>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158">
        <f t="shared" si="9"/>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158">
        <f t="shared" si="9"/>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158">
        <f t="shared" si="9"/>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158">
        <f t="shared" si="9"/>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158">
        <f t="shared" si="9"/>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158">
        <f t="shared" si="9"/>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158">
        <f t="shared" si="9"/>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158">
        <f t="shared" si="9"/>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158">
        <f t="shared" si="9"/>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158">
        <f t="shared" si="9"/>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158">
        <f t="shared" si="9"/>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158">
        <f t="shared" si="9"/>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158">
        <f t="shared" si="9"/>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158">
        <f t="shared" si="9"/>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158">
        <f t="shared" si="9"/>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158">
        <f t="shared" si="9"/>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158">
        <f t="shared" si="9"/>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158">
        <f t="shared" si="9"/>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158">
        <f t="shared" si="9"/>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158">
        <f t="shared" si="9"/>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158">
        <f t="shared" si="9"/>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158">
        <f t="shared" si="9"/>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158">
        <f t="shared" si="9"/>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158">
        <f t="shared" si="9"/>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158">
        <f t="shared" si="9"/>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158">
        <f t="shared" si="9"/>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158">
        <f t="shared" si="9"/>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158">
        <f t="shared" si="9"/>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158">
        <f t="shared" si="9"/>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158">
        <f t="shared" si="9"/>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158">
        <f t="shared" si="9"/>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158">
        <f t="shared" si="9"/>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158">
        <f t="shared" si="9"/>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158">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158">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158">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158">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158">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158">
        <f t="shared" ref="A464:A527" si="10">ROW()-ROW(A$8)</f>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158">
        <f t="shared" si="10"/>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158">
        <f t="shared" si="10"/>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158">
        <f t="shared" si="10"/>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158">
        <f t="shared" si="10"/>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158">
        <f t="shared" si="10"/>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158">
        <f t="shared" si="10"/>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158">
        <f t="shared" si="10"/>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158">
        <f t="shared" si="10"/>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158">
        <f t="shared" si="10"/>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158">
        <f t="shared" si="10"/>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158">
        <f t="shared" si="10"/>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158">
        <f t="shared" si="10"/>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158">
        <f t="shared" si="10"/>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158">
        <f t="shared" si="10"/>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158">
        <f t="shared" si="10"/>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158">
        <f t="shared" si="10"/>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158">
        <f t="shared" si="10"/>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158">
        <f t="shared" si="10"/>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158">
        <f t="shared" si="10"/>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158">
        <f t="shared" si="10"/>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158">
        <f t="shared" si="10"/>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158">
        <f t="shared" si="10"/>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158">
        <f t="shared" si="10"/>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158">
        <f t="shared" si="10"/>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158">
        <f t="shared" si="10"/>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158">
        <f t="shared" si="10"/>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158">
        <f t="shared" si="10"/>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158">
        <f t="shared" si="10"/>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158">
        <f t="shared" si="10"/>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158">
        <f t="shared" si="10"/>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158">
        <f t="shared" si="10"/>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158">
        <f t="shared" si="10"/>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158">
        <f t="shared" si="10"/>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158">
        <f t="shared" si="10"/>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158">
        <f t="shared" si="10"/>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158">
        <f t="shared" si="10"/>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158">
        <f t="shared" si="10"/>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158">
        <f t="shared" si="10"/>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158">
        <f t="shared" si="10"/>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158">
        <f t="shared" si="10"/>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158">
        <f t="shared" si="10"/>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158">
        <f t="shared" si="10"/>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158">
        <f t="shared" si="10"/>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158">
        <f t="shared" si="10"/>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158">
        <f t="shared" si="10"/>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158">
        <f t="shared" si="10"/>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158">
        <f t="shared" si="10"/>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158">
        <f t="shared" si="10"/>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158">
        <f t="shared" si="10"/>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158">
        <f t="shared" si="10"/>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158">
        <f t="shared" si="10"/>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158">
        <f t="shared" si="10"/>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158">
        <f t="shared" si="10"/>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158">
        <f t="shared" si="10"/>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158">
        <f t="shared" si="10"/>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158">
        <f t="shared" si="10"/>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158">
        <f t="shared" si="10"/>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158">
        <f t="shared" si="10"/>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158">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158">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158">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158">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158">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158">
        <f t="shared" ref="A528:A591" si="11">ROW()-ROW(A$8)</f>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158">
        <f t="shared" si="11"/>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158">
        <f t="shared" si="11"/>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158">
        <f t="shared" si="11"/>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158">
        <f t="shared" si="11"/>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158">
        <f t="shared" si="11"/>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158">
        <f t="shared" si="11"/>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158">
        <f t="shared" si="11"/>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158">
        <f t="shared" si="11"/>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158">
        <f t="shared" si="11"/>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158">
        <f t="shared" si="11"/>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158">
        <f t="shared" si="11"/>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158">
        <f t="shared" si="11"/>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158">
        <f t="shared" si="11"/>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158">
        <f t="shared" si="11"/>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158">
        <f t="shared" si="11"/>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158">
        <f t="shared" si="11"/>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158">
        <f t="shared" si="11"/>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158">
        <f t="shared" si="11"/>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158">
        <f t="shared" si="11"/>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158">
        <f t="shared" si="11"/>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158">
        <f t="shared" si="11"/>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158">
        <f t="shared" si="11"/>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158">
        <f t="shared" si="11"/>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158">
        <f t="shared" si="11"/>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158">
        <f t="shared" si="11"/>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158">
        <f t="shared" si="11"/>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158">
        <f t="shared" si="11"/>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158">
        <f t="shared" si="11"/>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158">
        <f t="shared" si="11"/>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158">
        <f t="shared" si="11"/>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158">
        <f t="shared" si="11"/>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158">
        <f t="shared" si="11"/>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158">
        <f t="shared" si="11"/>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158">
        <f t="shared" si="11"/>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158">
        <f t="shared" si="11"/>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158">
        <f t="shared" si="11"/>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158">
        <f t="shared" si="11"/>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158">
        <f t="shared" si="11"/>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158">
        <f t="shared" si="11"/>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158">
        <f t="shared" si="11"/>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158">
        <f t="shared" si="11"/>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158">
        <f t="shared" si="11"/>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158">
        <f t="shared" si="11"/>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158">
        <f t="shared" si="11"/>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158">
        <f t="shared" si="11"/>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158">
        <f t="shared" si="11"/>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158">
        <f t="shared" si="11"/>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158">
        <f t="shared" si="11"/>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158">
        <f t="shared" si="11"/>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158">
        <f t="shared" si="11"/>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158">
        <f t="shared" si="11"/>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158">
        <f t="shared" si="11"/>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158">
        <f t="shared" si="11"/>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158">
        <f t="shared" si="11"/>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158">
        <f t="shared" si="11"/>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158">
        <f t="shared" si="11"/>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158">
        <f t="shared" si="11"/>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158">
        <f t="shared" si="11"/>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158">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158">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158">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158">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158">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158">
        <f t="shared" ref="A592:A655" si="12">ROW()-ROW(A$8)</f>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158">
        <f t="shared" si="12"/>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158">
        <f t="shared" si="12"/>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158">
        <f t="shared" si="12"/>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158">
        <f t="shared" si="12"/>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158">
        <f t="shared" si="12"/>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158">
        <f t="shared" si="12"/>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158">
        <f t="shared" si="12"/>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158">
        <f t="shared" si="12"/>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158">
        <f t="shared" si="12"/>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158">
        <f t="shared" si="12"/>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158">
        <f t="shared" si="12"/>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158">
        <f t="shared" si="12"/>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158">
        <f t="shared" si="12"/>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158">
        <f t="shared" si="12"/>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158">
        <f t="shared" si="12"/>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158">
        <f t="shared" si="12"/>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158">
        <f t="shared" si="12"/>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158">
        <f t="shared" si="12"/>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158">
        <f t="shared" si="12"/>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158">
        <f t="shared" si="12"/>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158">
        <f t="shared" si="12"/>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158">
        <f t="shared" si="12"/>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158">
        <f t="shared" si="12"/>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158">
        <f t="shared" si="12"/>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158">
        <f t="shared" si="12"/>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158">
        <f t="shared" si="12"/>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158">
        <f t="shared" si="12"/>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158">
        <f t="shared" si="12"/>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158">
        <f t="shared" si="12"/>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158">
        <f t="shared" si="12"/>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158">
        <f t="shared" si="12"/>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158">
        <f t="shared" si="12"/>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158">
        <f t="shared" si="12"/>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158">
        <f t="shared" si="12"/>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158">
        <f t="shared" si="12"/>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158">
        <f t="shared" si="12"/>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158">
        <f t="shared" si="12"/>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158">
        <f t="shared" si="12"/>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158">
        <f t="shared" si="12"/>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158">
        <f t="shared" si="12"/>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158">
        <f t="shared" si="12"/>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158">
        <f t="shared" si="12"/>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158">
        <f t="shared" si="12"/>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158">
        <f t="shared" si="12"/>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158">
        <f t="shared" si="12"/>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158">
        <f t="shared" si="12"/>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158">
        <f t="shared" si="12"/>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158">
        <f t="shared" si="12"/>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158">
        <f t="shared" si="12"/>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158">
        <f t="shared" si="12"/>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158">
        <f t="shared" si="12"/>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158">
        <f t="shared" si="12"/>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158">
        <f t="shared" si="12"/>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158">
        <f t="shared" si="12"/>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158">
        <f t="shared" si="12"/>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158">
        <f t="shared" si="12"/>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158">
        <f t="shared" si="12"/>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158">
        <f t="shared" si="12"/>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158">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158">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158">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158">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158">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158">
        <f t="shared" ref="A656:A719" si="13">ROW()-ROW(A$8)</f>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158">
        <f t="shared" si="13"/>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158">
        <f t="shared" si="13"/>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158">
        <f t="shared" si="13"/>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158">
        <f t="shared" si="13"/>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158">
        <f t="shared" si="13"/>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158">
        <f t="shared" si="13"/>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158">
        <f t="shared" si="13"/>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158">
        <f t="shared" si="13"/>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158">
        <f t="shared" si="13"/>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158">
        <f t="shared" si="13"/>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158">
        <f t="shared" si="13"/>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158">
        <f t="shared" si="13"/>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158">
        <f t="shared" si="13"/>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158">
        <f t="shared" si="13"/>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158">
        <f t="shared" si="13"/>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158">
        <f t="shared" si="13"/>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158">
        <f t="shared" si="13"/>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158">
        <f t="shared" si="13"/>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158">
        <f t="shared" si="13"/>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158">
        <f t="shared" si="13"/>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158">
        <f t="shared" si="13"/>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158">
        <f t="shared" si="13"/>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158">
        <f t="shared" si="13"/>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158">
        <f t="shared" si="13"/>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158">
        <f t="shared" si="13"/>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158">
        <f t="shared" si="13"/>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158">
        <f t="shared" si="13"/>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158">
        <f t="shared" si="13"/>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158">
        <f t="shared" si="13"/>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158">
        <f t="shared" si="13"/>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158">
        <f t="shared" si="13"/>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158">
        <f t="shared" si="13"/>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158">
        <f t="shared" si="13"/>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158">
        <f t="shared" si="13"/>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158">
        <f t="shared" si="13"/>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158">
        <f t="shared" si="13"/>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158">
        <f t="shared" si="13"/>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158">
        <f t="shared" si="13"/>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158">
        <f t="shared" si="13"/>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158">
        <f t="shared" si="13"/>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158">
        <f t="shared" si="13"/>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158">
        <f t="shared" si="13"/>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158">
        <f t="shared" si="13"/>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158">
        <f t="shared" si="13"/>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158">
        <f t="shared" si="13"/>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158">
        <f t="shared" si="13"/>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158">
        <f t="shared" si="13"/>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158">
        <f t="shared" si="13"/>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158">
        <f t="shared" si="13"/>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158">
        <f t="shared" si="13"/>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158">
        <f t="shared" si="13"/>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158">
        <f t="shared" si="13"/>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158">
        <f t="shared" si="13"/>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158">
        <f t="shared" si="13"/>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158">
        <f t="shared" si="13"/>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158">
        <f t="shared" si="13"/>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158">
        <f t="shared" si="13"/>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158">
        <f t="shared" si="13"/>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158">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158">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158">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158">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158">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158">
        <f t="shared" ref="A720:A783" si="14">ROW()-ROW(A$8)</f>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158">
        <f t="shared" si="14"/>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158">
        <f t="shared" si="14"/>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158">
        <f t="shared" si="14"/>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158">
        <f t="shared" si="14"/>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158">
        <f t="shared" si="14"/>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158">
        <f t="shared" si="14"/>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158">
        <f t="shared" si="14"/>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158">
        <f t="shared" si="14"/>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158">
        <f t="shared" si="14"/>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158">
        <f t="shared" si="14"/>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158">
        <f t="shared" si="14"/>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158">
        <f t="shared" si="14"/>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158">
        <f t="shared" si="14"/>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158">
        <f t="shared" si="14"/>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158">
        <f t="shared" si="14"/>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158">
        <f t="shared" si="14"/>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158">
        <f t="shared" si="14"/>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158">
        <f t="shared" si="14"/>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158">
        <f t="shared" si="14"/>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158">
        <f t="shared" si="14"/>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158">
        <f t="shared" si="14"/>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158">
        <f t="shared" si="14"/>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158">
        <f t="shared" si="14"/>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158">
        <f t="shared" si="14"/>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158">
        <f t="shared" si="14"/>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158">
        <f t="shared" si="14"/>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158">
        <f t="shared" si="14"/>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158">
        <f t="shared" si="14"/>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158">
        <f t="shared" si="14"/>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158">
        <f t="shared" si="14"/>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158">
        <f t="shared" si="14"/>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158">
        <f t="shared" si="14"/>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158">
        <f t="shared" si="14"/>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158">
        <f t="shared" si="14"/>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158">
        <f t="shared" si="14"/>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158">
        <f t="shared" si="14"/>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158">
        <f t="shared" si="14"/>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158">
        <f t="shared" si="14"/>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158">
        <f t="shared" si="14"/>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158">
        <f t="shared" si="14"/>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158">
        <f t="shared" si="14"/>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158">
        <f t="shared" si="14"/>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158">
        <f t="shared" si="14"/>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158">
        <f t="shared" si="14"/>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158">
        <f t="shared" si="14"/>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158">
        <f t="shared" si="14"/>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158">
        <f t="shared" si="14"/>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158">
        <f t="shared" si="14"/>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158">
        <f t="shared" si="14"/>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158">
        <f t="shared" si="14"/>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158">
        <f t="shared" si="14"/>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158">
        <f t="shared" si="14"/>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158">
        <f t="shared" si="14"/>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158">
        <f t="shared" si="14"/>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158">
        <f t="shared" si="14"/>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158">
        <f t="shared" si="14"/>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158">
        <f t="shared" si="14"/>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158">
        <f t="shared" si="14"/>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158">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158">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158">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158">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158">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158">
        <f t="shared" ref="A784:A847" si="15">ROW()-ROW(A$8)</f>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158">
        <f t="shared" si="15"/>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158">
        <f t="shared" si="15"/>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158">
        <f t="shared" si="15"/>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158">
        <f t="shared" si="15"/>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158">
        <f t="shared" si="15"/>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158">
        <f t="shared" si="15"/>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158">
        <f t="shared" si="15"/>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158">
        <f t="shared" si="15"/>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158">
        <f t="shared" si="15"/>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158">
        <f t="shared" si="15"/>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158">
        <f t="shared" si="15"/>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158">
        <f t="shared" si="15"/>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158">
        <f t="shared" si="15"/>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158">
        <f t="shared" si="15"/>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158">
        <f t="shared" si="15"/>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158">
        <f t="shared" si="15"/>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158">
        <f t="shared" si="15"/>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158">
        <f t="shared" si="15"/>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158">
        <f t="shared" si="15"/>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158">
        <f t="shared" si="15"/>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158">
        <f t="shared" si="15"/>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158">
        <f t="shared" si="15"/>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158">
        <f t="shared" si="15"/>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158">
        <f t="shared" si="15"/>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158">
        <f t="shared" si="15"/>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158">
        <f t="shared" si="15"/>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158">
        <f t="shared" si="15"/>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158">
        <f t="shared" si="15"/>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158">
        <f t="shared" si="15"/>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158">
        <f t="shared" si="15"/>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158">
        <f t="shared" si="15"/>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158">
        <f t="shared" si="15"/>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158">
        <f t="shared" si="15"/>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158">
        <f t="shared" si="15"/>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158">
        <f t="shared" si="15"/>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158">
        <f t="shared" si="15"/>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158">
        <f t="shared" si="15"/>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158">
        <f t="shared" si="15"/>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158">
        <f t="shared" si="15"/>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158">
        <f t="shared" si="15"/>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158">
        <f t="shared" si="15"/>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158">
        <f t="shared" si="15"/>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158">
        <f t="shared" si="15"/>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158">
        <f t="shared" si="15"/>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158">
        <f t="shared" si="15"/>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158">
        <f t="shared" si="15"/>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158">
        <f t="shared" si="15"/>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158">
        <f t="shared" si="15"/>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158">
        <f t="shared" si="15"/>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158">
        <f t="shared" si="15"/>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158">
        <f t="shared" si="15"/>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158">
        <f t="shared" si="15"/>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158">
        <f t="shared" si="15"/>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158">
        <f t="shared" si="15"/>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158">
        <f t="shared" si="15"/>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158">
        <f t="shared" si="15"/>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158">
        <f t="shared" si="15"/>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158">
        <f t="shared" si="15"/>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158">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158">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158">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158">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158">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158">
        <f t="shared" ref="A848:A911" si="16">ROW()-ROW(A$8)</f>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158">
        <f t="shared" si="16"/>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158">
        <f t="shared" si="16"/>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158">
        <f t="shared" si="16"/>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158">
        <f t="shared" si="16"/>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158">
        <f t="shared" si="16"/>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158">
        <f t="shared" si="16"/>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158">
        <f t="shared" si="16"/>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158">
        <f t="shared" si="16"/>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158">
        <f t="shared" si="16"/>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158">
        <f t="shared" si="16"/>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158">
        <f t="shared" si="16"/>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158">
        <f t="shared" si="16"/>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158">
        <f t="shared" si="16"/>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158">
        <f t="shared" si="16"/>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158">
        <f t="shared" si="16"/>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158">
        <f t="shared" si="16"/>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158">
        <f t="shared" si="16"/>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158">
        <f t="shared" si="16"/>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158">
        <f t="shared" si="16"/>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158">
        <f t="shared" si="16"/>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158">
        <f t="shared" si="16"/>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158">
        <f t="shared" si="16"/>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158">
        <f t="shared" si="16"/>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158">
        <f t="shared" si="16"/>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158">
        <f t="shared" si="16"/>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158">
        <f t="shared" si="16"/>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158">
        <f t="shared" si="16"/>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158">
        <f t="shared" si="16"/>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158">
        <f t="shared" si="16"/>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158">
        <f t="shared" si="16"/>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158">
        <f t="shared" si="16"/>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158">
        <f t="shared" si="16"/>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158">
        <f t="shared" si="16"/>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158">
        <f t="shared" si="16"/>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158">
        <f t="shared" si="16"/>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158">
        <f t="shared" si="16"/>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158">
        <f t="shared" si="16"/>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158">
        <f t="shared" si="16"/>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158">
        <f t="shared" si="16"/>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158">
        <f t="shared" si="16"/>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158">
        <f t="shared" si="16"/>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158">
        <f t="shared" si="16"/>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158">
        <f t="shared" si="16"/>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158">
        <f t="shared" si="16"/>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158">
        <f t="shared" si="16"/>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158">
        <f t="shared" si="16"/>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158">
        <f t="shared" si="16"/>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158">
        <f t="shared" si="16"/>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158">
        <f t="shared" si="16"/>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158">
        <f t="shared" si="16"/>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158">
        <f t="shared" si="16"/>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158">
        <f t="shared" si="16"/>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158">
        <f t="shared" si="16"/>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158">
        <f t="shared" si="16"/>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158">
        <f t="shared" si="16"/>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158">
        <f t="shared" si="16"/>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158">
        <f t="shared" si="16"/>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158">
        <f t="shared" si="16"/>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158">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158">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158">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158">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158">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158">
        <f t="shared" ref="A912:A975" si="17">ROW()-ROW(A$8)</f>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158">
        <f t="shared" si="17"/>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158">
        <f t="shared" si="17"/>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158">
        <f t="shared" si="17"/>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158">
        <f t="shared" si="17"/>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158">
        <f t="shared" si="17"/>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158">
        <f t="shared" si="17"/>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158">
        <f t="shared" si="17"/>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158">
        <f t="shared" si="17"/>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158">
        <f t="shared" si="17"/>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158">
        <f t="shared" si="17"/>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158">
        <f t="shared" si="17"/>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158">
        <f t="shared" si="17"/>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158">
        <f t="shared" si="17"/>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158">
        <f t="shared" si="17"/>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158">
        <f t="shared" si="17"/>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158">
        <f t="shared" si="17"/>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158">
        <f t="shared" si="17"/>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158">
        <f t="shared" si="17"/>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158">
        <f t="shared" si="17"/>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158">
        <f t="shared" si="17"/>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158">
        <f t="shared" si="17"/>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158">
        <f t="shared" si="17"/>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158">
        <f t="shared" si="17"/>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158">
        <f t="shared" si="17"/>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158">
        <f t="shared" si="17"/>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158">
        <f t="shared" si="17"/>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158">
        <f t="shared" si="17"/>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158">
        <f t="shared" si="17"/>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158">
        <f t="shared" si="17"/>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158">
        <f t="shared" si="17"/>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158">
        <f t="shared" si="17"/>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158">
        <f t="shared" si="17"/>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158">
        <f t="shared" si="17"/>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158">
        <f t="shared" si="17"/>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158">
        <f t="shared" si="17"/>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158">
        <f t="shared" si="17"/>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158">
        <f t="shared" si="17"/>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158">
        <f t="shared" si="17"/>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158">
        <f t="shared" si="17"/>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158">
        <f t="shared" si="17"/>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158">
        <f t="shared" si="17"/>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158">
        <f t="shared" si="17"/>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158">
        <f t="shared" si="17"/>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158">
        <f t="shared" si="17"/>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158">
        <f t="shared" si="17"/>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158">
        <f t="shared" si="17"/>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158">
        <f t="shared" si="17"/>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158">
        <f t="shared" si="17"/>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158">
        <f t="shared" si="17"/>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158">
        <f t="shared" si="17"/>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158">
        <f t="shared" si="17"/>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158">
        <f t="shared" si="17"/>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158">
        <f t="shared" si="17"/>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158">
        <f t="shared" si="17"/>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158">
        <f t="shared" si="17"/>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158">
        <f t="shared" si="17"/>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158">
        <f t="shared" si="17"/>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158">
        <f t="shared" si="17"/>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158">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158">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158">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158">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158">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158">
        <f t="shared" ref="A976:A1039" si="18">ROW()-ROW(A$8)</f>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158">
        <f t="shared" si="18"/>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158">
        <f t="shared" si="18"/>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158">
        <f t="shared" si="18"/>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158">
        <f t="shared" si="18"/>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158">
        <f t="shared" si="18"/>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158">
        <f t="shared" si="18"/>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158">
        <f t="shared" si="18"/>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158">
        <f t="shared" si="18"/>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158">
        <f t="shared" si="18"/>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158">
        <f t="shared" si="18"/>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158">
        <f t="shared" si="18"/>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158">
        <f t="shared" si="18"/>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158">
        <f t="shared" si="18"/>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158">
        <f t="shared" si="18"/>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158">
        <f t="shared" si="18"/>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158">
        <f t="shared" si="18"/>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158">
        <f t="shared" si="18"/>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158">
        <f t="shared" si="18"/>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158">
        <f t="shared" si="18"/>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158">
        <f t="shared" si="18"/>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158">
        <f t="shared" si="18"/>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158">
        <f t="shared" si="18"/>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158">
        <f t="shared" si="18"/>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158">
        <f t="shared" si="18"/>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158">
        <f t="shared" si="18"/>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158">
        <f t="shared" si="18"/>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158">
        <f t="shared" si="18"/>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158">
        <f t="shared" si="18"/>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158">
        <f t="shared" si="18"/>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158">
        <f t="shared" si="18"/>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158">
        <f t="shared" si="18"/>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158">
        <f t="shared" si="18"/>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158">
        <f t="shared" si="18"/>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158">
        <f t="shared" si="18"/>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158">
        <f t="shared" si="18"/>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158">
        <f t="shared" si="18"/>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158">
        <f t="shared" si="18"/>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158">
        <f t="shared" si="18"/>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158">
        <f t="shared" si="18"/>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158">
        <f t="shared" si="18"/>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158">
        <f t="shared" si="18"/>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158">
        <f t="shared" si="18"/>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158">
        <f t="shared" si="18"/>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158">
        <f t="shared" si="18"/>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158">
        <f t="shared" si="18"/>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158">
        <f t="shared" si="18"/>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158">
        <f t="shared" si="18"/>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158">
        <f t="shared" si="18"/>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158">
        <f t="shared" si="18"/>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158">
        <f t="shared" si="18"/>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158">
        <f t="shared" si="18"/>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158">
        <f t="shared" si="18"/>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158">
        <f t="shared" si="18"/>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158">
        <f t="shared" si="18"/>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158">
        <f t="shared" si="18"/>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158">
        <f t="shared" si="18"/>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158">
        <f t="shared" si="18"/>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158">
        <f t="shared" si="18"/>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158">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158">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158">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158">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158">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158">
        <f t="shared" ref="A1040:A1103" si="19">ROW()-ROW(A$8)</f>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158">
        <f t="shared" si="19"/>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158">
        <f t="shared" si="19"/>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158">
        <f t="shared" si="19"/>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158">
        <f t="shared" si="19"/>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158">
        <f t="shared" si="19"/>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158">
        <f t="shared" si="19"/>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158">
        <f t="shared" si="19"/>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158">
        <f t="shared" si="19"/>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158">
        <f t="shared" si="19"/>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158">
        <f t="shared" si="19"/>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158">
        <f t="shared" si="19"/>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158">
        <f t="shared" si="19"/>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158">
        <f t="shared" si="19"/>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158">
        <f t="shared" si="19"/>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158">
        <f t="shared" si="19"/>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158">
        <f t="shared" si="19"/>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158">
        <f t="shared" si="19"/>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158">
        <f t="shared" si="19"/>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158">
        <f t="shared" si="19"/>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158">
        <f t="shared" si="19"/>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158">
        <f t="shared" si="19"/>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158">
        <f t="shared" si="19"/>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158">
        <f t="shared" si="19"/>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158">
        <f t="shared" si="19"/>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158">
        <f t="shared" si="19"/>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158">
        <f t="shared" si="19"/>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158">
        <f t="shared" si="19"/>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158">
        <f t="shared" si="19"/>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158">
        <f t="shared" si="19"/>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158">
        <f t="shared" si="19"/>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158">
        <f t="shared" si="19"/>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158">
        <f t="shared" si="19"/>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158">
        <f t="shared" si="19"/>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158">
        <f t="shared" si="19"/>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158">
        <f t="shared" si="19"/>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158">
        <f t="shared" si="19"/>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158">
        <f t="shared" si="19"/>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158">
        <f t="shared" si="19"/>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158">
        <f t="shared" si="19"/>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158">
        <f t="shared" si="19"/>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158">
        <f t="shared" si="19"/>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158">
        <f t="shared" si="19"/>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158">
        <f t="shared" si="19"/>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158">
        <f t="shared" si="19"/>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158">
        <f t="shared" si="19"/>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158">
        <f t="shared" si="19"/>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158">
        <f t="shared" si="19"/>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158">
        <f t="shared" si="19"/>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158">
        <f t="shared" si="19"/>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158">
        <f t="shared" si="19"/>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158">
        <f t="shared" si="19"/>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158">
        <f t="shared" si="19"/>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158">
        <f t="shared" si="19"/>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158">
        <f t="shared" si="19"/>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158">
        <f t="shared" si="19"/>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158">
        <f t="shared" si="19"/>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158">
        <f t="shared" si="19"/>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158">
        <f t="shared" si="19"/>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158">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158">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158">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158">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158">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158">
        <f t="shared" ref="A1104:A1167" si="20">ROW()-ROW(A$8)</f>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158">
        <f t="shared" si="20"/>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158">
        <f t="shared" si="20"/>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158">
        <f t="shared" si="20"/>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158">
        <f t="shared" si="20"/>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158">
        <f t="shared" si="20"/>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158">
        <f t="shared" si="20"/>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158">
        <f t="shared" si="20"/>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158">
        <f t="shared" si="20"/>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158">
        <f t="shared" si="20"/>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158">
        <f t="shared" si="20"/>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158">
        <f t="shared" si="20"/>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158">
        <f t="shared" si="20"/>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158">
        <f t="shared" si="20"/>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158">
        <f t="shared" si="20"/>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158">
        <f t="shared" si="20"/>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158">
        <f t="shared" si="20"/>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158">
        <f t="shared" si="20"/>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158">
        <f t="shared" si="20"/>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158">
        <f t="shared" si="20"/>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158">
        <f t="shared" si="20"/>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158">
        <f t="shared" si="20"/>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158">
        <f t="shared" si="20"/>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158">
        <f t="shared" si="20"/>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158">
        <f t="shared" si="20"/>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158">
        <f t="shared" si="20"/>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158">
        <f t="shared" si="20"/>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158">
        <f t="shared" si="20"/>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158">
        <f t="shared" si="20"/>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158">
        <f t="shared" si="20"/>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158">
        <f t="shared" si="20"/>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158">
        <f t="shared" si="20"/>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158">
        <f t="shared" si="20"/>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158">
        <f t="shared" si="20"/>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158">
        <f t="shared" si="20"/>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158">
        <f t="shared" si="20"/>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158">
        <f t="shared" si="20"/>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158">
        <f t="shared" si="20"/>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158">
        <f t="shared" si="20"/>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158">
        <f t="shared" si="20"/>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158">
        <f t="shared" si="20"/>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158">
        <f t="shared" si="20"/>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158">
        <f t="shared" si="20"/>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158">
        <f t="shared" si="20"/>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158">
        <f t="shared" si="20"/>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158">
        <f t="shared" si="20"/>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158">
        <f t="shared" si="20"/>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158">
        <f t="shared" si="20"/>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158">
        <f t="shared" si="20"/>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158">
        <f t="shared" si="20"/>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158">
        <f t="shared" si="20"/>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158">
        <f t="shared" si="20"/>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158">
        <f t="shared" si="20"/>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158">
        <f t="shared" si="20"/>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158">
        <f t="shared" si="20"/>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158">
        <f t="shared" si="20"/>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158">
        <f t="shared" si="20"/>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158">
        <f t="shared" si="20"/>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158">
        <f t="shared" si="20"/>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158">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158">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158">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158">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158">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158">
        <f t="shared" ref="A1168:A1231" si="21">ROW()-ROW(A$8)</f>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158">
        <f t="shared" si="21"/>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158">
        <f t="shared" si="21"/>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158">
        <f t="shared" si="21"/>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158">
        <f t="shared" si="21"/>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158">
        <f t="shared" si="21"/>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158">
        <f t="shared" si="21"/>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158">
        <f t="shared" si="21"/>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158">
        <f t="shared" si="21"/>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158">
        <f t="shared" si="21"/>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158">
        <f t="shared" si="21"/>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158">
        <f t="shared" si="21"/>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158">
        <f t="shared" si="21"/>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158">
        <f t="shared" si="21"/>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158">
        <f t="shared" si="21"/>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158">
        <f t="shared" si="21"/>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158">
        <f t="shared" si="21"/>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158">
        <f t="shared" si="21"/>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158">
        <f t="shared" si="21"/>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158">
        <f t="shared" si="21"/>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158">
        <f t="shared" si="21"/>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158">
        <f t="shared" si="21"/>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158">
        <f t="shared" si="21"/>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158">
        <f t="shared" si="21"/>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158">
        <f t="shared" si="21"/>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158">
        <f t="shared" si="21"/>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158">
        <f t="shared" si="21"/>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158">
        <f t="shared" si="21"/>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158">
        <f t="shared" si="21"/>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158">
        <f t="shared" si="21"/>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158">
        <f t="shared" si="21"/>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158">
        <f t="shared" si="21"/>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158">
        <f t="shared" si="21"/>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158">
        <f t="shared" si="21"/>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158">
        <f t="shared" si="21"/>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158">
        <f t="shared" si="21"/>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158">
        <f t="shared" si="21"/>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158">
        <f t="shared" si="21"/>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158">
        <f t="shared" si="21"/>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158">
        <f t="shared" si="21"/>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158">
        <f t="shared" si="21"/>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158">
        <f t="shared" si="21"/>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158">
        <f t="shared" si="21"/>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158">
        <f t="shared" si="21"/>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158">
        <f t="shared" si="21"/>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158">
        <f t="shared" si="21"/>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158">
        <f t="shared" si="21"/>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158">
        <f t="shared" si="21"/>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158">
        <f t="shared" si="21"/>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158">
        <f t="shared" si="21"/>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158">
        <f t="shared" si="21"/>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158">
        <f t="shared" si="21"/>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158">
        <f t="shared" si="21"/>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158">
        <f t="shared" si="21"/>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158">
        <f t="shared" si="21"/>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158">
        <f t="shared" si="21"/>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158">
        <f t="shared" si="21"/>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158">
        <f t="shared" si="21"/>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158">
        <f t="shared" si="21"/>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158">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158">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158">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158">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158">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158">
        <f t="shared" ref="A1232:A1295" si="22">ROW()-ROW(A$8)</f>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158">
        <f t="shared" si="22"/>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158">
        <f t="shared" si="22"/>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158">
        <f t="shared" si="22"/>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158">
        <f t="shared" si="22"/>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158">
        <f t="shared" si="22"/>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158">
        <f t="shared" si="22"/>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158">
        <f t="shared" si="22"/>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158">
        <f t="shared" si="22"/>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158">
        <f t="shared" si="22"/>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158">
        <f t="shared" si="22"/>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158">
        <f t="shared" si="22"/>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158">
        <f t="shared" si="22"/>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158">
        <f t="shared" si="22"/>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158">
        <f t="shared" si="22"/>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158">
        <f t="shared" si="22"/>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158">
        <f t="shared" si="22"/>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158">
        <f t="shared" si="22"/>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158">
        <f t="shared" si="22"/>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158">
        <f t="shared" si="22"/>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158">
        <f t="shared" si="22"/>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158">
        <f t="shared" si="22"/>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158">
        <f t="shared" si="22"/>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158">
        <f t="shared" si="22"/>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158">
        <f t="shared" si="22"/>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158">
        <f t="shared" si="22"/>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158">
        <f t="shared" si="22"/>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158">
        <f t="shared" si="22"/>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158">
        <f t="shared" si="22"/>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158">
        <f t="shared" si="22"/>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158">
        <f t="shared" si="22"/>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158">
        <f t="shared" si="22"/>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158">
        <f t="shared" si="22"/>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158">
        <f t="shared" si="22"/>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158">
        <f t="shared" si="22"/>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158">
        <f t="shared" si="22"/>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158">
        <f t="shared" si="22"/>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158">
        <f t="shared" si="22"/>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158">
        <f t="shared" si="22"/>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158">
        <f t="shared" si="22"/>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158">
        <f t="shared" si="22"/>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158">
        <f t="shared" si="22"/>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158">
        <f t="shared" si="22"/>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158">
        <f t="shared" si="22"/>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158">
        <f t="shared" si="22"/>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158">
        <f t="shared" si="22"/>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158">
        <f t="shared" si="22"/>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158">
        <f t="shared" si="22"/>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158">
        <f t="shared" si="22"/>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158">
        <f t="shared" si="22"/>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158">
        <f t="shared" si="22"/>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158">
        <f t="shared" si="22"/>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158">
        <f t="shared" si="22"/>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158">
        <f t="shared" si="22"/>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158">
        <f t="shared" si="22"/>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158">
        <f t="shared" si="22"/>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158">
        <f t="shared" si="22"/>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158">
        <f t="shared" si="22"/>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158">
        <f t="shared" si="22"/>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158">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158">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158">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158">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158">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158">
        <f t="shared" ref="A1296:A1359" si="23">ROW()-ROW(A$8)</f>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158">
        <f t="shared" si="23"/>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158">
        <f t="shared" si="23"/>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158">
        <f t="shared" si="23"/>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158">
        <f t="shared" si="23"/>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158">
        <f t="shared" si="23"/>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158">
        <f t="shared" si="23"/>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158">
        <f t="shared" si="23"/>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158">
        <f t="shared" si="23"/>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158">
        <f t="shared" si="23"/>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158">
        <f t="shared" si="23"/>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158">
        <f t="shared" si="23"/>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158">
        <f t="shared" si="23"/>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158">
        <f t="shared" si="23"/>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158">
        <f t="shared" si="23"/>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158">
        <f t="shared" si="23"/>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158">
        <f t="shared" si="23"/>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158">
        <f t="shared" si="23"/>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158">
        <f t="shared" si="23"/>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158">
        <f t="shared" si="23"/>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158">
        <f t="shared" si="23"/>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158">
        <f t="shared" si="23"/>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158">
        <f t="shared" si="23"/>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158">
        <f t="shared" si="23"/>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158">
        <f t="shared" si="23"/>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158">
        <f t="shared" si="23"/>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158">
        <f t="shared" si="23"/>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158">
        <f t="shared" si="23"/>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158">
        <f t="shared" si="23"/>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158">
        <f t="shared" si="23"/>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158">
        <f t="shared" si="23"/>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158">
        <f t="shared" si="23"/>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158">
        <f t="shared" si="23"/>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158">
        <f t="shared" si="23"/>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158">
        <f t="shared" si="23"/>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158">
        <f t="shared" si="23"/>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158">
        <f t="shared" si="23"/>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158">
        <f t="shared" si="23"/>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158">
        <f t="shared" si="23"/>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158">
        <f t="shared" si="23"/>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158">
        <f t="shared" si="23"/>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158">
        <f t="shared" si="23"/>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158">
        <f t="shared" si="23"/>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158">
        <f t="shared" si="23"/>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158">
        <f t="shared" si="23"/>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158">
        <f t="shared" si="23"/>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158">
        <f t="shared" si="23"/>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158">
        <f t="shared" si="23"/>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158">
        <f t="shared" si="23"/>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158">
        <f t="shared" si="23"/>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158">
        <f t="shared" si="23"/>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158">
        <f t="shared" si="23"/>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158">
        <f t="shared" si="23"/>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158">
        <f t="shared" si="23"/>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158">
        <f t="shared" si="23"/>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158">
        <f t="shared" si="23"/>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158">
        <f t="shared" si="23"/>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158">
        <f t="shared" si="23"/>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158">
        <f t="shared" si="23"/>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158">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158">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158">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158">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158">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158">
        <f t="shared" ref="A1360:A1423" si="24">ROW()-ROW(A$8)</f>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158">
        <f t="shared" si="24"/>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158">
        <f t="shared" si="24"/>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158">
        <f t="shared" si="24"/>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158">
        <f t="shared" si="24"/>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158">
        <f t="shared" si="24"/>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158">
        <f t="shared" si="24"/>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158">
        <f t="shared" si="24"/>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158">
        <f t="shared" si="24"/>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158">
        <f t="shared" si="24"/>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158">
        <f t="shared" si="24"/>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158">
        <f t="shared" si="24"/>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158">
        <f t="shared" si="24"/>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158">
        <f t="shared" si="24"/>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158">
        <f t="shared" si="24"/>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158">
        <f t="shared" si="24"/>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158">
        <f t="shared" si="24"/>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158">
        <f t="shared" si="24"/>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158">
        <f t="shared" si="24"/>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158">
        <f t="shared" si="24"/>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158">
        <f t="shared" si="24"/>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158">
        <f t="shared" si="24"/>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158">
        <f t="shared" si="24"/>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158">
        <f t="shared" si="24"/>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158">
        <f t="shared" si="24"/>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158">
        <f t="shared" si="24"/>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158">
        <f t="shared" si="24"/>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158">
        <f t="shared" si="24"/>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158">
        <f t="shared" si="24"/>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158">
        <f t="shared" si="24"/>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158">
        <f t="shared" si="24"/>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158">
        <f t="shared" si="24"/>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158">
        <f t="shared" si="24"/>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158">
        <f t="shared" si="24"/>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158">
        <f t="shared" si="24"/>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158">
        <f t="shared" si="24"/>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158">
        <f t="shared" si="24"/>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158">
        <f t="shared" si="24"/>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158">
        <f t="shared" si="24"/>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158">
        <f t="shared" si="24"/>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158">
        <f t="shared" si="24"/>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158">
        <f t="shared" si="24"/>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158">
        <f t="shared" si="24"/>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158">
        <f t="shared" si="24"/>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158">
        <f t="shared" si="24"/>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158">
        <f t="shared" si="24"/>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158">
        <f t="shared" si="24"/>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158">
        <f t="shared" si="24"/>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158">
        <f t="shared" si="24"/>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158">
        <f t="shared" si="24"/>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158">
        <f t="shared" si="24"/>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158">
        <f t="shared" si="24"/>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158">
        <f t="shared" si="24"/>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158">
        <f t="shared" si="24"/>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158">
        <f t="shared" si="24"/>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158">
        <f t="shared" si="24"/>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158">
        <f t="shared" si="24"/>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158">
        <f t="shared" si="24"/>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158">
        <f t="shared" si="24"/>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158">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158">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158">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158">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158">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158">
        <f t="shared" ref="A1424:A1487" si="25">ROW()-ROW(A$8)</f>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158">
        <f t="shared" si="25"/>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158">
        <f t="shared" si="25"/>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158">
        <f t="shared" si="25"/>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158">
        <f t="shared" si="25"/>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158">
        <f t="shared" si="25"/>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158">
        <f t="shared" si="25"/>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158">
        <f t="shared" si="25"/>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158">
        <f t="shared" si="25"/>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158">
        <f t="shared" si="25"/>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158">
        <f t="shared" si="25"/>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158">
        <f t="shared" si="25"/>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158">
        <f t="shared" si="25"/>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158">
        <f t="shared" si="25"/>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158">
        <f t="shared" si="25"/>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158">
        <f t="shared" si="25"/>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158">
        <f t="shared" si="25"/>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158">
        <f t="shared" si="25"/>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158">
        <f t="shared" si="25"/>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158">
        <f t="shared" si="25"/>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158">
        <f t="shared" si="25"/>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158">
        <f t="shared" si="25"/>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158">
        <f t="shared" si="25"/>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158">
        <f t="shared" si="25"/>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158">
        <f t="shared" si="25"/>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158">
        <f t="shared" si="25"/>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158">
        <f t="shared" si="25"/>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158">
        <f t="shared" si="25"/>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158">
        <f t="shared" si="25"/>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158">
        <f t="shared" si="25"/>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158">
        <f t="shared" si="25"/>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158">
        <f t="shared" si="25"/>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158">
        <f t="shared" si="25"/>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158">
        <f t="shared" si="25"/>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158">
        <f t="shared" si="25"/>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158">
        <f t="shared" si="25"/>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158">
        <f t="shared" si="25"/>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158">
        <f t="shared" si="25"/>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158">
        <f t="shared" si="25"/>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158">
        <f t="shared" si="25"/>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158">
        <f t="shared" si="25"/>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158">
        <f t="shared" si="25"/>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158">
        <f t="shared" si="25"/>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158">
        <f t="shared" si="25"/>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158">
        <f t="shared" si="25"/>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158">
        <f t="shared" si="25"/>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158">
        <f t="shared" si="25"/>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158">
        <f t="shared" si="25"/>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158">
        <f t="shared" si="25"/>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158">
        <f t="shared" si="25"/>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158">
        <f t="shared" si="25"/>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158">
        <f t="shared" si="25"/>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158">
        <f t="shared" si="25"/>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158">
        <f t="shared" si="25"/>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158">
        <f t="shared" si="25"/>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158">
        <f t="shared" si="25"/>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158">
        <f t="shared" si="25"/>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158">
        <f t="shared" si="25"/>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158">
        <f t="shared" si="25"/>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158">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158">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158">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158">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158">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158">
        <f t="shared" ref="A1488:A1551" si="26">ROW()-ROW(A$8)</f>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158">
        <f t="shared" si="26"/>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158">
        <f t="shared" si="26"/>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158">
        <f t="shared" si="26"/>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158">
        <f t="shared" si="26"/>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158">
        <f t="shared" si="26"/>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158">
        <f t="shared" si="26"/>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158">
        <f t="shared" si="26"/>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158">
        <f t="shared" si="26"/>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158">
        <f t="shared" si="26"/>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158">
        <f t="shared" si="26"/>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158">
        <f t="shared" si="26"/>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158">
        <f t="shared" si="26"/>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158">
        <f t="shared" si="26"/>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158">
        <f t="shared" si="26"/>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158">
        <f t="shared" si="26"/>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158">
        <f t="shared" si="26"/>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158">
        <f t="shared" si="26"/>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158">
        <f t="shared" si="26"/>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158">
        <f t="shared" si="26"/>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158">
        <f t="shared" si="26"/>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158">
        <f t="shared" si="26"/>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158">
        <f t="shared" si="26"/>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158">
        <f t="shared" si="26"/>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158">
        <f t="shared" si="26"/>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158">
        <f t="shared" si="26"/>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158">
        <f t="shared" si="26"/>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158">
        <f t="shared" si="26"/>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158">
        <f t="shared" si="26"/>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158">
        <f t="shared" si="26"/>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158">
        <f t="shared" si="26"/>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158">
        <f t="shared" si="26"/>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158">
        <f t="shared" si="26"/>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158">
        <f t="shared" si="26"/>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158">
        <f t="shared" si="26"/>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158">
        <f t="shared" si="26"/>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158">
        <f t="shared" si="26"/>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158">
        <f t="shared" si="26"/>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158">
        <f t="shared" si="26"/>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158">
        <f t="shared" si="26"/>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158">
        <f t="shared" si="26"/>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158">
        <f t="shared" si="26"/>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158">
        <f t="shared" si="26"/>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158">
        <f t="shared" si="26"/>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158">
        <f t="shared" si="26"/>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158">
        <f t="shared" si="26"/>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158">
        <f t="shared" si="26"/>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158">
        <f t="shared" si="26"/>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158">
        <f t="shared" si="26"/>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158">
        <f t="shared" si="26"/>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158">
        <f t="shared" si="26"/>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158">
        <f t="shared" si="26"/>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158">
        <f t="shared" si="26"/>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158">
        <f t="shared" si="26"/>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158">
        <f t="shared" si="26"/>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158">
        <f t="shared" si="26"/>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158">
        <f t="shared" si="26"/>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158">
        <f t="shared" si="26"/>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158">
        <f t="shared" si="26"/>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158">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158">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158">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158">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158">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158">
        <f t="shared" ref="A1552:A1615" si="27">ROW()-ROW(A$8)</f>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158">
        <f t="shared" si="27"/>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158">
        <f t="shared" si="27"/>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158">
        <f t="shared" si="27"/>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158">
        <f t="shared" si="27"/>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158">
        <f t="shared" si="27"/>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158">
        <f t="shared" si="27"/>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158">
        <f t="shared" si="27"/>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158">
        <f t="shared" si="27"/>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158">
        <f t="shared" si="27"/>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158">
        <f t="shared" si="27"/>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158">
        <f t="shared" si="27"/>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158">
        <f t="shared" si="27"/>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158">
        <f t="shared" si="27"/>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158">
        <f t="shared" si="27"/>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158">
        <f t="shared" si="27"/>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158">
        <f t="shared" si="27"/>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158">
        <f t="shared" si="27"/>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158">
        <f t="shared" si="27"/>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158">
        <f t="shared" si="27"/>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158">
        <f t="shared" si="27"/>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158">
        <f t="shared" si="27"/>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158">
        <f t="shared" si="27"/>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158">
        <f t="shared" si="27"/>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158">
        <f t="shared" si="27"/>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158">
        <f t="shared" si="27"/>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158">
        <f t="shared" si="27"/>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158">
        <f t="shared" si="27"/>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158">
        <f t="shared" si="27"/>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158">
        <f t="shared" si="27"/>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158">
        <f t="shared" si="27"/>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158">
        <f t="shared" si="27"/>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158">
        <f t="shared" si="27"/>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158">
        <f t="shared" si="27"/>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158">
        <f t="shared" si="27"/>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158">
        <f t="shared" si="27"/>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158">
        <f t="shared" si="27"/>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158">
        <f t="shared" si="27"/>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158">
        <f t="shared" si="27"/>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158">
        <f t="shared" si="27"/>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158">
        <f t="shared" si="27"/>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158">
        <f t="shared" si="27"/>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158">
        <f t="shared" si="27"/>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158">
        <f t="shared" si="27"/>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158">
        <f t="shared" si="27"/>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158">
        <f t="shared" si="27"/>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158">
        <f t="shared" si="27"/>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158">
        <f t="shared" si="27"/>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158">
        <f t="shared" si="27"/>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158">
        <f t="shared" si="27"/>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158">
        <f t="shared" si="27"/>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158">
        <f t="shared" si="27"/>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158">
        <f t="shared" si="27"/>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158">
        <f t="shared" si="27"/>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158">
        <f t="shared" si="27"/>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158">
        <f t="shared" si="27"/>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158">
        <f t="shared" si="27"/>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158">
        <f t="shared" si="27"/>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158">
        <f t="shared" si="27"/>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158">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158">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158">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158">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158">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158">
        <f t="shared" ref="A1616:A1679" si="28">ROW()-ROW(A$8)</f>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158">
        <f t="shared" si="28"/>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158">
        <f t="shared" si="28"/>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158">
        <f t="shared" si="28"/>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158">
        <f t="shared" si="28"/>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158">
        <f t="shared" si="28"/>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158">
        <f t="shared" si="28"/>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158">
        <f t="shared" si="28"/>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158">
        <f t="shared" si="28"/>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158">
        <f t="shared" si="28"/>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158">
        <f t="shared" si="28"/>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158">
        <f t="shared" si="28"/>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158">
        <f t="shared" si="28"/>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158">
        <f t="shared" si="28"/>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158">
        <f t="shared" si="28"/>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158">
        <f t="shared" si="28"/>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158">
        <f t="shared" si="28"/>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158">
        <f t="shared" si="28"/>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158">
        <f t="shared" si="28"/>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158">
        <f t="shared" si="28"/>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158">
        <f t="shared" si="28"/>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158">
        <f t="shared" si="28"/>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158">
        <f t="shared" si="28"/>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158">
        <f t="shared" si="28"/>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158">
        <f t="shared" si="28"/>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158">
        <f t="shared" si="28"/>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158">
        <f t="shared" si="28"/>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158">
        <f t="shared" si="28"/>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158">
        <f t="shared" si="28"/>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158">
        <f t="shared" si="28"/>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158">
        <f t="shared" si="28"/>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158">
        <f t="shared" si="28"/>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158">
        <f t="shared" si="28"/>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158">
        <f t="shared" si="28"/>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158">
        <f t="shared" si="28"/>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158">
        <f t="shared" si="28"/>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158">
        <f t="shared" si="28"/>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158">
        <f t="shared" si="28"/>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158">
        <f t="shared" si="28"/>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158">
        <f t="shared" si="28"/>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158">
        <f t="shared" si="28"/>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158">
        <f t="shared" si="28"/>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158">
        <f t="shared" si="28"/>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158">
        <f t="shared" si="28"/>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158">
        <f t="shared" si="28"/>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158">
        <f t="shared" si="28"/>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158">
        <f t="shared" si="28"/>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158">
        <f t="shared" si="28"/>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158">
        <f t="shared" si="28"/>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158">
        <f t="shared" si="28"/>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158">
        <f t="shared" si="28"/>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158">
        <f t="shared" si="28"/>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158">
        <f t="shared" si="28"/>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158">
        <f t="shared" si="28"/>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158">
        <f t="shared" si="28"/>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158">
        <f t="shared" si="28"/>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158">
        <f t="shared" si="28"/>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158">
        <f t="shared" si="28"/>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158">
        <f t="shared" si="28"/>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158">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158">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158">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158">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158">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158">
        <f t="shared" ref="A1680:A1743" si="29">ROW()-ROW(A$8)</f>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158">
        <f t="shared" si="29"/>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158">
        <f t="shared" si="29"/>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158">
        <f t="shared" si="29"/>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158">
        <f t="shared" si="29"/>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158">
        <f t="shared" si="29"/>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158">
        <f t="shared" si="29"/>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158">
        <f t="shared" si="29"/>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158">
        <f t="shared" si="29"/>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158">
        <f t="shared" si="29"/>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158">
        <f t="shared" si="29"/>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158">
        <f t="shared" si="29"/>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158">
        <f t="shared" si="29"/>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158">
        <f t="shared" si="29"/>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158">
        <f t="shared" si="29"/>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158">
        <f t="shared" si="29"/>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158">
        <f t="shared" si="29"/>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158">
        <f t="shared" si="29"/>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158">
        <f t="shared" si="29"/>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158">
        <f t="shared" si="29"/>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158">
        <f t="shared" si="29"/>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158">
        <f t="shared" si="29"/>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158">
        <f t="shared" si="29"/>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158">
        <f t="shared" si="29"/>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158">
        <f t="shared" si="29"/>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158">
        <f t="shared" si="29"/>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158">
        <f t="shared" si="29"/>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158">
        <f t="shared" si="29"/>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158">
        <f t="shared" si="29"/>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158">
        <f t="shared" si="29"/>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158">
        <f t="shared" si="29"/>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158">
        <f t="shared" si="29"/>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158">
        <f t="shared" si="29"/>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158">
        <f t="shared" si="29"/>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158">
        <f t="shared" si="29"/>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158">
        <f t="shared" si="29"/>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158">
        <f t="shared" si="29"/>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158">
        <f t="shared" si="29"/>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158">
        <f t="shared" si="29"/>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158">
        <f t="shared" si="29"/>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158">
        <f t="shared" si="29"/>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158">
        <f t="shared" si="29"/>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158">
        <f t="shared" si="29"/>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158">
        <f t="shared" si="29"/>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158">
        <f t="shared" si="29"/>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158">
        <f t="shared" si="29"/>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158">
        <f t="shared" si="29"/>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158">
        <f t="shared" si="29"/>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158">
        <f t="shared" si="29"/>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158">
        <f t="shared" si="29"/>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158">
        <f t="shared" si="29"/>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158">
        <f t="shared" si="29"/>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158">
        <f t="shared" si="29"/>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158">
        <f t="shared" si="29"/>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158">
        <f t="shared" si="29"/>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158">
        <f t="shared" si="29"/>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158">
        <f t="shared" si="29"/>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158">
        <f t="shared" si="29"/>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158">
        <f t="shared" si="29"/>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158">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158">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158">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158">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158">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158">
        <f t="shared" ref="A1744:A1807" si="30">ROW()-ROW(A$8)</f>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158">
        <f t="shared" si="30"/>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158">
        <f t="shared" si="30"/>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158">
        <f t="shared" si="30"/>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158">
        <f t="shared" si="30"/>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158">
        <f t="shared" si="30"/>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158">
        <f t="shared" si="30"/>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158">
        <f t="shared" si="30"/>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158">
        <f t="shared" si="30"/>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158">
        <f t="shared" si="30"/>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158">
        <f t="shared" si="30"/>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158">
        <f t="shared" si="30"/>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158">
        <f t="shared" si="30"/>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158">
        <f t="shared" si="30"/>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158">
        <f t="shared" si="30"/>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158">
        <f t="shared" si="30"/>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158">
        <f t="shared" si="30"/>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158">
        <f t="shared" si="30"/>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158">
        <f t="shared" si="30"/>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158">
        <f t="shared" si="30"/>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158">
        <f t="shared" si="30"/>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158">
        <f t="shared" si="30"/>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158">
        <f t="shared" si="30"/>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158">
        <f t="shared" si="30"/>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158">
        <f t="shared" si="30"/>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158">
        <f t="shared" si="30"/>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158">
        <f t="shared" si="30"/>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158">
        <f t="shared" si="30"/>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158">
        <f t="shared" si="30"/>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158">
        <f t="shared" si="30"/>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158">
        <f t="shared" si="30"/>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158">
        <f t="shared" si="30"/>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158">
        <f t="shared" si="30"/>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158">
        <f t="shared" si="30"/>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158">
        <f t="shared" si="30"/>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158">
        <f t="shared" si="30"/>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158">
        <f t="shared" si="30"/>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158">
        <f t="shared" si="30"/>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158">
        <f t="shared" si="30"/>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158">
        <f t="shared" si="30"/>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158">
        <f t="shared" si="30"/>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158">
        <f t="shared" si="30"/>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158">
        <f t="shared" si="30"/>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158">
        <f t="shared" si="30"/>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158">
        <f t="shared" si="30"/>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158">
        <f t="shared" si="30"/>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158">
        <f t="shared" si="30"/>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158">
        <f t="shared" si="30"/>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158">
        <f t="shared" si="30"/>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158">
        <f t="shared" si="30"/>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158">
        <f t="shared" si="30"/>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158">
        <f t="shared" si="30"/>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158">
        <f t="shared" si="30"/>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158">
        <f t="shared" si="30"/>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158">
        <f t="shared" si="30"/>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158">
        <f t="shared" si="30"/>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158">
        <f t="shared" si="30"/>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158">
        <f t="shared" si="30"/>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158">
        <f t="shared" si="30"/>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158">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158">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158">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158">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158">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158">
        <f t="shared" ref="A1808:A1871" si="31">ROW()-ROW(A$8)</f>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158">
        <f t="shared" si="31"/>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158">
        <f t="shared" si="31"/>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158">
        <f t="shared" si="31"/>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158">
        <f t="shared" si="31"/>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158">
        <f t="shared" si="31"/>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158">
        <f t="shared" si="31"/>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158">
        <f t="shared" si="31"/>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158">
        <f t="shared" si="31"/>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158">
        <f t="shared" si="31"/>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158">
        <f t="shared" si="31"/>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158">
        <f t="shared" si="31"/>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158">
        <f t="shared" si="31"/>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158">
        <f t="shared" si="31"/>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158">
        <f t="shared" si="31"/>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158">
        <f t="shared" si="31"/>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158">
        <f t="shared" si="31"/>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158">
        <f t="shared" si="31"/>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158">
        <f t="shared" si="31"/>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158">
        <f t="shared" si="31"/>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158">
        <f t="shared" si="31"/>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158">
        <f t="shared" si="31"/>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158">
        <f t="shared" si="31"/>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158">
        <f t="shared" si="31"/>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158">
        <f t="shared" si="31"/>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158">
        <f t="shared" si="31"/>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158">
        <f t="shared" si="31"/>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158">
        <f t="shared" si="31"/>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158">
        <f t="shared" si="31"/>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158">
        <f t="shared" si="31"/>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158">
        <f t="shared" si="31"/>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158">
        <f t="shared" si="31"/>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158">
        <f t="shared" si="31"/>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158">
        <f t="shared" si="31"/>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158">
        <f t="shared" si="31"/>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158">
        <f t="shared" si="31"/>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158">
        <f t="shared" si="31"/>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158">
        <f t="shared" si="31"/>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158">
        <f t="shared" si="31"/>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158">
        <f t="shared" si="31"/>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158">
        <f t="shared" si="31"/>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158">
        <f t="shared" si="31"/>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158">
        <f t="shared" si="31"/>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158">
        <f t="shared" si="31"/>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158">
        <f t="shared" si="31"/>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158">
        <f t="shared" si="31"/>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158">
        <f t="shared" si="31"/>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158">
        <f t="shared" si="31"/>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158">
        <f t="shared" si="31"/>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158">
        <f t="shared" si="31"/>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158">
        <f t="shared" si="31"/>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158">
        <f t="shared" si="31"/>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158">
        <f t="shared" si="31"/>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158">
        <f t="shared" si="31"/>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158">
        <f t="shared" si="31"/>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158">
        <f t="shared" si="31"/>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158">
        <f t="shared" si="31"/>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158">
        <f t="shared" si="31"/>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158">
        <f t="shared" si="31"/>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158">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158">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158">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158">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158">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158">
        <f t="shared" ref="A1872:A1935" si="32">ROW()-ROW(A$8)</f>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158">
        <f t="shared" si="32"/>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158">
        <f t="shared" si="32"/>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158">
        <f t="shared" si="32"/>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158">
        <f t="shared" si="32"/>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158">
        <f t="shared" si="32"/>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158">
        <f t="shared" si="32"/>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158">
        <f t="shared" si="32"/>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158">
        <f t="shared" si="32"/>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158">
        <f t="shared" si="32"/>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158">
        <f t="shared" si="32"/>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158">
        <f t="shared" si="32"/>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158">
        <f t="shared" si="32"/>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158">
        <f t="shared" si="32"/>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158">
        <f t="shared" si="32"/>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158">
        <f t="shared" si="32"/>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158">
        <f t="shared" si="32"/>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158">
        <f t="shared" si="32"/>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158">
        <f t="shared" si="32"/>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158">
        <f t="shared" si="32"/>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158">
        <f t="shared" si="32"/>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158">
        <f t="shared" si="32"/>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158">
        <f t="shared" si="32"/>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158">
        <f t="shared" si="32"/>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158">
        <f t="shared" si="32"/>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158">
        <f t="shared" si="32"/>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158">
        <f t="shared" si="32"/>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158">
        <f t="shared" si="32"/>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158">
        <f t="shared" si="32"/>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158">
        <f t="shared" si="32"/>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158">
        <f t="shared" si="32"/>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158">
        <f t="shared" si="32"/>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158">
        <f t="shared" si="32"/>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158">
        <f t="shared" si="32"/>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158">
        <f t="shared" si="32"/>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158">
        <f t="shared" si="32"/>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158">
        <f t="shared" si="32"/>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158">
        <f t="shared" si="32"/>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158">
        <f t="shared" si="32"/>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158">
        <f t="shared" si="32"/>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158">
        <f t="shared" si="32"/>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158">
        <f t="shared" si="32"/>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158">
        <f t="shared" si="32"/>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158">
        <f t="shared" si="32"/>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158">
        <f t="shared" si="32"/>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158">
        <f t="shared" si="32"/>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158">
        <f t="shared" si="32"/>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158">
        <f t="shared" si="32"/>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158">
        <f t="shared" si="32"/>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158">
        <f t="shared" si="32"/>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158">
        <f t="shared" si="32"/>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158">
        <f t="shared" si="32"/>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158">
        <f t="shared" si="32"/>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158">
        <f t="shared" si="32"/>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158">
        <f t="shared" si="32"/>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158">
        <f t="shared" si="32"/>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158">
        <f t="shared" si="32"/>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158">
        <f t="shared" si="32"/>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158">
        <f t="shared" si="32"/>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158">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158">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158">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158">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158">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158">
        <f t="shared" ref="A1936:A1999" si="33">ROW()-ROW(A$8)</f>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158">
        <f t="shared" si="33"/>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158">
        <f t="shared" si="33"/>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158">
        <f t="shared" si="33"/>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158">
        <f t="shared" si="33"/>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158">
        <f t="shared" si="33"/>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158">
        <f t="shared" si="33"/>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158">
        <f t="shared" si="33"/>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158">
        <f t="shared" si="33"/>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158">
        <f t="shared" si="33"/>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158">
        <f t="shared" si="33"/>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158">
        <f t="shared" si="33"/>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158">
        <f t="shared" si="33"/>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158">
        <f t="shared" si="33"/>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158">
        <f t="shared" si="33"/>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158">
        <f t="shared" si="33"/>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158">
        <f t="shared" si="33"/>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158">
        <f t="shared" si="33"/>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158">
        <f t="shared" si="33"/>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158">
        <f t="shared" si="33"/>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158">
        <f t="shared" si="33"/>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158">
        <f t="shared" si="33"/>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158">
        <f t="shared" si="33"/>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158">
        <f t="shared" si="33"/>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158">
        <f t="shared" si="33"/>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158">
        <f t="shared" si="33"/>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158">
        <f t="shared" si="33"/>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158">
        <f t="shared" si="33"/>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158">
        <f t="shared" si="33"/>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158">
        <f t="shared" si="33"/>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158">
        <f t="shared" si="33"/>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158">
        <f t="shared" si="33"/>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158">
        <f t="shared" si="33"/>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158">
        <f t="shared" si="33"/>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158">
        <f t="shared" si="33"/>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158">
        <f t="shared" si="33"/>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158">
        <f t="shared" si="33"/>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158">
        <f t="shared" si="33"/>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158">
        <f t="shared" si="33"/>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158">
        <f t="shared" si="33"/>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158">
        <f t="shared" si="33"/>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158">
        <f t="shared" si="33"/>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158">
        <f t="shared" si="33"/>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158">
        <f t="shared" si="33"/>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158">
        <f t="shared" si="33"/>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158">
        <f t="shared" si="33"/>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158">
        <f t="shared" si="33"/>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158">
        <f t="shared" si="33"/>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158">
        <f t="shared" si="33"/>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158">
        <f t="shared" si="33"/>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158">
        <f t="shared" si="33"/>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158">
        <f t="shared" si="33"/>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158">
        <f t="shared" si="33"/>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158">
        <f t="shared" si="33"/>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158">
        <f t="shared" si="33"/>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158">
        <f t="shared" si="33"/>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158">
        <f t="shared" si="33"/>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158">
        <f t="shared" si="33"/>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158">
        <f t="shared" si="33"/>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158">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158">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158">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158">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158">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158">
        <f t="shared" ref="A2000:A2018" si="34">ROW()-ROW(A$8)</f>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158">
        <f t="shared" si="34"/>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158">
        <f t="shared" si="34"/>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158">
        <f t="shared" si="34"/>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158">
        <f t="shared" si="34"/>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158">
        <f t="shared" si="34"/>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158">
        <f t="shared" si="34"/>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158">
        <f t="shared" si="34"/>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158">
        <f t="shared" si="34"/>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158">
        <f t="shared" si="34"/>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158">
        <f t="shared" si="34"/>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158">
        <f t="shared" si="34"/>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158">
        <f t="shared" si="34"/>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158">
        <f t="shared" si="34"/>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158">
        <f t="shared" si="34"/>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158">
        <f t="shared" si="34"/>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158">
        <f t="shared" si="34"/>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158">
        <f t="shared" si="34"/>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158">
        <f t="shared" si="34"/>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B3:C3"/>
    <mergeCell ref="D3:E3"/>
    <mergeCell ref="F3:G3"/>
    <mergeCell ref="H3:I3"/>
    <mergeCell ref="B1:I1"/>
    <mergeCell ref="B2:C2"/>
    <mergeCell ref="D2:E2"/>
    <mergeCell ref="F2:G2"/>
    <mergeCell ref="H2:I2"/>
    <mergeCell ref="B4:C4"/>
    <mergeCell ref="D4:E4"/>
    <mergeCell ref="F4:G4"/>
    <mergeCell ref="H4:I4"/>
    <mergeCell ref="B5:C5"/>
    <mergeCell ref="D5:E5"/>
    <mergeCell ref="F5:G5"/>
    <mergeCell ref="H5:I5"/>
    <mergeCell ref="B6:C6"/>
    <mergeCell ref="D6:E6"/>
    <mergeCell ref="F6:G6"/>
    <mergeCell ref="H6:I6"/>
    <mergeCell ref="A7:A8"/>
    <mergeCell ref="B7:B8"/>
    <mergeCell ref="C7:L7"/>
    <mergeCell ref="W7:W8"/>
    <mergeCell ref="X7:X8"/>
    <mergeCell ref="Y7:Y8"/>
    <mergeCell ref="M7:N7"/>
    <mergeCell ref="O7:O8"/>
    <mergeCell ref="P7:P8"/>
    <mergeCell ref="Q7:R7"/>
    <mergeCell ref="S7:T7"/>
    <mergeCell ref="U7:V7"/>
  </mergeCells>
  <dataValidations count="17">
    <dataValidation type="list" allowBlank="1" showInputMessage="1" showErrorMessage="1" sqref="K20:K27 K9:K16">
      <formula1>PHONEMODELSFORSIMON</formula1>
    </dataValidation>
    <dataValidation type="list" allowBlank="1" showInputMessage="1" showErrorMessage="1" sqref="D9:D16">
      <formula1>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showInputMessage="1" showErrorMessage="1" sqref="D6:E6">
      <formula1>YESORNOSIMON</formula1>
    </dataValidation>
    <dataValidation type="list" allowBlank="1" showInputMessage="1" showErrorMessage="1" sqref="D28:D2018">
      <formula1>IF($D$6="Yes", IF(C28="No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28:K2018 K17:K19">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I9:J2018 V9:V2018 Q9:Q2018 S9:S2018">
      <formula1>0</formula1>
      <formula2>9999999999</formula2>
    </dataValidation>
    <dataValidation type="list" allowBlank="1" showInputMessage="1" showErrorMessage="1" sqref="M9:N2018 W9:W2018">
      <formula1>YESORNOSIMON</formula1>
    </dataValidation>
    <dataValidation type="list" allowBlank="1" showInputMessage="1" showErrorMessage="1" sqref="P9:P2018">
      <formula1>ExistingService_SIMON</formula1>
    </dataValidation>
    <dataValidation type="list" allowBlank="1" showInputMessage="1" showErrorMessage="1" sqref="R9:R2018 T9:U2018 X9:Y19">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9">
      <formula1>2</formula1>
      <formula2>20</formula2>
    </dataValidation>
    <dataValidation type="textLength" errorStyle="information" allowBlank="1" showInputMessage="1" showErrorMessage="1" errorTitle="Last name length validation" error="Last name must be in length between 2 and 40 characters" sqref="F20:F2018 E9:E14">
      <formula1>2</formula1>
      <formula2>40</formula2>
    </dataValidation>
    <dataValidation type="list" allowBlank="1" showInputMessage="1" showErrorMessage="1" sqref="L2">
      <formula1>"Yes in Footprint, No"</formula1>
    </dataValidation>
    <dataValidation type="list" allowBlank="1" showInputMessage="1" showErrorMessage="1" sqref="D17:D27">
      <formula1>IF($H$6="None",SEATDETAILSFORSIMON,CordlessSeatPurposes)</formula1>
    </dataValidation>
  </dataValidations>
  <hyperlinks>
    <hyperlink ref="G9" r:id="rId1" display="kesavan.rajamanickam@cable.comcast.com"/>
    <hyperlink ref="G10:G19"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230401" r:id="rId6" name="Add_SIMON_Sheet">
          <controlPr defaultSize="0" autoLine="0" r:id="rId7">
            <anchor moveWithCells="1">
              <from>
                <xdr:col>12</xdr:col>
                <xdr:colOff>28575</xdr:colOff>
                <xdr:row>0</xdr:row>
                <xdr:rowOff>28575</xdr:rowOff>
              </from>
              <to>
                <xdr:col>14</xdr:col>
                <xdr:colOff>142875</xdr:colOff>
                <xdr:row>1</xdr:row>
                <xdr:rowOff>161925</xdr:rowOff>
              </to>
            </anchor>
          </controlPr>
        </control>
      </mc:Choice>
      <mc:Fallback>
        <control shapeId="230401" r:id="rId6" name="Add_SIMON_Sheet"/>
      </mc:Fallback>
    </mc:AlternateContent>
    <mc:AlternateContent xmlns:mc="http://schemas.openxmlformats.org/markup-compatibility/2006">
      <mc:Choice Requires="x14">
        <control shapeId="230402" r:id="rId8" name="DELETE_SIMON_Sheet">
          <controlPr defaultSize="0" autoLine="0" r:id="rId9">
            <anchor moveWithCells="1">
              <from>
                <xdr:col>12</xdr:col>
                <xdr:colOff>38100</xdr:colOff>
                <xdr:row>2</xdr:row>
                <xdr:rowOff>9525</xdr:rowOff>
              </from>
              <to>
                <xdr:col>14</xdr:col>
                <xdr:colOff>123825</xdr:colOff>
                <xdr:row>3</xdr:row>
                <xdr:rowOff>123825</xdr:rowOff>
              </to>
            </anchor>
          </controlPr>
        </control>
      </mc:Choice>
      <mc:Fallback>
        <control shapeId="230402" r:id="rId8" name="DELETE_SIMON_Sheet"/>
      </mc:Fallback>
    </mc:AlternateContent>
    <mc:AlternateContent xmlns:mc="http://schemas.openxmlformats.org/markup-compatibility/2006">
      <mc:Choice Requires="x14">
        <control shapeId="230403" r:id="rId10" name="VALIDATE_SHEET">
          <controlPr defaultSize="0" autoLine="0" r:id="rId11">
            <anchor moveWithCells="1">
              <from>
                <xdr:col>12</xdr:col>
                <xdr:colOff>38100</xdr:colOff>
                <xdr:row>4</xdr:row>
                <xdr:rowOff>9525</xdr:rowOff>
              </from>
              <to>
                <xdr:col>14</xdr:col>
                <xdr:colOff>133350</xdr:colOff>
                <xdr:row>5</xdr:row>
                <xdr:rowOff>95250</xdr:rowOff>
              </to>
            </anchor>
          </controlPr>
        </control>
      </mc:Choice>
      <mc:Fallback>
        <control shapeId="230403" r:id="rId10" name="VALIDATE_SHEET"/>
      </mc:Fallback>
    </mc:AlternateContent>
    <mc:AlternateContent xmlns:mc="http://schemas.openxmlformats.org/markup-compatibility/2006">
      <mc:Choice Requires="x14">
        <control shapeId="230404"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230404" r:id="rId12" name="RenewalButton"/>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IF($H$3="Standard",CordlessDevices,'Region-Mkt'!$AH$4)</xm:f>
          </x14:formula1>
          <xm:sqref>L28:L2018</xm:sqref>
        </x14:dataValidation>
        <x14:dataValidation type="list" allowBlank="1" showInputMessage="1" showErrorMessage="1">
          <x14:formula1>
            <xm:f>IF($H$3="Standard",CordlessDevices,'[2]Region-Mkt'!#REF!)</xm:f>
          </x14:formula1>
          <xm:sqref>L20:L27</xm:sqref>
        </x14:dataValidation>
        <x14:dataValidation type="list" allowBlank="1" showInputMessage="1" showErrorMessage="1">
          <x14:formula1>
            <xm:f>IF($H$3="Standard",CordlessDevices,'[3]Region-Mkt'!#REF!)</xm:f>
          </x14:formula1>
          <xm:sqref>L17:L19</xm:sqref>
        </x14:dataValidation>
        <x14:dataValidation type="list" allowBlank="1" showInputMessage="1" showErrorMessage="1">
          <x14:formula1>
            <xm:f>IF($H$3="Standard",CordlessPhones,'[3]Region-Mkt'!#REF!)</xm:f>
          </x14:formula1>
          <xm:sqref>L9:L16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9" t="s">
        <v>71</v>
      </c>
      <c r="D5" s="1459"/>
      <c r="E5" s="1459"/>
      <c r="F5" s="1459"/>
      <c r="G5" s="1459"/>
      <c r="H5" s="1459"/>
      <c r="I5" s="1459"/>
      <c r="J5" s="1459"/>
      <c r="K5" s="1459"/>
      <c r="L5" s="1459"/>
      <c r="M5" s="1460"/>
      <c r="AI5" s="73" t="s">
        <v>72</v>
      </c>
    </row>
    <row r="6" spans="2:36" ht="19.5" customHeight="1">
      <c r="B6" s="77"/>
      <c r="C6" s="1461" t="s">
        <v>73</v>
      </c>
      <c r="D6" s="1461"/>
      <c r="E6" s="1462"/>
      <c r="F6" s="1462"/>
      <c r="G6" s="79"/>
      <c r="H6" s="79"/>
      <c r="I6" s="79"/>
      <c r="J6" s="79"/>
      <c r="K6" s="79"/>
      <c r="L6" s="79"/>
      <c r="M6" s="80"/>
      <c r="AI6" s="73" t="s">
        <v>74</v>
      </c>
      <c r="AJ6" s="73" t="s">
        <v>75</v>
      </c>
    </row>
    <row r="7" spans="2:36" ht="54" customHeight="1">
      <c r="B7" s="77"/>
      <c r="C7" s="1463" t="s">
        <v>544</v>
      </c>
      <c r="D7" s="1463"/>
      <c r="E7" s="1463"/>
      <c r="F7" s="1463"/>
      <c r="G7" s="1463"/>
      <c r="H7" s="1463"/>
      <c r="I7" s="1463"/>
      <c r="J7" s="1463"/>
      <c r="K7" s="1463"/>
      <c r="L7" s="1463"/>
      <c r="M7" s="1464"/>
    </row>
    <row r="8" spans="2:36" ht="21.75" customHeight="1">
      <c r="B8" s="77"/>
      <c r="C8" s="81" t="s">
        <v>76</v>
      </c>
      <c r="D8" s="81"/>
      <c r="E8" s="1465"/>
      <c r="F8" s="1465"/>
      <c r="G8" s="1465"/>
      <c r="H8" s="82" t="s">
        <v>77</v>
      </c>
      <c r="I8" s="83"/>
      <c r="J8" s="84"/>
      <c r="K8" s="1466" t="s">
        <v>545</v>
      </c>
      <c r="L8" s="1466"/>
      <c r="M8" s="85"/>
    </row>
    <row r="9" spans="2:36" ht="27" customHeight="1">
      <c r="B9" s="77"/>
      <c r="C9" s="86"/>
      <c r="D9" s="86"/>
      <c r="E9" s="86"/>
      <c r="F9" s="86"/>
      <c r="G9" s="86"/>
      <c r="H9" s="86"/>
      <c r="I9" s="86"/>
      <c r="J9" s="86"/>
      <c r="K9" s="87"/>
      <c r="L9" s="88"/>
      <c r="M9" s="89"/>
    </row>
    <row r="10" spans="2:36">
      <c r="B10" s="90"/>
      <c r="C10" s="87"/>
      <c r="D10" s="1467"/>
      <c r="E10" s="1467"/>
      <c r="F10" s="1467"/>
      <c r="G10" s="1467"/>
      <c r="H10" s="87"/>
      <c r="I10" s="87"/>
      <c r="J10" s="87"/>
      <c r="K10" s="87"/>
      <c r="L10" s="88"/>
      <c r="M10" s="89"/>
    </row>
    <row r="11" spans="2:36">
      <c r="B11" s="90"/>
      <c r="C11" s="86"/>
      <c r="D11" s="1458"/>
      <c r="E11" s="1458"/>
      <c r="F11" s="1458"/>
      <c r="G11" s="1458"/>
      <c r="H11" s="86"/>
      <c r="I11" s="86"/>
      <c r="J11" s="86"/>
      <c r="K11" s="87"/>
      <c r="L11" s="88"/>
      <c r="M11" s="89"/>
    </row>
    <row r="12" spans="2:36">
      <c r="B12" s="90"/>
      <c r="C12" s="87"/>
      <c r="D12" s="1458"/>
      <c r="E12" s="1458"/>
      <c r="F12" s="1458"/>
      <c r="G12" s="1458"/>
      <c r="H12" s="87"/>
      <c r="I12" s="87"/>
      <c r="J12" s="87"/>
      <c r="K12" s="87"/>
      <c r="L12" s="88"/>
      <c r="M12" s="89"/>
    </row>
    <row r="13" spans="2:36">
      <c r="B13" s="90"/>
      <c r="C13" s="86"/>
      <c r="D13" s="1458"/>
      <c r="E13" s="1458"/>
      <c r="F13" s="1458"/>
      <c r="G13" s="1458"/>
      <c r="H13" s="86"/>
      <c r="I13" s="86"/>
      <c r="J13" s="86"/>
      <c r="K13" s="87"/>
      <c r="L13" s="88"/>
      <c r="M13" s="89"/>
    </row>
    <row r="14" spans="2:36">
      <c r="B14" s="90"/>
      <c r="C14" s="87"/>
      <c r="D14" s="1458"/>
      <c r="E14" s="1458"/>
      <c r="F14" s="1458"/>
      <c r="G14" s="1458"/>
      <c r="H14" s="87"/>
      <c r="I14" s="87"/>
      <c r="J14" s="87"/>
      <c r="K14" s="87"/>
      <c r="L14" s="88"/>
      <c r="M14" s="89"/>
    </row>
    <row r="15" spans="2:36">
      <c r="B15" s="90"/>
      <c r="C15" s="86"/>
      <c r="D15" s="1458"/>
      <c r="E15" s="1458"/>
      <c r="F15" s="1458"/>
      <c r="G15" s="1458"/>
      <c r="H15" s="86"/>
      <c r="I15" s="86"/>
      <c r="J15" s="86"/>
      <c r="K15" s="87"/>
      <c r="L15" s="88"/>
      <c r="M15" s="89"/>
    </row>
    <row r="16" spans="2:36">
      <c r="B16" s="90"/>
      <c r="C16" s="87"/>
      <c r="D16" s="1458"/>
      <c r="E16" s="1458"/>
      <c r="F16" s="1458"/>
      <c r="G16" s="1458"/>
      <c r="H16" s="87"/>
      <c r="I16" s="87"/>
      <c r="J16" s="87"/>
      <c r="K16" s="87"/>
      <c r="L16" s="88"/>
      <c r="M16" s="89"/>
    </row>
    <row r="17" spans="2:13">
      <c r="B17" s="90"/>
      <c r="C17" s="86"/>
      <c r="D17" s="1458"/>
      <c r="E17" s="1458"/>
      <c r="F17" s="1458"/>
      <c r="G17" s="1458"/>
      <c r="H17" s="86"/>
      <c r="I17" s="86"/>
      <c r="J17" s="86"/>
      <c r="K17" s="87"/>
      <c r="L17" s="88"/>
      <c r="M17" s="89"/>
    </row>
    <row r="18" spans="2:13">
      <c r="B18" s="90"/>
      <c r="C18" s="87"/>
      <c r="D18" s="1458"/>
      <c r="E18" s="1458"/>
      <c r="F18" s="1458"/>
      <c r="G18" s="1458"/>
      <c r="H18" s="87"/>
      <c r="I18" s="87"/>
      <c r="J18" s="87"/>
      <c r="K18" s="87"/>
      <c r="L18" s="88"/>
      <c r="M18" s="89"/>
    </row>
    <row r="19" spans="2:13">
      <c r="B19" s="90"/>
      <c r="C19" s="86"/>
      <c r="D19" s="1458"/>
      <c r="E19" s="1458"/>
      <c r="F19" s="1458"/>
      <c r="G19" s="1458"/>
      <c r="H19" s="86"/>
      <c r="I19" s="86"/>
      <c r="J19" s="86"/>
      <c r="K19" s="87"/>
      <c r="L19" s="88"/>
      <c r="M19" s="89"/>
    </row>
    <row r="20" spans="2:13">
      <c r="B20" s="90"/>
      <c r="C20" s="87"/>
      <c r="D20" s="1458"/>
      <c r="E20" s="1458"/>
      <c r="F20" s="1458"/>
      <c r="G20" s="1458"/>
      <c r="H20" s="87"/>
      <c r="I20" s="87"/>
      <c r="J20" s="87"/>
      <c r="K20" s="87"/>
      <c r="L20" s="88"/>
      <c r="M20" s="89"/>
    </row>
    <row r="21" spans="2:13">
      <c r="B21" s="90"/>
      <c r="C21" s="86"/>
      <c r="D21" s="1458"/>
      <c r="E21" s="1458"/>
      <c r="F21" s="1458"/>
      <c r="G21" s="1458"/>
      <c r="H21" s="86"/>
      <c r="I21" s="86"/>
      <c r="J21" s="86"/>
      <c r="K21" s="87"/>
      <c r="L21" s="88"/>
      <c r="M21" s="89"/>
    </row>
    <row r="22" spans="2:13">
      <c r="B22" s="90"/>
      <c r="C22" s="87"/>
      <c r="D22" s="1458"/>
      <c r="E22" s="1458"/>
      <c r="F22" s="1458"/>
      <c r="G22" s="1458"/>
      <c r="H22" s="87"/>
      <c r="I22" s="87"/>
      <c r="J22" s="87"/>
      <c r="K22" s="87"/>
      <c r="L22" s="88"/>
      <c r="M22" s="89"/>
    </row>
    <row r="23" spans="2:13">
      <c r="B23" s="90"/>
      <c r="C23" s="86"/>
      <c r="D23" s="1458"/>
      <c r="E23" s="1458"/>
      <c r="F23" s="1458"/>
      <c r="G23" s="1458"/>
      <c r="H23" s="86"/>
      <c r="I23" s="86"/>
      <c r="J23" s="86"/>
      <c r="K23" s="87"/>
      <c r="L23" s="88"/>
      <c r="M23" s="89"/>
    </row>
    <row r="24" spans="2:13">
      <c r="B24" s="90"/>
      <c r="C24" s="87"/>
      <c r="D24" s="1458"/>
      <c r="E24" s="1458"/>
      <c r="F24" s="1458"/>
      <c r="G24" s="1458"/>
      <c r="H24" s="87"/>
      <c r="I24" s="87"/>
      <c r="J24" s="87"/>
      <c r="K24" s="87"/>
      <c r="L24" s="88"/>
      <c r="M24" s="89"/>
    </row>
    <row r="25" spans="2:13">
      <c r="B25" s="90"/>
      <c r="C25" s="86"/>
      <c r="D25" s="1458"/>
      <c r="E25" s="1458"/>
      <c r="F25" s="1458"/>
      <c r="G25" s="1458"/>
      <c r="H25" s="86"/>
      <c r="I25" s="86"/>
      <c r="J25" s="86"/>
      <c r="K25" s="87"/>
      <c r="L25" s="88"/>
      <c r="M25" s="89"/>
    </row>
    <row r="26" spans="2:13">
      <c r="B26" s="90"/>
      <c r="C26" s="87"/>
      <c r="D26" s="1458"/>
      <c r="E26" s="1458"/>
      <c r="F26" s="1458"/>
      <c r="G26" s="1458"/>
      <c r="H26" s="87"/>
      <c r="I26" s="87"/>
      <c r="J26" s="87"/>
      <c r="K26" s="87"/>
      <c r="L26" s="88"/>
      <c r="M26" s="89"/>
    </row>
    <row r="27" spans="2:13">
      <c r="B27" s="90"/>
      <c r="C27" s="86"/>
      <c r="D27" s="1458"/>
      <c r="E27" s="1458"/>
      <c r="F27" s="1458"/>
      <c r="G27" s="1458"/>
      <c r="H27" s="86"/>
      <c r="I27" s="86"/>
      <c r="J27" s="86"/>
      <c r="K27" s="87"/>
      <c r="L27" s="88"/>
      <c r="M27" s="89"/>
    </row>
    <row r="28" spans="2:13" ht="13.5" customHeight="1">
      <c r="B28" s="90"/>
      <c r="C28" s="91"/>
      <c r="D28" s="1458"/>
      <c r="E28" s="1458"/>
      <c r="F28" s="1458"/>
      <c r="G28" s="145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8" t="s">
        <v>546</v>
      </c>
      <c r="D30" s="1468"/>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8" t="s">
        <v>79</v>
      </c>
      <c r="D32" s="1468"/>
      <c r="E32" s="1462"/>
      <c r="F32" s="1462"/>
      <c r="G32" s="1462"/>
      <c r="H32" s="1462"/>
      <c r="I32" s="1462"/>
      <c r="J32" s="95"/>
      <c r="K32" s="643"/>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71"/>
      <c r="J36" s="1471"/>
      <c r="K36" s="1471"/>
      <c r="L36" s="1471"/>
      <c r="M36" s="100"/>
    </row>
    <row r="37" spans="2:13">
      <c r="B37" s="77"/>
      <c r="C37" s="97"/>
      <c r="D37" s="79"/>
      <c r="E37" s="79"/>
      <c r="F37" s="79"/>
      <c r="G37" s="79"/>
      <c r="H37" s="79"/>
      <c r="I37" s="79"/>
      <c r="J37" s="88"/>
      <c r="K37" s="79"/>
      <c r="L37" s="79"/>
      <c r="M37" s="80"/>
    </row>
    <row r="38" spans="2:13">
      <c r="B38" s="77"/>
      <c r="C38" s="1472"/>
      <c r="D38" s="1472"/>
      <c r="E38" s="1473"/>
      <c r="F38" s="1473"/>
      <c r="G38" s="1473"/>
      <c r="H38" s="98" t="s">
        <v>84</v>
      </c>
      <c r="I38" s="72"/>
      <c r="J38" s="1462"/>
      <c r="K38" s="1462"/>
      <c r="L38" s="1462"/>
      <c r="M38" s="100"/>
    </row>
    <row r="39" spans="2:13" ht="106.5" customHeight="1">
      <c r="B39" s="77"/>
      <c r="C39" s="1463" t="s">
        <v>85</v>
      </c>
      <c r="D39" s="1463"/>
      <c r="E39" s="1463"/>
      <c r="F39" s="1463"/>
      <c r="G39" s="1463"/>
      <c r="H39" s="1463"/>
      <c r="I39" s="1463"/>
      <c r="J39" s="1463"/>
      <c r="K39" s="1463"/>
      <c r="L39" s="1463"/>
      <c r="M39" s="1464"/>
    </row>
    <row r="40" spans="2:13">
      <c r="B40" s="77"/>
      <c r="C40" s="97"/>
      <c r="D40" s="79"/>
      <c r="E40" s="79"/>
      <c r="F40" s="79"/>
      <c r="G40" s="79"/>
      <c r="H40" s="79"/>
      <c r="I40" s="79"/>
      <c r="J40" s="79"/>
      <c r="K40" s="79"/>
      <c r="L40" s="79"/>
      <c r="M40" s="80"/>
    </row>
    <row r="41" spans="2:13">
      <c r="B41" s="77"/>
      <c r="C41" s="1468" t="s">
        <v>86</v>
      </c>
      <c r="D41" s="1468"/>
      <c r="E41" s="1474"/>
      <c r="F41" s="1474"/>
      <c r="G41" s="1474"/>
      <c r="H41" s="1474"/>
      <c r="I41" s="98" t="s">
        <v>16</v>
      </c>
      <c r="J41" s="1475"/>
      <c r="K41" s="1471"/>
      <c r="L41" s="147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6" t="s">
        <v>87</v>
      </c>
      <c r="D44" s="1476"/>
      <c r="E44" s="1474"/>
      <c r="F44" s="1474"/>
      <c r="G44" s="1474"/>
      <c r="H44" s="1474"/>
      <c r="I44" s="98" t="s">
        <v>88</v>
      </c>
      <c r="J44" s="1471"/>
      <c r="K44" s="1471"/>
      <c r="L44" s="147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5" t="s">
        <v>1543</v>
      </c>
      <c r="C1" s="1526"/>
      <c r="D1" s="1526"/>
      <c r="E1" s="1526"/>
      <c r="F1" s="1526"/>
      <c r="G1" s="1527"/>
    </row>
    <row r="2" spans="2:7" ht="15" customHeight="1">
      <c r="B2" s="1517" t="s">
        <v>1544</v>
      </c>
      <c r="C2" s="1518"/>
      <c r="D2" s="1518"/>
      <c r="E2" s="1518"/>
      <c r="F2" s="1518"/>
      <c r="G2" s="1519"/>
    </row>
    <row r="3" spans="2:7">
      <c r="B3" s="1520"/>
      <c r="C3" s="1521"/>
      <c r="D3" s="1521"/>
      <c r="E3" s="1521"/>
      <c r="F3" s="1521"/>
      <c r="G3" s="1522"/>
    </row>
    <row r="4" spans="2:7" ht="15.75" thickBot="1">
      <c r="B4" s="1523"/>
      <c r="C4" s="1524"/>
      <c r="D4" s="1521"/>
      <c r="E4" s="1521"/>
      <c r="F4" s="1521"/>
      <c r="G4" s="1522"/>
    </row>
    <row r="5" spans="2:7" ht="48" customHeight="1">
      <c r="B5" s="1511" t="s">
        <v>1545</v>
      </c>
      <c r="C5" s="1512"/>
      <c r="D5" s="604" t="s">
        <v>608</v>
      </c>
      <c r="E5" s="1510" t="s">
        <v>1548</v>
      </c>
      <c r="F5" s="1510"/>
      <c r="G5" s="1528"/>
    </row>
    <row r="6" spans="2:7">
      <c r="B6" s="1513" t="s">
        <v>1546</v>
      </c>
      <c r="C6" s="1514"/>
      <c r="D6" s="604" t="s">
        <v>608</v>
      </c>
      <c r="E6" s="1510"/>
      <c r="F6" s="1510"/>
      <c r="G6" s="1528"/>
    </row>
    <row r="7" spans="2:7" ht="30" customHeight="1" thickBot="1">
      <c r="B7" s="1515" t="s">
        <v>1547</v>
      </c>
      <c r="C7" s="1516"/>
      <c r="D7" s="605" t="s">
        <v>608</v>
      </c>
      <c r="E7" s="1529"/>
      <c r="F7" s="1529"/>
      <c r="G7" s="1530"/>
    </row>
    <row r="8" spans="2:7" ht="15.75" thickBot="1">
      <c r="B8" s="601"/>
      <c r="C8" s="602"/>
      <c r="D8" s="602"/>
      <c r="E8" s="602"/>
      <c r="F8" s="602"/>
      <c r="G8" s="603"/>
    </row>
    <row r="9" spans="2:7" ht="44.25" customHeight="1" thickBot="1">
      <c r="B9" s="1500" t="s">
        <v>1549</v>
      </c>
      <c r="C9" s="1500"/>
      <c r="D9" s="1501" t="s">
        <v>1550</v>
      </c>
      <c r="E9" s="1501"/>
      <c r="F9" s="1501"/>
      <c r="G9" s="612" t="s">
        <v>1551</v>
      </c>
    </row>
    <row r="10" spans="2:7">
      <c r="B10" s="606" t="s">
        <v>1016</v>
      </c>
      <c r="C10" s="607"/>
      <c r="D10" s="608" t="s">
        <v>1016</v>
      </c>
      <c r="E10" s="1509"/>
      <c r="F10" s="1509"/>
      <c r="G10" s="609"/>
    </row>
    <row r="11" spans="2:7">
      <c r="B11" s="554" t="s">
        <v>8</v>
      </c>
      <c r="C11" s="600"/>
      <c r="D11" s="553" t="s">
        <v>8</v>
      </c>
      <c r="E11" s="1510"/>
      <c r="F11" s="1510"/>
      <c r="G11" s="593"/>
    </row>
    <row r="12" spans="2:7">
      <c r="B12" s="554" t="s">
        <v>1552</v>
      </c>
      <c r="C12" s="600"/>
      <c r="D12" s="553" t="s">
        <v>1552</v>
      </c>
      <c r="E12" s="1510"/>
      <c r="F12" s="1510"/>
      <c r="G12" s="593"/>
    </row>
    <row r="13" spans="2:7">
      <c r="B13" s="554" t="s">
        <v>12</v>
      </c>
      <c r="C13" s="600"/>
      <c r="D13" s="553" t="s">
        <v>12</v>
      </c>
      <c r="E13" s="1510"/>
      <c r="F13" s="1510"/>
      <c r="G13" s="593"/>
    </row>
    <row r="14" spans="2:7">
      <c r="B14" s="554" t="s">
        <v>15</v>
      </c>
      <c r="C14" s="600"/>
      <c r="D14" s="553" t="s">
        <v>15</v>
      </c>
      <c r="E14" s="1510"/>
      <c r="F14" s="1510"/>
      <c r="G14" s="593"/>
    </row>
    <row r="15" spans="2:7">
      <c r="B15" s="1504" t="s">
        <v>1553</v>
      </c>
      <c r="C15" s="1505"/>
      <c r="D15" s="1481"/>
      <c r="E15" s="1481"/>
      <c r="F15" s="1481"/>
      <c r="G15" s="593"/>
    </row>
    <row r="16" spans="2:7" ht="15.75" thickBot="1">
      <c r="B16" s="1506"/>
      <c r="C16" s="1507"/>
      <c r="D16" s="1508"/>
      <c r="E16" s="1508"/>
      <c r="F16" s="1508"/>
      <c r="G16" s="610"/>
    </row>
    <row r="17" spans="2:7" ht="15.75" thickBot="1">
      <c r="B17" s="1500" t="s">
        <v>1554</v>
      </c>
      <c r="C17" s="1500"/>
      <c r="D17" s="1501" t="s">
        <v>1555</v>
      </c>
      <c r="E17" s="1501"/>
      <c r="F17" s="1501"/>
      <c r="G17" s="1501"/>
    </row>
    <row r="18" spans="2:7" ht="30" customHeight="1">
      <c r="B18" s="1502" t="s">
        <v>1556</v>
      </c>
      <c r="C18" s="1503"/>
      <c r="D18" s="613" t="s">
        <v>1579</v>
      </c>
      <c r="E18" s="611" t="s">
        <v>1580</v>
      </c>
      <c r="F18" s="1498"/>
      <c r="G18" s="1499"/>
    </row>
    <row r="19" spans="2:7" ht="30" customHeight="1">
      <c r="B19" s="1494" t="s">
        <v>1557</v>
      </c>
      <c r="C19" s="1495"/>
      <c r="D19" s="604" t="s">
        <v>608</v>
      </c>
      <c r="E19" s="571" t="s">
        <v>1207</v>
      </c>
      <c r="F19" s="1490"/>
      <c r="G19" s="1491"/>
    </row>
    <row r="20" spans="2:7" ht="30" customHeight="1">
      <c r="B20" s="1494" t="s">
        <v>1558</v>
      </c>
      <c r="C20" s="1495"/>
      <c r="D20" s="1489"/>
      <c r="E20" s="1490"/>
      <c r="F20" s="1490"/>
      <c r="G20" s="1491"/>
    </row>
    <row r="21" spans="2:7" ht="30" customHeight="1">
      <c r="B21" s="1494" t="s">
        <v>1559</v>
      </c>
      <c r="C21" s="1495"/>
      <c r="D21" s="604" t="s">
        <v>608</v>
      </c>
      <c r="E21" s="1490"/>
      <c r="F21" s="1490"/>
      <c r="G21" s="1491"/>
    </row>
    <row r="22" spans="2:7" ht="30" customHeight="1">
      <c r="B22" s="1494" t="s">
        <v>1560</v>
      </c>
      <c r="C22" s="1495"/>
      <c r="D22" s="604" t="s">
        <v>608</v>
      </c>
      <c r="E22" s="1490"/>
      <c r="F22" s="1490"/>
      <c r="G22" s="1491"/>
    </row>
    <row r="23" spans="2:7" ht="30" customHeight="1">
      <c r="B23" s="1494" t="s">
        <v>1561</v>
      </c>
      <c r="C23" s="1495"/>
      <c r="D23" s="604" t="s">
        <v>608</v>
      </c>
      <c r="E23" s="571" t="s">
        <v>1584</v>
      </c>
      <c r="F23" s="1490"/>
      <c r="G23" s="1491"/>
    </row>
    <row r="24" spans="2:7" ht="30" customHeight="1">
      <c r="B24" s="1494" t="s">
        <v>1562</v>
      </c>
      <c r="C24" s="1495"/>
      <c r="D24" s="604" t="s">
        <v>608</v>
      </c>
      <c r="E24" s="571" t="s">
        <v>1584</v>
      </c>
      <c r="F24" s="1490"/>
      <c r="G24" s="1491"/>
    </row>
    <row r="25" spans="2:7" ht="30" customHeight="1">
      <c r="B25" s="1494" t="s">
        <v>1563</v>
      </c>
      <c r="C25" s="1495"/>
      <c r="D25" s="1489"/>
      <c r="E25" s="1490"/>
      <c r="F25" s="1490"/>
      <c r="G25" s="1491"/>
    </row>
    <row r="26" spans="2:7" ht="30" customHeight="1">
      <c r="B26" s="1494" t="s">
        <v>1564</v>
      </c>
      <c r="C26" s="1495"/>
      <c r="D26" s="1489"/>
      <c r="E26" s="1490"/>
      <c r="F26" s="1490"/>
      <c r="G26" s="1491"/>
    </row>
    <row r="27" spans="2:7" ht="30" customHeight="1">
      <c r="B27" s="1494" t="s">
        <v>1565</v>
      </c>
      <c r="C27" s="1495"/>
      <c r="D27" s="614" t="s">
        <v>1581</v>
      </c>
      <c r="E27" s="571" t="s">
        <v>1582</v>
      </c>
      <c r="F27" s="1490"/>
      <c r="G27" s="1491"/>
    </row>
    <row r="28" spans="2:7" ht="30" customHeight="1">
      <c r="B28" s="1494" t="s">
        <v>1566</v>
      </c>
      <c r="C28" s="1495"/>
      <c r="D28" s="1489"/>
      <c r="E28" s="1490"/>
      <c r="F28" s="1490"/>
      <c r="G28" s="1491"/>
    </row>
    <row r="29" spans="2:7" ht="30" customHeight="1">
      <c r="B29" s="1494" t="s">
        <v>1567</v>
      </c>
      <c r="C29" s="1495"/>
      <c r="D29" s="1489"/>
      <c r="E29" s="1490"/>
      <c r="F29" s="1490"/>
      <c r="G29" s="1491"/>
    </row>
    <row r="30" spans="2:7" ht="30" customHeight="1">
      <c r="B30" s="1494" t="s">
        <v>1568</v>
      </c>
      <c r="C30" s="1495"/>
      <c r="D30" s="604" t="s">
        <v>608</v>
      </c>
      <c r="E30" s="571" t="s">
        <v>1583</v>
      </c>
      <c r="F30" s="1490"/>
      <c r="G30" s="1491"/>
    </row>
    <row r="31" spans="2:7" ht="30" customHeight="1">
      <c r="B31" s="1494" t="s">
        <v>1569</v>
      </c>
      <c r="C31" s="1495"/>
      <c r="D31" s="604" t="s">
        <v>608</v>
      </c>
      <c r="E31" s="571" t="s">
        <v>1583</v>
      </c>
      <c r="F31" s="1490"/>
      <c r="G31" s="1491"/>
    </row>
    <row r="32" spans="2:7" ht="30" customHeight="1">
      <c r="B32" s="1494" t="s">
        <v>1570</v>
      </c>
      <c r="C32" s="1495"/>
      <c r="D32" s="604" t="s">
        <v>608</v>
      </c>
      <c r="E32" s="1490"/>
      <c r="F32" s="1490"/>
      <c r="G32" s="1491"/>
    </row>
    <row r="33" spans="2:7" ht="30" customHeight="1">
      <c r="B33" s="1494" t="s">
        <v>1571</v>
      </c>
      <c r="C33" s="1495"/>
      <c r="D33" s="1489"/>
      <c r="E33" s="1490"/>
      <c r="F33" s="1490"/>
      <c r="G33" s="1491"/>
    </row>
    <row r="34" spans="2:7" ht="30" customHeight="1">
      <c r="B34" s="1494" t="s">
        <v>1572</v>
      </c>
      <c r="C34" s="1495"/>
      <c r="D34" s="604" t="s">
        <v>608</v>
      </c>
      <c r="E34" s="1490"/>
      <c r="F34" s="1490"/>
      <c r="G34" s="1491"/>
    </row>
    <row r="35" spans="2:7" ht="30" customHeight="1">
      <c r="B35" s="1494" t="s">
        <v>1573</v>
      </c>
      <c r="C35" s="1495"/>
      <c r="D35" s="604" t="s">
        <v>608</v>
      </c>
      <c r="E35" s="1490"/>
      <c r="F35" s="1490"/>
      <c r="G35" s="1491"/>
    </row>
    <row r="36" spans="2:7" ht="30" customHeight="1">
      <c r="B36" s="1494" t="s">
        <v>1574</v>
      </c>
      <c r="C36" s="1495"/>
      <c r="D36" s="1489"/>
      <c r="E36" s="1490"/>
      <c r="F36" s="1490"/>
      <c r="G36" s="1491"/>
    </row>
    <row r="37" spans="2:7" ht="30" customHeight="1">
      <c r="B37" s="1494" t="s">
        <v>1575</v>
      </c>
      <c r="C37" s="1495"/>
      <c r="D37" s="1489"/>
      <c r="E37" s="1490"/>
      <c r="F37" s="1490"/>
      <c r="G37" s="1491"/>
    </row>
    <row r="38" spans="2:7" ht="30" customHeight="1">
      <c r="B38" s="1494" t="s">
        <v>1576</v>
      </c>
      <c r="C38" s="1495"/>
      <c r="D38" s="604" t="s">
        <v>608</v>
      </c>
      <c r="E38" s="1490"/>
      <c r="F38" s="1490"/>
      <c r="G38" s="1491"/>
    </row>
    <row r="39" spans="2:7" ht="30" customHeight="1">
      <c r="B39" s="1494" t="s">
        <v>1577</v>
      </c>
      <c r="C39" s="1495"/>
      <c r="D39" s="604" t="s">
        <v>608</v>
      </c>
      <c r="E39" s="1490"/>
      <c r="F39" s="1490"/>
      <c r="G39" s="1491"/>
    </row>
    <row r="40" spans="2:7" ht="30" customHeight="1" thickBot="1">
      <c r="B40" s="1496" t="s">
        <v>1578</v>
      </c>
      <c r="C40" s="1497"/>
      <c r="D40" s="605" t="s">
        <v>608</v>
      </c>
      <c r="E40" s="1492"/>
      <c r="F40" s="1492"/>
      <c r="G40" s="1493"/>
    </row>
    <row r="41" spans="2:7" ht="15" customHeight="1" thickBot="1">
      <c r="B41" s="1483" t="s">
        <v>1585</v>
      </c>
      <c r="C41" s="1484"/>
      <c r="D41" s="1484"/>
      <c r="E41" s="1484"/>
      <c r="F41" s="1484"/>
      <c r="G41" s="1485"/>
    </row>
    <row r="42" spans="2:7">
      <c r="B42" s="1477"/>
      <c r="C42" s="1478"/>
      <c r="D42" s="1478"/>
      <c r="E42" s="1478"/>
      <c r="F42" s="1478"/>
      <c r="G42" s="1479"/>
    </row>
    <row r="43" spans="2:7">
      <c r="B43" s="1480"/>
      <c r="C43" s="1481"/>
      <c r="D43" s="1481"/>
      <c r="E43" s="1481"/>
      <c r="F43" s="1481"/>
      <c r="G43" s="1482"/>
    </row>
    <row r="44" spans="2:7">
      <c r="B44" s="1480"/>
      <c r="C44" s="1481"/>
      <c r="D44" s="1481"/>
      <c r="E44" s="1481"/>
      <c r="F44" s="1481"/>
      <c r="G44" s="1482"/>
    </row>
    <row r="45" spans="2:7">
      <c r="B45" s="1480"/>
      <c r="C45" s="1481"/>
      <c r="D45" s="1481"/>
      <c r="E45" s="1481"/>
      <c r="F45" s="1481"/>
      <c r="G45" s="1482"/>
    </row>
    <row r="46" spans="2:7">
      <c r="B46" s="1480"/>
      <c r="C46" s="1481"/>
      <c r="D46" s="1481"/>
      <c r="E46" s="1481"/>
      <c r="F46" s="1481"/>
      <c r="G46" s="1482"/>
    </row>
    <row r="47" spans="2:7">
      <c r="B47" s="1480"/>
      <c r="C47" s="1481"/>
      <c r="D47" s="1481"/>
      <c r="E47" s="1481"/>
      <c r="F47" s="1481"/>
      <c r="G47" s="1482"/>
    </row>
    <row r="48" spans="2:7" ht="15.75" thickBot="1">
      <c r="B48" s="1486" t="s">
        <v>1586</v>
      </c>
      <c r="C48" s="1487"/>
      <c r="D48" s="1487"/>
      <c r="E48" s="1487"/>
      <c r="F48" s="1487"/>
      <c r="G48" s="148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1"/>
      <c r="D3" s="1571"/>
      <c r="E3" s="1571"/>
      <c r="F3" s="1569" t="s">
        <v>15</v>
      </c>
      <c r="G3" s="1569"/>
      <c r="H3" s="1650"/>
      <c r="I3" s="1570"/>
      <c r="J3" s="1577"/>
    </row>
    <row r="4" spans="1:10" ht="15" customHeight="1">
      <c r="A4" s="1568" t="s">
        <v>1004</v>
      </c>
      <c r="B4" s="1569"/>
      <c r="C4" s="1571"/>
      <c r="D4" s="1571"/>
      <c r="E4" s="1571"/>
      <c r="F4" s="1569" t="s">
        <v>1213</v>
      </c>
      <c r="G4" s="1569"/>
      <c r="H4" s="1584"/>
      <c r="I4" s="1584"/>
      <c r="J4" s="1651"/>
    </row>
    <row r="5" spans="1:10">
      <c r="A5" s="1568" t="s">
        <v>8</v>
      </c>
      <c r="B5" s="1569"/>
      <c r="C5" s="1571"/>
      <c r="D5" s="1571"/>
      <c r="E5" s="1571"/>
      <c r="F5" s="1569" t="s">
        <v>1214</v>
      </c>
      <c r="G5" s="1569"/>
      <c r="H5" s="1584"/>
      <c r="I5" s="1584"/>
      <c r="J5" s="1651"/>
    </row>
    <row r="6" spans="1:10">
      <c r="A6" s="1568" t="s">
        <v>12</v>
      </c>
      <c r="B6" s="1569"/>
      <c r="C6" s="1571"/>
      <c r="D6" s="1571"/>
      <c r="E6" s="1571"/>
      <c r="F6" s="1569" t="s">
        <v>11</v>
      </c>
      <c r="G6" s="1569"/>
      <c r="H6" s="1584"/>
      <c r="I6" s="1584"/>
      <c r="J6" s="1651"/>
    </row>
    <row r="7" spans="1:10" ht="15" customHeight="1">
      <c r="A7" s="1568" t="s">
        <v>1005</v>
      </c>
      <c r="B7" s="1569"/>
      <c r="C7" s="1571"/>
      <c r="D7" s="1571"/>
      <c r="E7" s="1571"/>
      <c r="F7" s="1569" t="s">
        <v>13</v>
      </c>
      <c r="G7" s="1569"/>
      <c r="H7" s="1584"/>
      <c r="I7" s="1584"/>
      <c r="J7" s="1651"/>
    </row>
    <row r="8" spans="1:10">
      <c r="A8" s="1568" t="s">
        <v>1006</v>
      </c>
      <c r="B8" s="1569"/>
      <c r="C8" s="1571"/>
      <c r="D8" s="1571"/>
      <c r="E8" s="1571"/>
      <c r="F8" s="1569" t="s">
        <v>1215</v>
      </c>
      <c r="G8" s="1569"/>
      <c r="H8" s="1581"/>
      <c r="I8" s="1581"/>
      <c r="J8" s="1657"/>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t="s">
        <v>6037</v>
      </c>
      <c r="I11" s="1653"/>
      <c r="J11" s="1654"/>
    </row>
    <row r="12" spans="1:10" ht="30" customHeight="1">
      <c r="A12" s="1655" t="s">
        <v>1218</v>
      </c>
      <c r="B12" s="1655"/>
      <c r="C12" s="1655"/>
      <c r="D12" s="1655"/>
      <c r="E12" s="1656" t="s">
        <v>22</v>
      </c>
      <c r="F12" s="1656"/>
      <c r="G12" s="1656" t="s">
        <v>23</v>
      </c>
      <c r="H12" s="1656"/>
      <c r="I12" s="1655" t="s">
        <v>112</v>
      </c>
      <c r="J12" s="1655"/>
    </row>
    <row r="13" spans="1:10" hidden="1">
      <c r="A13" s="1510"/>
      <c r="B13" s="1510"/>
      <c r="C13" s="1510"/>
      <c r="D13" s="1510"/>
      <c r="E13" s="1649"/>
      <c r="F13" s="1649"/>
      <c r="G13" s="1649"/>
      <c r="H13" s="1649"/>
      <c r="I13" s="1649"/>
      <c r="J13" s="1649"/>
    </row>
    <row r="14" spans="1:10" hidden="1">
      <c r="A14" s="1510"/>
      <c r="B14" s="1510"/>
      <c r="C14" s="1510"/>
      <c r="D14" s="1510"/>
      <c r="E14" s="1649"/>
      <c r="F14" s="1649"/>
      <c r="G14" s="1649"/>
      <c r="H14" s="1649"/>
      <c r="I14" s="1649"/>
      <c r="J14" s="1649"/>
    </row>
    <row r="15" spans="1:10" hidden="1">
      <c r="A15" s="1510"/>
      <c r="B15" s="1510"/>
      <c r="C15" s="1510"/>
      <c r="D15" s="1510"/>
      <c r="E15" s="1649"/>
      <c r="F15" s="1649"/>
      <c r="G15" s="1649"/>
      <c r="H15" s="1649"/>
      <c r="I15" s="1649"/>
      <c r="J15" s="1649"/>
    </row>
    <row r="16" spans="1:10" hidden="1">
      <c r="A16" s="1510"/>
      <c r="B16" s="1510"/>
      <c r="C16" s="1510"/>
      <c r="D16" s="1510"/>
      <c r="E16" s="1649"/>
      <c r="F16" s="1649"/>
      <c r="G16" s="1649"/>
      <c r="H16" s="1649"/>
      <c r="I16" s="1649"/>
      <c r="J16" s="1649"/>
    </row>
    <row r="17" spans="1:10" hidden="1">
      <c r="A17" s="1510"/>
      <c r="B17" s="1510"/>
      <c r="C17" s="1510"/>
      <c r="D17" s="1510"/>
      <c r="E17" s="1649"/>
      <c r="F17" s="1649"/>
      <c r="G17" s="1649"/>
      <c r="H17" s="1649"/>
      <c r="I17" s="1649"/>
      <c r="J17" s="1649"/>
    </row>
    <row r="18" spans="1:10" hidden="1">
      <c r="A18" s="1510"/>
      <c r="B18" s="1510"/>
      <c r="C18" s="1510"/>
      <c r="D18" s="1510"/>
      <c r="E18" s="1649"/>
      <c r="F18" s="1649"/>
      <c r="G18" s="1649"/>
      <c r="H18" s="1649"/>
      <c r="I18" s="1649"/>
      <c r="J18" s="1649"/>
    </row>
    <row r="19" spans="1:10" hidden="1">
      <c r="A19" s="1510"/>
      <c r="B19" s="1510"/>
      <c r="C19" s="1510"/>
      <c r="D19" s="1510"/>
      <c r="E19" s="1649"/>
      <c r="F19" s="1649"/>
      <c r="G19" s="1649"/>
      <c r="H19" s="1649"/>
      <c r="I19" s="1649"/>
      <c r="J19" s="1649"/>
    </row>
    <row r="20" spans="1:10" hidden="1">
      <c r="A20" s="1510"/>
      <c r="B20" s="1510"/>
      <c r="C20" s="1510"/>
      <c r="D20" s="1510"/>
      <c r="E20" s="1649"/>
      <c r="F20" s="1649"/>
      <c r="G20" s="1649"/>
      <c r="H20" s="1649"/>
      <c r="I20" s="1649"/>
      <c r="J20" s="1649"/>
    </row>
    <row r="21" spans="1:10" hidden="1">
      <c r="A21" s="1510"/>
      <c r="B21" s="1510"/>
      <c r="C21" s="1510"/>
      <c r="D21" s="1510"/>
      <c r="E21" s="1649"/>
      <c r="F21" s="1649"/>
      <c r="G21" s="1649"/>
      <c r="H21" s="1649"/>
      <c r="I21" s="1649"/>
      <c r="J21" s="1649"/>
    </row>
    <row r="22" spans="1:10" hidden="1">
      <c r="A22" s="1510"/>
      <c r="B22" s="1510"/>
      <c r="C22" s="1510"/>
      <c r="D22" s="1510"/>
      <c r="E22" s="1649"/>
      <c r="F22" s="1649"/>
      <c r="G22" s="1649"/>
      <c r="H22" s="1649"/>
      <c r="I22" s="1649"/>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t="15" hidden="1" customHeight="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3.5" hidden="1" customHeight="1">
      <c r="A33" s="1510"/>
      <c r="B33" s="1510"/>
      <c r="C33" s="1510"/>
      <c r="D33" s="1510"/>
      <c r="E33" s="1649"/>
      <c r="F33" s="1649"/>
      <c r="G33" s="1649"/>
      <c r="H33" s="1649"/>
      <c r="I33" s="1649"/>
      <c r="J33" s="1649"/>
    </row>
    <row r="34" spans="1:10" hidden="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t="0.75" hidden="1" customHeight="1">
      <c r="A38" s="1510"/>
      <c r="B38" s="1510"/>
      <c r="C38" s="1510"/>
      <c r="D38" s="1510"/>
      <c r="E38" s="1649"/>
      <c r="F38" s="1649"/>
      <c r="G38" s="1649"/>
      <c r="H38" s="1649"/>
      <c r="I38" s="1649"/>
      <c r="J38" s="1649"/>
    </row>
    <row r="39" spans="1:10">
      <c r="A39" s="1641" t="s">
        <v>1045</v>
      </c>
      <c r="B39" s="1641"/>
      <c r="C39" s="1641"/>
      <c r="D39" s="1641"/>
      <c r="E39" s="1642">
        <f>SUM(E13:F38)</f>
        <v>0</v>
      </c>
      <c r="F39" s="1642"/>
      <c r="G39" s="1642">
        <f>SUM(G13:H38)</f>
        <v>0</v>
      </c>
      <c r="H39" s="1642"/>
      <c r="I39" s="1642">
        <f>SUM(I13:J38)</f>
        <v>0</v>
      </c>
      <c r="J39" s="1642"/>
    </row>
    <row r="40" spans="1:10">
      <c r="A40" s="1643" t="s">
        <v>1719</v>
      </c>
      <c r="B40" s="1644"/>
      <c r="C40" s="1644"/>
      <c r="D40" s="1644"/>
      <c r="E40" s="1644"/>
      <c r="F40" s="1644"/>
      <c r="G40" s="1644"/>
      <c r="H40" s="1644"/>
      <c r="I40" s="1644"/>
      <c r="J40" s="1645"/>
    </row>
    <row r="41" spans="1:10" ht="21"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26" t="s">
        <v>1239</v>
      </c>
      <c r="B47" s="1627"/>
      <c r="C47" s="1627"/>
      <c r="D47" s="1627"/>
      <c r="E47" s="1627"/>
      <c r="F47" s="1627"/>
      <c r="G47" s="1627"/>
      <c r="H47" s="1627"/>
      <c r="I47" s="1627"/>
      <c r="J47" s="1628"/>
    </row>
    <row r="48" spans="1:10" ht="12" customHeight="1">
      <c r="A48" s="1626" t="s">
        <v>1240</v>
      </c>
      <c r="B48" s="1627"/>
      <c r="C48" s="1627"/>
      <c r="D48" s="1627"/>
      <c r="E48" s="1627"/>
      <c r="F48" s="1627"/>
      <c r="G48" s="1627"/>
      <c r="H48" s="1627"/>
      <c r="I48" s="1627"/>
      <c r="J48" s="1628"/>
    </row>
    <row r="49" spans="1:10" ht="12" customHeight="1">
      <c r="A49" s="1626" t="s">
        <v>1241</v>
      </c>
      <c r="B49" s="1627"/>
      <c r="C49" s="1627"/>
      <c r="D49" s="1627"/>
      <c r="E49" s="1627"/>
      <c r="F49" s="1627"/>
      <c r="G49" s="1627"/>
      <c r="H49" s="1627"/>
      <c r="I49" s="1627"/>
      <c r="J49" s="1628"/>
    </row>
    <row r="50" spans="1:10" ht="12" customHeight="1">
      <c r="A50" s="1626" t="s">
        <v>1242</v>
      </c>
      <c r="B50" s="1627"/>
      <c r="C50" s="1627"/>
      <c r="D50" s="1627"/>
      <c r="E50" s="1627"/>
      <c r="F50" s="1627"/>
      <c r="G50" s="1627"/>
      <c r="H50" s="1627"/>
      <c r="I50" s="1627"/>
      <c r="J50" s="1628"/>
    </row>
    <row r="51" spans="1:10" ht="12" customHeight="1">
      <c r="A51" s="1626" t="s">
        <v>1243</v>
      </c>
      <c r="B51" s="1627"/>
      <c r="C51" s="1627"/>
      <c r="D51" s="1627"/>
      <c r="E51" s="1627"/>
      <c r="F51" s="1627"/>
      <c r="G51" s="1627"/>
      <c r="H51" s="1627"/>
      <c r="I51" s="1627"/>
      <c r="J51" s="1628"/>
    </row>
    <row r="52" spans="1:10" ht="12" customHeight="1">
      <c r="A52" s="1626" t="s">
        <v>1244</v>
      </c>
      <c r="B52" s="1627"/>
      <c r="C52" s="1627"/>
      <c r="D52" s="1627"/>
      <c r="E52" s="1627"/>
      <c r="F52" s="1627"/>
      <c r="G52" s="1627"/>
      <c r="H52" s="1627"/>
      <c r="I52" s="1627"/>
      <c r="J52" s="1628"/>
    </row>
    <row r="53" spans="1:10" ht="12" customHeight="1">
      <c r="A53" s="1626" t="s">
        <v>1245</v>
      </c>
      <c r="B53" s="1627"/>
      <c r="C53" s="1627"/>
      <c r="D53" s="1627"/>
      <c r="E53" s="1627"/>
      <c r="F53" s="1627"/>
      <c r="G53" s="1627"/>
      <c r="H53" s="1627"/>
      <c r="I53" s="1627"/>
      <c r="J53" s="1628"/>
    </row>
    <row r="54" spans="1:10" ht="12" customHeight="1">
      <c r="A54" s="1626" t="s">
        <v>1246</v>
      </c>
      <c r="B54" s="1627"/>
      <c r="C54" s="1627"/>
      <c r="D54" s="1627"/>
      <c r="E54" s="1627"/>
      <c r="F54" s="1627"/>
      <c r="G54" s="1627"/>
      <c r="H54" s="1627"/>
      <c r="I54" s="1627"/>
      <c r="J54" s="1628"/>
    </row>
    <row r="55" spans="1:10" ht="12" customHeight="1">
      <c r="A55" s="1626" t="s">
        <v>1247</v>
      </c>
      <c r="B55" s="1627"/>
      <c r="C55" s="1627"/>
      <c r="D55" s="1627"/>
      <c r="E55" s="1627"/>
      <c r="F55" s="1627"/>
      <c r="G55" s="1627"/>
      <c r="H55" s="1627"/>
      <c r="I55" s="1627"/>
      <c r="J55" s="1628"/>
    </row>
    <row r="56" spans="1:10" ht="12" customHeight="1">
      <c r="A56" s="1626" t="s">
        <v>1248</v>
      </c>
      <c r="B56" s="1627"/>
      <c r="C56" s="1627"/>
      <c r="D56" s="1627"/>
      <c r="E56" s="1627"/>
      <c r="F56" s="1627"/>
      <c r="G56" s="1627"/>
      <c r="H56" s="1627"/>
      <c r="I56" s="1627"/>
      <c r="J56" s="1628"/>
    </row>
    <row r="57" spans="1:10" ht="15" customHeight="1">
      <c r="A57" s="1629" t="s">
        <v>1251</v>
      </c>
      <c r="B57" s="1630"/>
      <c r="C57" s="1630"/>
      <c r="D57" s="1630"/>
      <c r="E57" s="1630"/>
      <c r="F57" s="1630"/>
      <c r="G57" s="1630"/>
      <c r="H57" s="1630"/>
      <c r="I57" s="1630"/>
      <c r="J57" s="1631"/>
    </row>
    <row r="58" spans="1:10" ht="12" customHeight="1">
      <c r="A58" s="1626" t="s">
        <v>1249</v>
      </c>
      <c r="B58" s="1627"/>
      <c r="C58" s="1627"/>
      <c r="D58" s="1627"/>
      <c r="E58" s="1627"/>
      <c r="F58" s="1627"/>
      <c r="G58" s="1627"/>
      <c r="H58" s="1627"/>
      <c r="I58" s="1627"/>
      <c r="J58" s="1628"/>
    </row>
    <row r="59" spans="1:10" ht="12" customHeight="1">
      <c r="A59" s="1626" t="s">
        <v>1250</v>
      </c>
      <c r="B59" s="1627"/>
      <c r="C59" s="1627"/>
      <c r="D59" s="1627"/>
      <c r="E59" s="1627"/>
      <c r="F59" s="1627"/>
      <c r="G59" s="1627"/>
      <c r="H59" s="1627"/>
      <c r="I59" s="1627"/>
      <c r="J59" s="1628"/>
    </row>
    <row r="60" spans="1:10" ht="12" customHeight="1">
      <c r="A60" s="1626" t="s">
        <v>1776</v>
      </c>
      <c r="B60" s="1627"/>
      <c r="C60" s="1627"/>
      <c r="D60" s="1627"/>
      <c r="E60" s="1627"/>
      <c r="F60" s="1627"/>
      <c r="G60" s="1627"/>
      <c r="H60" s="1627"/>
      <c r="I60" s="1627"/>
      <c r="J60" s="1628"/>
    </row>
    <row r="61" spans="1:10" ht="12" customHeight="1">
      <c r="A61" s="1626" t="s">
        <v>1252</v>
      </c>
      <c r="B61" s="1627"/>
      <c r="C61" s="1627"/>
      <c r="D61" s="1627"/>
      <c r="E61" s="1627"/>
      <c r="F61" s="1627"/>
      <c r="G61" s="1627"/>
      <c r="H61" s="1627"/>
      <c r="I61" s="1627"/>
      <c r="J61" s="1628"/>
    </row>
    <row r="62" spans="1:10" ht="12" customHeight="1">
      <c r="A62" s="1629" t="s">
        <v>1253</v>
      </c>
      <c r="B62" s="1630"/>
      <c r="C62" s="1630"/>
      <c r="D62" s="1630"/>
      <c r="E62" s="1630"/>
      <c r="F62" s="1630"/>
      <c r="G62" s="1630"/>
      <c r="H62" s="1630"/>
      <c r="I62" s="1630"/>
      <c r="J62" s="1631"/>
    </row>
    <row r="63" spans="1:10" ht="12" customHeight="1">
      <c r="A63" s="1626" t="s">
        <v>1254</v>
      </c>
      <c r="B63" s="1627"/>
      <c r="C63" s="1627"/>
      <c r="D63" s="1627"/>
      <c r="E63" s="1627"/>
      <c r="F63" s="1627"/>
      <c r="G63" s="1627"/>
      <c r="H63" s="1627"/>
      <c r="I63" s="1627"/>
      <c r="J63" s="1628"/>
    </row>
    <row r="64" spans="1:10" ht="12" customHeight="1">
      <c r="A64" s="1626" t="s">
        <v>1255</v>
      </c>
      <c r="B64" s="1627"/>
      <c r="C64" s="1627"/>
      <c r="D64" s="1627"/>
      <c r="E64" s="1627"/>
      <c r="F64" s="1627"/>
      <c r="G64" s="1627"/>
      <c r="H64" s="1627"/>
      <c r="I64" s="1627"/>
      <c r="J64" s="1628"/>
    </row>
    <row r="65" spans="1:10" ht="12" customHeight="1">
      <c r="A65" s="1626" t="s">
        <v>1256</v>
      </c>
      <c r="B65" s="1627"/>
      <c r="C65" s="1627"/>
      <c r="D65" s="1627"/>
      <c r="E65" s="1627"/>
      <c r="F65" s="1627"/>
      <c r="G65" s="1627"/>
      <c r="H65" s="1627"/>
      <c r="I65" s="1627"/>
      <c r="J65" s="1628"/>
    </row>
    <row r="66" spans="1:10" ht="12" customHeight="1">
      <c r="A66" s="1626" t="s">
        <v>1257</v>
      </c>
      <c r="B66" s="1627"/>
      <c r="C66" s="1627"/>
      <c r="D66" s="1627"/>
      <c r="E66" s="1627"/>
      <c r="F66" s="1627"/>
      <c r="G66" s="1627"/>
      <c r="H66" s="1627"/>
      <c r="I66" s="1627"/>
      <c r="J66" s="1628"/>
    </row>
    <row r="67" spans="1:10" ht="12" customHeight="1">
      <c r="A67" s="1626" t="s">
        <v>1258</v>
      </c>
      <c r="B67" s="1627"/>
      <c r="C67" s="1627"/>
      <c r="D67" s="1627"/>
      <c r="E67" s="1627"/>
      <c r="F67" s="1627"/>
      <c r="G67" s="1627"/>
      <c r="H67" s="1627"/>
      <c r="I67" s="1627"/>
      <c r="J67" s="1628"/>
    </row>
    <row r="68" spans="1:10" ht="12" customHeight="1">
      <c r="A68" s="1626" t="s">
        <v>1259</v>
      </c>
      <c r="B68" s="1627"/>
      <c r="C68" s="1627"/>
      <c r="D68" s="1627"/>
      <c r="E68" s="1627"/>
      <c r="F68" s="1627"/>
      <c r="G68" s="1627"/>
      <c r="H68" s="1627"/>
      <c r="I68" s="1627"/>
      <c r="J68" s="1628"/>
    </row>
    <row r="69" spans="1:10" ht="12" customHeight="1">
      <c r="A69" s="1626" t="s">
        <v>1260</v>
      </c>
      <c r="B69" s="1627"/>
      <c r="C69" s="1627"/>
      <c r="D69" s="1627"/>
      <c r="E69" s="1627"/>
      <c r="F69" s="1627"/>
      <c r="G69" s="1627"/>
      <c r="H69" s="1627"/>
      <c r="I69" s="1627"/>
      <c r="J69" s="1628"/>
    </row>
    <row r="70" spans="1:10" ht="12" customHeight="1">
      <c r="A70" s="1626" t="s">
        <v>1261</v>
      </c>
      <c r="B70" s="1627"/>
      <c r="C70" s="1627"/>
      <c r="D70" s="1627"/>
      <c r="E70" s="1627"/>
      <c r="F70" s="1627"/>
      <c r="G70" s="1627"/>
      <c r="H70" s="1627"/>
      <c r="I70" s="1627"/>
      <c r="J70" s="1628"/>
    </row>
    <row r="71" spans="1:10" ht="12" customHeight="1">
      <c r="A71" s="1626" t="s">
        <v>1262</v>
      </c>
      <c r="B71" s="1627"/>
      <c r="C71" s="1627"/>
      <c r="D71" s="1627"/>
      <c r="E71" s="1627"/>
      <c r="F71" s="1627"/>
      <c r="G71" s="1627"/>
      <c r="H71" s="1627"/>
      <c r="I71" s="1627"/>
      <c r="J71" s="1628"/>
    </row>
    <row r="72" spans="1:10" ht="12" customHeight="1">
      <c r="A72" s="1626" t="s">
        <v>1263</v>
      </c>
      <c r="B72" s="1627"/>
      <c r="C72" s="1627"/>
      <c r="D72" s="1627"/>
      <c r="E72" s="1627"/>
      <c r="F72" s="1627"/>
      <c r="G72" s="1627"/>
      <c r="H72" s="1627"/>
      <c r="I72" s="1627"/>
      <c r="J72" s="1628"/>
    </row>
    <row r="73" spans="1:10" ht="12" customHeight="1">
      <c r="A73" s="1626" t="s">
        <v>1264</v>
      </c>
      <c r="B73" s="1627"/>
      <c r="C73" s="1627"/>
      <c r="D73" s="1627"/>
      <c r="E73" s="1627"/>
      <c r="F73" s="1627"/>
      <c r="G73" s="1627"/>
      <c r="H73" s="1627"/>
      <c r="I73" s="1627"/>
      <c r="J73" s="1628"/>
    </row>
    <row r="74" spans="1:10" ht="12" customHeight="1">
      <c r="A74" s="1626" t="s">
        <v>1267</v>
      </c>
      <c r="B74" s="1627"/>
      <c r="C74" s="1627"/>
      <c r="D74" s="1627"/>
      <c r="E74" s="1627"/>
      <c r="F74" s="1627"/>
      <c r="G74" s="1627"/>
      <c r="H74" s="1627"/>
      <c r="I74" s="1627"/>
      <c r="J74" s="1628"/>
    </row>
    <row r="75" spans="1:10" ht="12" customHeight="1">
      <c r="A75" s="1626" t="s">
        <v>1265</v>
      </c>
      <c r="B75" s="1627"/>
      <c r="C75" s="1627"/>
      <c r="D75" s="1627"/>
      <c r="E75" s="1627"/>
      <c r="F75" s="1627"/>
      <c r="G75" s="1627"/>
      <c r="H75" s="1627"/>
      <c r="I75" s="1627"/>
      <c r="J75" s="1628"/>
    </row>
    <row r="76" spans="1:10" ht="12" customHeight="1">
      <c r="A76" s="1626" t="s">
        <v>1266</v>
      </c>
      <c r="B76" s="1627"/>
      <c r="C76" s="1627"/>
      <c r="D76" s="1627"/>
      <c r="E76" s="1627"/>
      <c r="F76" s="1627"/>
      <c r="G76" s="1627"/>
      <c r="H76" s="1627"/>
      <c r="I76" s="1627"/>
      <c r="J76" s="1628"/>
    </row>
    <row r="77" spans="1:10" ht="12" customHeight="1">
      <c r="A77" s="1626" t="s">
        <v>1268</v>
      </c>
      <c r="B77" s="1627"/>
      <c r="C77" s="1627"/>
      <c r="D77" s="1627"/>
      <c r="E77" s="1627"/>
      <c r="F77" s="1627"/>
      <c r="G77" s="1627"/>
      <c r="H77" s="1627"/>
      <c r="I77" s="1627"/>
      <c r="J77" s="1628"/>
    </row>
    <row r="78" spans="1:10" ht="12" customHeight="1">
      <c r="A78" s="1626" t="s">
        <v>1537</v>
      </c>
      <c r="B78" s="1627"/>
      <c r="C78" s="1627"/>
      <c r="D78" s="1627"/>
      <c r="E78" s="1627"/>
      <c r="F78" s="1627"/>
      <c r="G78" s="1627"/>
      <c r="H78" s="1627"/>
      <c r="I78" s="1627"/>
      <c r="J78" s="1628"/>
    </row>
    <row r="79" spans="1:10" ht="12" customHeight="1">
      <c r="A79" s="1626" t="s">
        <v>1269</v>
      </c>
      <c r="B79" s="1627"/>
      <c r="C79" s="1627"/>
      <c r="D79" s="1627"/>
      <c r="E79" s="1627"/>
      <c r="F79" s="1627"/>
      <c r="G79" s="1627"/>
      <c r="H79" s="1627"/>
      <c r="I79" s="1627"/>
      <c r="J79" s="1628"/>
    </row>
    <row r="80" spans="1:10" ht="12" customHeight="1">
      <c r="A80" s="1626" t="s">
        <v>1270</v>
      </c>
      <c r="B80" s="1627"/>
      <c r="C80" s="1627"/>
      <c r="D80" s="1627"/>
      <c r="E80" s="1627"/>
      <c r="F80" s="1627"/>
      <c r="G80" s="1627"/>
      <c r="H80" s="1627"/>
      <c r="I80" s="1627"/>
      <c r="J80" s="1628"/>
    </row>
    <row r="81" spans="1:10" ht="12" customHeight="1">
      <c r="A81" s="1626" t="s">
        <v>1536</v>
      </c>
      <c r="B81" s="1627"/>
      <c r="C81" s="1627"/>
      <c r="D81" s="1627"/>
      <c r="E81" s="1627"/>
      <c r="F81" s="1627"/>
      <c r="G81" s="1627"/>
      <c r="H81" s="1627"/>
      <c r="I81" s="1627"/>
      <c r="J81" s="1628"/>
    </row>
    <row r="82" spans="1:10" ht="12" customHeight="1">
      <c r="A82" s="1626" t="s">
        <v>1271</v>
      </c>
      <c r="B82" s="1627"/>
      <c r="C82" s="1627"/>
      <c r="D82" s="1627"/>
      <c r="E82" s="1627"/>
      <c r="F82" s="1627"/>
      <c r="G82" s="1627"/>
      <c r="H82" s="1627"/>
      <c r="I82" s="1627"/>
      <c r="J82" s="1628"/>
    </row>
    <row r="83" spans="1:10" ht="12" customHeight="1">
      <c r="A83" s="1626" t="s">
        <v>1272</v>
      </c>
      <c r="B83" s="1627"/>
      <c r="C83" s="1627"/>
      <c r="D83" s="1627"/>
      <c r="E83" s="1627"/>
      <c r="F83" s="1627"/>
      <c r="G83" s="1627"/>
      <c r="H83" s="1627"/>
      <c r="I83" s="1627"/>
      <c r="J83" s="1628"/>
    </row>
    <row r="84" spans="1:10" ht="12" customHeight="1">
      <c r="A84" s="1626" t="s">
        <v>1274</v>
      </c>
      <c r="B84" s="1627"/>
      <c r="C84" s="1627"/>
      <c r="D84" s="1627"/>
      <c r="E84" s="1627"/>
      <c r="F84" s="1627"/>
      <c r="G84" s="1627"/>
      <c r="H84" s="1627"/>
      <c r="I84" s="1627"/>
      <c r="J84" s="1628"/>
    </row>
    <row r="85" spans="1:10" ht="12" customHeight="1">
      <c r="A85" s="1626" t="s">
        <v>1273</v>
      </c>
      <c r="B85" s="1627"/>
      <c r="C85" s="1627"/>
      <c r="D85" s="1627"/>
      <c r="E85" s="1627"/>
      <c r="F85" s="1627"/>
      <c r="G85" s="1627"/>
      <c r="H85" s="1627"/>
      <c r="I85" s="1627"/>
      <c r="J85" s="1628"/>
    </row>
    <row r="86" spans="1:10" ht="12" customHeight="1">
      <c r="A86" s="1626" t="s">
        <v>1275</v>
      </c>
      <c r="B86" s="1627"/>
      <c r="C86" s="1627"/>
      <c r="D86" s="1627"/>
      <c r="E86" s="1627"/>
      <c r="F86" s="1627"/>
      <c r="G86" s="1627"/>
      <c r="H86" s="1627"/>
      <c r="I86" s="1627"/>
      <c r="J86" s="1628"/>
    </row>
    <row r="87" spans="1:10">
      <c r="A87" s="1610" t="s">
        <v>1233</v>
      </c>
      <c r="B87" s="1611"/>
      <c r="C87" s="1611"/>
      <c r="D87" s="1611"/>
      <c r="E87" s="1611"/>
      <c r="F87" s="1611"/>
      <c r="G87" s="1611"/>
      <c r="H87" s="1611"/>
      <c r="I87" s="1611"/>
      <c r="J87" s="1612"/>
    </row>
    <row r="88" spans="1:10" ht="9" customHeight="1">
      <c r="A88" s="1610"/>
      <c r="B88" s="1611"/>
      <c r="C88" s="1611"/>
      <c r="D88" s="1611"/>
      <c r="E88" s="1611"/>
      <c r="F88" s="1611"/>
      <c r="G88" s="1611"/>
      <c r="H88" s="1611"/>
      <c r="I88" s="1611"/>
      <c r="J88" s="1612"/>
    </row>
    <row r="89" spans="1:10">
      <c r="A89" s="1613" t="s">
        <v>1234</v>
      </c>
      <c r="B89" s="1614"/>
      <c r="C89" s="1614"/>
      <c r="D89" s="1614"/>
      <c r="E89" s="1614"/>
      <c r="F89" s="1614"/>
      <c r="G89" s="1614"/>
      <c r="H89" s="1614"/>
      <c r="I89" s="1614"/>
      <c r="J89" s="1615"/>
    </row>
    <row r="90" spans="1:10" ht="8.25" customHeight="1">
      <c r="A90" s="1613"/>
      <c r="B90" s="1614"/>
      <c r="C90" s="1614"/>
      <c r="D90" s="1614"/>
      <c r="E90" s="1614"/>
      <c r="F90" s="1614"/>
      <c r="G90" s="1614"/>
      <c r="H90" s="1614"/>
      <c r="I90" s="1614"/>
      <c r="J90" s="1615"/>
    </row>
    <row r="91" spans="1:10" ht="15" customHeight="1">
      <c r="A91" s="1613" t="s">
        <v>1777</v>
      </c>
      <c r="B91" s="1614"/>
      <c r="C91" s="1614"/>
      <c r="D91" s="1614"/>
      <c r="E91" s="1614"/>
      <c r="F91" s="1614"/>
      <c r="G91" s="1614"/>
      <c r="H91" s="1614"/>
      <c r="I91" s="1614"/>
      <c r="J91" s="1615"/>
    </row>
    <row r="92" spans="1:10">
      <c r="A92" s="1613"/>
      <c r="B92" s="1614"/>
      <c r="C92" s="1614"/>
      <c r="D92" s="1614"/>
      <c r="E92" s="1614"/>
      <c r="F92" s="1614"/>
      <c r="G92" s="1614"/>
      <c r="H92" s="1614"/>
      <c r="I92" s="1614"/>
      <c r="J92" s="1615"/>
    </row>
    <row r="93" spans="1:10">
      <c r="A93" s="1613"/>
      <c r="B93" s="1614"/>
      <c r="C93" s="1614"/>
      <c r="D93" s="1614"/>
      <c r="E93" s="1614"/>
      <c r="F93" s="1614"/>
      <c r="G93" s="1614"/>
      <c r="H93" s="1614"/>
      <c r="I93" s="1614"/>
      <c r="J93" s="1615"/>
    </row>
    <row r="94" spans="1:10">
      <c r="A94" s="1616"/>
      <c r="B94" s="1617"/>
      <c r="C94" s="1617"/>
      <c r="D94" s="1617"/>
      <c r="E94" s="1617"/>
      <c r="F94" s="1617"/>
      <c r="G94" s="1617"/>
      <c r="H94" s="1617"/>
      <c r="I94" s="1617"/>
      <c r="J94" s="1618"/>
    </row>
    <row r="95" spans="1:10">
      <c r="A95" s="1619" t="s">
        <v>1235</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c r="J100" s="1609"/>
    </row>
    <row r="101" spans="1:10">
      <c r="A101" s="545" t="s">
        <v>8</v>
      </c>
      <c r="B101" s="1597"/>
      <c r="C101" s="1597"/>
      <c r="D101" s="1598"/>
      <c r="E101" s="545" t="s">
        <v>8</v>
      </c>
      <c r="F101" s="1597"/>
      <c r="G101" s="1598"/>
      <c r="H101" s="545" t="s">
        <v>1014</v>
      </c>
      <c r="I101" s="1597"/>
      <c r="J101" s="1598"/>
    </row>
    <row r="102" spans="1:10">
      <c r="A102" s="547" t="s">
        <v>16</v>
      </c>
      <c r="B102" s="1599"/>
      <c r="C102" s="1560"/>
      <c r="D102" s="1561"/>
      <c r="E102" s="547" t="s">
        <v>16</v>
      </c>
      <c r="F102" s="1599"/>
      <c r="G102" s="1561"/>
      <c r="H102" s="547" t="s">
        <v>1015</v>
      </c>
      <c r="I102" s="1560"/>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MSite_CQA_TF_RCF_HG_AA_Site1_20170620143717</v>
      </c>
      <c r="D105" s="1570"/>
      <c r="E105" s="1570"/>
      <c r="F105" s="1569" t="s">
        <v>91</v>
      </c>
      <c r="G105" s="1569"/>
      <c r="H105" s="1571">
        <f ca="1">IF(INDIRECT("'Sales Order Form 3'!$D$14")="","",INDIRECT("'Sales Order Form 3'!$D$14"))</f>
        <v>9820143717</v>
      </c>
      <c r="I105" s="1571"/>
      <c r="J105" s="1572"/>
    </row>
    <row r="106" spans="1:10" ht="15" customHeight="1">
      <c r="A106" s="1568" t="s">
        <v>89</v>
      </c>
      <c r="B106" s="1569"/>
      <c r="C106" s="1570" t="str">
        <f ca="1">IF(INDIRECT("'Sales Order Form 3'!$D$7")="","",INDIRECT("'Sales Order Form 3'!$D$7"))</f>
        <v>MSite_CQA_TF_RCF_HG_AA_20170620143717</v>
      </c>
      <c r="D106" s="1570"/>
      <c r="E106" s="1570"/>
      <c r="F106" s="1569" t="s">
        <v>92</v>
      </c>
      <c r="G106" s="1569"/>
      <c r="H106" s="1585">
        <f ca="1">IF(INDIRECT("'Sales Order Form 3'!$D$15")="","",INDIRECT("'Sales Order Form 3'!$D$15"))</f>
        <v>9820143717</v>
      </c>
      <c r="I106" s="1585"/>
      <c r="J106" s="1586"/>
    </row>
    <row r="107" spans="1:10" ht="15" customHeight="1">
      <c r="A107" s="1568" t="s">
        <v>90</v>
      </c>
      <c r="B107" s="1569"/>
      <c r="C107" s="1584" t="str">
        <f ca="1">IF(INDIRECT("'Sales Order Form 3'!$D$8")="","",INDIRECT("'Sales Order Form 3'!$D$8"))</f>
        <v>FName LNameSite1_20170620143717</v>
      </c>
      <c r="D107" s="1584"/>
      <c r="E107" s="1584"/>
      <c r="F107" s="1569" t="s">
        <v>93</v>
      </c>
      <c r="G107" s="1569"/>
      <c r="H107" s="1585">
        <f ca="1">IF(INDIRECT("'Sales Order Form 3'!$D$16")="","",INDIRECT("'Sales Order Form 3'!$D$16"))</f>
        <v>9820143717</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5" t="str">
        <f ca="1">IF(INDIRECT("'Sales Order Form 3'!$D$17")="","",INDIRECT("'Sales Order Form 3'!$D$17"))</f>
        <v>email_20143717@maildrop.cc</v>
      </c>
      <c r="I108" s="1585"/>
      <c r="J108" s="1586"/>
    </row>
    <row r="109" spans="1:10" ht="15" customHeight="1">
      <c r="A109" s="1568" t="s">
        <v>1214</v>
      </c>
      <c r="B109" s="1569"/>
      <c r="C109" s="1584" t="str">
        <f ca="1">IF(INDIRECT("'Sales Order Form 3'!$D$10")="","",INDIRECT("'Sales Order Form 3'!$D$10"))</f>
        <v/>
      </c>
      <c r="D109" s="1584"/>
      <c r="E109" s="1584"/>
      <c r="F109" s="1569" t="s">
        <v>714</v>
      </c>
      <c r="G109" s="1569"/>
      <c r="H109" s="1585" t="str">
        <f ca="1">IF(INDIRECT("'Sales Order Form 3'!$D$22")="","",INDIRECT("'Sales Order Form 3'!$D$22"))</f>
        <v>Standard</v>
      </c>
      <c r="I109" s="1585"/>
      <c r="J109" s="1586"/>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581">
        <f ca="1">IF(INDIRECT("'Sales Order Form 3'!$D$13")="","",INDIRECT("'Sales Order Form 3'!$D$13"))</f>
        <v>19335</v>
      </c>
      <c r="D112" s="1581"/>
      <c r="E112" s="1581"/>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LNameSite1_20170620143717</v>
      </c>
      <c r="D117" s="1570"/>
      <c r="E117" s="1570"/>
      <c r="F117" s="1569" t="s">
        <v>14</v>
      </c>
      <c r="G117" s="1569"/>
      <c r="H117" s="1574">
        <f ca="1">IF(INDIRECT("'Sales Order Form 3'!$L$14")="","",INDIRECT("'Sales Order Form 3'!$L$14"))</f>
        <v>19335</v>
      </c>
      <c r="I117" s="1574"/>
      <c r="J117" s="1575"/>
    </row>
    <row r="118" spans="1:10">
      <c r="A118" s="1568" t="s">
        <v>1213</v>
      </c>
      <c r="B118" s="1569"/>
      <c r="C118" s="1570" t="str">
        <f ca="1">IF(INDIRECT("'Sales Order Form 3'!$L$10")="","",INDIRECT("'Sales Order Form 3'!$L$10"))</f>
        <v>12 ADAMS LN</v>
      </c>
      <c r="D118" s="1570"/>
      <c r="E118" s="1570"/>
      <c r="F118" s="1569" t="s">
        <v>12</v>
      </c>
      <c r="G118" s="1569"/>
      <c r="H118" s="1571">
        <f ca="1">IF(INDIRECT("'Sales Order Form 3'!$L$15")="","",INDIRECT("'Sales Order Form 3'!$L$15"))</f>
        <v>9820143717</v>
      </c>
      <c r="I118" s="1571"/>
      <c r="J118" s="1572"/>
    </row>
    <row r="119" spans="1:10">
      <c r="A119" s="1568" t="s">
        <v>1214</v>
      </c>
      <c r="B119" s="1569"/>
      <c r="C119" s="1570" t="str">
        <f ca="1">IF(INDIRECT("'Sales Order Form 3'!$L$11")="","",INDIRECT("'Sales Order Form 3'!$L$11"))</f>
        <v/>
      </c>
      <c r="D119" s="1570"/>
      <c r="E119" s="1570"/>
      <c r="F119" s="1569" t="s">
        <v>1006</v>
      </c>
      <c r="G119" s="1569"/>
      <c r="H119" s="1571">
        <f ca="1">IF(INDIRECT("'Sales Order Form 3'!$L$16")="","",INDIRECT("'Sales Order Form 3'!$L$16"))</f>
        <v>9820143717</v>
      </c>
      <c r="I119" s="1571"/>
      <c r="J119" s="1572"/>
    </row>
    <row r="120" spans="1:10">
      <c r="A120" s="1568" t="s">
        <v>11</v>
      </c>
      <c r="B120" s="1569"/>
      <c r="C120" s="1570" t="str">
        <f ca="1">IF(INDIRECT("'Sales Order Form 3'!$L$12")="","",INDIRECT("'Sales Order Form 3'!$L$12"))</f>
        <v>DOWNINGTOWN</v>
      </c>
      <c r="D120" s="1570"/>
      <c r="E120" s="1570"/>
      <c r="F120" s="1569" t="s">
        <v>15</v>
      </c>
      <c r="G120" s="1569"/>
      <c r="H120" s="1573" t="str">
        <f ca="1">IF(INDIRECT("'Sales Order Form 3'!$L$17")="","",INDIRECT("'Sales Order Form 3'!$L$17"))</f>
        <v>email_20143717@maildrop.cc</v>
      </c>
      <c r="I120" s="1571"/>
      <c r="J120" s="1572"/>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v>
      </c>
      <c r="G125" s="552">
        <v>44.95</v>
      </c>
      <c r="H125" s="552">
        <v>29.95</v>
      </c>
      <c r="I125" s="552">
        <v>89.9</v>
      </c>
      <c r="J125" s="552">
        <v>59.9</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1747</v>
      </c>
      <c r="B152" s="1560"/>
      <c r="C152" s="1560"/>
      <c r="D152" s="1560"/>
      <c r="E152" s="1561"/>
      <c r="F152" s="551">
        <v>4</v>
      </c>
      <c r="G152" s="552">
        <v>5.95</v>
      </c>
      <c r="H152" s="552">
        <v>0</v>
      </c>
      <c r="I152" s="552">
        <v>23.8</v>
      </c>
      <c r="J152" s="552">
        <v>0</v>
      </c>
    </row>
    <row r="153" spans="1:10">
      <c r="A153" s="1559" t="s">
        <v>1748</v>
      </c>
      <c r="B153" s="1560"/>
      <c r="C153" s="1560"/>
      <c r="D153" s="1560"/>
      <c r="E153" s="1561"/>
      <c r="F153" s="551">
        <v>4</v>
      </c>
      <c r="G153" s="552">
        <v>6.95</v>
      </c>
      <c r="H153" s="552">
        <v>0</v>
      </c>
      <c r="I153" s="552">
        <v>27.8</v>
      </c>
      <c r="J153" s="552">
        <v>0</v>
      </c>
    </row>
    <row r="154" spans="1:10">
      <c r="A154" s="1559" t="s">
        <v>1749</v>
      </c>
      <c r="B154" s="1560"/>
      <c r="C154" s="1560"/>
      <c r="D154" s="1560"/>
      <c r="E154" s="1561"/>
      <c r="F154" s="551">
        <v>4</v>
      </c>
      <c r="G154" s="552">
        <v>9.9499999999999993</v>
      </c>
      <c r="H154" s="552">
        <v>0</v>
      </c>
      <c r="I154" s="552">
        <v>39.799999999999997</v>
      </c>
      <c r="J154" s="552">
        <v>0</v>
      </c>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295.34999999999997</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f ca="1">IF(INDIRECT("'Sales Order Form 3'!$M$24")="","",INDIRECT("'Sales Order Form 3'!$M$24"))</f>
        <v>295.34999999999997</v>
      </c>
      <c r="I185" s="1535"/>
      <c r="J185" s="1536"/>
    </row>
    <row r="186" spans="1:10" ht="29.25" customHeight="1">
      <c r="A186" s="1537" t="s">
        <v>1726</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201.64999999999998</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300.64999999999998</v>
      </c>
      <c r="I191" s="1535"/>
      <c r="J191" s="1536"/>
    </row>
    <row r="192" spans="1:10" ht="15.75" hidden="1" customHeight="1">
      <c r="A192" s="1591" t="s">
        <v>1047</v>
      </c>
      <c r="B192" s="1592"/>
      <c r="C192" s="1592"/>
      <c r="D192" s="1592"/>
      <c r="E192" s="1592"/>
      <c r="F192" s="1592"/>
      <c r="G192" s="1592"/>
      <c r="H192" s="1592"/>
      <c r="I192" s="1592"/>
      <c r="J192" s="1593"/>
    </row>
    <row r="193" spans="1:10" ht="15.75">
      <c r="A193" s="1562" t="s">
        <v>1222</v>
      </c>
      <c r="B193" s="1563"/>
      <c r="C193" s="1563"/>
      <c r="D193" s="1563"/>
      <c r="E193" s="1563"/>
      <c r="F193" s="1563"/>
      <c r="G193" s="1563"/>
      <c r="H193" s="1563"/>
      <c r="I193" s="1563"/>
      <c r="J193" s="1564"/>
    </row>
    <row r="194" spans="1:10">
      <c r="A194" s="1568" t="s">
        <v>682</v>
      </c>
      <c r="B194" s="1569"/>
      <c r="C194" s="1570" t="str">
        <f ca="1">IF(INDIRECT("'Sales Order Form 4'!$D$6")="","",INDIRECT("'Sales Order Form 4'!$D$6"))</f>
        <v>MSite_CQA_TF_RCF_HG_AA_Site2_20170620143717</v>
      </c>
      <c r="D194" s="1570"/>
      <c r="E194" s="1570"/>
      <c r="F194" s="1569" t="s">
        <v>91</v>
      </c>
      <c r="G194" s="1569"/>
      <c r="H194" s="1571">
        <f ca="1">IF(INDIRECT("'Sales Order Form 4'!$D$14")="","",INDIRECT("'Sales Order Form 4'!$D$14"))</f>
        <v>9820143717</v>
      </c>
      <c r="I194" s="1571"/>
      <c r="J194" s="1572"/>
    </row>
    <row r="195" spans="1:10">
      <c r="A195" s="1568" t="s">
        <v>89</v>
      </c>
      <c r="B195" s="1569"/>
      <c r="C195" s="1570" t="str">
        <f ca="1">IF(INDIRECT("'Sales Order Form 4'!$D$7")="","",INDIRECT("'Sales Order Form 4'!$D$7"))</f>
        <v>MSite_CQA_TF_RCF_HG_AA_20170620143717</v>
      </c>
      <c r="D195" s="1570"/>
      <c r="E195" s="1570"/>
      <c r="F195" s="1569" t="s">
        <v>92</v>
      </c>
      <c r="G195" s="1569"/>
      <c r="H195" s="1571">
        <f ca="1">IF(INDIRECT("'Sales Order Form 4'!$D$15")="","",INDIRECT("'Sales Order Form 4'!$D$15"))</f>
        <v>9820143717</v>
      </c>
      <c r="I195" s="1571"/>
      <c r="J195" s="1572"/>
    </row>
    <row r="196" spans="1:10">
      <c r="A196" s="1568" t="s">
        <v>90</v>
      </c>
      <c r="B196" s="1569"/>
      <c r="C196" s="1584" t="str">
        <f ca="1">IF(INDIRECT("'Sales Order Form 4'!$D$8")="","",INDIRECT("'Sales Order Form 4'!$D$8"))</f>
        <v>FName LNameSite2_20170620143717</v>
      </c>
      <c r="D196" s="1584"/>
      <c r="E196" s="1584"/>
      <c r="F196" s="1569" t="s">
        <v>93</v>
      </c>
      <c r="G196" s="1569"/>
      <c r="H196" s="1571">
        <f ca="1">IF(INDIRECT("'Sales Order Form 4'!$D$16")="","",INDIRECT("'Sales Order Form 4'!$D$16"))</f>
        <v>9820143717</v>
      </c>
      <c r="I196" s="1571"/>
      <c r="J196" s="1572"/>
    </row>
    <row r="197" spans="1:10">
      <c r="A197" s="1568" t="s">
        <v>1213</v>
      </c>
      <c r="B197" s="1569"/>
      <c r="C197" s="1584" t="str">
        <f ca="1">IF(INDIRECT("'Sales Order Form 4'!$D$9")="","",INDIRECT("'Sales Order Form 4'!$D$9"))</f>
        <v>12 ADAMS LN</v>
      </c>
      <c r="D197" s="1584"/>
      <c r="E197" s="1584"/>
      <c r="F197" s="1569" t="s">
        <v>15</v>
      </c>
      <c r="G197" s="1569"/>
      <c r="H197" s="1573" t="str">
        <f ca="1">IF(INDIRECT("'Sales Order Form 4'!$D$17")="","",INDIRECT("'Sales Order Form 4'!$D$17"))</f>
        <v>email_20143717@maildrop.cc</v>
      </c>
      <c r="I197" s="1571"/>
      <c r="J197" s="1572"/>
    </row>
    <row r="198" spans="1:10">
      <c r="A198" s="1568" t="s">
        <v>1214</v>
      </c>
      <c r="B198" s="1569"/>
      <c r="C198" s="1584" t="str">
        <f ca="1">IF(INDIRECT("'Sales Order Form 4'!$D$10")="","",INDIRECT("'Sales Order Form 4'!$D$10"))</f>
        <v/>
      </c>
      <c r="D198" s="1584"/>
      <c r="E198" s="1584"/>
      <c r="F198" s="1569" t="s">
        <v>714</v>
      </c>
      <c r="G198" s="1569"/>
      <c r="H198" s="1585" t="str">
        <f ca="1">IF(INDIRECT("'Sales Order Form 4'!$D$22")="","",INDIRECT("'Sales Order Form 4'!$D$22"))</f>
        <v>Standard</v>
      </c>
      <c r="I198" s="1585"/>
      <c r="J198" s="1586"/>
    </row>
    <row r="199" spans="1:10">
      <c r="A199" s="1568" t="s">
        <v>11</v>
      </c>
      <c r="B199" s="1569"/>
      <c r="C199" s="1584" t="str">
        <f ca="1">IF(INDIRECT("'Sales Order Form 4'!$D$11")="","",INDIRECT("'Sales Order Form 4'!$D$11"))</f>
        <v>DOWNINGTOWN</v>
      </c>
      <c r="D199" s="1584"/>
      <c r="E199" s="1584"/>
      <c r="F199" s="1587" t="s">
        <v>1232</v>
      </c>
      <c r="G199" s="1587"/>
      <c r="H199" s="1588" t="str">
        <f ca="1">IF(INDIRECT("'Sales Order Form 4'!$M$53")="","",INDIRECT("'Sales Order Form 4'!$M$53"))</f>
        <v>12 ADAMS LN</v>
      </c>
      <c r="I199" s="1589"/>
      <c r="J199" s="1590"/>
    </row>
    <row r="200" spans="1:10">
      <c r="A200" s="1568" t="s">
        <v>13</v>
      </c>
      <c r="B200" s="1569"/>
      <c r="C200" s="1584" t="str">
        <f ca="1">IF(INDIRECT("'Sales Order Form 4'!$D$12")="","",INDIRECT("'Sales Order Form 4'!$D$12"))</f>
        <v>PA</v>
      </c>
      <c r="D200" s="1584"/>
      <c r="E200" s="1584"/>
      <c r="F200" s="1587"/>
      <c r="G200" s="1587"/>
      <c r="H200" s="1580" t="str">
        <f ca="1">IF(INDIRECT("'Sales Order Form 4'!$M$54")="","",INDIRECT("'Sales Order Form 4'!$M$54"))</f>
        <v/>
      </c>
      <c r="I200" s="1578"/>
      <c r="J200" s="1579"/>
    </row>
    <row r="201" spans="1:10">
      <c r="A201" s="1568" t="s">
        <v>14</v>
      </c>
      <c r="B201" s="1569"/>
      <c r="C201" s="1581">
        <f ca="1">IF(INDIRECT("'Sales Order Form 4'!$D$13")="","",INDIRECT("'Sales Order Form 4'!$D$13"))</f>
        <v>19335</v>
      </c>
      <c r="D201" s="1581"/>
      <c r="E201" s="1581"/>
      <c r="F201" s="1582"/>
      <c r="G201" s="1582"/>
      <c r="H201" s="1583" t="str">
        <f ca="1">IF(INDIRECT("'Sales Order Form 4'!$M$55")="","",INDIRECT("'Sales Order Form 4'!$M$55"))</f>
        <v>DOWNINGTOWN, PA  19335</v>
      </c>
      <c r="I201" s="1570"/>
      <c r="J201" s="1577"/>
    </row>
    <row r="202" spans="1:10">
      <c r="A202" s="542"/>
      <c r="B202" s="543"/>
      <c r="C202" s="543"/>
      <c r="D202" s="543"/>
      <c r="E202" s="543"/>
      <c r="F202" s="543"/>
      <c r="G202" s="543"/>
      <c r="H202" s="543"/>
      <c r="I202" s="543"/>
      <c r="J202" s="544"/>
    </row>
    <row r="203" spans="1:10" ht="15.75">
      <c r="A203" s="1562" t="s">
        <v>1223</v>
      </c>
      <c r="B203" s="1563"/>
      <c r="C203" s="1563"/>
      <c r="D203" s="1563"/>
      <c r="E203" s="1563"/>
      <c r="F203" s="1563"/>
      <c r="G203" s="1563"/>
      <c r="H203" s="1563"/>
      <c r="I203" s="1563"/>
      <c r="J203" s="1564"/>
    </row>
    <row r="204" spans="1:10">
      <c r="A204" s="1568" t="s">
        <v>1224</v>
      </c>
      <c r="B204" s="1569"/>
      <c r="C204" s="1576"/>
      <c r="D204" s="1570"/>
      <c r="E204" s="1570"/>
      <c r="F204" s="1569" t="s">
        <v>1225</v>
      </c>
      <c r="G204" s="1569"/>
      <c r="H204" s="1570">
        <f ca="1">IF(INDIRECT("'Sales Order Form 4'!$M$21")="","",INDIRECT("'Sales Order Form 4'!$M$21"))</f>
        <v>24</v>
      </c>
      <c r="I204" s="1570"/>
      <c r="J204" s="1577"/>
    </row>
    <row r="205" spans="1:10">
      <c r="A205" s="1568"/>
      <c r="B205" s="1569"/>
      <c r="C205" s="1578" t="s">
        <v>108</v>
      </c>
      <c r="D205" s="1578"/>
      <c r="E205" s="1578"/>
      <c r="F205" s="1578"/>
      <c r="G205" s="1578"/>
      <c r="H205" s="1578"/>
      <c r="I205" s="1578"/>
      <c r="J205" s="1579"/>
    </row>
    <row r="206" spans="1:10">
      <c r="A206" s="1568" t="s">
        <v>1226</v>
      </c>
      <c r="B206" s="1569"/>
      <c r="C206" s="1570" t="str">
        <f ca="1">IF(INDIRECT("'Sales Order Form 4'!$L$9")="","",INDIRECT("'Sales Order Form 4'!$L$9"))</f>
        <v>FName LNameSite2_20170620143717</v>
      </c>
      <c r="D206" s="1570"/>
      <c r="E206" s="1570"/>
      <c r="F206" s="1569" t="s">
        <v>14</v>
      </c>
      <c r="G206" s="1569"/>
      <c r="H206" s="1574">
        <f ca="1">IF(INDIRECT("'Sales Order Form 4'!$L$14")="","",INDIRECT("'Sales Order Form 4'!$L$14"))</f>
        <v>19335</v>
      </c>
      <c r="I206" s="1574"/>
      <c r="J206" s="1575"/>
    </row>
    <row r="207" spans="1:10">
      <c r="A207" s="1568" t="s">
        <v>1213</v>
      </c>
      <c r="B207" s="1569"/>
      <c r="C207" s="1570" t="str">
        <f ca="1">IF(INDIRECT("'Sales Order Form 4'!$L$10")="","",INDIRECT("'Sales Order Form 4'!$L$10"))</f>
        <v>12 ADAMS LN</v>
      </c>
      <c r="D207" s="1570"/>
      <c r="E207" s="1570"/>
      <c r="F207" s="1569" t="s">
        <v>12</v>
      </c>
      <c r="G207" s="1569"/>
      <c r="H207" s="1571">
        <f ca="1">IF(INDIRECT("'Sales Order Form 4'!$L$15")="","",INDIRECT("'Sales Order Form 4'!$L$15"))</f>
        <v>9820143717</v>
      </c>
      <c r="I207" s="1571"/>
      <c r="J207" s="1572"/>
    </row>
    <row r="208" spans="1:10">
      <c r="A208" s="1568" t="s">
        <v>1214</v>
      </c>
      <c r="B208" s="1569"/>
      <c r="C208" s="1570" t="str">
        <f ca="1">IF(INDIRECT("'Sales Order Form 4'!$L$11")="","",INDIRECT("'Sales Order Form 4'!$L$11"))</f>
        <v/>
      </c>
      <c r="D208" s="1570"/>
      <c r="E208" s="1570"/>
      <c r="F208" s="1569" t="s">
        <v>1006</v>
      </c>
      <c r="G208" s="1569"/>
      <c r="H208" s="1571">
        <f ca="1">IF(INDIRECT("'Sales Order Form 4'!$L$16")="","",INDIRECT("'Sales Order Form 4'!$L$16"))</f>
        <v>9820143717</v>
      </c>
      <c r="I208" s="1571"/>
      <c r="J208" s="1572"/>
    </row>
    <row r="209" spans="1:10">
      <c r="A209" s="1568" t="s">
        <v>11</v>
      </c>
      <c r="B209" s="1569"/>
      <c r="C209" s="1570" t="str">
        <f ca="1">IF(INDIRECT("'Sales Order Form 4'!$L$12")="","",INDIRECT("'Sales Order Form 4'!$L$12"))</f>
        <v>DOWNINGTOWN</v>
      </c>
      <c r="D209" s="1570"/>
      <c r="E209" s="1570"/>
      <c r="F209" s="1569" t="s">
        <v>15</v>
      </c>
      <c r="G209" s="1569"/>
      <c r="H209" s="1573" t="str">
        <f ca="1">IF(INDIRECT("'Sales Order Form 4'!$L$17")="","",INDIRECT("'Sales Order Form 4'!$L$17"))</f>
        <v>email_20143717@maildrop.cc</v>
      </c>
      <c r="I209" s="1571"/>
      <c r="J209" s="1572"/>
    </row>
    <row r="210" spans="1:10">
      <c r="A210" s="1568" t="s">
        <v>13</v>
      </c>
      <c r="B210" s="1569"/>
      <c r="C210" s="1570" t="str">
        <f ca="1">IF(INDIRECT("'Sales Order Form 4'!$L$13")="","",INDIRECT("'Sales Order Form 4'!$L$13"))</f>
        <v>PA</v>
      </c>
      <c r="D210" s="1570"/>
      <c r="E210" s="1570"/>
      <c r="F210" s="543"/>
      <c r="G210" s="543"/>
      <c r="H210" s="543"/>
      <c r="I210" s="543"/>
      <c r="J210" s="544"/>
    </row>
    <row r="211" spans="1:10">
      <c r="A211" s="542"/>
      <c r="B211" s="543"/>
      <c r="C211" s="543"/>
      <c r="D211" s="543"/>
      <c r="E211" s="543"/>
      <c r="F211" s="543"/>
      <c r="G211" s="543"/>
      <c r="H211" s="543"/>
      <c r="I211" s="543"/>
      <c r="J211" s="544"/>
    </row>
    <row r="212" spans="1:10" ht="15.75">
      <c r="A212" s="1562" t="s">
        <v>1236</v>
      </c>
      <c r="B212" s="1563"/>
      <c r="C212" s="1563"/>
      <c r="D212" s="1563"/>
      <c r="E212" s="1563"/>
      <c r="F212" s="1563"/>
      <c r="G212" s="1563"/>
      <c r="H212" s="1563"/>
      <c r="I212" s="1563"/>
      <c r="J212" s="1564"/>
    </row>
    <row r="213" spans="1:10" ht="27.75" customHeight="1">
      <c r="A213" s="1565" t="s">
        <v>34</v>
      </c>
      <c r="B213" s="1566"/>
      <c r="C213" s="1566"/>
      <c r="D213" s="1566"/>
      <c r="E213" s="1567"/>
      <c r="F213" s="548" t="s">
        <v>35</v>
      </c>
      <c r="G213" s="549" t="s">
        <v>1227</v>
      </c>
      <c r="H213" s="549" t="s">
        <v>1228</v>
      </c>
      <c r="I213" s="550" t="s">
        <v>1229</v>
      </c>
      <c r="J213" s="550" t="s">
        <v>891</v>
      </c>
    </row>
    <row r="214" spans="1:10">
      <c r="A214" s="1559" t="s">
        <v>731</v>
      </c>
      <c r="B214" s="1560"/>
      <c r="C214" s="1560"/>
      <c r="D214" s="1560"/>
      <c r="E214" s="1561"/>
      <c r="F214" s="551">
        <v>2</v>
      </c>
      <c r="G214" s="552">
        <v>44.95</v>
      </c>
      <c r="H214" s="552">
        <v>29.95</v>
      </c>
      <c r="I214" s="552">
        <v>89.9</v>
      </c>
      <c r="J214" s="552">
        <v>59.9</v>
      </c>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c r="A238" s="1562" t="s">
        <v>1237</v>
      </c>
      <c r="B238" s="1563"/>
      <c r="C238" s="1563"/>
      <c r="D238" s="1563"/>
      <c r="E238" s="1563"/>
      <c r="F238" s="1563"/>
      <c r="G238" s="1563"/>
      <c r="H238" s="1563"/>
      <c r="I238" s="1563"/>
      <c r="J238" s="1564"/>
    </row>
    <row r="239" spans="1:10" ht="29.25" customHeight="1">
      <c r="A239" s="1565" t="s">
        <v>1238</v>
      </c>
      <c r="B239" s="1566"/>
      <c r="C239" s="1566"/>
      <c r="D239" s="1566"/>
      <c r="E239" s="1567"/>
      <c r="F239" s="548" t="s">
        <v>35</v>
      </c>
      <c r="G239" s="549" t="s">
        <v>1227</v>
      </c>
      <c r="H239" s="549" t="s">
        <v>1228</v>
      </c>
      <c r="I239" s="550" t="s">
        <v>1229</v>
      </c>
      <c r="J239" s="550" t="s">
        <v>891</v>
      </c>
    </row>
    <row r="240" spans="1:10">
      <c r="A240" s="1559" t="s">
        <v>1288</v>
      </c>
      <c r="B240" s="1560"/>
      <c r="C240" s="1560"/>
      <c r="D240" s="1560"/>
      <c r="E240" s="1561"/>
      <c r="F240" s="551">
        <v>1</v>
      </c>
      <c r="G240" s="552">
        <v>9.9499999999999993</v>
      </c>
      <c r="H240" s="552">
        <v>0</v>
      </c>
      <c r="I240" s="552">
        <v>9.9499999999999993</v>
      </c>
      <c r="J240" s="552">
        <v>0</v>
      </c>
    </row>
    <row r="241" spans="1:10">
      <c r="A241" s="1559" t="s">
        <v>1747</v>
      </c>
      <c r="B241" s="1560"/>
      <c r="C241" s="1560"/>
      <c r="D241" s="1560"/>
      <c r="E241" s="1561"/>
      <c r="F241" s="551">
        <v>4</v>
      </c>
      <c r="G241" s="552">
        <v>5.95</v>
      </c>
      <c r="H241" s="552">
        <v>0</v>
      </c>
      <c r="I241" s="552">
        <v>23.8</v>
      </c>
      <c r="J241" s="552">
        <v>0</v>
      </c>
    </row>
    <row r="242" spans="1:10">
      <c r="A242" s="1559" t="s">
        <v>1748</v>
      </c>
      <c r="B242" s="1560"/>
      <c r="C242" s="1560"/>
      <c r="D242" s="1560"/>
      <c r="E242" s="1561"/>
      <c r="F242" s="551">
        <v>4</v>
      </c>
      <c r="G242" s="552">
        <v>6.95</v>
      </c>
      <c r="H242" s="552">
        <v>0</v>
      </c>
      <c r="I242" s="552">
        <v>27.8</v>
      </c>
      <c r="J242" s="552">
        <v>0</v>
      </c>
    </row>
    <row r="243" spans="1:10">
      <c r="A243" s="1559" t="s">
        <v>1749</v>
      </c>
      <c r="B243" s="1560"/>
      <c r="C243" s="1560"/>
      <c r="D243" s="1560"/>
      <c r="E243" s="1561"/>
      <c r="F243" s="551">
        <v>4</v>
      </c>
      <c r="G243" s="552">
        <v>9.9499999999999993</v>
      </c>
      <c r="H243" s="552">
        <v>0</v>
      </c>
      <c r="I243" s="552">
        <v>39.799999999999997</v>
      </c>
      <c r="J243" s="552">
        <v>0</v>
      </c>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c r="A264" s="1556" t="s">
        <v>1230</v>
      </c>
      <c r="B264" s="1556"/>
      <c r="C264" s="1556"/>
      <c r="D264" s="1556"/>
      <c r="E264" s="1556"/>
      <c r="F264" s="1556"/>
      <c r="G264" s="1556"/>
      <c r="H264" s="1556"/>
      <c r="I264" s="1556"/>
      <c r="J264" s="1556"/>
    </row>
    <row r="265" spans="1:10">
      <c r="A265" s="1538" t="s">
        <v>25</v>
      </c>
      <c r="B265" s="1539"/>
      <c r="C265" s="1539"/>
      <c r="D265" s="1539"/>
      <c r="E265" s="1539"/>
      <c r="F265" s="1539"/>
      <c r="G265" s="1539"/>
      <c r="H265" s="1539"/>
      <c r="I265" s="1539"/>
      <c r="J265" s="1540"/>
    </row>
    <row r="266" spans="1:10">
      <c r="A266" s="1531" t="s">
        <v>1527</v>
      </c>
      <c r="B266" s="1532"/>
      <c r="C266" s="1532"/>
      <c r="D266" s="1532"/>
      <c r="E266" s="1532"/>
      <c r="F266" s="1532"/>
      <c r="G266" s="1533"/>
      <c r="H266" s="1534">
        <f ca="1">IF(INDIRECT("'Sales Order Form 4'!$M$22")="","",INDIRECT("'Sales Order Form 4'!$M$22"))</f>
        <v>295.34999999999997</v>
      </c>
      <c r="I266" s="1535"/>
      <c r="J266" s="1536"/>
    </row>
    <row r="267" spans="1:10">
      <c r="A267" s="1531" t="s">
        <v>30</v>
      </c>
      <c r="B267" s="1532"/>
      <c r="C267" s="1532"/>
      <c r="D267" s="1532"/>
      <c r="E267" s="1532"/>
      <c r="F267" s="1532"/>
      <c r="G267" s="1533"/>
      <c r="H267" s="1557">
        <f ca="1">IF(INDIRECT("'Sales Order Form 4'!$M$22")="","",INDIRECT("'Sales Order Form 4'!$M$23"))</f>
        <v>0</v>
      </c>
      <c r="I267" s="1535"/>
      <c r="J267" s="1536"/>
    </row>
    <row r="268" spans="1:10">
      <c r="A268" s="1531" t="s">
        <v>1276</v>
      </c>
      <c r="B268" s="1532"/>
      <c r="C268" s="1532"/>
      <c r="D268" s="1532"/>
      <c r="E268" s="1532"/>
      <c r="F268" s="1532"/>
      <c r="G268" s="1533"/>
      <c r="H268" s="1541" t="str">
        <f ca="1">IF(INDIRECT("'Sales Order Form 4'!$D$25")="","",INDIRECT("'Sales Order Form 4'!$D$25"))</f>
        <v/>
      </c>
      <c r="I268" s="1542"/>
      <c r="J268" s="1543"/>
    </row>
    <row r="269" spans="1:10">
      <c r="A269" s="1531" t="s">
        <v>1277</v>
      </c>
      <c r="B269" s="1532"/>
      <c r="C269" s="1532"/>
      <c r="D269" s="1532"/>
      <c r="E269" s="1532"/>
      <c r="F269" s="1532"/>
      <c r="G269" s="1533"/>
      <c r="H269" s="1544"/>
      <c r="I269" s="1545"/>
      <c r="J269" s="1546"/>
    </row>
    <row r="270" spans="1:10">
      <c r="A270" s="1547" t="str">
        <f ca="1">IF(INDIRECT("'Sales Order Form 4'!$C$27")="","",INDIRECT("'Sales Order Form 4'!$C$27"))</f>
        <v/>
      </c>
      <c r="B270" s="1548"/>
      <c r="C270" s="1548"/>
      <c r="D270" s="1548"/>
      <c r="E270" s="1548"/>
      <c r="F270" s="1548"/>
      <c r="G270" s="1548"/>
      <c r="H270" s="1548"/>
      <c r="I270" s="1548"/>
      <c r="J270" s="1549"/>
    </row>
    <row r="271" spans="1:10">
      <c r="A271" s="1550"/>
      <c r="B271" s="1551"/>
      <c r="C271" s="1551"/>
      <c r="D271" s="1551"/>
      <c r="E271" s="1551"/>
      <c r="F271" s="1551"/>
      <c r="G271" s="1551"/>
      <c r="H271" s="1551"/>
      <c r="I271" s="1551"/>
      <c r="J271" s="1552"/>
    </row>
    <row r="272" spans="1:10">
      <c r="A272" s="1550"/>
      <c r="B272" s="1551"/>
      <c r="C272" s="1551"/>
      <c r="D272" s="1551"/>
      <c r="E272" s="1551"/>
      <c r="F272" s="1551"/>
      <c r="G272" s="1551"/>
      <c r="H272" s="1551"/>
      <c r="I272" s="1551"/>
      <c r="J272" s="1552"/>
    </row>
    <row r="273" spans="1:10">
      <c r="A273" s="1553"/>
      <c r="B273" s="1554"/>
      <c r="C273" s="1554"/>
      <c r="D273" s="1554"/>
      <c r="E273" s="1554"/>
      <c r="F273" s="1554"/>
      <c r="G273" s="1554"/>
      <c r="H273" s="1554"/>
      <c r="I273" s="1554"/>
      <c r="J273" s="1555"/>
    </row>
    <row r="274" spans="1:10">
      <c r="A274" s="1531" t="s">
        <v>65</v>
      </c>
      <c r="B274" s="1532"/>
      <c r="C274" s="1532"/>
      <c r="D274" s="1532"/>
      <c r="E274" s="1532"/>
      <c r="F274" s="1532"/>
      <c r="G274" s="1533"/>
      <c r="H274" s="1534"/>
      <c r="I274" s="1535"/>
      <c r="J274" s="1536"/>
    </row>
    <row r="275" spans="1:10" ht="26.25" customHeight="1">
      <c r="A275" s="1537" t="s">
        <v>1726</v>
      </c>
      <c r="B275" s="1537"/>
      <c r="C275" s="1537"/>
      <c r="D275" s="1537"/>
      <c r="E275" s="1537"/>
      <c r="F275" s="1537"/>
      <c r="G275" s="1537"/>
      <c r="H275" s="1537"/>
      <c r="I275" s="1537"/>
      <c r="J275" s="1537"/>
    </row>
    <row r="276" spans="1:10">
      <c r="A276" s="1538" t="s">
        <v>1231</v>
      </c>
      <c r="B276" s="1539"/>
      <c r="C276" s="1539"/>
      <c r="D276" s="1539"/>
      <c r="E276" s="1539"/>
      <c r="F276" s="1539"/>
      <c r="G276" s="1539"/>
      <c r="H276" s="1539"/>
      <c r="I276" s="1539"/>
      <c r="J276" s="1540"/>
    </row>
    <row r="277" spans="1:10">
      <c r="A277" s="1531" t="s">
        <v>889</v>
      </c>
      <c r="B277" s="1532"/>
      <c r="C277" s="1558" t="str">
        <f ca="1">IF(INDIRECT("'Sales Order Form 4'!$K$71")="","",INDIRECT("'Sales Order Form 4'!$K$71"))</f>
        <v>Online</v>
      </c>
      <c r="D277" s="1532"/>
      <c r="E277" s="1532"/>
      <c r="F277" s="1532"/>
      <c r="G277" s="1533"/>
      <c r="H277" s="1534" t="str">
        <f ca="1">IF(INDIRECT("'Sales Order Form 4'!$M$71")="","",INDIRECT("'Sales Order Form 4'!$M$71"))</f>
        <v>No Charge</v>
      </c>
      <c r="I277" s="1535"/>
      <c r="J277" s="1536"/>
    </row>
    <row r="278" spans="1:10">
      <c r="A278" s="1531" t="s">
        <v>62</v>
      </c>
      <c r="B278" s="1532"/>
      <c r="C278" s="1532"/>
      <c r="D278" s="1532"/>
      <c r="E278" s="1532"/>
      <c r="F278" s="1532"/>
      <c r="G278" s="1533"/>
      <c r="H278" s="1534">
        <f ca="1">IF(INDIRECT("'Sales Order Form 4'!$M$28")="","",INDIRECT("'Sales Order Form 4'!$M$28"))</f>
        <v>201.64999999999998</v>
      </c>
      <c r="I278" s="1535"/>
      <c r="J278" s="1536"/>
    </row>
    <row r="279" spans="1:10">
      <c r="A279" s="1531" t="s">
        <v>95</v>
      </c>
      <c r="B279" s="1532"/>
      <c r="C279" s="1532"/>
      <c r="D279" s="1532"/>
      <c r="E279" s="1532"/>
      <c r="F279" s="1532"/>
      <c r="G279" s="1533"/>
      <c r="H279" s="1534">
        <f ca="1">IF(INDIRECT("'Sales Order Form 4'!$M$29")="","",INDIRECT("'Sales Order Form 4'!$M$29"))</f>
        <v>99</v>
      </c>
      <c r="I279" s="1535"/>
      <c r="J279" s="1536"/>
    </row>
    <row r="280" spans="1:10">
      <c r="A280" s="1531" t="s">
        <v>64</v>
      </c>
      <c r="B280" s="1532"/>
      <c r="C280" s="1532"/>
      <c r="D280" s="1532"/>
      <c r="E280" s="1532"/>
      <c r="F280" s="1532"/>
      <c r="G280" s="1533"/>
      <c r="H280" s="1534">
        <f ca="1">IF(INDIRECT("'Sales Order Form 4'!$M$32")="","",INDIRECT("'Sales Order Form 4'!$M$32"))</f>
        <v>300.64999999999998</v>
      </c>
      <c r="I280" s="1535"/>
      <c r="J280" s="1536"/>
    </row>
    <row r="281" spans="1:10" ht="15.75" hidden="1" customHeight="1">
      <c r="A281" s="1591" t="s">
        <v>1047</v>
      </c>
      <c r="B281" s="1592"/>
      <c r="C281" s="1592"/>
      <c r="D281" s="1592"/>
      <c r="E281" s="1592"/>
      <c r="F281" s="1592"/>
      <c r="G281" s="1592"/>
      <c r="H281" s="1592"/>
      <c r="I281" s="1592"/>
      <c r="J281" s="1593"/>
    </row>
    <row r="282" spans="1:10" ht="15.75">
      <c r="A282" s="1562" t="s">
        <v>1222</v>
      </c>
      <c r="B282" s="1563"/>
      <c r="C282" s="1563"/>
      <c r="D282" s="1563"/>
      <c r="E282" s="1563"/>
      <c r="F282" s="1563"/>
      <c r="G282" s="1563"/>
      <c r="H282" s="1563"/>
      <c r="I282" s="1563"/>
      <c r="J282" s="1564"/>
    </row>
    <row r="283" spans="1:10">
      <c r="A283" s="1568" t="s">
        <v>682</v>
      </c>
      <c r="B283" s="1569"/>
      <c r="C283" s="1570" t="str">
        <f ca="1">IF(INDIRECT("'Sales Order Form 5'!$D$6")="","",INDIRECT("'Sales Order Form 5'!$D$6"))</f>
        <v/>
      </c>
      <c r="D283" s="1570"/>
      <c r="E283" s="1570"/>
      <c r="F283" s="1569" t="s">
        <v>91</v>
      </c>
      <c r="G283" s="1569"/>
      <c r="H283" s="1571" t="str">
        <f ca="1">IF(INDIRECT("'Sales Order Form 5'!$D$14")="","",INDIRECT("'Sales Order Form 5'!$D$14"))</f>
        <v/>
      </c>
      <c r="I283" s="1571"/>
      <c r="J283" s="1572"/>
    </row>
    <row r="284" spans="1:10">
      <c r="A284" s="1568" t="s">
        <v>89</v>
      </c>
      <c r="B284" s="1569"/>
      <c r="C284" s="1570" t="str">
        <f ca="1">IF(INDIRECT("'Sales Order Form 5'!$D$7")="","",INDIRECT("'Sales Order Form 5'!$D$7"))</f>
        <v/>
      </c>
      <c r="D284" s="1570"/>
      <c r="E284" s="1570"/>
      <c r="F284" s="1569" t="s">
        <v>92</v>
      </c>
      <c r="G284" s="1569"/>
      <c r="H284" s="1571" t="str">
        <f ca="1">IF(INDIRECT("'Sales Order Form 5'!$D$15")="","",INDIRECT("'Sales Order Form 5'!$D$15"))</f>
        <v/>
      </c>
      <c r="I284" s="1571"/>
      <c r="J284" s="1572"/>
    </row>
    <row r="285" spans="1:10">
      <c r="A285" s="1568" t="s">
        <v>90</v>
      </c>
      <c r="B285" s="1569"/>
      <c r="C285" s="1584" t="str">
        <f ca="1">IF(INDIRECT("'Sales Order Form 5'!$D$8")="","",INDIRECT("'Sales Order Form 5'!$D$8"))</f>
        <v/>
      </c>
      <c r="D285" s="1584"/>
      <c r="E285" s="1584"/>
      <c r="F285" s="1569" t="s">
        <v>93</v>
      </c>
      <c r="G285" s="1569"/>
      <c r="H285" s="1571" t="str">
        <f ca="1">IF(INDIRECT("'Sales Order Form 5'!$D$16")="","",INDIRECT("'Sales Order Form 5'!$D$16"))</f>
        <v/>
      </c>
      <c r="I285" s="1571"/>
      <c r="J285" s="1572"/>
    </row>
    <row r="286" spans="1:10">
      <c r="A286" s="1568" t="s">
        <v>1213</v>
      </c>
      <c r="B286" s="1569"/>
      <c r="C286" s="1584" t="str">
        <f ca="1">IF(INDIRECT("'Sales Order Form 5'!$D$9")="","",INDIRECT("'Sales Order Form 5'!$D$9"))</f>
        <v/>
      </c>
      <c r="D286" s="1584"/>
      <c r="E286" s="1584"/>
      <c r="F286" s="1569" t="s">
        <v>15</v>
      </c>
      <c r="G286" s="1569"/>
      <c r="H286" s="1573" t="str">
        <f ca="1">IF(INDIRECT("'Sales Order Form 5'!$D$17")="","",INDIRECT("'Sales Order Form 5'!$D$17"))</f>
        <v/>
      </c>
      <c r="I286" s="1571"/>
      <c r="J286" s="1572"/>
    </row>
    <row r="287" spans="1:10">
      <c r="A287" s="1568" t="s">
        <v>1214</v>
      </c>
      <c r="B287" s="1569"/>
      <c r="C287" s="1584" t="str">
        <f ca="1">IF(INDIRECT("'Sales Order Form 5'!$D$10")="","",INDIRECT("'Sales Order Form 5'!$D$10"))</f>
        <v/>
      </c>
      <c r="D287" s="1584"/>
      <c r="E287" s="1584"/>
      <c r="F287" s="1569" t="s">
        <v>714</v>
      </c>
      <c r="G287" s="1569"/>
      <c r="H287" s="1585" t="str">
        <f ca="1">IF(INDIRECT("'Sales Order Form 5'!$D$22")="","",INDIRECT("'Sales Order Form 5'!$D$22"))</f>
        <v/>
      </c>
      <c r="I287" s="1585"/>
      <c r="J287" s="1586"/>
    </row>
    <row r="288" spans="1:10">
      <c r="A288" s="1568" t="s">
        <v>11</v>
      </c>
      <c r="B288" s="1569"/>
      <c r="C288" s="1584" t="str">
        <f ca="1">IF(INDIRECT("'Sales Order Form 5'!$D$11")="","",INDIRECT("'Sales Order Form 5'!$D$11"))</f>
        <v/>
      </c>
      <c r="D288" s="1584"/>
      <c r="E288" s="1584"/>
      <c r="F288" s="1587" t="s">
        <v>1232</v>
      </c>
      <c r="G288" s="1587"/>
      <c r="H288" s="1588" t="str">
        <f ca="1">IF(INDIRECT("'Sales Order Form 5'!$M$53")="","",INDIRECT("'Sales Order Form 5'!$M$53"))</f>
        <v xml:space="preserve">  </v>
      </c>
      <c r="I288" s="1589"/>
      <c r="J288" s="1590"/>
    </row>
    <row r="289" spans="1:10">
      <c r="A289" s="1568" t="s">
        <v>13</v>
      </c>
      <c r="B289" s="1569"/>
      <c r="C289" s="1584" t="str">
        <f ca="1">IF(INDIRECT("'Sales Order Form 5'!$D$12")="","",INDIRECT("'Sales Order Form 5'!$D$12"))</f>
        <v/>
      </c>
      <c r="D289" s="1584"/>
      <c r="E289" s="1584"/>
      <c r="F289" s="1587"/>
      <c r="G289" s="1587"/>
      <c r="H289" s="1580" t="str">
        <f ca="1">IF(INDIRECT("'Sales Order Form 5'!$M$54")="","",INDIRECT("'Sales Order Form 5'!$M$54"))</f>
        <v/>
      </c>
      <c r="I289" s="1578"/>
      <c r="J289" s="1579"/>
    </row>
    <row r="290" spans="1:10">
      <c r="A290" s="1568" t="s">
        <v>14</v>
      </c>
      <c r="B290" s="1569"/>
      <c r="C290" s="1581" t="str">
        <f ca="1">IF(INDIRECT("'Sales Order Form 5'!$D$13")="","",INDIRECT("'Sales Order Form 5'!$D$13"))</f>
        <v/>
      </c>
      <c r="D290" s="1581"/>
      <c r="E290" s="1581"/>
      <c r="F290" s="1582"/>
      <c r="G290" s="1582"/>
      <c r="H290" s="1583" t="str">
        <f ca="1">IF(INDIRECT("'Sales Order Form 5'!$M$55")="","",INDIRECT("'Sales Order Form 5'!$M$55"))</f>
        <v/>
      </c>
      <c r="I290" s="1570"/>
      <c r="J290" s="1577"/>
    </row>
    <row r="291" spans="1:10">
      <c r="A291" s="542"/>
      <c r="B291" s="543"/>
      <c r="C291" s="543"/>
      <c r="D291" s="543"/>
      <c r="E291" s="543"/>
      <c r="F291" s="543"/>
      <c r="G291" s="543"/>
      <c r="H291" s="543"/>
      <c r="I291" s="543"/>
      <c r="J291" s="544"/>
    </row>
    <row r="292" spans="1:10" ht="15.75">
      <c r="A292" s="1562" t="s">
        <v>1223</v>
      </c>
      <c r="B292" s="1563"/>
      <c r="C292" s="1563"/>
      <c r="D292" s="1563"/>
      <c r="E292" s="1563"/>
      <c r="F292" s="1563"/>
      <c r="G292" s="1563"/>
      <c r="H292" s="1563"/>
      <c r="I292" s="1563"/>
      <c r="J292" s="1564"/>
    </row>
    <row r="293" spans="1:10">
      <c r="A293" s="1568" t="s">
        <v>1224</v>
      </c>
      <c r="B293" s="1569"/>
      <c r="C293" s="1576"/>
      <c r="D293" s="1570"/>
      <c r="E293" s="1570"/>
      <c r="F293" s="1569" t="s">
        <v>1225</v>
      </c>
      <c r="G293" s="1569"/>
      <c r="H293" s="1570">
        <f ca="1">IF(INDIRECT("'Sales Order Form 5'!$M$21")="","",INDIRECT("'Sales Order Form 5'!$M$21"))</f>
        <v>24</v>
      </c>
      <c r="I293" s="1570"/>
      <c r="J293" s="1577"/>
    </row>
    <row r="294" spans="1:10">
      <c r="A294" s="1568"/>
      <c r="B294" s="1569"/>
      <c r="C294" s="1578" t="s">
        <v>108</v>
      </c>
      <c r="D294" s="1578"/>
      <c r="E294" s="1578"/>
      <c r="F294" s="1578"/>
      <c r="G294" s="1578"/>
      <c r="H294" s="1578"/>
      <c r="I294" s="1578"/>
      <c r="J294" s="1579"/>
    </row>
    <row r="295" spans="1:10">
      <c r="A295" s="1568" t="s">
        <v>1226</v>
      </c>
      <c r="B295" s="1569"/>
      <c r="C295" s="1570" t="str">
        <f ca="1">IF(INDIRECT("'Sales Order Form 5'!$L$9")="","",INDIRECT("'Sales Order Form 5'!$L$9"))</f>
        <v/>
      </c>
      <c r="D295" s="1570"/>
      <c r="E295" s="1570"/>
      <c r="F295" s="1569" t="s">
        <v>14</v>
      </c>
      <c r="G295" s="1569"/>
      <c r="H295" s="1574" t="str">
        <f ca="1">IF(INDIRECT("'Sales Order Form 5'!$L$14")="","",INDIRECT("'Sales Order Form 5'!$L$14"))</f>
        <v/>
      </c>
      <c r="I295" s="1574"/>
      <c r="J295" s="1575"/>
    </row>
    <row r="296" spans="1:10">
      <c r="A296" s="1568" t="s">
        <v>1213</v>
      </c>
      <c r="B296" s="1569"/>
      <c r="C296" s="1570" t="str">
        <f ca="1">IF(INDIRECT("'Sales Order Form 5'!$L$10")="","",INDIRECT("'Sales Order Form 5'!$L$10"))</f>
        <v/>
      </c>
      <c r="D296" s="1570"/>
      <c r="E296" s="1570"/>
      <c r="F296" s="1569" t="s">
        <v>12</v>
      </c>
      <c r="G296" s="1569"/>
      <c r="H296" s="1571" t="str">
        <f ca="1">IF(INDIRECT("'Sales Order Form 5'!$L$15")="","",INDIRECT("'Sales Order Form 5'!$L$15"))</f>
        <v/>
      </c>
      <c r="I296" s="1571"/>
      <c r="J296" s="1572"/>
    </row>
    <row r="297" spans="1:10">
      <c r="A297" s="1568" t="s">
        <v>1214</v>
      </c>
      <c r="B297" s="1569"/>
      <c r="C297" s="1570" t="str">
        <f ca="1">IF(INDIRECT("'Sales Order Form 5'!$L$11")="","",INDIRECT("'Sales Order Form 5'!$L$11"))</f>
        <v/>
      </c>
      <c r="D297" s="1570"/>
      <c r="E297" s="1570"/>
      <c r="F297" s="1569" t="s">
        <v>1006</v>
      </c>
      <c r="G297" s="1569"/>
      <c r="H297" s="1571" t="str">
        <f ca="1">IF(INDIRECT("'Sales Order Form 5'!$L$16")="","",INDIRECT("'Sales Order Form 5'!$L$16"))</f>
        <v/>
      </c>
      <c r="I297" s="1571"/>
      <c r="J297" s="1572"/>
    </row>
    <row r="298" spans="1:10">
      <c r="A298" s="1568" t="s">
        <v>11</v>
      </c>
      <c r="B298" s="1569"/>
      <c r="C298" s="1570" t="str">
        <f ca="1">IF(INDIRECT("'Sales Order Form 5'!$L$12")="","",INDIRECT("'Sales Order Form 5'!$L$12"))</f>
        <v/>
      </c>
      <c r="D298" s="1570"/>
      <c r="E298" s="1570"/>
      <c r="F298" s="1569" t="s">
        <v>15</v>
      </c>
      <c r="G298" s="1569"/>
      <c r="H298" s="1573" t="str">
        <f ca="1">IF(INDIRECT("'Sales Order Form 5'!$L$17")="","",INDIRECT("'Sales Order Form 5'!$L$17"))</f>
        <v/>
      </c>
      <c r="I298" s="1571"/>
      <c r="J298" s="1572"/>
    </row>
    <row r="299" spans="1:10">
      <c r="A299" s="1568" t="s">
        <v>13</v>
      </c>
      <c r="B299" s="1569"/>
      <c r="C299" s="1570" t="str">
        <f ca="1">IF(INDIRECT("'Sales Order Form 5'!$L$13")="","",INDIRECT("'Sales Order Form 5'!$L$13"))</f>
        <v/>
      </c>
      <c r="D299" s="1570"/>
      <c r="E299" s="1570"/>
      <c r="F299" s="543"/>
      <c r="G299" s="543"/>
      <c r="H299" s="543"/>
      <c r="I299" s="543"/>
      <c r="J299" s="544"/>
    </row>
    <row r="300" spans="1:10">
      <c r="A300" s="542"/>
      <c r="B300" s="543"/>
      <c r="C300" s="543"/>
      <c r="D300" s="543"/>
      <c r="E300" s="543"/>
      <c r="F300" s="543"/>
      <c r="G300" s="543"/>
      <c r="H300" s="543"/>
      <c r="I300" s="543"/>
      <c r="J300" s="544"/>
    </row>
    <row r="301" spans="1:10" ht="15.75">
      <c r="A301" s="1562" t="s">
        <v>1236</v>
      </c>
      <c r="B301" s="1563"/>
      <c r="C301" s="1563"/>
      <c r="D301" s="1563"/>
      <c r="E301" s="1563"/>
      <c r="F301" s="1563"/>
      <c r="G301" s="1563"/>
      <c r="H301" s="1563"/>
      <c r="I301" s="1563"/>
      <c r="J301" s="1564"/>
    </row>
    <row r="302" spans="1:10" ht="27.75" customHeight="1">
      <c r="A302" s="1565" t="s">
        <v>34</v>
      </c>
      <c r="B302" s="1566"/>
      <c r="C302" s="1566"/>
      <c r="D302" s="1566"/>
      <c r="E302" s="1567"/>
      <c r="F302" s="548" t="s">
        <v>35</v>
      </c>
      <c r="G302" s="549" t="s">
        <v>1227</v>
      </c>
      <c r="H302" s="549" t="s">
        <v>1228</v>
      </c>
      <c r="I302" s="550" t="s">
        <v>1229</v>
      </c>
      <c r="J302" s="550" t="s">
        <v>891</v>
      </c>
    </row>
    <row r="303" spans="1:10">
      <c r="A303" s="1559" t="s">
        <v>731</v>
      </c>
      <c r="B303" s="1560"/>
      <c r="C303" s="1560"/>
      <c r="D303" s="1560"/>
      <c r="E303" s="1561"/>
      <c r="F303" s="551">
        <v>2</v>
      </c>
      <c r="G303" s="552">
        <v>44.95</v>
      </c>
      <c r="H303" s="552">
        <v>29.95</v>
      </c>
      <c r="I303" s="552">
        <v>89.9</v>
      </c>
      <c r="J303" s="552">
        <v>59.9</v>
      </c>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c r="A327" s="1562" t="s">
        <v>1237</v>
      </c>
      <c r="B327" s="1563"/>
      <c r="C327" s="1563"/>
      <c r="D327" s="1563"/>
      <c r="E327" s="1563"/>
      <c r="F327" s="1563"/>
      <c r="G327" s="1563"/>
      <c r="H327" s="1563"/>
      <c r="I327" s="1563"/>
      <c r="J327" s="1564"/>
    </row>
    <row r="328" spans="1:10" ht="30" customHeight="1">
      <c r="A328" s="1565" t="s">
        <v>1238</v>
      </c>
      <c r="B328" s="1566"/>
      <c r="C328" s="1566"/>
      <c r="D328" s="1566"/>
      <c r="E328" s="1567"/>
      <c r="F328" s="548" t="s">
        <v>35</v>
      </c>
      <c r="G328" s="549" t="s">
        <v>1227</v>
      </c>
      <c r="H328" s="549" t="s">
        <v>1228</v>
      </c>
      <c r="I328" s="550" t="s">
        <v>1229</v>
      </c>
      <c r="J328" s="550" t="s">
        <v>891</v>
      </c>
    </row>
    <row r="329" spans="1:10">
      <c r="A329" s="1559" t="s">
        <v>1288</v>
      </c>
      <c r="B329" s="1560"/>
      <c r="C329" s="1560"/>
      <c r="D329" s="1560"/>
      <c r="E329" s="1561"/>
      <c r="F329" s="551">
        <v>1</v>
      </c>
      <c r="G329" s="552">
        <v>9.9499999999999993</v>
      </c>
      <c r="H329" s="552">
        <v>0</v>
      </c>
      <c r="I329" s="552">
        <v>9.9499999999999993</v>
      </c>
      <c r="J329" s="552">
        <v>0</v>
      </c>
    </row>
    <row r="330" spans="1:10">
      <c r="A330" s="1559" t="s">
        <v>1747</v>
      </c>
      <c r="B330" s="1560"/>
      <c r="C330" s="1560"/>
      <c r="D330" s="1560"/>
      <c r="E330" s="1561"/>
      <c r="F330" s="551">
        <v>4</v>
      </c>
      <c r="G330" s="552">
        <v>5.95</v>
      </c>
      <c r="H330" s="552">
        <v>0</v>
      </c>
      <c r="I330" s="552">
        <v>23.8</v>
      </c>
      <c r="J330" s="552">
        <v>0</v>
      </c>
    </row>
    <row r="331" spans="1:10">
      <c r="A331" s="1559" t="s">
        <v>1748</v>
      </c>
      <c r="B331" s="1560"/>
      <c r="C331" s="1560"/>
      <c r="D331" s="1560"/>
      <c r="E331" s="1561"/>
      <c r="F331" s="551">
        <v>4</v>
      </c>
      <c r="G331" s="552">
        <v>6.95</v>
      </c>
      <c r="H331" s="552">
        <v>0</v>
      </c>
      <c r="I331" s="552">
        <v>27.8</v>
      </c>
      <c r="J331" s="552">
        <v>0</v>
      </c>
    </row>
    <row r="332" spans="1:10">
      <c r="A332" s="1559" t="s">
        <v>1749</v>
      </c>
      <c r="B332" s="1560"/>
      <c r="C332" s="1560"/>
      <c r="D332" s="1560"/>
      <c r="E332" s="1561"/>
      <c r="F332" s="551">
        <v>4</v>
      </c>
      <c r="G332" s="552">
        <v>9.9499999999999993</v>
      </c>
      <c r="H332" s="552">
        <v>0</v>
      </c>
      <c r="I332" s="552">
        <v>39.799999999999997</v>
      </c>
      <c r="J332" s="552">
        <v>0</v>
      </c>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c r="A353" s="1556" t="s">
        <v>1230</v>
      </c>
      <c r="B353" s="1556"/>
      <c r="C353" s="1556"/>
      <c r="D353" s="1556"/>
      <c r="E353" s="1556"/>
      <c r="F353" s="1556"/>
      <c r="G353" s="1556"/>
      <c r="H353" s="1556"/>
      <c r="I353" s="1556"/>
      <c r="J353" s="1556"/>
    </row>
    <row r="354" spans="1:10">
      <c r="A354" s="1538" t="s">
        <v>25</v>
      </c>
      <c r="B354" s="1539"/>
      <c r="C354" s="1539"/>
      <c r="D354" s="1539"/>
      <c r="E354" s="1539"/>
      <c r="F354" s="1539"/>
      <c r="G354" s="1539"/>
      <c r="H354" s="1539"/>
      <c r="I354" s="1539"/>
      <c r="J354" s="1540"/>
    </row>
    <row r="355" spans="1:10">
      <c r="A355" s="1531" t="s">
        <v>1527</v>
      </c>
      <c r="B355" s="1532"/>
      <c r="C355" s="1532"/>
      <c r="D355" s="1532"/>
      <c r="E355" s="1532"/>
      <c r="F355" s="1532"/>
      <c r="G355" s="1533"/>
      <c r="H355" s="1534">
        <f ca="1">IF(INDIRECT("'Sales Order Form 5'!$M$22")="","",INDIRECT("'Sales Order Form 5'!$M$22"))</f>
        <v>0</v>
      </c>
      <c r="I355" s="1535"/>
      <c r="J355" s="1536"/>
    </row>
    <row r="356" spans="1:10">
      <c r="A356" s="1531" t="s">
        <v>30</v>
      </c>
      <c r="B356" s="1532"/>
      <c r="C356" s="1532"/>
      <c r="D356" s="1532"/>
      <c r="E356" s="1532"/>
      <c r="F356" s="1532"/>
      <c r="G356" s="1533"/>
      <c r="H356" s="1557">
        <f ca="1">IF(INDIRECT("'Sales Order Form 5'!$M$22")="","",INDIRECT("'Sales Order Form 5'!$M$23"))</f>
        <v>0</v>
      </c>
      <c r="I356" s="1535"/>
      <c r="J356" s="1536"/>
    </row>
    <row r="357" spans="1:10">
      <c r="A357" s="1531" t="s">
        <v>1276</v>
      </c>
      <c r="B357" s="1532"/>
      <c r="C357" s="1532"/>
      <c r="D357" s="1532"/>
      <c r="E357" s="1532"/>
      <c r="F357" s="1532"/>
      <c r="G357" s="1533"/>
      <c r="H357" s="1541" t="str">
        <f ca="1">IF(INDIRECT("'Sales Order Form 5'!$D$25")="","",INDIRECT("'Sales Order Form 5'!$D$25"))</f>
        <v/>
      </c>
      <c r="I357" s="1542"/>
      <c r="J357" s="1543"/>
    </row>
    <row r="358" spans="1:10">
      <c r="A358" s="1531" t="s">
        <v>1277</v>
      </c>
      <c r="B358" s="1532"/>
      <c r="C358" s="1532"/>
      <c r="D358" s="1532"/>
      <c r="E358" s="1532"/>
      <c r="F358" s="1532"/>
      <c r="G358" s="1533"/>
      <c r="H358" s="1544"/>
      <c r="I358" s="1545"/>
      <c r="J358" s="1546"/>
    </row>
    <row r="359" spans="1:10">
      <c r="A359" s="1547" t="str">
        <f ca="1">IF(INDIRECT("'Sales Order Form 5'!$C$27")="","",INDIRECT("'Sales Order Form 5'!$C$27"))</f>
        <v/>
      </c>
      <c r="B359" s="1548"/>
      <c r="C359" s="1548"/>
      <c r="D359" s="1548"/>
      <c r="E359" s="1548"/>
      <c r="F359" s="1548"/>
      <c r="G359" s="1548"/>
      <c r="H359" s="1548"/>
      <c r="I359" s="1548"/>
      <c r="J359" s="1549"/>
    </row>
    <row r="360" spans="1:10">
      <c r="A360" s="1550"/>
      <c r="B360" s="1551"/>
      <c r="C360" s="1551"/>
      <c r="D360" s="1551"/>
      <c r="E360" s="1551"/>
      <c r="F360" s="1551"/>
      <c r="G360" s="1551"/>
      <c r="H360" s="1551"/>
      <c r="I360" s="1551"/>
      <c r="J360" s="1552"/>
    </row>
    <row r="361" spans="1:10">
      <c r="A361" s="1550"/>
      <c r="B361" s="1551"/>
      <c r="C361" s="1551"/>
      <c r="D361" s="1551"/>
      <c r="E361" s="1551"/>
      <c r="F361" s="1551"/>
      <c r="G361" s="1551"/>
      <c r="H361" s="1551"/>
      <c r="I361" s="1551"/>
      <c r="J361" s="1552"/>
    </row>
    <row r="362" spans="1:10">
      <c r="A362" s="1553"/>
      <c r="B362" s="1554"/>
      <c r="C362" s="1554"/>
      <c r="D362" s="1554"/>
      <c r="E362" s="1554"/>
      <c r="F362" s="1554"/>
      <c r="G362" s="1554"/>
      <c r="H362" s="1554"/>
      <c r="I362" s="1554"/>
      <c r="J362" s="1555"/>
    </row>
    <row r="363" spans="1:10">
      <c r="A363" s="1531" t="s">
        <v>65</v>
      </c>
      <c r="B363" s="1532"/>
      <c r="C363" s="1532"/>
      <c r="D363" s="1532"/>
      <c r="E363" s="1532"/>
      <c r="F363" s="1532"/>
      <c r="G363" s="1533"/>
      <c r="H363" s="1534"/>
      <c r="I363" s="1535"/>
      <c r="J363" s="1536"/>
    </row>
    <row r="364" spans="1:10" ht="27" customHeight="1">
      <c r="A364" s="1537" t="s">
        <v>1726</v>
      </c>
      <c r="B364" s="1537"/>
      <c r="C364" s="1537"/>
      <c r="D364" s="1537"/>
      <c r="E364" s="1537"/>
      <c r="F364" s="1537"/>
      <c r="G364" s="1537"/>
      <c r="H364" s="1537"/>
      <c r="I364" s="1537"/>
      <c r="J364" s="1537"/>
    </row>
    <row r="365" spans="1:10">
      <c r="A365" s="1538" t="s">
        <v>1231</v>
      </c>
      <c r="B365" s="1539"/>
      <c r="C365" s="1539"/>
      <c r="D365" s="1539"/>
      <c r="E365" s="1539"/>
      <c r="F365" s="1539"/>
      <c r="G365" s="1539"/>
      <c r="H365" s="1539"/>
      <c r="I365" s="1539"/>
      <c r="J365" s="1540"/>
    </row>
    <row r="366" spans="1:10">
      <c r="A366" s="1531" t="s">
        <v>889</v>
      </c>
      <c r="B366" s="1532"/>
      <c r="C366" s="1558" t="str">
        <f ca="1">IF(INDIRECT("'Sales Order Form 5'!$K$71")="","",INDIRECT("'Sales Order Form 5'!$K$71"))</f>
        <v/>
      </c>
      <c r="D366" s="1532"/>
      <c r="E366" s="1532"/>
      <c r="F366" s="1532"/>
      <c r="G366" s="1533"/>
      <c r="H366" s="1534">
        <f ca="1">IF(INDIRECT("'Sales Order Form 5'!$M$71")="","",INDIRECT("'Sales Order Form 5'!$M$71"))</f>
        <v>0</v>
      </c>
      <c r="I366" s="1535"/>
      <c r="J366" s="1536"/>
    </row>
    <row r="367" spans="1:10">
      <c r="A367" s="1531" t="s">
        <v>62</v>
      </c>
      <c r="B367" s="1532"/>
      <c r="C367" s="1532"/>
      <c r="D367" s="1532"/>
      <c r="E367" s="1532"/>
      <c r="F367" s="1532"/>
      <c r="G367" s="1533"/>
      <c r="H367" s="1534">
        <f ca="1">IF(INDIRECT("'Sales Order Form 5'!$M$28")="","",INDIRECT("'Sales Order Form 5'!$M$28"))</f>
        <v>0</v>
      </c>
      <c r="I367" s="1535"/>
      <c r="J367" s="1536"/>
    </row>
    <row r="368" spans="1:10">
      <c r="A368" s="1531" t="s">
        <v>95</v>
      </c>
      <c r="B368" s="1532"/>
      <c r="C368" s="1532"/>
      <c r="D368" s="1532"/>
      <c r="E368" s="1532"/>
      <c r="F368" s="1532"/>
      <c r="G368" s="1533"/>
      <c r="H368" s="1534">
        <f ca="1">IF(INDIRECT("'Sales Order Form 5'!$M$29")="","",INDIRECT("'Sales Order Form 5'!$M$29"))</f>
        <v>99</v>
      </c>
      <c r="I368" s="1535"/>
      <c r="J368" s="1536"/>
    </row>
    <row r="369" spans="1:10">
      <c r="A369" s="1531" t="s">
        <v>64</v>
      </c>
      <c r="B369" s="1532"/>
      <c r="C369" s="1532"/>
      <c r="D369" s="1532"/>
      <c r="E369" s="1532"/>
      <c r="F369" s="1532"/>
      <c r="G369" s="1533"/>
      <c r="H369" s="1534">
        <f ca="1">IF(INDIRECT("'Sales Order Form 5'!$M$32")="","",INDIRECT("'Sales Order Form 5'!$M$32"))</f>
        <v>99</v>
      </c>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573"/>
      <c r="I375" s="1571"/>
      <c r="J375" s="1572"/>
    </row>
    <row r="376" spans="1:10" hidden="1">
      <c r="A376" s="1568" t="s">
        <v>1214</v>
      </c>
      <c r="B376" s="1569"/>
      <c r="C376" s="1584"/>
      <c r="D376" s="1584"/>
      <c r="E376" s="1584"/>
      <c r="F376" s="1569" t="s">
        <v>714</v>
      </c>
      <c r="G376" s="1569"/>
      <c r="H376" s="1585"/>
      <c r="I376" s="1585"/>
      <c r="J376" s="1586"/>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573"/>
      <c r="I387" s="1571"/>
      <c r="J387" s="1572"/>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5.5" hidden="1" customHeight="1">
      <c r="A453" s="1537" t="s">
        <v>1726</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t="str">
        <f ca="1">IF(INDIRECT("'Sales Order Form 4'!$M$71")="","",INDIRECT("'Sales Order Form 4'!$M$71"))</f>
        <v>No Charge</v>
      </c>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573"/>
      <c r="I464" s="1571"/>
      <c r="J464" s="1572"/>
    </row>
    <row r="465" spans="1:10" hidden="1">
      <c r="A465" s="1568" t="s">
        <v>1214</v>
      </c>
      <c r="B465" s="1569"/>
      <c r="C465" s="1584"/>
      <c r="D465" s="1584"/>
      <c r="E465" s="1584"/>
      <c r="F465" s="1569" t="s">
        <v>714</v>
      </c>
      <c r="G465" s="1569"/>
      <c r="H465" s="1585"/>
      <c r="I465" s="1585"/>
      <c r="J465" s="1586"/>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573"/>
      <c r="I476" s="1571"/>
      <c r="J476" s="1572"/>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5.5" hidden="1" customHeight="1">
      <c r="A542" s="1537" t="s">
        <v>1726</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t="str">
        <f ca="1">IF(INDIRECT("'Sales Order Form 4'!$M$71")="","",INDIRECT("'Sales Order Form 4'!$M$71"))</f>
        <v>No Charge</v>
      </c>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573"/>
      <c r="I553" s="1571"/>
      <c r="J553" s="1572"/>
    </row>
    <row r="554" spans="1:10" hidden="1">
      <c r="A554" s="1568" t="s">
        <v>1214</v>
      </c>
      <c r="B554" s="1569"/>
      <c r="C554" s="1584"/>
      <c r="D554" s="1584"/>
      <c r="E554" s="1584"/>
      <c r="F554" s="1569" t="s">
        <v>714</v>
      </c>
      <c r="G554" s="1569"/>
      <c r="H554" s="1585"/>
      <c r="I554" s="1585"/>
      <c r="J554" s="1586"/>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573"/>
      <c r="I565" s="1571"/>
      <c r="J565" s="1572"/>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6.25" hidden="1" customHeight="1">
      <c r="A631" s="1537" t="s">
        <v>1726</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t="str">
        <f ca="1">IF(INDIRECT("'Sales Order Form 4'!$M$71")="","",INDIRECT("'Sales Order Form 4'!$M$71"))</f>
        <v>No Charge</v>
      </c>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573"/>
      <c r="I642" s="1571"/>
      <c r="J642" s="1572"/>
    </row>
    <row r="643" spans="1:10" hidden="1">
      <c r="A643" s="1568" t="s">
        <v>1214</v>
      </c>
      <c r="B643" s="1569"/>
      <c r="C643" s="1584"/>
      <c r="D643" s="1584"/>
      <c r="E643" s="1584"/>
      <c r="F643" s="1569" t="s">
        <v>714</v>
      </c>
      <c r="G643" s="1569"/>
      <c r="H643" s="1585"/>
      <c r="I643" s="1585"/>
      <c r="J643" s="1586"/>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573"/>
      <c r="I654" s="1571"/>
      <c r="J654" s="1572"/>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1726</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t="str">
        <f ca="1">IF(INDIRECT("'Sales Order Form 4'!$M$71")="","",INDIRECT("'Sales Order Form 4'!$M$71"))</f>
        <v>No Charge</v>
      </c>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573"/>
      <c r="I731" s="1571"/>
      <c r="J731" s="1572"/>
    </row>
    <row r="732" spans="1:10" hidden="1">
      <c r="A732" s="1568" t="s">
        <v>1214</v>
      </c>
      <c r="B732" s="1569"/>
      <c r="C732" s="1584"/>
      <c r="D732" s="1584"/>
      <c r="E732" s="1584"/>
      <c r="F732" s="1569" t="s">
        <v>714</v>
      </c>
      <c r="G732" s="1569"/>
      <c r="H732" s="1585"/>
      <c r="I732" s="1585"/>
      <c r="J732" s="1586"/>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573"/>
      <c r="I743" s="1571"/>
      <c r="J743" s="1572"/>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5.5" hidden="1" customHeight="1">
      <c r="A809" s="1537" t="s">
        <v>1726</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t="str">
        <f ca="1">IF(INDIRECT("'Sales Order Form 4'!$M$71")="","",INDIRECT("'Sales Order Form 4'!$M$71"))</f>
        <v>No Charge</v>
      </c>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573"/>
      <c r="I820" s="1571"/>
      <c r="J820" s="1572"/>
    </row>
    <row r="821" spans="1:10" hidden="1">
      <c r="A821" s="1568" t="s">
        <v>1214</v>
      </c>
      <c r="B821" s="1569"/>
      <c r="C821" s="1584"/>
      <c r="D821" s="1584"/>
      <c r="E821" s="1584"/>
      <c r="F821" s="1569" t="s">
        <v>714</v>
      </c>
      <c r="G821" s="1569"/>
      <c r="H821" s="1585"/>
      <c r="I821" s="1585"/>
      <c r="J821" s="1586"/>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573"/>
      <c r="I832" s="1571"/>
      <c r="J832" s="1572"/>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7.75" hidden="1" customHeight="1">
      <c r="A898" s="1537" t="s">
        <v>1726</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t="str">
        <f ca="1">IF(INDIRECT("'Sales Order Form 4'!$M$71")="","",INDIRECT("'Sales Order Form 4'!$M$71"))</f>
        <v>No Charge</v>
      </c>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573"/>
      <c r="I909" s="1571"/>
      <c r="J909" s="1572"/>
    </row>
    <row r="910" spans="1:10" hidden="1">
      <c r="A910" s="1568" t="s">
        <v>1214</v>
      </c>
      <c r="B910" s="1569"/>
      <c r="C910" s="1584"/>
      <c r="D910" s="1584"/>
      <c r="E910" s="1584"/>
      <c r="F910" s="1569" t="s">
        <v>714</v>
      </c>
      <c r="G910" s="1569"/>
      <c r="H910" s="1585"/>
      <c r="I910" s="1585"/>
      <c r="J910" s="1586"/>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573"/>
      <c r="I921" s="1571"/>
      <c r="J921" s="1572"/>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5.5" hidden="1" customHeight="1">
      <c r="A987" s="1537" t="s">
        <v>1726</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t="str">
        <f ca="1">IF(INDIRECT("'Sales Order Form 4'!$M$71")="","",INDIRECT("'Sales Order Form 4'!$M$71"))</f>
        <v>No Charge</v>
      </c>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573"/>
      <c r="I998" s="1571"/>
      <c r="J998" s="1572"/>
    </row>
    <row r="999" spans="1:10" hidden="1">
      <c r="A999" s="1568" t="s">
        <v>1214</v>
      </c>
      <c r="B999" s="1569"/>
      <c r="C999" s="1584"/>
      <c r="D999" s="1584"/>
      <c r="E999" s="1584"/>
      <c r="F999" s="1569" t="s">
        <v>714</v>
      </c>
      <c r="G999" s="1569"/>
      <c r="H999" s="1585"/>
      <c r="I999" s="1585"/>
      <c r="J999" s="1586"/>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573"/>
      <c r="I1010" s="1571"/>
      <c r="J1010" s="1572"/>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5.5" hidden="1" customHeight="1">
      <c r="A1076" s="1537" t="s">
        <v>1726</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t="str">
        <f ca="1">IF(INDIRECT("'Sales Order Form 4'!$M$71")="","",INDIRECT("'Sales Order Form 4'!$M$71"))</f>
        <v>No Charge</v>
      </c>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573"/>
      <c r="I1087" s="1571"/>
      <c r="J1087" s="1572"/>
    </row>
    <row r="1088" spans="1:10" hidden="1">
      <c r="A1088" s="1568" t="s">
        <v>1214</v>
      </c>
      <c r="B1088" s="1569"/>
      <c r="C1088" s="1584"/>
      <c r="D1088" s="1584"/>
      <c r="E1088" s="1584"/>
      <c r="F1088" s="1569" t="s">
        <v>714</v>
      </c>
      <c r="G1088" s="1569"/>
      <c r="H1088" s="1585"/>
      <c r="I1088" s="1585"/>
      <c r="J1088" s="1586"/>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573"/>
      <c r="I1099" s="1571"/>
      <c r="J1099" s="1572"/>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5.5" hidden="1" customHeight="1">
      <c r="A1165" s="1537" t="s">
        <v>1726</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t="str">
        <f ca="1">IF(INDIRECT("'Sales Order Form 4'!$M$71")="","",INDIRECT("'Sales Order Form 4'!$M$71"))</f>
        <v>No Charge</v>
      </c>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573"/>
      <c r="I1176" s="1571"/>
      <c r="J1176" s="1572"/>
    </row>
    <row r="1177" spans="1:10" hidden="1">
      <c r="A1177" s="1568" t="s">
        <v>1214</v>
      </c>
      <c r="B1177" s="1569"/>
      <c r="C1177" s="1584"/>
      <c r="D1177" s="1584"/>
      <c r="E1177" s="1584"/>
      <c r="F1177" s="1569" t="s">
        <v>714</v>
      </c>
      <c r="G1177" s="1569"/>
      <c r="H1177" s="1585"/>
      <c r="I1177" s="1585"/>
      <c r="J1177" s="1586"/>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573"/>
      <c r="I1188" s="1571"/>
      <c r="J1188" s="1572"/>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1726</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t="str">
        <f ca="1">IF(INDIRECT("'Sales Order Form 4'!$M$71")="","",INDIRECT("'Sales Order Form 4'!$M$71"))</f>
        <v>No Charge</v>
      </c>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573"/>
      <c r="I1265" s="1571"/>
      <c r="J1265" s="1572"/>
    </row>
    <row r="1266" spans="1:10" hidden="1">
      <c r="A1266" s="1568" t="s">
        <v>1214</v>
      </c>
      <c r="B1266" s="1569"/>
      <c r="C1266" s="1584"/>
      <c r="D1266" s="1584"/>
      <c r="E1266" s="1584"/>
      <c r="F1266" s="1569" t="s">
        <v>714</v>
      </c>
      <c r="G1266" s="1569"/>
      <c r="H1266" s="1585"/>
      <c r="I1266" s="1585"/>
      <c r="J1266" s="1586"/>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573"/>
      <c r="I1277" s="1571"/>
      <c r="J1277" s="1572"/>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75" hidden="1" customHeight="1">
      <c r="A1343" s="1537" t="s">
        <v>1726</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t="str">
        <f ca="1">IF(INDIRECT("'Sales Order Form 4'!$M$71")="","",INDIRECT("'Sales Order Form 4'!$M$71"))</f>
        <v>No Charge</v>
      </c>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573"/>
      <c r="I1354" s="1571"/>
      <c r="J1354" s="1572"/>
    </row>
    <row r="1355" spans="1:10" hidden="1">
      <c r="A1355" s="1568" t="s">
        <v>1214</v>
      </c>
      <c r="B1355" s="1569"/>
      <c r="C1355" s="1584"/>
      <c r="D1355" s="1584"/>
      <c r="E1355" s="1584"/>
      <c r="F1355" s="1569" t="s">
        <v>714</v>
      </c>
      <c r="G1355" s="1569"/>
      <c r="H1355" s="1585"/>
      <c r="I1355" s="1585"/>
      <c r="J1355" s="1586"/>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573"/>
      <c r="I1366" s="1571"/>
      <c r="J1366" s="1572"/>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1726</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t="str">
        <f ca="1">IF(INDIRECT("'Sales Order Form 4'!$M$71")="","",INDIRECT("'Sales Order Form 4'!$M$71"))</f>
        <v>No Charge</v>
      </c>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573"/>
      <c r="I1443" s="1571"/>
      <c r="J1443" s="1572"/>
    </row>
    <row r="1444" spans="1:10" hidden="1">
      <c r="A1444" s="1568" t="s">
        <v>1214</v>
      </c>
      <c r="B1444" s="1569"/>
      <c r="C1444" s="1584"/>
      <c r="D1444" s="1584"/>
      <c r="E1444" s="1584"/>
      <c r="F1444" s="1569" t="s">
        <v>714</v>
      </c>
      <c r="G1444" s="1569"/>
      <c r="H1444" s="1585"/>
      <c r="I1444" s="1585"/>
      <c r="J1444" s="1586"/>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573"/>
      <c r="I1455" s="1571"/>
      <c r="J1455" s="1572"/>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6.25" hidden="1" customHeight="1">
      <c r="A1521" s="1537" t="s">
        <v>1726</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t="str">
        <f ca="1">IF(INDIRECT("'Sales Order Form 4'!$M$71")="","",INDIRECT("'Sales Order Form 4'!$M$71"))</f>
        <v>No Charge</v>
      </c>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573"/>
      <c r="I1532" s="1571"/>
      <c r="J1532" s="1572"/>
    </row>
    <row r="1533" spans="1:10" hidden="1">
      <c r="A1533" s="1568" t="s">
        <v>1214</v>
      </c>
      <c r="B1533" s="1569"/>
      <c r="C1533" s="1584"/>
      <c r="D1533" s="1584"/>
      <c r="E1533" s="1584"/>
      <c r="F1533" s="1569" t="s">
        <v>714</v>
      </c>
      <c r="G1533" s="1569"/>
      <c r="H1533" s="1585"/>
      <c r="I1533" s="1585"/>
      <c r="J1533" s="1586"/>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573"/>
      <c r="I1544" s="1571"/>
      <c r="J1544" s="1572"/>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5.5" hidden="1" customHeight="1">
      <c r="A1610" s="1537" t="s">
        <v>1726</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t="str">
        <f ca="1">IF(INDIRECT("'Sales Order Form 4'!$M$71")="","",INDIRECT("'Sales Order Form 4'!$M$71"))</f>
        <v>No Charge</v>
      </c>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573"/>
      <c r="I1621" s="1571"/>
      <c r="J1621" s="1572"/>
    </row>
    <row r="1622" spans="1:10" hidden="1">
      <c r="A1622" s="1568" t="s">
        <v>1214</v>
      </c>
      <c r="B1622" s="1569"/>
      <c r="C1622" s="1584"/>
      <c r="D1622" s="1584"/>
      <c r="E1622" s="1584"/>
      <c r="F1622" s="1569" t="s">
        <v>714</v>
      </c>
      <c r="G1622" s="1569"/>
      <c r="H1622" s="1585"/>
      <c r="I1622" s="1585"/>
      <c r="J1622" s="1586"/>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573"/>
      <c r="I1633" s="1571"/>
      <c r="J1633" s="1572"/>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1726</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t="str">
        <f ca="1">IF(INDIRECT("'Sales Order Form 4'!$M$71")="","",INDIRECT("'Sales Order Form 4'!$M$71"))</f>
        <v>No Charge</v>
      </c>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573"/>
      <c r="I1710" s="1571"/>
      <c r="J1710" s="1572"/>
    </row>
    <row r="1711" spans="1:10" hidden="1">
      <c r="A1711" s="1568" t="s">
        <v>1214</v>
      </c>
      <c r="B1711" s="1569"/>
      <c r="C1711" s="1584"/>
      <c r="D1711" s="1584"/>
      <c r="E1711" s="1584"/>
      <c r="F1711" s="1569" t="s">
        <v>714</v>
      </c>
      <c r="G1711" s="1569"/>
      <c r="H1711" s="1585"/>
      <c r="I1711" s="1585"/>
      <c r="J1711" s="1586"/>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573"/>
      <c r="I1722" s="1571"/>
      <c r="J1722" s="1572"/>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1726</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t="str">
        <f ca="1">IF(INDIRECT("'Sales Order Form 4'!$M$71")="","",INDIRECT("'Sales Order Form 4'!$M$71"))</f>
        <v>No Charge</v>
      </c>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573"/>
      <c r="I1799" s="1571"/>
      <c r="J1799" s="1572"/>
    </row>
    <row r="1800" spans="1:10" hidden="1">
      <c r="A1800" s="1568" t="s">
        <v>1214</v>
      </c>
      <c r="B1800" s="1569"/>
      <c r="C1800" s="1584"/>
      <c r="D1800" s="1584"/>
      <c r="E1800" s="1584"/>
      <c r="F1800" s="1569" t="s">
        <v>714</v>
      </c>
      <c r="G1800" s="1569"/>
      <c r="H1800" s="1585"/>
      <c r="I1800" s="1585"/>
      <c r="J1800" s="1586"/>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94"/>
      <c r="I1809" s="1594"/>
      <c r="J1809" s="1595"/>
    </row>
    <row r="1810" spans="1:10" hidden="1">
      <c r="A1810" s="1568" t="s">
        <v>1214</v>
      </c>
      <c r="B1810" s="1569"/>
      <c r="C1810" s="1570"/>
      <c r="D1810" s="1570"/>
      <c r="E1810" s="1570"/>
      <c r="F1810" s="1569" t="s">
        <v>1006</v>
      </c>
      <c r="G1810" s="1569"/>
      <c r="H1810" s="1594"/>
      <c r="I1810" s="1594"/>
      <c r="J1810" s="1595"/>
    </row>
    <row r="1811" spans="1:10" hidden="1">
      <c r="A1811" s="1568" t="s">
        <v>11</v>
      </c>
      <c r="B1811" s="1569"/>
      <c r="C1811" s="1570"/>
      <c r="D1811" s="1570"/>
      <c r="E1811" s="1570"/>
      <c r="F1811" s="1569" t="s">
        <v>15</v>
      </c>
      <c r="G1811" s="1569"/>
      <c r="H1811" s="1596"/>
      <c r="I1811" s="1594"/>
      <c r="J1811" s="1595"/>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 hidden="1" customHeight="1">
      <c r="A1877" s="1537" t="s">
        <v>1726</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t="str">
        <f ca="1">IF(INDIRECT("'Sales Order Form 4'!$M$71")="","",INDIRECT("'Sales Order Form 4'!$M$71"))</f>
        <v>No Charge</v>
      </c>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573"/>
      <c r="I1888" s="1571"/>
      <c r="J1888" s="1572"/>
    </row>
    <row r="1889" spans="1:10" hidden="1">
      <c r="A1889" s="1568" t="s">
        <v>1214</v>
      </c>
      <c r="B1889" s="1569"/>
      <c r="C1889" s="1584"/>
      <c r="D1889" s="1584"/>
      <c r="E1889" s="1584"/>
      <c r="F1889" s="1569" t="s">
        <v>714</v>
      </c>
      <c r="G1889" s="1569"/>
      <c r="H1889" s="1585"/>
      <c r="I1889" s="1585"/>
      <c r="J1889" s="1586"/>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573"/>
      <c r="I1900" s="1571"/>
      <c r="J1900" s="1572"/>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5.5" hidden="1" customHeight="1">
      <c r="A1966" s="1537" t="s">
        <v>1726</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t="str">
        <f ca="1">IF(INDIRECT("'Sales Order Form 4'!$M$71")="","",INDIRECT("'Sales Order Form 4'!$M$71"))</f>
        <v>No Charge</v>
      </c>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573"/>
      <c r="I1977" s="1571"/>
      <c r="J1977" s="1572"/>
    </row>
    <row r="1978" spans="1:10" hidden="1">
      <c r="A1978" s="1568" t="s">
        <v>1214</v>
      </c>
      <c r="B1978" s="1569"/>
      <c r="C1978" s="1584"/>
      <c r="D1978" s="1584"/>
      <c r="E1978" s="1584"/>
      <c r="F1978" s="1569" t="s">
        <v>714</v>
      </c>
      <c r="G1978" s="1569"/>
      <c r="H1978" s="1585"/>
      <c r="I1978" s="1585"/>
      <c r="J1978" s="1586"/>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573"/>
      <c r="I1989" s="1571"/>
      <c r="J1989" s="1572"/>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6.25" hidden="1" customHeight="1">
      <c r="A2055" s="1537" t="s">
        <v>1726</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t="str">
        <f ca="1">IF(INDIRECT("'Sales Order Form 4'!$M$71")="","",INDIRECT("'Sales Order Form 4'!$M$71"))</f>
        <v>No Charge</v>
      </c>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573"/>
      <c r="I2066" s="1571"/>
      <c r="J2066" s="1572"/>
    </row>
    <row r="2067" spans="1:10" hidden="1">
      <c r="A2067" s="1568" t="s">
        <v>1214</v>
      </c>
      <c r="B2067" s="1569"/>
      <c r="C2067" s="1584"/>
      <c r="D2067" s="1584"/>
      <c r="E2067" s="1584"/>
      <c r="F2067" s="1569" t="s">
        <v>714</v>
      </c>
      <c r="G2067" s="1569"/>
      <c r="H2067" s="1585"/>
      <c r="I2067" s="1585"/>
      <c r="J2067" s="1586"/>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573"/>
      <c r="I2078" s="1571"/>
      <c r="J2078" s="1572"/>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1726</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t="str">
        <f ca="1">IF(INDIRECT("'Sales Order Form 4'!$M$71")="","",INDIRECT("'Sales Order Form 4'!$M$71"))</f>
        <v>No Charge</v>
      </c>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573"/>
      <c r="I2155" s="1571"/>
      <c r="J2155" s="1572"/>
    </row>
    <row r="2156" spans="1:10" hidden="1">
      <c r="A2156" s="1568" t="s">
        <v>1214</v>
      </c>
      <c r="B2156" s="1569"/>
      <c r="C2156" s="1584"/>
      <c r="D2156" s="1584"/>
      <c r="E2156" s="1584"/>
      <c r="F2156" s="1569" t="s">
        <v>714</v>
      </c>
      <c r="G2156" s="1569"/>
      <c r="H2156" s="1585"/>
      <c r="I2156" s="1585"/>
      <c r="J2156" s="1586"/>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573"/>
      <c r="I2167" s="1571"/>
      <c r="J2167" s="1572"/>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6.25" hidden="1" customHeight="1">
      <c r="A2233" s="1537" t="s">
        <v>1726</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t="str">
        <f ca="1">IF(INDIRECT("'Sales Order Form 4'!$M$71")="","",INDIRECT("'Sales Order Form 4'!$M$71"))</f>
        <v>No Charge</v>
      </c>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573"/>
      <c r="I2244" s="1571"/>
      <c r="J2244" s="1572"/>
    </row>
    <row r="2245" spans="1:10" hidden="1">
      <c r="A2245" s="1568" t="s">
        <v>1214</v>
      </c>
      <c r="B2245" s="1569"/>
      <c r="C2245" s="1584"/>
      <c r="D2245" s="1584"/>
      <c r="E2245" s="1584"/>
      <c r="F2245" s="1569" t="s">
        <v>714</v>
      </c>
      <c r="G2245" s="1569"/>
      <c r="H2245" s="1585"/>
      <c r="I2245" s="1585"/>
      <c r="J2245" s="1586"/>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573"/>
      <c r="I2256" s="1571"/>
      <c r="J2256" s="1572"/>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1726</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t="str">
        <f ca="1">IF(INDIRECT("'Sales Order Form 4'!$M$71")="","",INDIRECT("'Sales Order Form 4'!$M$71"))</f>
        <v>No Charge</v>
      </c>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573"/>
      <c r="I2333" s="1571"/>
      <c r="J2333" s="1572"/>
    </row>
    <row r="2334" spans="1:10" hidden="1">
      <c r="A2334" s="1568" t="s">
        <v>1214</v>
      </c>
      <c r="B2334" s="1569"/>
      <c r="C2334" s="1584"/>
      <c r="D2334" s="1584"/>
      <c r="E2334" s="1584"/>
      <c r="F2334" s="1569" t="s">
        <v>714</v>
      </c>
      <c r="G2334" s="1569"/>
      <c r="H2334" s="1585"/>
      <c r="I2334" s="1585"/>
      <c r="J2334" s="1586"/>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573"/>
      <c r="I2345" s="1571"/>
      <c r="J2345" s="1572"/>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6.25" hidden="1" customHeight="1">
      <c r="A2411" s="1537" t="s">
        <v>1726</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t="str">
        <f ca="1">IF(INDIRECT("'Sales Order Form 4'!$M$71")="","",INDIRECT("'Sales Order Form 4'!$M$71"))</f>
        <v>No Charge</v>
      </c>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0" t="s">
        <v>6029</v>
      </c>
      <c r="D3" s="1570"/>
      <c r="E3" s="1570"/>
      <c r="F3" s="1569" t="s">
        <v>15</v>
      </c>
      <c r="G3" s="1569"/>
      <c r="H3" s="1650" t="s">
        <v>6033</v>
      </c>
      <c r="I3" s="1570"/>
      <c r="J3" s="1577"/>
    </row>
    <row r="4" spans="1:10" ht="15" customHeight="1">
      <c r="A4" s="1568" t="s">
        <v>1004</v>
      </c>
      <c r="B4" s="1569"/>
      <c r="C4" s="1570" t="s">
        <v>6030</v>
      </c>
      <c r="D4" s="1570"/>
      <c r="E4" s="1570"/>
      <c r="F4" s="1569" t="s">
        <v>1213</v>
      </c>
      <c r="G4" s="1569"/>
      <c r="H4" s="1584" t="s">
        <v>6029</v>
      </c>
      <c r="I4" s="1584"/>
      <c r="J4" s="1651"/>
    </row>
    <row r="5" spans="1:10">
      <c r="A5" s="1568" t="s">
        <v>8</v>
      </c>
      <c r="B5" s="1569"/>
      <c r="C5" s="1570" t="s">
        <v>6029</v>
      </c>
      <c r="D5" s="1570"/>
      <c r="E5" s="1570"/>
      <c r="F5" s="1569" t="s">
        <v>1214</v>
      </c>
      <c r="G5" s="1569"/>
      <c r="H5" s="1584"/>
      <c r="I5" s="1584"/>
      <c r="J5" s="1651"/>
    </row>
    <row r="6" spans="1:10">
      <c r="A6" s="1568" t="s">
        <v>12</v>
      </c>
      <c r="B6" s="1569"/>
      <c r="C6" s="1594" t="s">
        <v>6032</v>
      </c>
      <c r="D6" s="1594"/>
      <c r="E6" s="1594"/>
      <c r="F6" s="1569" t="s">
        <v>11</v>
      </c>
      <c r="G6" s="1569"/>
      <c r="H6" s="1584" t="s">
        <v>6031</v>
      </c>
      <c r="I6" s="1584"/>
      <c r="J6" s="1651"/>
    </row>
    <row r="7" spans="1:10" ht="15" customHeight="1">
      <c r="A7" s="1568" t="s">
        <v>1005</v>
      </c>
      <c r="B7" s="1569"/>
      <c r="C7" s="1594"/>
      <c r="D7" s="1594"/>
      <c r="E7" s="1594"/>
      <c r="F7" s="1569" t="s">
        <v>13</v>
      </c>
      <c r="G7" s="1569"/>
      <c r="H7" s="1584" t="s">
        <v>745</v>
      </c>
      <c r="I7" s="1584"/>
      <c r="J7" s="1651"/>
    </row>
    <row r="8" spans="1:10">
      <c r="A8" s="1568" t="s">
        <v>1006</v>
      </c>
      <c r="B8" s="1569"/>
      <c r="C8" s="1594"/>
      <c r="D8" s="1594"/>
      <c r="E8" s="1594"/>
      <c r="F8" s="1569" t="s">
        <v>1215</v>
      </c>
      <c r="G8" s="1569"/>
      <c r="H8" s="1658">
        <v>121212</v>
      </c>
      <c r="I8" s="1658"/>
      <c r="J8" s="1659"/>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v>24</v>
      </c>
      <c r="I11" s="1653"/>
      <c r="J11" s="1654"/>
    </row>
    <row r="12" spans="1:10" ht="30" customHeight="1">
      <c r="A12" s="1655" t="s">
        <v>1218</v>
      </c>
      <c r="B12" s="1655"/>
      <c r="C12" s="1655"/>
      <c r="D12" s="1655"/>
      <c r="E12" s="1656" t="s">
        <v>22</v>
      </c>
      <c r="F12" s="1656"/>
      <c r="G12" s="1656" t="s">
        <v>23</v>
      </c>
      <c r="H12" s="1656"/>
      <c r="I12" s="1655" t="s">
        <v>112</v>
      </c>
      <c r="J12" s="1655"/>
    </row>
    <row r="13" spans="1:10">
      <c r="A13" s="1510" t="s">
        <v>6036</v>
      </c>
      <c r="B13" s="1510"/>
      <c r="C13" s="1510"/>
      <c r="D13" s="1510"/>
      <c r="E13" s="1649">
        <v>793.2</v>
      </c>
      <c r="F13" s="1649"/>
      <c r="G13" s="1649">
        <v>10</v>
      </c>
      <c r="H13" s="1649"/>
      <c r="I13" s="1649">
        <v>0</v>
      </c>
      <c r="J13" s="1649"/>
    </row>
    <row r="14" spans="1:10" ht="14.25" hidden="1" customHeight="1">
      <c r="A14" s="1510"/>
      <c r="B14" s="1510"/>
      <c r="C14" s="1510"/>
      <c r="D14" s="1510"/>
      <c r="E14" s="1649"/>
      <c r="F14" s="1649"/>
      <c r="G14" s="1649"/>
      <c r="H14" s="1649"/>
      <c r="I14" s="1649"/>
      <c r="J14" s="1649"/>
    </row>
    <row r="15" spans="1:10" ht="14.25" hidden="1" customHeight="1">
      <c r="A15" s="1510"/>
      <c r="B15" s="1510"/>
      <c r="C15" s="1510"/>
      <c r="D15" s="1510"/>
      <c r="E15" s="1649"/>
      <c r="F15" s="1649"/>
      <c r="G15" s="1649"/>
      <c r="H15" s="1649"/>
      <c r="I15" s="1649"/>
      <c r="J15" s="1649"/>
    </row>
    <row r="16" spans="1:10" ht="14.25" hidden="1" customHeight="1">
      <c r="A16" s="1510"/>
      <c r="B16" s="1510"/>
      <c r="C16" s="1510"/>
      <c r="D16" s="1510"/>
      <c r="E16" s="1649"/>
      <c r="F16" s="1649"/>
      <c r="G16" s="1649"/>
      <c r="H16" s="1649"/>
      <c r="I16" s="1649"/>
      <c r="J16" s="1649"/>
    </row>
    <row r="17" spans="1:10" ht="14.25" hidden="1" customHeight="1">
      <c r="A17" s="1510"/>
      <c r="B17" s="1510"/>
      <c r="C17" s="1510"/>
      <c r="D17" s="1510"/>
      <c r="E17" s="1649"/>
      <c r="F17" s="1649"/>
      <c r="G17" s="1649"/>
      <c r="H17" s="1649"/>
      <c r="I17" s="1649"/>
      <c r="J17" s="1649"/>
    </row>
    <row r="18" spans="1:10" ht="14.25" hidden="1" customHeight="1">
      <c r="A18" s="1510"/>
      <c r="B18" s="1510"/>
      <c r="C18" s="1510"/>
      <c r="D18" s="1510"/>
      <c r="E18" s="1649"/>
      <c r="F18" s="1649"/>
      <c r="G18" s="1649"/>
      <c r="H18" s="1649"/>
      <c r="I18" s="1649"/>
      <c r="J18" s="1649"/>
    </row>
    <row r="19" spans="1:10" ht="14.25" hidden="1" customHeight="1">
      <c r="A19" s="1510"/>
      <c r="B19" s="1510"/>
      <c r="C19" s="1510"/>
      <c r="D19" s="1510"/>
      <c r="E19" s="1649"/>
      <c r="F19" s="1649"/>
      <c r="G19" s="1649"/>
      <c r="H19" s="1649"/>
      <c r="I19" s="1649"/>
      <c r="J19" s="1649"/>
    </row>
    <row r="20" spans="1:10" ht="14.25" hidden="1" customHeight="1">
      <c r="A20" s="1510"/>
      <c r="B20" s="1510"/>
      <c r="C20" s="1510"/>
      <c r="D20" s="1510"/>
      <c r="E20" s="1649"/>
      <c r="F20" s="1649"/>
      <c r="G20" s="1649"/>
      <c r="H20" s="1649"/>
      <c r="I20" s="1649"/>
      <c r="J20" s="1649"/>
    </row>
    <row r="21" spans="1:10" ht="14.25" hidden="1" customHeight="1">
      <c r="A21" s="1510"/>
      <c r="B21" s="1510"/>
      <c r="C21" s="1510"/>
      <c r="D21" s="1510"/>
      <c r="E21" s="1649"/>
      <c r="F21" s="1649"/>
      <c r="G21" s="1649"/>
      <c r="H21" s="1649"/>
      <c r="I21" s="1649"/>
      <c r="J21" s="1649"/>
    </row>
    <row r="22" spans="1:10" ht="14.25" hidden="1" customHeight="1">
      <c r="A22" s="1510"/>
      <c r="B22" s="1510"/>
      <c r="C22" s="1510"/>
      <c r="D22" s="1510"/>
      <c r="E22" s="1649"/>
      <c r="F22" s="1649"/>
      <c r="G22" s="1649"/>
      <c r="H22" s="1649"/>
      <c r="I22" s="1649"/>
      <c r="J22" s="1649"/>
    </row>
    <row r="23" spans="1:10" ht="14.25" hidden="1" customHeight="1">
      <c r="A23" s="1510"/>
      <c r="B23" s="1510"/>
      <c r="C23" s="1510"/>
      <c r="D23" s="1510"/>
      <c r="E23" s="1649"/>
      <c r="F23" s="1649"/>
      <c r="G23" s="1649"/>
      <c r="H23" s="1649"/>
      <c r="I23" s="1649"/>
      <c r="J23" s="1649"/>
    </row>
    <row r="24" spans="1:10" ht="14.25" hidden="1" customHeight="1">
      <c r="A24" s="1510"/>
      <c r="B24" s="1510"/>
      <c r="C24" s="1510"/>
      <c r="D24" s="1510"/>
      <c r="E24" s="1649"/>
      <c r="F24" s="1649"/>
      <c r="G24" s="1649"/>
      <c r="H24" s="1649"/>
      <c r="I24" s="1649"/>
      <c r="J24" s="1649"/>
    </row>
    <row r="25" spans="1:10" ht="14.25" hidden="1" customHeight="1">
      <c r="A25" s="1510"/>
      <c r="B25" s="1510"/>
      <c r="C25" s="1510"/>
      <c r="D25" s="1510"/>
      <c r="E25" s="1649"/>
      <c r="F25" s="1649"/>
      <c r="G25" s="1649"/>
      <c r="H25" s="1649"/>
      <c r="I25" s="1649"/>
      <c r="J25" s="1649"/>
    </row>
    <row r="26" spans="1:10" ht="14.25" hidden="1" customHeight="1">
      <c r="A26" s="1510"/>
      <c r="B26" s="1510"/>
      <c r="C26" s="1510"/>
      <c r="D26" s="1510"/>
      <c r="E26" s="1649"/>
      <c r="F26" s="1649"/>
      <c r="G26" s="1649"/>
      <c r="H26" s="1649"/>
      <c r="I26" s="1649"/>
      <c r="J26" s="1649"/>
    </row>
    <row r="27" spans="1:10" ht="14.25" hidden="1" customHeight="1">
      <c r="A27" s="1510"/>
      <c r="B27" s="1510"/>
      <c r="C27" s="1510"/>
      <c r="D27" s="1510"/>
      <c r="E27" s="1649"/>
      <c r="F27" s="1649"/>
      <c r="G27" s="1649"/>
      <c r="H27" s="1649"/>
      <c r="I27" s="1649"/>
      <c r="J27" s="1649"/>
    </row>
    <row r="28" spans="1:10" ht="14.25" hidden="1" customHeight="1">
      <c r="A28" s="1510"/>
      <c r="B28" s="1510"/>
      <c r="C28" s="1510"/>
      <c r="D28" s="1510"/>
      <c r="E28" s="1649"/>
      <c r="F28" s="1649"/>
      <c r="G28" s="1649"/>
      <c r="H28" s="1649"/>
      <c r="I28" s="1649"/>
      <c r="J28" s="1649"/>
    </row>
    <row r="29" spans="1:10" ht="14.25" hidden="1" customHeight="1">
      <c r="A29" s="1510"/>
      <c r="B29" s="1510"/>
      <c r="C29" s="1510"/>
      <c r="D29" s="1510"/>
      <c r="E29" s="1649"/>
      <c r="F29" s="1649"/>
      <c r="G29" s="1649"/>
      <c r="H29" s="1649"/>
      <c r="I29" s="1649"/>
      <c r="J29" s="1649"/>
    </row>
    <row r="30" spans="1:10" ht="14.25" hidden="1" customHeight="1">
      <c r="A30" s="1510"/>
      <c r="B30" s="1510"/>
      <c r="C30" s="1510"/>
      <c r="D30" s="1510"/>
      <c r="E30" s="1649"/>
      <c r="F30" s="1649"/>
      <c r="G30" s="1649"/>
      <c r="H30" s="1649"/>
      <c r="I30" s="1649"/>
      <c r="J30" s="1649"/>
    </row>
    <row r="31" spans="1:10" ht="14.25" hidden="1" customHeight="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4.25" hidden="1" customHeight="1">
      <c r="A33" s="1510"/>
      <c r="B33" s="1510"/>
      <c r="C33" s="1510"/>
      <c r="D33" s="1510"/>
      <c r="E33" s="1649"/>
      <c r="F33" s="1649"/>
      <c r="G33" s="1649"/>
      <c r="H33" s="1649"/>
      <c r="I33" s="1649"/>
      <c r="J33" s="1649"/>
    </row>
    <row r="34" spans="1:10" ht="14.25" hidden="1" customHeight="1">
      <c r="A34" s="1510"/>
      <c r="B34" s="1510"/>
      <c r="C34" s="1510"/>
      <c r="D34" s="1510"/>
      <c r="E34" s="1649"/>
      <c r="F34" s="1649"/>
      <c r="G34" s="1649"/>
      <c r="H34" s="1649"/>
      <c r="I34" s="1649"/>
      <c r="J34" s="1649"/>
    </row>
    <row r="35" spans="1:10" ht="14.25" hidden="1" customHeight="1">
      <c r="A35" s="1510"/>
      <c r="B35" s="1510"/>
      <c r="C35" s="1510"/>
      <c r="D35" s="1510"/>
      <c r="E35" s="1649"/>
      <c r="F35" s="1649"/>
      <c r="G35" s="1649"/>
      <c r="H35" s="1649"/>
      <c r="I35" s="1649"/>
      <c r="J35" s="1649"/>
    </row>
    <row r="36" spans="1:10" ht="14.25" hidden="1" customHeight="1">
      <c r="A36" s="1510"/>
      <c r="B36" s="1510"/>
      <c r="C36" s="1510"/>
      <c r="D36" s="1510"/>
      <c r="E36" s="1649"/>
      <c r="F36" s="1649"/>
      <c r="G36" s="1649"/>
      <c r="H36" s="1649"/>
      <c r="I36" s="1649"/>
      <c r="J36" s="1649"/>
    </row>
    <row r="37" spans="1:10" ht="14.25" hidden="1" customHeight="1">
      <c r="A37" s="1510"/>
      <c r="B37" s="1510"/>
      <c r="C37" s="1510"/>
      <c r="D37" s="1510"/>
      <c r="E37" s="1649"/>
      <c r="F37" s="1649"/>
      <c r="G37" s="1649"/>
      <c r="H37" s="1649"/>
      <c r="I37" s="1649"/>
      <c r="J37" s="1649"/>
    </row>
    <row r="38" spans="1:10" ht="14.25" hidden="1" customHeight="1">
      <c r="A38" s="1510"/>
      <c r="B38" s="1510"/>
      <c r="C38" s="1510"/>
      <c r="D38" s="1510"/>
      <c r="E38" s="1649"/>
      <c r="F38" s="1649"/>
      <c r="G38" s="1649"/>
      <c r="H38" s="1649"/>
      <c r="I38" s="1649"/>
      <c r="J38" s="1649"/>
    </row>
    <row r="39" spans="1:10" ht="14.25" customHeight="1">
      <c r="A39" s="1641" t="s">
        <v>1045</v>
      </c>
      <c r="B39" s="1641"/>
      <c r="C39" s="1641"/>
      <c r="D39" s="1641"/>
      <c r="E39" s="1642">
        <f>SUM(E13:F38)</f>
        <v>793.2</v>
      </c>
      <c r="F39" s="1642"/>
      <c r="G39" s="1642">
        <f>SUM(G13:H38)</f>
        <v>10</v>
      </c>
      <c r="H39" s="1642"/>
      <c r="I39" s="1642">
        <f>SUM(I13:J38)</f>
        <v>0</v>
      </c>
      <c r="J39" s="1642"/>
    </row>
    <row r="40" spans="1:10">
      <c r="A40" s="1643" t="s">
        <v>1719</v>
      </c>
      <c r="B40" s="1644"/>
      <c r="C40" s="1644"/>
      <c r="D40" s="1644"/>
      <c r="E40" s="1644"/>
      <c r="F40" s="1644"/>
      <c r="G40" s="1644"/>
      <c r="H40" s="1644"/>
      <c r="I40" s="1644"/>
      <c r="J40" s="1645"/>
    </row>
    <row r="41" spans="1:10" ht="24"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13" t="s">
        <v>1542</v>
      </c>
      <c r="B47" s="1627"/>
      <c r="C47" s="1627"/>
      <c r="D47" s="1627"/>
      <c r="E47" s="1627"/>
      <c r="F47" s="1627"/>
      <c r="G47" s="1627"/>
      <c r="H47" s="1627"/>
      <c r="I47" s="1627"/>
      <c r="J47" s="1628"/>
    </row>
    <row r="48" spans="1:10" ht="12" customHeight="1">
      <c r="A48" s="1626" t="s">
        <v>1541</v>
      </c>
      <c r="B48" s="1627"/>
      <c r="C48" s="1627"/>
      <c r="D48" s="1627"/>
      <c r="E48" s="1627"/>
      <c r="F48" s="1627"/>
      <c r="G48" s="1627"/>
      <c r="H48" s="1627"/>
      <c r="I48" s="1627"/>
      <c r="J48" s="1628"/>
    </row>
    <row r="49" spans="1:10" ht="12" customHeight="1">
      <c r="A49" s="1626" t="s">
        <v>1540</v>
      </c>
      <c r="B49" s="1627"/>
      <c r="C49" s="1627"/>
      <c r="D49" s="1627"/>
      <c r="E49" s="1627"/>
      <c r="F49" s="1627"/>
      <c r="G49" s="1627"/>
      <c r="H49" s="1627"/>
      <c r="I49" s="1627"/>
      <c r="J49" s="1628"/>
    </row>
    <row r="50" spans="1:10" ht="12" customHeight="1">
      <c r="A50" s="1626" t="s">
        <v>1539</v>
      </c>
      <c r="B50" s="1627"/>
      <c r="C50" s="1627"/>
      <c r="D50" s="1627"/>
      <c r="E50" s="1627"/>
      <c r="F50" s="1627"/>
      <c r="G50" s="1627"/>
      <c r="H50" s="1627"/>
      <c r="I50" s="1627"/>
      <c r="J50" s="1628"/>
    </row>
    <row r="51" spans="1:10" ht="12" hidden="1" customHeight="1">
      <c r="A51" s="1626"/>
      <c r="B51" s="1627"/>
      <c r="C51" s="1627"/>
      <c r="D51" s="1627"/>
      <c r="E51" s="1627"/>
      <c r="F51" s="1627"/>
      <c r="G51" s="1627"/>
      <c r="H51" s="1627"/>
      <c r="I51" s="1627"/>
      <c r="J51" s="1628"/>
    </row>
    <row r="52" spans="1:10" ht="12" hidden="1" customHeight="1">
      <c r="A52" s="1626"/>
      <c r="B52" s="1627"/>
      <c r="C52" s="1627"/>
      <c r="D52" s="1627"/>
      <c r="E52" s="1627"/>
      <c r="F52" s="1627"/>
      <c r="G52" s="1627"/>
      <c r="H52" s="1627"/>
      <c r="I52" s="1627"/>
      <c r="J52" s="1628"/>
    </row>
    <row r="53" spans="1:10" ht="12" hidden="1" customHeight="1">
      <c r="A53" s="1626"/>
      <c r="B53" s="1627"/>
      <c r="C53" s="1627"/>
      <c r="D53" s="1627"/>
      <c r="E53" s="1627"/>
      <c r="F53" s="1627"/>
      <c r="G53" s="1627"/>
      <c r="H53" s="1627"/>
      <c r="I53" s="1627"/>
      <c r="J53" s="1628"/>
    </row>
    <row r="54" spans="1:10" ht="12" hidden="1" customHeight="1">
      <c r="A54" s="1626"/>
      <c r="B54" s="1627"/>
      <c r="C54" s="1627"/>
      <c r="D54" s="1627"/>
      <c r="E54" s="1627"/>
      <c r="F54" s="1627"/>
      <c r="G54" s="1627"/>
      <c r="H54" s="1627"/>
      <c r="I54" s="1627"/>
      <c r="J54" s="1628"/>
    </row>
    <row r="55" spans="1:10" ht="15" hidden="1" customHeight="1">
      <c r="A55" s="1629"/>
      <c r="B55" s="1630"/>
      <c r="C55" s="1630"/>
      <c r="D55" s="1630"/>
      <c r="E55" s="1630"/>
      <c r="F55" s="1630"/>
      <c r="G55" s="1630"/>
      <c r="H55" s="1630"/>
      <c r="I55" s="1630"/>
      <c r="J55" s="1631"/>
    </row>
    <row r="56" spans="1:10" ht="12" hidden="1" customHeight="1">
      <c r="A56" s="1626"/>
      <c r="B56" s="1627"/>
      <c r="C56" s="1627"/>
      <c r="D56" s="1627"/>
      <c r="E56" s="1627"/>
      <c r="F56" s="1627"/>
      <c r="G56" s="1627"/>
      <c r="H56" s="1627"/>
      <c r="I56" s="1627"/>
      <c r="J56" s="1628"/>
    </row>
    <row r="57" spans="1:10" ht="12" hidden="1" customHeight="1">
      <c r="A57" s="1626"/>
      <c r="B57" s="1627"/>
      <c r="C57" s="1627"/>
      <c r="D57" s="1627"/>
      <c r="E57" s="1627"/>
      <c r="F57" s="1627"/>
      <c r="G57" s="1627"/>
      <c r="H57" s="1627"/>
      <c r="I57" s="1627"/>
      <c r="J57" s="1628"/>
    </row>
    <row r="58" spans="1:10" ht="12" hidden="1" customHeight="1">
      <c r="A58" s="1626"/>
      <c r="B58" s="1627"/>
      <c r="C58" s="1627"/>
      <c r="D58" s="1627"/>
      <c r="E58" s="1627"/>
      <c r="F58" s="1627"/>
      <c r="G58" s="1627"/>
      <c r="H58" s="1627"/>
      <c r="I58" s="1627"/>
      <c r="J58" s="1628"/>
    </row>
    <row r="59" spans="1:10" ht="12" hidden="1" customHeight="1">
      <c r="A59" s="1626"/>
      <c r="B59" s="1627"/>
      <c r="C59" s="1627"/>
      <c r="D59" s="1627"/>
      <c r="E59" s="1627"/>
      <c r="F59" s="1627"/>
      <c r="G59" s="1627"/>
      <c r="H59" s="1627"/>
      <c r="I59" s="1627"/>
      <c r="J59" s="1628"/>
    </row>
    <row r="60" spans="1:10" ht="12" customHeight="1">
      <c r="A60" s="1629" t="s">
        <v>1538</v>
      </c>
      <c r="B60" s="1630"/>
      <c r="C60" s="1630"/>
      <c r="D60" s="1630"/>
      <c r="E60" s="1630"/>
      <c r="F60" s="1630"/>
      <c r="G60" s="1630"/>
      <c r="H60" s="1630"/>
      <c r="I60" s="1630"/>
      <c r="J60" s="1631"/>
    </row>
    <row r="61" spans="1:10" ht="12" customHeight="1">
      <c r="A61" s="1626" t="s">
        <v>1254</v>
      </c>
      <c r="B61" s="1627"/>
      <c r="C61" s="1627"/>
      <c r="D61" s="1627"/>
      <c r="E61" s="1627"/>
      <c r="F61" s="1627"/>
      <c r="G61" s="1627"/>
      <c r="H61" s="1627"/>
      <c r="I61" s="1627"/>
      <c r="J61" s="1628"/>
    </row>
    <row r="62" spans="1:10" ht="12" customHeight="1">
      <c r="A62" s="1626" t="s">
        <v>1255</v>
      </c>
      <c r="B62" s="1627"/>
      <c r="C62" s="1627"/>
      <c r="D62" s="1627"/>
      <c r="E62" s="1627"/>
      <c r="F62" s="1627"/>
      <c r="G62" s="1627"/>
      <c r="H62" s="1627"/>
      <c r="I62" s="1627"/>
      <c r="J62" s="1628"/>
    </row>
    <row r="63" spans="1:10" ht="12" customHeight="1">
      <c r="A63" s="1626" t="s">
        <v>1256</v>
      </c>
      <c r="B63" s="1627"/>
      <c r="C63" s="1627"/>
      <c r="D63" s="1627"/>
      <c r="E63" s="1627"/>
      <c r="F63" s="1627"/>
      <c r="G63" s="1627"/>
      <c r="H63" s="1627"/>
      <c r="I63" s="1627"/>
      <c r="J63" s="1628"/>
    </row>
    <row r="64" spans="1:10" ht="12" customHeight="1">
      <c r="A64" s="1626" t="s">
        <v>1257</v>
      </c>
      <c r="B64" s="1627"/>
      <c r="C64" s="1627"/>
      <c r="D64" s="1627"/>
      <c r="E64" s="1627"/>
      <c r="F64" s="1627"/>
      <c r="G64" s="1627"/>
      <c r="H64" s="1627"/>
      <c r="I64" s="1627"/>
      <c r="J64" s="1628"/>
    </row>
    <row r="65" spans="1:10" ht="12" customHeight="1">
      <c r="A65" s="1626" t="s">
        <v>1258</v>
      </c>
      <c r="B65" s="1627"/>
      <c r="C65" s="1627"/>
      <c r="D65" s="1627"/>
      <c r="E65" s="1627"/>
      <c r="F65" s="1627"/>
      <c r="G65" s="1627"/>
      <c r="H65" s="1627"/>
      <c r="I65" s="1627"/>
      <c r="J65" s="1628"/>
    </row>
    <row r="66" spans="1:10" ht="12" customHeight="1">
      <c r="A66" s="1626" t="s">
        <v>1259</v>
      </c>
      <c r="B66" s="1627"/>
      <c r="C66" s="1627"/>
      <c r="D66" s="1627"/>
      <c r="E66" s="1627"/>
      <c r="F66" s="1627"/>
      <c r="G66" s="1627"/>
      <c r="H66" s="1627"/>
      <c r="I66" s="1627"/>
      <c r="J66" s="1628"/>
    </row>
    <row r="67" spans="1:10" ht="12" customHeight="1">
      <c r="A67" s="1626" t="s">
        <v>1260</v>
      </c>
      <c r="B67" s="1627"/>
      <c r="C67" s="1627"/>
      <c r="D67" s="1627"/>
      <c r="E67" s="1627"/>
      <c r="F67" s="1627"/>
      <c r="G67" s="1627"/>
      <c r="H67" s="1627"/>
      <c r="I67" s="1627"/>
      <c r="J67" s="1628"/>
    </row>
    <row r="68" spans="1:10" ht="12" customHeight="1">
      <c r="A68" s="1626" t="s">
        <v>1261</v>
      </c>
      <c r="B68" s="1627"/>
      <c r="C68" s="1627"/>
      <c r="D68" s="1627"/>
      <c r="E68" s="1627"/>
      <c r="F68" s="1627"/>
      <c r="G68" s="1627"/>
      <c r="H68" s="1627"/>
      <c r="I68" s="1627"/>
      <c r="J68" s="1628"/>
    </row>
    <row r="69" spans="1:10" ht="12" customHeight="1">
      <c r="A69" s="1626" t="s">
        <v>1262</v>
      </c>
      <c r="B69" s="1627"/>
      <c r="C69" s="1627"/>
      <c r="D69" s="1627"/>
      <c r="E69" s="1627"/>
      <c r="F69" s="1627"/>
      <c r="G69" s="1627"/>
      <c r="H69" s="1627"/>
      <c r="I69" s="1627"/>
      <c r="J69" s="1628"/>
    </row>
    <row r="70" spans="1:10" ht="12" customHeight="1">
      <c r="A70" s="1626" t="s">
        <v>1263</v>
      </c>
      <c r="B70" s="1627"/>
      <c r="C70" s="1627"/>
      <c r="D70" s="1627"/>
      <c r="E70" s="1627"/>
      <c r="F70" s="1627"/>
      <c r="G70" s="1627"/>
      <c r="H70" s="1627"/>
      <c r="I70" s="1627"/>
      <c r="J70" s="1628"/>
    </row>
    <row r="71" spans="1:10" ht="12" customHeight="1">
      <c r="A71" s="1626" t="s">
        <v>1264</v>
      </c>
      <c r="B71" s="1627"/>
      <c r="C71" s="1627"/>
      <c r="D71" s="1627"/>
      <c r="E71" s="1627"/>
      <c r="F71" s="1627"/>
      <c r="G71" s="1627"/>
      <c r="H71" s="1627"/>
      <c r="I71" s="1627"/>
      <c r="J71" s="1628"/>
    </row>
    <row r="72" spans="1:10" ht="12" customHeight="1">
      <c r="A72" s="1626" t="s">
        <v>1267</v>
      </c>
      <c r="B72" s="1627"/>
      <c r="C72" s="1627"/>
      <c r="D72" s="1627"/>
      <c r="E72" s="1627"/>
      <c r="F72" s="1627"/>
      <c r="G72" s="1627"/>
      <c r="H72" s="1627"/>
      <c r="I72" s="1627"/>
      <c r="J72" s="1628"/>
    </row>
    <row r="73" spans="1:10" ht="12" customHeight="1">
      <c r="A73" s="1626" t="s">
        <v>1265</v>
      </c>
      <c r="B73" s="1627"/>
      <c r="C73" s="1627"/>
      <c r="D73" s="1627"/>
      <c r="E73" s="1627"/>
      <c r="F73" s="1627"/>
      <c r="G73" s="1627"/>
      <c r="H73" s="1627"/>
      <c r="I73" s="1627"/>
      <c r="J73" s="1628"/>
    </row>
    <row r="74" spans="1:10" ht="12" customHeight="1">
      <c r="A74" s="1626" t="s">
        <v>1266</v>
      </c>
      <c r="B74" s="1627"/>
      <c r="C74" s="1627"/>
      <c r="D74" s="1627"/>
      <c r="E74" s="1627"/>
      <c r="F74" s="1627"/>
      <c r="G74" s="1627"/>
      <c r="H74" s="1627"/>
      <c r="I74" s="1627"/>
      <c r="J74" s="1628"/>
    </row>
    <row r="75" spans="1:10" ht="12" customHeight="1">
      <c r="A75" s="1626" t="s">
        <v>1268</v>
      </c>
      <c r="B75" s="1627"/>
      <c r="C75" s="1627"/>
      <c r="D75" s="1627"/>
      <c r="E75" s="1627"/>
      <c r="F75" s="1627"/>
      <c r="G75" s="1627"/>
      <c r="H75" s="1627"/>
      <c r="I75" s="1627"/>
      <c r="J75" s="1628"/>
    </row>
    <row r="76" spans="1:10" ht="12" customHeight="1">
      <c r="A76" s="1626" t="s">
        <v>1537</v>
      </c>
      <c r="B76" s="1627"/>
      <c r="C76" s="1627"/>
      <c r="D76" s="1627"/>
      <c r="E76" s="1627"/>
      <c r="F76" s="1627"/>
      <c r="G76" s="1627"/>
      <c r="H76" s="1627"/>
      <c r="I76" s="1627"/>
      <c r="J76" s="1628"/>
    </row>
    <row r="77" spans="1:10" ht="12" customHeight="1">
      <c r="A77" s="1626" t="s">
        <v>1269</v>
      </c>
      <c r="B77" s="1627"/>
      <c r="C77" s="1627"/>
      <c r="D77" s="1627"/>
      <c r="E77" s="1627"/>
      <c r="F77" s="1627"/>
      <c r="G77" s="1627"/>
      <c r="H77" s="1627"/>
      <c r="I77" s="1627"/>
      <c r="J77" s="1628"/>
    </row>
    <row r="78" spans="1:10" ht="12" customHeight="1">
      <c r="A78" s="1626" t="s">
        <v>1270</v>
      </c>
      <c r="B78" s="1627"/>
      <c r="C78" s="1627"/>
      <c r="D78" s="1627"/>
      <c r="E78" s="1627"/>
      <c r="F78" s="1627"/>
      <c r="G78" s="1627"/>
      <c r="H78" s="1627"/>
      <c r="I78" s="1627"/>
      <c r="J78" s="1628"/>
    </row>
    <row r="79" spans="1:10" ht="12" customHeight="1">
      <c r="A79" s="1626" t="s">
        <v>1536</v>
      </c>
      <c r="B79" s="1627"/>
      <c r="C79" s="1627"/>
      <c r="D79" s="1627"/>
      <c r="E79" s="1627"/>
      <c r="F79" s="1627"/>
      <c r="G79" s="1627"/>
      <c r="H79" s="1627"/>
      <c r="I79" s="1627"/>
      <c r="J79" s="1628"/>
    </row>
    <row r="80" spans="1:10" ht="12" customHeight="1">
      <c r="A80" s="1626" t="s">
        <v>1271</v>
      </c>
      <c r="B80" s="1627"/>
      <c r="C80" s="1627"/>
      <c r="D80" s="1627"/>
      <c r="E80" s="1627"/>
      <c r="F80" s="1627"/>
      <c r="G80" s="1627"/>
      <c r="H80" s="1627"/>
      <c r="I80" s="1627"/>
      <c r="J80" s="1628"/>
    </row>
    <row r="81" spans="1:10" ht="12" customHeight="1">
      <c r="A81" s="1626" t="s">
        <v>1272</v>
      </c>
      <c r="B81" s="1627"/>
      <c r="C81" s="1627"/>
      <c r="D81" s="1627"/>
      <c r="E81" s="1627"/>
      <c r="F81" s="1627"/>
      <c r="G81" s="1627"/>
      <c r="H81" s="1627"/>
      <c r="I81" s="1627"/>
      <c r="J81" s="1628"/>
    </row>
    <row r="82" spans="1:10" ht="12" customHeight="1">
      <c r="A82" s="1626" t="s">
        <v>1274</v>
      </c>
      <c r="B82" s="1627"/>
      <c r="C82" s="1627"/>
      <c r="D82" s="1627"/>
      <c r="E82" s="1627"/>
      <c r="F82" s="1627"/>
      <c r="G82" s="1627"/>
      <c r="H82" s="1627"/>
      <c r="I82" s="1627"/>
      <c r="J82" s="1628"/>
    </row>
    <row r="83" spans="1:10" ht="12" customHeight="1">
      <c r="A83" s="1626" t="s">
        <v>1273</v>
      </c>
      <c r="B83" s="1627"/>
      <c r="C83" s="1627"/>
      <c r="D83" s="1627"/>
      <c r="E83" s="1627"/>
      <c r="F83" s="1627"/>
      <c r="G83" s="1627"/>
      <c r="H83" s="1627"/>
      <c r="I83" s="1627"/>
      <c r="J83" s="1628"/>
    </row>
    <row r="84" spans="1:10" ht="12" customHeight="1">
      <c r="A84" s="1626" t="s">
        <v>1275</v>
      </c>
      <c r="B84" s="1627"/>
      <c r="C84" s="1627"/>
      <c r="D84" s="1627"/>
      <c r="E84" s="1627"/>
      <c r="F84" s="1627"/>
      <c r="G84" s="1627"/>
      <c r="H84" s="1627"/>
      <c r="I84" s="1627"/>
      <c r="J84" s="1628"/>
    </row>
    <row r="85" spans="1:10" ht="13.5" customHeight="1">
      <c r="A85" s="1610" t="s">
        <v>1535</v>
      </c>
      <c r="B85" s="1611"/>
      <c r="C85" s="1611"/>
      <c r="D85" s="1611"/>
      <c r="E85" s="1611"/>
      <c r="F85" s="1611"/>
      <c r="G85" s="1611"/>
      <c r="H85" s="1611"/>
      <c r="I85" s="1611"/>
      <c r="J85" s="1612"/>
    </row>
    <row r="86" spans="1:10" ht="11.25" customHeight="1">
      <c r="A86" s="1610"/>
      <c r="B86" s="1611"/>
      <c r="C86" s="1611"/>
      <c r="D86" s="1611"/>
      <c r="E86" s="1611"/>
      <c r="F86" s="1611"/>
      <c r="G86" s="1611"/>
      <c r="H86" s="1611"/>
      <c r="I86" s="1611"/>
      <c r="J86" s="1612"/>
    </row>
    <row r="87" spans="1:10" ht="13.5" customHeight="1">
      <c r="A87" s="1613" t="s">
        <v>1534</v>
      </c>
      <c r="B87" s="1614"/>
      <c r="C87" s="1614"/>
      <c r="D87" s="1614"/>
      <c r="E87" s="1614"/>
      <c r="F87" s="1614"/>
      <c r="G87" s="1614"/>
      <c r="H87" s="1614"/>
      <c r="I87" s="1614"/>
      <c r="J87" s="1615"/>
    </row>
    <row r="88" spans="1:10" ht="12" customHeight="1">
      <c r="A88" s="1613"/>
      <c r="B88" s="1614"/>
      <c r="C88" s="1614"/>
      <c r="D88" s="1614"/>
      <c r="E88" s="1614"/>
      <c r="F88" s="1614"/>
      <c r="G88" s="1614"/>
      <c r="H88" s="1614"/>
      <c r="I88" s="1614"/>
      <c r="J88" s="1615"/>
    </row>
    <row r="89" spans="1:10" ht="13.5" customHeight="1">
      <c r="A89" s="1626" t="s">
        <v>1533</v>
      </c>
      <c r="B89" s="1627"/>
      <c r="C89" s="1627"/>
      <c r="D89" s="1627"/>
      <c r="E89" s="1627"/>
      <c r="F89" s="1627"/>
      <c r="G89" s="1627"/>
      <c r="H89" s="1627"/>
      <c r="I89" s="1627"/>
      <c r="J89" s="1628"/>
    </row>
    <row r="90" spans="1:10" ht="12.75" customHeight="1">
      <c r="A90" s="1626" t="s">
        <v>1532</v>
      </c>
      <c r="B90" s="1627"/>
      <c r="C90" s="1627"/>
      <c r="D90" s="1627"/>
      <c r="E90" s="1627"/>
      <c r="F90" s="1627"/>
      <c r="G90" s="1627"/>
      <c r="H90" s="1627"/>
      <c r="I90" s="1627"/>
      <c r="J90" s="1628"/>
    </row>
    <row r="91" spans="1:10" ht="12" customHeight="1">
      <c r="A91" s="1626" t="s">
        <v>1531</v>
      </c>
      <c r="B91" s="1627"/>
      <c r="C91" s="1627"/>
      <c r="D91" s="1627"/>
      <c r="E91" s="1627"/>
      <c r="F91" s="1627"/>
      <c r="G91" s="1627"/>
      <c r="H91" s="1627"/>
      <c r="I91" s="1627"/>
      <c r="J91" s="1628"/>
    </row>
    <row r="92" spans="1:10" ht="12" customHeight="1">
      <c r="A92" s="1626" t="s">
        <v>1530</v>
      </c>
      <c r="B92" s="1627"/>
      <c r="C92" s="1627"/>
      <c r="D92" s="1627"/>
      <c r="E92" s="1627"/>
      <c r="F92" s="1627"/>
      <c r="G92" s="1627"/>
      <c r="H92" s="1627"/>
      <c r="I92" s="1627"/>
      <c r="J92" s="1628"/>
    </row>
    <row r="93" spans="1:10" ht="12" customHeight="1">
      <c r="A93" s="1626" t="s">
        <v>1529</v>
      </c>
      <c r="B93" s="1627"/>
      <c r="C93" s="1627"/>
      <c r="D93" s="1627"/>
      <c r="E93" s="1627"/>
      <c r="F93" s="1627"/>
      <c r="G93" s="1627"/>
      <c r="H93" s="1627"/>
      <c r="I93" s="1627"/>
      <c r="J93" s="1628"/>
    </row>
    <row r="94" spans="1:10" ht="6" customHeight="1">
      <c r="A94" s="1626"/>
      <c r="B94" s="1627"/>
      <c r="C94" s="1627"/>
      <c r="D94" s="1627"/>
      <c r="E94" s="1627"/>
      <c r="F94" s="1627"/>
      <c r="G94" s="1627"/>
      <c r="H94" s="1627"/>
      <c r="I94" s="1627"/>
      <c r="J94" s="1628"/>
    </row>
    <row r="95" spans="1:10">
      <c r="A95" s="1619" t="s">
        <v>1528</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MSite_CQA_TF_RCF_HG_AA_Site1_20170620143717</v>
      </c>
      <c r="D105" s="1570"/>
      <c r="E105" s="1570"/>
      <c r="F105" s="1569" t="s">
        <v>91</v>
      </c>
      <c r="G105" s="1569"/>
      <c r="H105" s="1571">
        <f ca="1">IF(INDIRECT("'Sales Order Form 3'!$D$14")="","",INDIRECT("'Sales Order Form 3'!$D$14"))</f>
        <v>9820143717</v>
      </c>
      <c r="I105" s="1571"/>
      <c r="J105" s="1572"/>
    </row>
    <row r="106" spans="1:10" ht="15" customHeight="1">
      <c r="A106" s="1568" t="s">
        <v>89</v>
      </c>
      <c r="B106" s="1569"/>
      <c r="C106" s="1570" t="str">
        <f ca="1">IF(INDIRECT("'Sales Order Form 3'!$D$7")="","",INDIRECT("'Sales Order Form 3'!$D$7"))</f>
        <v>MSite_CQA_TF_RCF_HG_AA_20170620143717</v>
      </c>
      <c r="D106" s="1570"/>
      <c r="E106" s="1570"/>
      <c r="F106" s="1569" t="s">
        <v>92</v>
      </c>
      <c r="G106" s="1569"/>
      <c r="H106" s="1585">
        <f ca="1">IF(INDIRECT("'Sales Order Form 3'!$D$15")="","",INDIRECT("'Sales Order Form 3'!$D$15"))</f>
        <v>9820143717</v>
      </c>
      <c r="I106" s="1585"/>
      <c r="J106" s="1586"/>
    </row>
    <row r="107" spans="1:10" ht="15" customHeight="1">
      <c r="A107" s="1568" t="s">
        <v>90</v>
      </c>
      <c r="B107" s="1569"/>
      <c r="C107" s="1584" t="str">
        <f ca="1">IF(INDIRECT("'Sales Order Form 3'!$D$8")="","",INDIRECT("'Sales Order Form 3'!$D$8"))</f>
        <v>FName LNameSite1_20170620143717</v>
      </c>
      <c r="D107" s="1584"/>
      <c r="E107" s="1584"/>
      <c r="F107" s="1569" t="s">
        <v>93</v>
      </c>
      <c r="G107" s="1569"/>
      <c r="H107" s="1585">
        <f ca="1">IF(INDIRECT("'Sales Order Form 3'!$D$16")="","",INDIRECT("'Sales Order Form 3'!$D$16"))</f>
        <v>9820143717</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4" t="str">
        <f ca="1">IF(INDIRECT("'Sales Order Form 3'!$D$17")="","",INDIRECT("'Sales Order Form 3'!$D$17"))</f>
        <v>email_20143717@maildrop.cc</v>
      </c>
      <c r="I108" s="1584"/>
      <c r="J108" s="1651"/>
    </row>
    <row r="109" spans="1:10" ht="15" customHeight="1">
      <c r="A109" s="1568" t="s">
        <v>1214</v>
      </c>
      <c r="B109" s="1569"/>
      <c r="C109" s="1584" t="str">
        <f ca="1">IF(INDIRECT("'Sales Order Form 3'!$D$10")="","",INDIRECT("'Sales Order Form 3'!$D$10"))</f>
        <v/>
      </c>
      <c r="D109" s="1584"/>
      <c r="E109" s="1584"/>
      <c r="F109" s="1569" t="s">
        <v>714</v>
      </c>
      <c r="G109" s="1569"/>
      <c r="H109" s="1584" t="str">
        <f ca="1">IF(INDIRECT("'Sales Order Form 3'!$D$22")="","",INDIRECT("'Sales Order Form 3'!$D$22"))</f>
        <v>Standard</v>
      </c>
      <c r="I109" s="1584"/>
      <c r="J109" s="1651"/>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660">
        <f ca="1">IF(INDIRECT("'Sales Order Form 3'!$D$13")="","",INDIRECT("'Sales Order Form 3'!$D$13"))</f>
        <v>19335</v>
      </c>
      <c r="D112" s="1660"/>
      <c r="E112" s="1660"/>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f ca="1">IF(INDIRECT("'Sales Order Form 3'!$L$33")="","",INDIRECT("'Sales Order Form 3'!$L$33"))</f>
        <v>42689</v>
      </c>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LNameSite1_20170620143717</v>
      </c>
      <c r="D117" s="1570"/>
      <c r="E117" s="1570"/>
      <c r="F117" s="1569" t="s">
        <v>14</v>
      </c>
      <c r="G117" s="1569"/>
      <c r="H117" s="1661">
        <f ca="1">IF(INDIRECT("'Sales Order Form 3'!$L$14")="","",INDIRECT("'Sales Order Form 3'!$L$14"))</f>
        <v>19335</v>
      </c>
      <c r="I117" s="1661"/>
      <c r="J117" s="1662"/>
    </row>
    <row r="118" spans="1:10">
      <c r="A118" s="1568" t="s">
        <v>1213</v>
      </c>
      <c r="B118" s="1569"/>
      <c r="C118" s="1570" t="str">
        <f ca="1">IF(INDIRECT("'Sales Order Form 3'!$L$10")="","",INDIRECT("'Sales Order Form 3'!$L$10"))</f>
        <v>12 ADAMS LN</v>
      </c>
      <c r="D118" s="1570"/>
      <c r="E118" s="1570"/>
      <c r="F118" s="1569" t="s">
        <v>12</v>
      </c>
      <c r="G118" s="1569"/>
      <c r="H118" s="1663">
        <f ca="1">IF(INDIRECT("'Sales Order Form 3'!$L$15")="","",INDIRECT("'Sales Order Form 3'!$L$15"))</f>
        <v>9820143717</v>
      </c>
      <c r="I118" s="1663"/>
      <c r="J118" s="1664"/>
    </row>
    <row r="119" spans="1:10">
      <c r="A119" s="1568" t="s">
        <v>1214</v>
      </c>
      <c r="B119" s="1569"/>
      <c r="C119" s="1570" t="str">
        <f ca="1">IF(INDIRECT("'Sales Order Form 3'!$L$11")="","",INDIRECT("'Sales Order Form 3'!$L$11"))</f>
        <v/>
      </c>
      <c r="D119" s="1570"/>
      <c r="E119" s="1570"/>
      <c r="F119" s="1569" t="s">
        <v>1006</v>
      </c>
      <c r="G119" s="1569"/>
      <c r="H119" s="1663">
        <f ca="1">IF(INDIRECT("'Sales Order Form 3'!$L$16")="","",INDIRECT("'Sales Order Form 3'!$L$16"))</f>
        <v>9820143717</v>
      </c>
      <c r="I119" s="1663"/>
      <c r="J119" s="1664"/>
    </row>
    <row r="120" spans="1:10">
      <c r="A120" s="1568" t="s">
        <v>11</v>
      </c>
      <c r="B120" s="1569"/>
      <c r="C120" s="1570" t="str">
        <f ca="1">IF(INDIRECT("'Sales Order Form 3'!$L$12")="","",INDIRECT("'Sales Order Form 3'!$L$12"))</f>
        <v>DOWNINGTOWN</v>
      </c>
      <c r="D120" s="1570"/>
      <c r="E120" s="1570"/>
      <c r="F120" s="1569" t="s">
        <v>15</v>
      </c>
      <c r="G120" s="1569"/>
      <c r="H120" s="1650" t="str">
        <f ca="1">IF(INDIRECT("'Sales Order Form 3'!$L$17")="","",INDIRECT("'Sales Order Form 3'!$L$17"))</f>
        <v>email_20143717@maildrop.cc</v>
      </c>
      <c r="I120" s="1570"/>
      <c r="J120" s="1577"/>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20</v>
      </c>
      <c r="G125" s="552">
        <v>34.950000000000003</v>
      </c>
      <c r="H125" s="552">
        <v>0</v>
      </c>
      <c r="I125" s="552">
        <v>699</v>
      </c>
      <c r="J125" s="552">
        <v>0</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1746</v>
      </c>
      <c r="B152" s="1560"/>
      <c r="C152" s="1560"/>
      <c r="D152" s="1560"/>
      <c r="E152" s="1561"/>
      <c r="F152" s="551">
        <v>10</v>
      </c>
      <c r="G152" s="552">
        <v>4.95</v>
      </c>
      <c r="H152" s="552">
        <v>0</v>
      </c>
      <c r="I152" s="552">
        <v>49.5</v>
      </c>
      <c r="J152" s="552">
        <v>0</v>
      </c>
    </row>
    <row r="153" spans="1:10">
      <c r="A153" s="1559" t="s">
        <v>1748</v>
      </c>
      <c r="B153" s="1560"/>
      <c r="C153" s="1560"/>
      <c r="D153" s="1560"/>
      <c r="E153" s="1561"/>
      <c r="F153" s="551">
        <v>5</v>
      </c>
      <c r="G153" s="552">
        <v>6.95</v>
      </c>
      <c r="H153" s="552">
        <v>0</v>
      </c>
      <c r="I153" s="552">
        <v>34.75</v>
      </c>
      <c r="J153" s="552">
        <v>0</v>
      </c>
    </row>
    <row r="154" spans="1:10" hidden="1">
      <c r="A154" s="1559"/>
      <c r="B154" s="1560"/>
      <c r="C154" s="1560"/>
      <c r="D154" s="1560"/>
      <c r="E154" s="1561"/>
      <c r="F154" s="551"/>
      <c r="G154" s="552"/>
      <c r="H154" s="552"/>
      <c r="I154" s="552"/>
      <c r="J154" s="552"/>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295.34999999999997</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c r="I185" s="1535"/>
      <c r="J185" s="1536"/>
    </row>
    <row r="186" spans="1:10" ht="29.25" customHeight="1">
      <c r="A186" s="1537" t="s">
        <v>1720</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201.64999999999998</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300.64999999999998</v>
      </c>
      <c r="I191" s="1535"/>
      <c r="J191" s="1536"/>
    </row>
    <row r="192" spans="1:10" ht="15.75" hidden="1" customHeight="1">
      <c r="A192" s="1591" t="s">
        <v>1047</v>
      </c>
      <c r="B192" s="1592"/>
      <c r="C192" s="1592"/>
      <c r="D192" s="1592"/>
      <c r="E192" s="1592"/>
      <c r="F192" s="1592"/>
      <c r="G192" s="1592"/>
      <c r="H192" s="1592"/>
      <c r="I192" s="1592"/>
      <c r="J192" s="1593"/>
    </row>
    <row r="193" spans="1:10" ht="15.75" hidden="1">
      <c r="A193" s="1562" t="s">
        <v>1222</v>
      </c>
      <c r="B193" s="1563"/>
      <c r="C193" s="1563"/>
      <c r="D193" s="1563"/>
      <c r="E193" s="1563"/>
      <c r="F193" s="1563"/>
      <c r="G193" s="1563"/>
      <c r="H193" s="1563"/>
      <c r="I193" s="1563"/>
      <c r="J193" s="1564"/>
    </row>
    <row r="194" spans="1:10" hidden="1">
      <c r="A194" s="1568" t="s">
        <v>682</v>
      </c>
      <c r="B194" s="1569"/>
      <c r="C194" s="1570" t="str">
        <f ca="1">IF(INDIRECT("'Sales Order Form 4'!$D$6")="","",INDIRECT("'Sales Order Form 4'!$D$6"))</f>
        <v>MSite_CQA_TF_RCF_HG_AA_Site2_20170620143717</v>
      </c>
      <c r="D194" s="1570"/>
      <c r="E194" s="1570"/>
      <c r="F194" s="1569" t="s">
        <v>91</v>
      </c>
      <c r="G194" s="1569"/>
      <c r="H194" s="1663"/>
      <c r="I194" s="1663"/>
      <c r="J194" s="1664"/>
    </row>
    <row r="195" spans="1:10" hidden="1">
      <c r="A195" s="1568" t="s">
        <v>89</v>
      </c>
      <c r="B195" s="1569"/>
      <c r="C195" s="1570" t="str">
        <f ca="1">IF(INDIRECT("'Sales Order Form 4'!$D$7")="","",INDIRECT("'Sales Order Form 4'!$D$7"))</f>
        <v>MSite_CQA_TF_RCF_HG_AA_20170620143717</v>
      </c>
      <c r="D195" s="1570"/>
      <c r="E195" s="1570"/>
      <c r="F195" s="1569" t="s">
        <v>92</v>
      </c>
      <c r="G195" s="1569"/>
      <c r="H195" s="1663"/>
      <c r="I195" s="1663"/>
      <c r="J195" s="1664"/>
    </row>
    <row r="196" spans="1:10" hidden="1">
      <c r="A196" s="1568" t="s">
        <v>90</v>
      </c>
      <c r="B196" s="1569"/>
      <c r="C196" s="1584" t="str">
        <f ca="1">IF(INDIRECT("'Sales Order Form 4'!$D$8")="","",INDIRECT("'Sales Order Form 4'!$D$8"))</f>
        <v>FName LNameSite2_20170620143717</v>
      </c>
      <c r="D196" s="1584"/>
      <c r="E196" s="1584"/>
      <c r="F196" s="1569" t="s">
        <v>93</v>
      </c>
      <c r="G196" s="1569"/>
      <c r="H196" s="1663"/>
      <c r="I196" s="1663"/>
      <c r="J196" s="1664"/>
    </row>
    <row r="197" spans="1:10" hidden="1">
      <c r="A197" s="1568" t="s">
        <v>1213</v>
      </c>
      <c r="B197" s="1569"/>
      <c r="C197" s="1584" t="str">
        <f ca="1">IF(INDIRECT("'Sales Order Form 4'!$D$9")="","",INDIRECT("'Sales Order Form 4'!$D$9"))</f>
        <v>12 ADAMS LN</v>
      </c>
      <c r="D197" s="1584"/>
      <c r="E197" s="1584"/>
      <c r="F197" s="1569" t="s">
        <v>15</v>
      </c>
      <c r="G197" s="1569"/>
      <c r="H197" s="1650" t="str">
        <f ca="1">IF(INDIRECT("'Sales Order Form 4'!$D$17")="","",INDIRECT("'Sales Order Form 4'!$D$17"))</f>
        <v>email_20143717@maildrop.cc</v>
      </c>
      <c r="I197" s="1570"/>
      <c r="J197" s="1577"/>
    </row>
    <row r="198" spans="1:10" hidden="1">
      <c r="A198" s="1568" t="s">
        <v>1214</v>
      </c>
      <c r="B198" s="1569"/>
      <c r="C198" s="1584" t="str">
        <f ca="1">IF(INDIRECT("'Sales Order Form 4'!$D$10")="","",INDIRECT("'Sales Order Form 4'!$D$10"))</f>
        <v/>
      </c>
      <c r="D198" s="1584"/>
      <c r="E198" s="1584"/>
      <c r="F198" s="1569" t="s">
        <v>714</v>
      </c>
      <c r="G198" s="1569"/>
      <c r="H198" s="1584" t="str">
        <f ca="1">IF(INDIRECT("'Sales Order Form 4'!$D$22")="","",INDIRECT("'Sales Order Form 4'!$D$22"))</f>
        <v>Standard</v>
      </c>
      <c r="I198" s="1584"/>
      <c r="J198" s="1651"/>
    </row>
    <row r="199" spans="1:10" hidden="1">
      <c r="A199" s="1568" t="s">
        <v>11</v>
      </c>
      <c r="B199" s="1569"/>
      <c r="C199" s="1584" t="str">
        <f ca="1">IF(INDIRECT("'Sales Order Form 4'!$D$11")="","",INDIRECT("'Sales Order Form 4'!$D$11"))</f>
        <v>DOWNINGTOWN</v>
      </c>
      <c r="D199" s="1584"/>
      <c r="E199" s="1584"/>
      <c r="F199" s="1587" t="s">
        <v>1232</v>
      </c>
      <c r="G199" s="1587"/>
      <c r="H199" s="1588" t="str">
        <f ca="1">IF(INDIRECT("'Sales Order Form 4'!$M$53")="","",INDIRECT("'Sales Order Form 4'!$M$53"))</f>
        <v>12 ADAMS LN</v>
      </c>
      <c r="I199" s="1589"/>
      <c r="J199" s="1590"/>
    </row>
    <row r="200" spans="1:10" hidden="1">
      <c r="A200" s="1568" t="s">
        <v>13</v>
      </c>
      <c r="B200" s="1569"/>
      <c r="C200" s="1584" t="str">
        <f ca="1">IF(INDIRECT("'Sales Order Form 4'!$D$12")="","",INDIRECT("'Sales Order Form 4'!$D$12"))</f>
        <v>PA</v>
      </c>
      <c r="D200" s="1584"/>
      <c r="E200" s="1584"/>
      <c r="F200" s="1587"/>
      <c r="G200" s="1587"/>
      <c r="H200" s="1580" t="str">
        <f ca="1">IF(INDIRECT("'Sales Order Form 4'!$M$54")="","",INDIRECT("'Sales Order Form 4'!$M$54"))</f>
        <v/>
      </c>
      <c r="I200" s="1578"/>
      <c r="J200" s="1579"/>
    </row>
    <row r="201" spans="1:10" hidden="1">
      <c r="A201" s="1568" t="s">
        <v>14</v>
      </c>
      <c r="B201" s="1569"/>
      <c r="C201" s="1660"/>
      <c r="D201" s="1660"/>
      <c r="E201" s="1660"/>
      <c r="F201" s="1582"/>
      <c r="G201" s="1582"/>
      <c r="H201" s="1583" t="str">
        <f ca="1">IF(INDIRECT("'Sales Order Form 4'!$M$55")="","",INDIRECT("'Sales Order Form 4'!$M$55"))</f>
        <v>DOWNINGTOWN, PA  19335</v>
      </c>
      <c r="I201" s="1570"/>
      <c r="J201" s="1577"/>
    </row>
    <row r="202" spans="1:10" hidden="1">
      <c r="A202" s="542"/>
      <c r="B202" s="543"/>
      <c r="C202" s="543"/>
      <c r="D202" s="543"/>
      <c r="E202" s="543"/>
      <c r="F202" s="543"/>
      <c r="G202" s="543"/>
      <c r="H202" s="543"/>
      <c r="I202" s="543"/>
      <c r="J202" s="544"/>
    </row>
    <row r="203" spans="1:10" ht="15.75" hidden="1">
      <c r="A203" s="1562" t="s">
        <v>1223</v>
      </c>
      <c r="B203" s="1563"/>
      <c r="C203" s="1563"/>
      <c r="D203" s="1563"/>
      <c r="E203" s="1563"/>
      <c r="F203" s="1563"/>
      <c r="G203" s="1563"/>
      <c r="H203" s="1563"/>
      <c r="I203" s="1563"/>
      <c r="J203" s="1564"/>
    </row>
    <row r="204" spans="1:10" hidden="1">
      <c r="A204" s="1568" t="s">
        <v>1224</v>
      </c>
      <c r="B204" s="1569"/>
      <c r="C204" s="1576">
        <f ca="1">IF(INDIRECT("'Sales Order Form 4'!$L$33")="","",INDIRECT("'Sales Order Form 4'!$L$33"))</f>
        <v>42689</v>
      </c>
      <c r="D204" s="1570"/>
      <c r="E204" s="1570"/>
      <c r="F204" s="1569" t="s">
        <v>1225</v>
      </c>
      <c r="G204" s="1569"/>
      <c r="H204" s="1570"/>
      <c r="I204" s="1570"/>
      <c r="J204" s="1577"/>
    </row>
    <row r="205" spans="1:10" hidden="1">
      <c r="A205" s="1568"/>
      <c r="B205" s="1569"/>
      <c r="C205" s="1578" t="s">
        <v>108</v>
      </c>
      <c r="D205" s="1578"/>
      <c r="E205" s="1578"/>
      <c r="F205" s="1578"/>
      <c r="G205" s="1578"/>
      <c r="H205" s="1578"/>
      <c r="I205" s="1578"/>
      <c r="J205" s="1579"/>
    </row>
    <row r="206" spans="1:10" hidden="1">
      <c r="A206" s="1568" t="s">
        <v>1226</v>
      </c>
      <c r="B206" s="1569"/>
      <c r="C206" s="1570" t="str">
        <f ca="1">IF(INDIRECT("'Sales Order Form 4'!$L$9")="","",INDIRECT("'Sales Order Form 4'!$L$9"))</f>
        <v>FName LNameSite2_20170620143717</v>
      </c>
      <c r="D206" s="1570"/>
      <c r="E206" s="1570"/>
      <c r="F206" s="1569" t="s">
        <v>14</v>
      </c>
      <c r="G206" s="1569"/>
      <c r="H206" s="1661"/>
      <c r="I206" s="1661"/>
      <c r="J206" s="1662"/>
    </row>
    <row r="207" spans="1:10" hidden="1">
      <c r="A207" s="1568" t="s">
        <v>1213</v>
      </c>
      <c r="B207" s="1569"/>
      <c r="C207" s="1570" t="str">
        <f ca="1">IF(INDIRECT("'Sales Order Form 4'!$L$10")="","",INDIRECT("'Sales Order Form 4'!$L$10"))</f>
        <v>12 ADAMS LN</v>
      </c>
      <c r="D207" s="1570"/>
      <c r="E207" s="1570"/>
      <c r="F207" s="1569" t="s">
        <v>12</v>
      </c>
      <c r="G207" s="1569"/>
      <c r="H207" s="1663"/>
      <c r="I207" s="1663"/>
      <c r="J207" s="1664"/>
    </row>
    <row r="208" spans="1:10" hidden="1">
      <c r="A208" s="1568" t="s">
        <v>1214</v>
      </c>
      <c r="B208" s="1569"/>
      <c r="C208" s="1570" t="str">
        <f ca="1">IF(INDIRECT("'Sales Order Form 4'!$L$11")="","",INDIRECT("'Sales Order Form 4'!$L$11"))</f>
        <v/>
      </c>
      <c r="D208" s="1570"/>
      <c r="E208" s="1570"/>
      <c r="F208" s="1569" t="s">
        <v>1006</v>
      </c>
      <c r="G208" s="1569"/>
      <c r="H208" s="1663"/>
      <c r="I208" s="1663"/>
      <c r="J208" s="1664"/>
    </row>
    <row r="209" spans="1:10" hidden="1">
      <c r="A209" s="1568" t="s">
        <v>11</v>
      </c>
      <c r="B209" s="1569"/>
      <c r="C209" s="1570" t="str">
        <f ca="1">IF(INDIRECT("'Sales Order Form 4'!$L$12")="","",INDIRECT("'Sales Order Form 4'!$L$12"))</f>
        <v>DOWNINGTOWN</v>
      </c>
      <c r="D209" s="1570"/>
      <c r="E209" s="1570"/>
      <c r="F209" s="1569" t="s">
        <v>15</v>
      </c>
      <c r="G209" s="1569"/>
      <c r="H209" s="1650" t="str">
        <f ca="1">IF(INDIRECT("'Sales Order Form 4'!$L$17")="","",INDIRECT("'Sales Order Form 4'!$L$17"))</f>
        <v>email_20143717@maildrop.cc</v>
      </c>
      <c r="I209" s="1570"/>
      <c r="J209" s="1577"/>
    </row>
    <row r="210" spans="1:10" hidden="1">
      <c r="A210" s="1568" t="s">
        <v>13</v>
      </c>
      <c r="B210" s="1569"/>
      <c r="C210" s="1570" t="str">
        <f ca="1">IF(INDIRECT("'Sales Order Form 4'!$L$13")="","",INDIRECT("'Sales Order Form 4'!$L$13"))</f>
        <v>PA</v>
      </c>
      <c r="D210" s="1570"/>
      <c r="E210" s="1570"/>
      <c r="F210" s="543"/>
      <c r="G210" s="543"/>
      <c r="H210" s="543"/>
      <c r="I210" s="543"/>
      <c r="J210" s="544"/>
    </row>
    <row r="211" spans="1:10" hidden="1">
      <c r="A211" s="542"/>
      <c r="B211" s="543"/>
      <c r="C211" s="543"/>
      <c r="D211" s="543"/>
      <c r="E211" s="543"/>
      <c r="F211" s="543"/>
      <c r="G211" s="543"/>
      <c r="H211" s="543"/>
      <c r="I211" s="543"/>
      <c r="J211" s="544"/>
    </row>
    <row r="212" spans="1:10" ht="15.75" hidden="1">
      <c r="A212" s="1562" t="s">
        <v>1236</v>
      </c>
      <c r="B212" s="1563"/>
      <c r="C212" s="1563"/>
      <c r="D212" s="1563"/>
      <c r="E212" s="1563"/>
      <c r="F212" s="1563"/>
      <c r="G212" s="1563"/>
      <c r="H212" s="1563"/>
      <c r="I212" s="1563"/>
      <c r="J212" s="1564"/>
    </row>
    <row r="213" spans="1:10" ht="27.75" hidden="1" customHeight="1">
      <c r="A213" s="1565" t="s">
        <v>34</v>
      </c>
      <c r="B213" s="1566"/>
      <c r="C213" s="1566"/>
      <c r="D213" s="1566"/>
      <c r="E213" s="1567"/>
      <c r="F213" s="548" t="s">
        <v>35</v>
      </c>
      <c r="G213" s="549" t="s">
        <v>1227</v>
      </c>
      <c r="H213" s="549" t="s">
        <v>1228</v>
      </c>
      <c r="I213" s="550" t="s">
        <v>1229</v>
      </c>
      <c r="J213" s="550" t="s">
        <v>891</v>
      </c>
    </row>
    <row r="214" spans="1:10" hidden="1">
      <c r="A214" s="1559"/>
      <c r="B214" s="1560"/>
      <c r="C214" s="1560"/>
      <c r="D214" s="1560"/>
      <c r="E214" s="1561"/>
      <c r="F214" s="551"/>
      <c r="G214" s="552"/>
      <c r="H214" s="552"/>
      <c r="I214" s="552"/>
      <c r="J214" s="552"/>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hidden="1">
      <c r="A238" s="1562" t="s">
        <v>1237</v>
      </c>
      <c r="B238" s="1563"/>
      <c r="C238" s="1563"/>
      <c r="D238" s="1563"/>
      <c r="E238" s="1563"/>
      <c r="F238" s="1563"/>
      <c r="G238" s="1563"/>
      <c r="H238" s="1563"/>
      <c r="I238" s="1563"/>
      <c r="J238" s="1564"/>
    </row>
    <row r="239" spans="1:10" ht="29.25" hidden="1" customHeight="1">
      <c r="A239" s="1565" t="s">
        <v>1238</v>
      </c>
      <c r="B239" s="1566"/>
      <c r="C239" s="1566"/>
      <c r="D239" s="1566"/>
      <c r="E239" s="1567"/>
      <c r="F239" s="548" t="s">
        <v>35</v>
      </c>
      <c r="G239" s="549" t="s">
        <v>1227</v>
      </c>
      <c r="H239" s="549" t="s">
        <v>1228</v>
      </c>
      <c r="I239" s="550" t="s">
        <v>1229</v>
      </c>
      <c r="J239" s="550" t="s">
        <v>891</v>
      </c>
    </row>
    <row r="240" spans="1:10" hidden="1">
      <c r="A240" s="1559"/>
      <c r="B240" s="1560"/>
      <c r="C240" s="1560"/>
      <c r="D240" s="1560"/>
      <c r="E240" s="1561"/>
      <c r="F240" s="551"/>
      <c r="G240" s="552"/>
      <c r="H240" s="552"/>
      <c r="I240" s="552"/>
      <c r="J240" s="552"/>
    </row>
    <row r="241" spans="1:10" hidden="1">
      <c r="A241" s="1559"/>
      <c r="B241" s="1560"/>
      <c r="C241" s="1560"/>
      <c r="D241" s="1560"/>
      <c r="E241" s="1561"/>
      <c r="F241" s="551"/>
      <c r="G241" s="552"/>
      <c r="H241" s="552"/>
      <c r="I241" s="552"/>
      <c r="J241" s="552"/>
    </row>
    <row r="242" spans="1:10" hidden="1">
      <c r="A242" s="1559"/>
      <c r="B242" s="1560"/>
      <c r="C242" s="1560"/>
      <c r="D242" s="1560"/>
      <c r="E242" s="1561"/>
      <c r="F242" s="551"/>
      <c r="G242" s="552"/>
      <c r="H242" s="552"/>
      <c r="I242" s="552"/>
      <c r="J242" s="552"/>
    </row>
    <row r="243" spans="1:10" hidden="1">
      <c r="A243" s="1559"/>
      <c r="B243" s="1560"/>
      <c r="C243" s="1560"/>
      <c r="D243" s="1560"/>
      <c r="E243" s="1561"/>
      <c r="F243" s="551"/>
      <c r="G243" s="552"/>
      <c r="H243" s="552"/>
      <c r="I243" s="552"/>
      <c r="J243" s="552"/>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hidden="1">
      <c r="A264" s="1556" t="s">
        <v>1230</v>
      </c>
      <c r="B264" s="1556"/>
      <c r="C264" s="1556"/>
      <c r="D264" s="1556"/>
      <c r="E264" s="1556"/>
      <c r="F264" s="1556"/>
      <c r="G264" s="1556"/>
      <c r="H264" s="1556"/>
      <c r="I264" s="1556"/>
      <c r="J264" s="1556"/>
    </row>
    <row r="265" spans="1:10" hidden="1">
      <c r="A265" s="1538" t="s">
        <v>25</v>
      </c>
      <c r="B265" s="1539"/>
      <c r="C265" s="1539"/>
      <c r="D265" s="1539"/>
      <c r="E265" s="1539"/>
      <c r="F265" s="1539"/>
      <c r="G265" s="1539"/>
      <c r="H265" s="1539"/>
      <c r="I265" s="1539"/>
      <c r="J265" s="1540"/>
    </row>
    <row r="266" spans="1:10" hidden="1">
      <c r="A266" s="1531" t="s">
        <v>1527</v>
      </c>
      <c r="B266" s="1532"/>
      <c r="C266" s="1532"/>
      <c r="D266" s="1532"/>
      <c r="E266" s="1532"/>
      <c r="F266" s="1532"/>
      <c r="G266" s="1533"/>
      <c r="H266" s="1534">
        <f ca="1">IF(INDIRECT("'Sales Order Form 4'!$M$22")="","",INDIRECT("'Sales Order Form 4'!$M$22"))</f>
        <v>295.34999999999997</v>
      </c>
      <c r="I266" s="1535"/>
      <c r="J266" s="1536"/>
    </row>
    <row r="267" spans="1:10" hidden="1">
      <c r="A267" s="1531" t="s">
        <v>30</v>
      </c>
      <c r="B267" s="1532"/>
      <c r="C267" s="1532"/>
      <c r="D267" s="1532"/>
      <c r="E267" s="1532"/>
      <c r="F267" s="1532"/>
      <c r="G267" s="1533"/>
      <c r="H267" s="1557">
        <f ca="1">IF(INDIRECT("'Sales Order Form 4'!$M$22")="","",INDIRECT("'Sales Order Form 4'!$M$23"))</f>
        <v>0</v>
      </c>
      <c r="I267" s="1535"/>
      <c r="J267" s="1536"/>
    </row>
    <row r="268" spans="1:10" hidden="1">
      <c r="A268" s="1531" t="s">
        <v>1276</v>
      </c>
      <c r="B268" s="1532"/>
      <c r="C268" s="1532"/>
      <c r="D268" s="1532"/>
      <c r="E268" s="1532"/>
      <c r="F268" s="1532"/>
      <c r="G268" s="1533"/>
      <c r="H268" s="1541" t="str">
        <f ca="1">IF(INDIRECT("'Sales Order Form 4'!$D$25")="","",INDIRECT("'Sales Order Form 4'!$D$25"))</f>
        <v/>
      </c>
      <c r="I268" s="1542"/>
      <c r="J268" s="1543"/>
    </row>
    <row r="269" spans="1:10" hidden="1">
      <c r="A269" s="1531" t="s">
        <v>1277</v>
      </c>
      <c r="B269" s="1532"/>
      <c r="C269" s="1532"/>
      <c r="D269" s="1532"/>
      <c r="E269" s="1532"/>
      <c r="F269" s="1532"/>
      <c r="G269" s="1533"/>
      <c r="H269" s="1544"/>
      <c r="I269" s="1545"/>
      <c r="J269" s="1546"/>
    </row>
    <row r="270" spans="1:10" hidden="1">
      <c r="A270" s="1547" t="str">
        <f ca="1">IF(INDIRECT("'Sales Order Form 4'!$C$27")="","",INDIRECT("'Sales Order Form 4'!$C$27"))</f>
        <v/>
      </c>
      <c r="B270" s="1548"/>
      <c r="C270" s="1548"/>
      <c r="D270" s="1548"/>
      <c r="E270" s="1548"/>
      <c r="F270" s="1548"/>
      <c r="G270" s="1548"/>
      <c r="H270" s="1548"/>
      <c r="I270" s="1548"/>
      <c r="J270" s="1549"/>
    </row>
    <row r="271" spans="1:10" hidden="1">
      <c r="A271" s="1550"/>
      <c r="B271" s="1551"/>
      <c r="C271" s="1551"/>
      <c r="D271" s="1551"/>
      <c r="E271" s="1551"/>
      <c r="F271" s="1551"/>
      <c r="G271" s="1551"/>
      <c r="H271" s="1551"/>
      <c r="I271" s="1551"/>
      <c r="J271" s="1552"/>
    </row>
    <row r="272" spans="1:10" hidden="1">
      <c r="A272" s="1550"/>
      <c r="B272" s="1551"/>
      <c r="C272" s="1551"/>
      <c r="D272" s="1551"/>
      <c r="E272" s="1551"/>
      <c r="F272" s="1551"/>
      <c r="G272" s="1551"/>
      <c r="H272" s="1551"/>
      <c r="I272" s="1551"/>
      <c r="J272" s="1552"/>
    </row>
    <row r="273" spans="1:10" hidden="1">
      <c r="A273" s="1553"/>
      <c r="B273" s="1554"/>
      <c r="C273" s="1554"/>
      <c r="D273" s="1554"/>
      <c r="E273" s="1554"/>
      <c r="F273" s="1554"/>
      <c r="G273" s="1554"/>
      <c r="H273" s="1554"/>
      <c r="I273" s="1554"/>
      <c r="J273" s="1555"/>
    </row>
    <row r="274" spans="1:10" hidden="1">
      <c r="A274" s="1531" t="s">
        <v>65</v>
      </c>
      <c r="B274" s="1532"/>
      <c r="C274" s="1532"/>
      <c r="D274" s="1532"/>
      <c r="E274" s="1532"/>
      <c r="F274" s="1532"/>
      <c r="G274" s="1533"/>
      <c r="H274" s="1534"/>
      <c r="I274" s="1535"/>
      <c r="J274" s="1536"/>
    </row>
    <row r="275" spans="1:10" ht="25.5" hidden="1" customHeight="1">
      <c r="A275" s="1537" t="s">
        <v>1720</v>
      </c>
      <c r="B275" s="1537"/>
      <c r="C275" s="1537"/>
      <c r="D275" s="1537"/>
      <c r="E275" s="1537"/>
      <c r="F275" s="1537"/>
      <c r="G275" s="1537"/>
      <c r="H275" s="1537"/>
      <c r="I275" s="1537"/>
      <c r="J275" s="1537"/>
    </row>
    <row r="276" spans="1:10" hidden="1">
      <c r="A276" s="1538" t="s">
        <v>1231</v>
      </c>
      <c r="B276" s="1539"/>
      <c r="C276" s="1539"/>
      <c r="D276" s="1539"/>
      <c r="E276" s="1539"/>
      <c r="F276" s="1539"/>
      <c r="G276" s="1539"/>
      <c r="H276" s="1539"/>
      <c r="I276" s="1539"/>
      <c r="J276" s="1540"/>
    </row>
    <row r="277" spans="1:10" hidden="1">
      <c r="A277" s="1531" t="s">
        <v>889</v>
      </c>
      <c r="B277" s="1532"/>
      <c r="C277" s="1558"/>
      <c r="D277" s="1532"/>
      <c r="E277" s="1532"/>
      <c r="F277" s="1532"/>
      <c r="G277" s="1533"/>
      <c r="H277" s="1534" t="str">
        <f ca="1">IF(INDIRECT("'Sales Order Form 4'!$M$71")="","",INDIRECT("'Sales Order Form 4'!$M$71"))</f>
        <v>No Charge</v>
      </c>
      <c r="I277" s="1535"/>
      <c r="J277" s="1536"/>
    </row>
    <row r="278" spans="1:10" hidden="1">
      <c r="A278" s="1531" t="s">
        <v>62</v>
      </c>
      <c r="B278" s="1532"/>
      <c r="C278" s="1532"/>
      <c r="D278" s="1532"/>
      <c r="E278" s="1532"/>
      <c r="F278" s="1532"/>
      <c r="G278" s="1533"/>
      <c r="H278" s="1534">
        <f ca="1">IF(INDIRECT("'Sales Order Form 4'!$M$28")="","",INDIRECT("'Sales Order Form 4'!$M$28"))</f>
        <v>201.64999999999998</v>
      </c>
      <c r="I278" s="1535"/>
      <c r="J278" s="1536"/>
    </row>
    <row r="279" spans="1:10" hidden="1">
      <c r="A279" s="1531" t="s">
        <v>95</v>
      </c>
      <c r="B279" s="1532"/>
      <c r="C279" s="1532"/>
      <c r="D279" s="1532"/>
      <c r="E279" s="1532"/>
      <c r="F279" s="1532"/>
      <c r="G279" s="1533"/>
      <c r="H279" s="1534">
        <f ca="1">IF(INDIRECT("'Sales Order Form 4'!$M$29")="","",INDIRECT("'Sales Order Form 4'!$M$29"))</f>
        <v>99</v>
      </c>
      <c r="I279" s="1535"/>
      <c r="J279" s="1536"/>
    </row>
    <row r="280" spans="1:10" hidden="1">
      <c r="A280" s="1531" t="s">
        <v>64</v>
      </c>
      <c r="B280" s="1532"/>
      <c r="C280" s="1532"/>
      <c r="D280" s="1532"/>
      <c r="E280" s="1532"/>
      <c r="F280" s="1532"/>
      <c r="G280" s="1533"/>
      <c r="H280" s="1534">
        <f ca="1">IF(INDIRECT("'Sales Order Form 4'!$M$32")="","",INDIRECT("'Sales Order Form 4'!$M$32"))</f>
        <v>300.64999999999998</v>
      </c>
      <c r="I280" s="1535"/>
      <c r="J280" s="1536"/>
    </row>
    <row r="281" spans="1:10" ht="15.75" hidden="1" customHeight="1">
      <c r="A281" s="1591" t="s">
        <v>1047</v>
      </c>
      <c r="B281" s="1592"/>
      <c r="C281" s="1592"/>
      <c r="D281" s="1592"/>
      <c r="E281" s="1592"/>
      <c r="F281" s="1592"/>
      <c r="G281" s="1592"/>
      <c r="H281" s="1592"/>
      <c r="I281" s="1592"/>
      <c r="J281" s="1593"/>
    </row>
    <row r="282" spans="1:10" ht="15.75" hidden="1">
      <c r="A282" s="1562" t="s">
        <v>1222</v>
      </c>
      <c r="B282" s="1563"/>
      <c r="C282" s="1563"/>
      <c r="D282" s="1563"/>
      <c r="E282" s="1563"/>
      <c r="F282" s="1563"/>
      <c r="G282" s="1563"/>
      <c r="H282" s="1563"/>
      <c r="I282" s="1563"/>
      <c r="J282" s="1564"/>
    </row>
    <row r="283" spans="1:10" hidden="1">
      <c r="A283" s="1568" t="s">
        <v>682</v>
      </c>
      <c r="B283" s="1569"/>
      <c r="C283" s="1570"/>
      <c r="D283" s="1570"/>
      <c r="E283" s="1570"/>
      <c r="F283" s="1569" t="s">
        <v>91</v>
      </c>
      <c r="G283" s="1569"/>
      <c r="H283" s="1571"/>
      <c r="I283" s="1571"/>
      <c r="J283" s="1572"/>
    </row>
    <row r="284" spans="1:10" hidden="1">
      <c r="A284" s="1568" t="s">
        <v>89</v>
      </c>
      <c r="B284" s="1569"/>
      <c r="C284" s="1570"/>
      <c r="D284" s="1570"/>
      <c r="E284" s="1570"/>
      <c r="F284" s="1569" t="s">
        <v>92</v>
      </c>
      <c r="G284" s="1569"/>
      <c r="H284" s="1571"/>
      <c r="I284" s="1571"/>
      <c r="J284" s="1572"/>
    </row>
    <row r="285" spans="1:10" hidden="1">
      <c r="A285" s="1568" t="s">
        <v>90</v>
      </c>
      <c r="B285" s="1569"/>
      <c r="C285" s="1584"/>
      <c r="D285" s="1584"/>
      <c r="E285" s="1584"/>
      <c r="F285" s="1569" t="s">
        <v>93</v>
      </c>
      <c r="G285" s="1569"/>
      <c r="H285" s="1571"/>
      <c r="I285" s="1571"/>
      <c r="J285" s="1572"/>
    </row>
    <row r="286" spans="1:10" hidden="1">
      <c r="A286" s="1568" t="s">
        <v>1213</v>
      </c>
      <c r="B286" s="1569"/>
      <c r="C286" s="1584"/>
      <c r="D286" s="1584"/>
      <c r="E286" s="1584"/>
      <c r="F286" s="1569" t="s">
        <v>15</v>
      </c>
      <c r="G286" s="1569"/>
      <c r="H286" s="1650"/>
      <c r="I286" s="1570"/>
      <c r="J286" s="1577"/>
    </row>
    <row r="287" spans="1:10" hidden="1">
      <c r="A287" s="1568" t="s">
        <v>1214</v>
      </c>
      <c r="B287" s="1569"/>
      <c r="C287" s="1584"/>
      <c r="D287" s="1584"/>
      <c r="E287" s="1584"/>
      <c r="F287" s="1569" t="s">
        <v>714</v>
      </c>
      <c r="G287" s="1569"/>
      <c r="H287" s="1584"/>
      <c r="I287" s="1584"/>
      <c r="J287" s="1651"/>
    </row>
    <row r="288" spans="1:10" hidden="1">
      <c r="A288" s="1568" t="s">
        <v>11</v>
      </c>
      <c r="B288" s="1569"/>
      <c r="C288" s="1584"/>
      <c r="D288" s="1584"/>
      <c r="E288" s="1584"/>
      <c r="F288" s="1587" t="s">
        <v>1232</v>
      </c>
      <c r="G288" s="1587"/>
      <c r="H288" s="1588"/>
      <c r="I288" s="1589"/>
      <c r="J288" s="1590"/>
    </row>
    <row r="289" spans="1:10" hidden="1">
      <c r="A289" s="1568" t="s">
        <v>13</v>
      </c>
      <c r="B289" s="1569"/>
      <c r="C289" s="1584"/>
      <c r="D289" s="1584"/>
      <c r="E289" s="1584"/>
      <c r="F289" s="1587"/>
      <c r="G289" s="1587"/>
      <c r="H289" s="1580"/>
      <c r="I289" s="1578"/>
      <c r="J289" s="1579"/>
    </row>
    <row r="290" spans="1:10" hidden="1">
      <c r="A290" s="1568" t="s">
        <v>14</v>
      </c>
      <c r="B290" s="1569"/>
      <c r="C290" s="1581"/>
      <c r="D290" s="1581"/>
      <c r="E290" s="1581"/>
      <c r="F290" s="1582"/>
      <c r="G290" s="1582"/>
      <c r="H290" s="1583"/>
      <c r="I290" s="1570"/>
      <c r="J290" s="1577"/>
    </row>
    <row r="291" spans="1:10" hidden="1">
      <c r="A291" s="542"/>
      <c r="B291" s="543"/>
      <c r="C291" s="543"/>
      <c r="D291" s="543"/>
      <c r="E291" s="543"/>
      <c r="F291" s="543"/>
      <c r="G291" s="543"/>
      <c r="H291" s="543"/>
      <c r="I291" s="543"/>
      <c r="J291" s="544"/>
    </row>
    <row r="292" spans="1:10" ht="15.75" hidden="1">
      <c r="A292" s="1562" t="s">
        <v>1223</v>
      </c>
      <c r="B292" s="1563"/>
      <c r="C292" s="1563"/>
      <c r="D292" s="1563"/>
      <c r="E292" s="1563"/>
      <c r="F292" s="1563"/>
      <c r="G292" s="1563"/>
      <c r="H292" s="1563"/>
      <c r="I292" s="1563"/>
      <c r="J292" s="1564"/>
    </row>
    <row r="293" spans="1:10" hidden="1">
      <c r="A293" s="1568" t="s">
        <v>1224</v>
      </c>
      <c r="B293" s="1569"/>
      <c r="C293" s="1576"/>
      <c r="D293" s="1570"/>
      <c r="E293" s="1570"/>
      <c r="F293" s="1569" t="s">
        <v>1225</v>
      </c>
      <c r="G293" s="1569"/>
      <c r="H293" s="1570"/>
      <c r="I293" s="1570"/>
      <c r="J293" s="1577"/>
    </row>
    <row r="294" spans="1:10" hidden="1">
      <c r="A294" s="1568"/>
      <c r="B294" s="1569"/>
      <c r="C294" s="1578" t="s">
        <v>108</v>
      </c>
      <c r="D294" s="1578"/>
      <c r="E294" s="1578"/>
      <c r="F294" s="1578"/>
      <c r="G294" s="1578"/>
      <c r="H294" s="1578"/>
      <c r="I294" s="1578"/>
      <c r="J294" s="1579"/>
    </row>
    <row r="295" spans="1:10" hidden="1">
      <c r="A295" s="1568" t="s">
        <v>1226</v>
      </c>
      <c r="B295" s="1569"/>
      <c r="C295" s="1570"/>
      <c r="D295" s="1570"/>
      <c r="E295" s="1570"/>
      <c r="F295" s="1569" t="s">
        <v>14</v>
      </c>
      <c r="G295" s="1569"/>
      <c r="H295" s="1574"/>
      <c r="I295" s="1574"/>
      <c r="J295" s="1575"/>
    </row>
    <row r="296" spans="1:10" hidden="1">
      <c r="A296" s="1568" t="s">
        <v>1213</v>
      </c>
      <c r="B296" s="1569"/>
      <c r="C296" s="1570"/>
      <c r="D296" s="1570"/>
      <c r="E296" s="1570"/>
      <c r="F296" s="1569" t="s">
        <v>12</v>
      </c>
      <c r="G296" s="1569"/>
      <c r="H296" s="1571"/>
      <c r="I296" s="1571"/>
      <c r="J296" s="1572"/>
    </row>
    <row r="297" spans="1:10" hidden="1">
      <c r="A297" s="1568" t="s">
        <v>1214</v>
      </c>
      <c r="B297" s="1569"/>
      <c r="C297" s="1570"/>
      <c r="D297" s="1570"/>
      <c r="E297" s="1570"/>
      <c r="F297" s="1569" t="s">
        <v>1006</v>
      </c>
      <c r="G297" s="1569"/>
      <c r="H297" s="1571"/>
      <c r="I297" s="1571"/>
      <c r="J297" s="1572"/>
    </row>
    <row r="298" spans="1:10" hidden="1">
      <c r="A298" s="1568" t="s">
        <v>11</v>
      </c>
      <c r="B298" s="1569"/>
      <c r="C298" s="1570"/>
      <c r="D298" s="1570"/>
      <c r="E298" s="1570"/>
      <c r="F298" s="1569" t="s">
        <v>15</v>
      </c>
      <c r="G298" s="1569"/>
      <c r="H298" s="1650"/>
      <c r="I298" s="1570"/>
      <c r="J298" s="1577"/>
    </row>
    <row r="299" spans="1:10" hidden="1">
      <c r="A299" s="1568" t="s">
        <v>13</v>
      </c>
      <c r="B299" s="1569"/>
      <c r="C299" s="1570"/>
      <c r="D299" s="1570"/>
      <c r="E299" s="1570"/>
      <c r="F299" s="543"/>
      <c r="G299" s="543"/>
      <c r="H299" s="543"/>
      <c r="I299" s="543"/>
      <c r="J299" s="544"/>
    </row>
    <row r="300" spans="1:10" hidden="1">
      <c r="A300" s="542"/>
      <c r="B300" s="543"/>
      <c r="C300" s="543"/>
      <c r="D300" s="543"/>
      <c r="E300" s="543"/>
      <c r="F300" s="543"/>
      <c r="G300" s="543"/>
      <c r="H300" s="543"/>
      <c r="I300" s="543"/>
      <c r="J300" s="544"/>
    </row>
    <row r="301" spans="1:10" ht="15.75" hidden="1">
      <c r="A301" s="1562" t="s">
        <v>1236</v>
      </c>
      <c r="B301" s="1563"/>
      <c r="C301" s="1563"/>
      <c r="D301" s="1563"/>
      <c r="E301" s="1563"/>
      <c r="F301" s="1563"/>
      <c r="G301" s="1563"/>
      <c r="H301" s="1563"/>
      <c r="I301" s="1563"/>
      <c r="J301" s="1564"/>
    </row>
    <row r="302" spans="1:10" ht="27.75" hidden="1" customHeight="1">
      <c r="A302" s="1565" t="s">
        <v>34</v>
      </c>
      <c r="B302" s="1566"/>
      <c r="C302" s="1566"/>
      <c r="D302" s="1566"/>
      <c r="E302" s="1567"/>
      <c r="F302" s="548" t="s">
        <v>35</v>
      </c>
      <c r="G302" s="549" t="s">
        <v>1227</v>
      </c>
      <c r="H302" s="549" t="s">
        <v>1228</v>
      </c>
      <c r="I302" s="550" t="s">
        <v>1229</v>
      </c>
      <c r="J302" s="550" t="s">
        <v>891</v>
      </c>
    </row>
    <row r="303" spans="1:10" hidden="1">
      <c r="A303" s="1559"/>
      <c r="B303" s="1560"/>
      <c r="C303" s="1560"/>
      <c r="D303" s="1560"/>
      <c r="E303" s="1561"/>
      <c r="F303" s="551"/>
      <c r="G303" s="552"/>
      <c r="H303" s="552"/>
      <c r="I303" s="552"/>
      <c r="J303" s="552"/>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hidden="1">
      <c r="A327" s="1562" t="s">
        <v>1237</v>
      </c>
      <c r="B327" s="1563"/>
      <c r="C327" s="1563"/>
      <c r="D327" s="1563"/>
      <c r="E327" s="1563"/>
      <c r="F327" s="1563"/>
      <c r="G327" s="1563"/>
      <c r="H327" s="1563"/>
      <c r="I327" s="1563"/>
      <c r="J327" s="1564"/>
    </row>
    <row r="328" spans="1:10" ht="30" hidden="1" customHeight="1">
      <c r="A328" s="1565" t="s">
        <v>1238</v>
      </c>
      <c r="B328" s="1566"/>
      <c r="C328" s="1566"/>
      <c r="D328" s="1566"/>
      <c r="E328" s="1567"/>
      <c r="F328" s="548" t="s">
        <v>35</v>
      </c>
      <c r="G328" s="549" t="s">
        <v>1227</v>
      </c>
      <c r="H328" s="549" t="s">
        <v>1228</v>
      </c>
      <c r="I328" s="550" t="s">
        <v>1229</v>
      </c>
      <c r="J328" s="550" t="s">
        <v>891</v>
      </c>
    </row>
    <row r="329" spans="1:10" hidden="1">
      <c r="A329" s="1559"/>
      <c r="B329" s="1560"/>
      <c r="C329" s="1560"/>
      <c r="D329" s="1560"/>
      <c r="E329" s="1561"/>
      <c r="F329" s="551"/>
      <c r="G329" s="552"/>
      <c r="H329" s="552"/>
      <c r="I329" s="552"/>
      <c r="J329" s="552"/>
    </row>
    <row r="330" spans="1:10" hidden="1">
      <c r="A330" s="1559"/>
      <c r="B330" s="1560"/>
      <c r="C330" s="1560"/>
      <c r="D330" s="1560"/>
      <c r="E330" s="1561"/>
      <c r="F330" s="551"/>
      <c r="G330" s="552"/>
      <c r="H330" s="552"/>
      <c r="I330" s="552"/>
      <c r="J330" s="552"/>
    </row>
    <row r="331" spans="1:10" hidden="1">
      <c r="A331" s="1559"/>
      <c r="B331" s="1560"/>
      <c r="C331" s="1560"/>
      <c r="D331" s="1560"/>
      <c r="E331" s="1561"/>
      <c r="F331" s="551"/>
      <c r="G331" s="552"/>
      <c r="H331" s="552"/>
      <c r="I331" s="552"/>
      <c r="J331" s="552"/>
    </row>
    <row r="332" spans="1:10" hidden="1">
      <c r="A332" s="1559"/>
      <c r="B332" s="1560"/>
      <c r="C332" s="1560"/>
      <c r="D332" s="1560"/>
      <c r="E332" s="1561"/>
      <c r="F332" s="551"/>
      <c r="G332" s="552"/>
      <c r="H332" s="552"/>
      <c r="I332" s="552"/>
      <c r="J332" s="552"/>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hidden="1">
      <c r="A353" s="1556" t="s">
        <v>1230</v>
      </c>
      <c r="B353" s="1556"/>
      <c r="C353" s="1556"/>
      <c r="D353" s="1556"/>
      <c r="E353" s="1556"/>
      <c r="F353" s="1556"/>
      <c r="G353" s="1556"/>
      <c r="H353" s="1556"/>
      <c r="I353" s="1556"/>
      <c r="J353" s="1556"/>
    </row>
    <row r="354" spans="1:10" hidden="1">
      <c r="A354" s="1538" t="s">
        <v>25</v>
      </c>
      <c r="B354" s="1539"/>
      <c r="C354" s="1539"/>
      <c r="D354" s="1539"/>
      <c r="E354" s="1539"/>
      <c r="F354" s="1539"/>
      <c r="G354" s="1539"/>
      <c r="H354" s="1539"/>
      <c r="I354" s="1539"/>
      <c r="J354" s="1540"/>
    </row>
    <row r="355" spans="1:10" hidden="1">
      <c r="A355" s="1531" t="s">
        <v>1527</v>
      </c>
      <c r="B355" s="1532"/>
      <c r="C355" s="1532"/>
      <c r="D355" s="1532"/>
      <c r="E355" s="1532"/>
      <c r="F355" s="1532"/>
      <c r="G355" s="1533"/>
      <c r="H355" s="1534"/>
      <c r="I355" s="1535"/>
      <c r="J355" s="1536"/>
    </row>
    <row r="356" spans="1:10" hidden="1">
      <c r="A356" s="1531" t="s">
        <v>30</v>
      </c>
      <c r="B356" s="1532"/>
      <c r="C356" s="1532"/>
      <c r="D356" s="1532"/>
      <c r="E356" s="1532"/>
      <c r="F356" s="1532"/>
      <c r="G356" s="1533"/>
      <c r="H356" s="1557"/>
      <c r="I356" s="1535"/>
      <c r="J356" s="1536"/>
    </row>
    <row r="357" spans="1:10" hidden="1">
      <c r="A357" s="1531" t="s">
        <v>1276</v>
      </c>
      <c r="B357" s="1532"/>
      <c r="C357" s="1532"/>
      <c r="D357" s="1532"/>
      <c r="E357" s="1532"/>
      <c r="F357" s="1532"/>
      <c r="G357" s="1533"/>
      <c r="H357" s="1541"/>
      <c r="I357" s="1542"/>
      <c r="J357" s="1543"/>
    </row>
    <row r="358" spans="1:10" hidden="1">
      <c r="A358" s="1531" t="s">
        <v>1277</v>
      </c>
      <c r="B358" s="1532"/>
      <c r="C358" s="1532"/>
      <c r="D358" s="1532"/>
      <c r="E358" s="1532"/>
      <c r="F358" s="1532"/>
      <c r="G358" s="1533"/>
      <c r="H358" s="1544"/>
      <c r="I358" s="1545"/>
      <c r="J358" s="1546"/>
    </row>
    <row r="359" spans="1:10" hidden="1">
      <c r="A359" s="1547"/>
      <c r="B359" s="1548"/>
      <c r="C359" s="1548"/>
      <c r="D359" s="1548"/>
      <c r="E359" s="1548"/>
      <c r="F359" s="1548"/>
      <c r="G359" s="1548"/>
      <c r="H359" s="1548"/>
      <c r="I359" s="1548"/>
      <c r="J359" s="1549"/>
    </row>
    <row r="360" spans="1:10" hidden="1">
      <c r="A360" s="1550"/>
      <c r="B360" s="1551"/>
      <c r="C360" s="1551"/>
      <c r="D360" s="1551"/>
      <c r="E360" s="1551"/>
      <c r="F360" s="1551"/>
      <c r="G360" s="1551"/>
      <c r="H360" s="1551"/>
      <c r="I360" s="1551"/>
      <c r="J360" s="1552"/>
    </row>
    <row r="361" spans="1:10" hidden="1">
      <c r="A361" s="1550"/>
      <c r="B361" s="1551"/>
      <c r="C361" s="1551"/>
      <c r="D361" s="1551"/>
      <c r="E361" s="1551"/>
      <c r="F361" s="1551"/>
      <c r="G361" s="1551"/>
      <c r="H361" s="1551"/>
      <c r="I361" s="1551"/>
      <c r="J361" s="1552"/>
    </row>
    <row r="362" spans="1:10" hidden="1">
      <c r="A362" s="1553"/>
      <c r="B362" s="1554"/>
      <c r="C362" s="1554"/>
      <c r="D362" s="1554"/>
      <c r="E362" s="1554"/>
      <c r="F362" s="1554"/>
      <c r="G362" s="1554"/>
      <c r="H362" s="1554"/>
      <c r="I362" s="1554"/>
      <c r="J362" s="1555"/>
    </row>
    <row r="363" spans="1:10" hidden="1">
      <c r="A363" s="1531" t="s">
        <v>65</v>
      </c>
      <c r="B363" s="1532"/>
      <c r="C363" s="1532"/>
      <c r="D363" s="1532"/>
      <c r="E363" s="1532"/>
      <c r="F363" s="1532"/>
      <c r="G363" s="1533"/>
      <c r="H363" s="1534"/>
      <c r="I363" s="1535"/>
      <c r="J363" s="1536"/>
    </row>
    <row r="364" spans="1:10" ht="27.75" hidden="1" customHeight="1">
      <c r="A364" s="1537" t="s">
        <v>1720</v>
      </c>
      <c r="B364" s="1537"/>
      <c r="C364" s="1537"/>
      <c r="D364" s="1537"/>
      <c r="E364" s="1537"/>
      <c r="F364" s="1537"/>
      <c r="G364" s="1537"/>
      <c r="H364" s="1537"/>
      <c r="I364" s="1537"/>
      <c r="J364" s="1537"/>
    </row>
    <row r="365" spans="1:10" hidden="1">
      <c r="A365" s="1538" t="s">
        <v>1231</v>
      </c>
      <c r="B365" s="1539"/>
      <c r="C365" s="1539"/>
      <c r="D365" s="1539"/>
      <c r="E365" s="1539"/>
      <c r="F365" s="1539"/>
      <c r="G365" s="1539"/>
      <c r="H365" s="1539"/>
      <c r="I365" s="1539"/>
      <c r="J365" s="1540"/>
    </row>
    <row r="366" spans="1:10" hidden="1">
      <c r="A366" s="1531" t="s">
        <v>889</v>
      </c>
      <c r="B366" s="1532"/>
      <c r="C366" s="1558"/>
      <c r="D366" s="1532"/>
      <c r="E366" s="1532"/>
      <c r="F366" s="1532"/>
      <c r="G366" s="1533"/>
      <c r="H366" s="1534"/>
      <c r="I366" s="1535"/>
      <c r="J366" s="1536"/>
    </row>
    <row r="367" spans="1:10" hidden="1">
      <c r="A367" s="1531" t="s">
        <v>62</v>
      </c>
      <c r="B367" s="1532"/>
      <c r="C367" s="1532"/>
      <c r="D367" s="1532"/>
      <c r="E367" s="1532"/>
      <c r="F367" s="1532"/>
      <c r="G367" s="1533"/>
      <c r="H367" s="1534"/>
      <c r="I367" s="1535"/>
      <c r="J367" s="1536"/>
    </row>
    <row r="368" spans="1:10" hidden="1">
      <c r="A368" s="1531" t="s">
        <v>95</v>
      </c>
      <c r="B368" s="1532"/>
      <c r="C368" s="1532"/>
      <c r="D368" s="1532"/>
      <c r="E368" s="1532"/>
      <c r="F368" s="1532"/>
      <c r="G368" s="1533"/>
      <c r="H368" s="1534"/>
      <c r="I368" s="1535"/>
      <c r="J368" s="1536"/>
    </row>
    <row r="369" spans="1:10" hidden="1">
      <c r="A369" s="1531" t="s">
        <v>64</v>
      </c>
      <c r="B369" s="1532"/>
      <c r="C369" s="1532"/>
      <c r="D369" s="1532"/>
      <c r="E369" s="1532"/>
      <c r="F369" s="1532"/>
      <c r="G369" s="1533"/>
      <c r="H369" s="1534"/>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650"/>
      <c r="I375" s="1570"/>
      <c r="J375" s="1577"/>
    </row>
    <row r="376" spans="1:10" hidden="1">
      <c r="A376" s="1568" t="s">
        <v>1214</v>
      </c>
      <c r="B376" s="1569"/>
      <c r="C376" s="1584"/>
      <c r="D376" s="1584"/>
      <c r="E376" s="1584"/>
      <c r="F376" s="1569" t="s">
        <v>714</v>
      </c>
      <c r="G376" s="1569"/>
      <c r="H376" s="1584"/>
      <c r="I376" s="1584"/>
      <c r="J376" s="1651"/>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650"/>
      <c r="I387" s="1570"/>
      <c r="J387" s="1577"/>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7" hidden="1" customHeight="1">
      <c r="A453" s="1537" t="s">
        <v>1720</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650"/>
      <c r="I464" s="1570"/>
      <c r="J464" s="1577"/>
    </row>
    <row r="465" spans="1:10" hidden="1">
      <c r="A465" s="1568" t="s">
        <v>1214</v>
      </c>
      <c r="B465" s="1569"/>
      <c r="C465" s="1584"/>
      <c r="D465" s="1584"/>
      <c r="E465" s="1584"/>
      <c r="F465" s="1569" t="s">
        <v>714</v>
      </c>
      <c r="G465" s="1569"/>
      <c r="H465" s="1584"/>
      <c r="I465" s="1584"/>
      <c r="J465" s="1651"/>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650"/>
      <c r="I476" s="1570"/>
      <c r="J476" s="1577"/>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7" hidden="1" customHeight="1">
      <c r="A542" s="1537" t="s">
        <v>1720</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650"/>
      <c r="I553" s="1570"/>
      <c r="J553" s="1577"/>
    </row>
    <row r="554" spans="1:10" hidden="1">
      <c r="A554" s="1568" t="s">
        <v>1214</v>
      </c>
      <c r="B554" s="1569"/>
      <c r="C554" s="1584"/>
      <c r="D554" s="1584"/>
      <c r="E554" s="1584"/>
      <c r="F554" s="1569" t="s">
        <v>714</v>
      </c>
      <c r="G554" s="1569"/>
      <c r="H554" s="1584"/>
      <c r="I554" s="1584"/>
      <c r="J554" s="1651"/>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650"/>
      <c r="I565" s="1570"/>
      <c r="J565" s="1577"/>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5.5" hidden="1" customHeight="1">
      <c r="A631" s="1537" t="s">
        <v>1720</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650"/>
      <c r="I642" s="1570"/>
      <c r="J642" s="1577"/>
    </row>
    <row r="643" spans="1:10" hidden="1">
      <c r="A643" s="1568" t="s">
        <v>1214</v>
      </c>
      <c r="B643" s="1569"/>
      <c r="C643" s="1584"/>
      <c r="D643" s="1584"/>
      <c r="E643" s="1584"/>
      <c r="F643" s="1569" t="s">
        <v>714</v>
      </c>
      <c r="G643" s="1569"/>
      <c r="H643" s="1584"/>
      <c r="I643" s="1584"/>
      <c r="J643" s="1651"/>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650"/>
      <c r="I654" s="1570"/>
      <c r="J654" s="1577"/>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1720</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650"/>
      <c r="I731" s="1570"/>
      <c r="J731" s="1577"/>
    </row>
    <row r="732" spans="1:10" hidden="1">
      <c r="A732" s="1568" t="s">
        <v>1214</v>
      </c>
      <c r="B732" s="1569"/>
      <c r="C732" s="1584"/>
      <c r="D732" s="1584"/>
      <c r="E732" s="1584"/>
      <c r="F732" s="1569" t="s">
        <v>714</v>
      </c>
      <c r="G732" s="1569"/>
      <c r="H732" s="1584"/>
      <c r="I732" s="1584"/>
      <c r="J732" s="1651"/>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650"/>
      <c r="I743" s="1570"/>
      <c r="J743" s="1577"/>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6.25" hidden="1" customHeight="1">
      <c r="A809" s="1537" t="s">
        <v>1720</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650"/>
      <c r="I820" s="1570"/>
      <c r="J820" s="1577"/>
    </row>
    <row r="821" spans="1:10" hidden="1">
      <c r="A821" s="1568" t="s">
        <v>1214</v>
      </c>
      <c r="B821" s="1569"/>
      <c r="C821" s="1584"/>
      <c r="D821" s="1584"/>
      <c r="E821" s="1584"/>
      <c r="F821" s="1569" t="s">
        <v>714</v>
      </c>
      <c r="G821" s="1569"/>
      <c r="H821" s="1584"/>
      <c r="I821" s="1584"/>
      <c r="J821" s="1651"/>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650"/>
      <c r="I832" s="1570"/>
      <c r="J832" s="1577"/>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6.25" hidden="1" customHeight="1">
      <c r="A898" s="1537" t="s">
        <v>1720</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650"/>
      <c r="I909" s="1570"/>
      <c r="J909" s="1577"/>
    </row>
    <row r="910" spans="1:10" hidden="1">
      <c r="A910" s="1568" t="s">
        <v>1214</v>
      </c>
      <c r="B910" s="1569"/>
      <c r="C910" s="1584"/>
      <c r="D910" s="1584"/>
      <c r="E910" s="1584"/>
      <c r="F910" s="1569" t="s">
        <v>714</v>
      </c>
      <c r="G910" s="1569"/>
      <c r="H910" s="1584"/>
      <c r="I910" s="1584"/>
      <c r="J910" s="1651"/>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650"/>
      <c r="I921" s="1570"/>
      <c r="J921" s="1577"/>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7" hidden="1" customHeight="1">
      <c r="A987" s="1537" t="s">
        <v>1720</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650"/>
      <c r="I998" s="1570"/>
      <c r="J998" s="1577"/>
    </row>
    <row r="999" spans="1:10" hidden="1">
      <c r="A999" s="1568" t="s">
        <v>1214</v>
      </c>
      <c r="B999" s="1569"/>
      <c r="C999" s="1584"/>
      <c r="D999" s="1584"/>
      <c r="E999" s="1584"/>
      <c r="F999" s="1569" t="s">
        <v>714</v>
      </c>
      <c r="G999" s="1569"/>
      <c r="H999" s="1584"/>
      <c r="I999" s="1584"/>
      <c r="J999" s="1651"/>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650"/>
      <c r="I1010" s="1570"/>
      <c r="J1010" s="1577"/>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7" hidden="1" customHeight="1">
      <c r="A1076" s="1537" t="s">
        <v>1720</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650"/>
      <c r="I1087" s="1570"/>
      <c r="J1087" s="1577"/>
    </row>
    <row r="1088" spans="1:10" hidden="1">
      <c r="A1088" s="1568" t="s">
        <v>1214</v>
      </c>
      <c r="B1088" s="1569"/>
      <c r="C1088" s="1584"/>
      <c r="D1088" s="1584"/>
      <c r="E1088" s="1584"/>
      <c r="F1088" s="1569" t="s">
        <v>714</v>
      </c>
      <c r="G1088" s="1569"/>
      <c r="H1088" s="1584"/>
      <c r="I1088" s="1584"/>
      <c r="J1088" s="1651"/>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650"/>
      <c r="I1099" s="1570"/>
      <c r="J1099" s="1577"/>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6.25" hidden="1" customHeight="1">
      <c r="A1165" s="1537" t="s">
        <v>1720</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650"/>
      <c r="I1176" s="1570"/>
      <c r="J1176" s="1577"/>
    </row>
    <row r="1177" spans="1:10" hidden="1">
      <c r="A1177" s="1568" t="s">
        <v>1214</v>
      </c>
      <c r="B1177" s="1569"/>
      <c r="C1177" s="1584"/>
      <c r="D1177" s="1584"/>
      <c r="E1177" s="1584"/>
      <c r="F1177" s="1569" t="s">
        <v>714</v>
      </c>
      <c r="G1177" s="1569"/>
      <c r="H1177" s="1584"/>
      <c r="I1177" s="1584"/>
      <c r="J1177" s="1651"/>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650"/>
      <c r="I1188" s="1570"/>
      <c r="J1188" s="1577"/>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1720</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650"/>
      <c r="I1265" s="1570"/>
      <c r="J1265" s="1577"/>
    </row>
    <row r="1266" spans="1:10" hidden="1">
      <c r="A1266" s="1568" t="s">
        <v>1214</v>
      </c>
      <c r="B1266" s="1569"/>
      <c r="C1266" s="1584"/>
      <c r="D1266" s="1584"/>
      <c r="E1266" s="1584"/>
      <c r="F1266" s="1569" t="s">
        <v>714</v>
      </c>
      <c r="G1266" s="1569"/>
      <c r="H1266" s="1584"/>
      <c r="I1266" s="1584"/>
      <c r="J1266" s="1651"/>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650"/>
      <c r="I1277" s="1570"/>
      <c r="J1277" s="1577"/>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 hidden="1" customHeight="1">
      <c r="A1343" s="1537" t="s">
        <v>1720</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650"/>
      <c r="I1354" s="1570"/>
      <c r="J1354" s="1577"/>
    </row>
    <row r="1355" spans="1:10" hidden="1">
      <c r="A1355" s="1568" t="s">
        <v>1214</v>
      </c>
      <c r="B1355" s="1569"/>
      <c r="C1355" s="1584"/>
      <c r="D1355" s="1584"/>
      <c r="E1355" s="1584"/>
      <c r="F1355" s="1569" t="s">
        <v>714</v>
      </c>
      <c r="G1355" s="1569"/>
      <c r="H1355" s="1584"/>
      <c r="I1355" s="1584"/>
      <c r="J1355" s="1651"/>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650"/>
      <c r="I1366" s="1570"/>
      <c r="J1366" s="1577"/>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1720</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650"/>
      <c r="I1443" s="1570"/>
      <c r="J1443" s="1577"/>
    </row>
    <row r="1444" spans="1:10" hidden="1">
      <c r="A1444" s="1568" t="s">
        <v>1214</v>
      </c>
      <c r="B1444" s="1569"/>
      <c r="C1444" s="1584"/>
      <c r="D1444" s="1584"/>
      <c r="E1444" s="1584"/>
      <c r="F1444" s="1569" t="s">
        <v>714</v>
      </c>
      <c r="G1444" s="1569"/>
      <c r="H1444" s="1584"/>
      <c r="I1444" s="1584"/>
      <c r="J1444" s="1651"/>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650"/>
      <c r="I1455" s="1570"/>
      <c r="J1455" s="1577"/>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5.5" hidden="1" customHeight="1">
      <c r="A1521" s="1537" t="s">
        <v>1720</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650"/>
      <c r="I1532" s="1570"/>
      <c r="J1532" s="1577"/>
    </row>
    <row r="1533" spans="1:10" hidden="1">
      <c r="A1533" s="1568" t="s">
        <v>1214</v>
      </c>
      <c r="B1533" s="1569"/>
      <c r="C1533" s="1584"/>
      <c r="D1533" s="1584"/>
      <c r="E1533" s="1584"/>
      <c r="F1533" s="1569" t="s">
        <v>714</v>
      </c>
      <c r="G1533" s="1569"/>
      <c r="H1533" s="1584"/>
      <c r="I1533" s="1584"/>
      <c r="J1533" s="1651"/>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650"/>
      <c r="I1544" s="1570"/>
      <c r="J1544" s="1577"/>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6.25" hidden="1" customHeight="1">
      <c r="A1610" s="1537" t="s">
        <v>1720</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650"/>
      <c r="I1621" s="1570"/>
      <c r="J1621" s="1577"/>
    </row>
    <row r="1622" spans="1:10" hidden="1">
      <c r="A1622" s="1568" t="s">
        <v>1214</v>
      </c>
      <c r="B1622" s="1569"/>
      <c r="C1622" s="1584"/>
      <c r="D1622" s="1584"/>
      <c r="E1622" s="1584"/>
      <c r="F1622" s="1569" t="s">
        <v>714</v>
      </c>
      <c r="G1622" s="1569"/>
      <c r="H1622" s="1584"/>
      <c r="I1622" s="1584"/>
      <c r="J1622" s="1651"/>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650"/>
      <c r="I1633" s="1570"/>
      <c r="J1633" s="1577"/>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1720</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650"/>
      <c r="I1710" s="1570"/>
      <c r="J1710" s="1577"/>
    </row>
    <row r="1711" spans="1:10" hidden="1">
      <c r="A1711" s="1568" t="s">
        <v>1214</v>
      </c>
      <c r="B1711" s="1569"/>
      <c r="C1711" s="1584"/>
      <c r="D1711" s="1584"/>
      <c r="E1711" s="1584"/>
      <c r="F1711" s="1569" t="s">
        <v>714</v>
      </c>
      <c r="G1711" s="1569"/>
      <c r="H1711" s="1584"/>
      <c r="I1711" s="1584"/>
      <c r="J1711" s="1651"/>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650"/>
      <c r="I1722" s="1570"/>
      <c r="J1722" s="1577"/>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1720</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650"/>
      <c r="I1799" s="1570"/>
      <c r="J1799" s="1577"/>
    </row>
    <row r="1800" spans="1:10" hidden="1">
      <c r="A1800" s="1568" t="s">
        <v>1214</v>
      </c>
      <c r="B1800" s="1569"/>
      <c r="C1800" s="1584"/>
      <c r="D1800" s="1584"/>
      <c r="E1800" s="1584"/>
      <c r="F1800" s="1569" t="s">
        <v>714</v>
      </c>
      <c r="G1800" s="1569"/>
      <c r="H1800" s="1584"/>
      <c r="I1800" s="1584"/>
      <c r="J1800" s="1651"/>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71"/>
      <c r="I1809" s="1571"/>
      <c r="J1809" s="1572"/>
    </row>
    <row r="1810" spans="1:10" hidden="1">
      <c r="A1810" s="1568" t="s">
        <v>1214</v>
      </c>
      <c r="B1810" s="1569"/>
      <c r="C1810" s="1570"/>
      <c r="D1810" s="1570"/>
      <c r="E1810" s="1570"/>
      <c r="F1810" s="1569" t="s">
        <v>1006</v>
      </c>
      <c r="G1810" s="1569"/>
      <c r="H1810" s="1571"/>
      <c r="I1810" s="1571"/>
      <c r="J1810" s="1572"/>
    </row>
    <row r="1811" spans="1:10" hidden="1">
      <c r="A1811" s="1568" t="s">
        <v>11</v>
      </c>
      <c r="B1811" s="1569"/>
      <c r="C1811" s="1570"/>
      <c r="D1811" s="1570"/>
      <c r="E1811" s="1570"/>
      <c r="F1811" s="1569" t="s">
        <v>15</v>
      </c>
      <c r="G1811" s="1569"/>
      <c r="H1811" s="1650"/>
      <c r="I1811" s="1570"/>
      <c r="J1811" s="1577"/>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75" hidden="1" customHeight="1">
      <c r="A1877" s="1537" t="s">
        <v>1720</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650"/>
      <c r="I1888" s="1570"/>
      <c r="J1888" s="1577"/>
    </row>
    <row r="1889" spans="1:10" hidden="1">
      <c r="A1889" s="1568" t="s">
        <v>1214</v>
      </c>
      <c r="B1889" s="1569"/>
      <c r="C1889" s="1584"/>
      <c r="D1889" s="1584"/>
      <c r="E1889" s="1584"/>
      <c r="F1889" s="1569" t="s">
        <v>714</v>
      </c>
      <c r="G1889" s="1569"/>
      <c r="H1889" s="1584"/>
      <c r="I1889" s="1584"/>
      <c r="J1889" s="1651"/>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650"/>
      <c r="I1900" s="1570"/>
      <c r="J1900" s="1577"/>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6.25" hidden="1" customHeight="1">
      <c r="A1966" s="1537" t="s">
        <v>1720</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650"/>
      <c r="I1977" s="1570"/>
      <c r="J1977" s="1577"/>
    </row>
    <row r="1978" spans="1:10" hidden="1">
      <c r="A1978" s="1568" t="s">
        <v>1214</v>
      </c>
      <c r="B1978" s="1569"/>
      <c r="C1978" s="1584"/>
      <c r="D1978" s="1584"/>
      <c r="E1978" s="1584"/>
      <c r="F1978" s="1569" t="s">
        <v>714</v>
      </c>
      <c r="G1978" s="1569"/>
      <c r="H1978" s="1584"/>
      <c r="I1978" s="1584"/>
      <c r="J1978" s="1651"/>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650"/>
      <c r="I1989" s="1570"/>
      <c r="J1989" s="1577"/>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5.5" hidden="1" customHeight="1">
      <c r="A2055" s="1537" t="s">
        <v>1720</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650"/>
      <c r="I2066" s="1570"/>
      <c r="J2066" s="1577"/>
    </row>
    <row r="2067" spans="1:10" hidden="1">
      <c r="A2067" s="1568" t="s">
        <v>1214</v>
      </c>
      <c r="B2067" s="1569"/>
      <c r="C2067" s="1584"/>
      <c r="D2067" s="1584"/>
      <c r="E2067" s="1584"/>
      <c r="F2067" s="1569" t="s">
        <v>714</v>
      </c>
      <c r="G2067" s="1569"/>
      <c r="H2067" s="1584"/>
      <c r="I2067" s="1584"/>
      <c r="J2067" s="1651"/>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650"/>
      <c r="I2078" s="1570"/>
      <c r="J2078" s="1577"/>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1720</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650"/>
      <c r="I2155" s="1570"/>
      <c r="J2155" s="1577"/>
    </row>
    <row r="2156" spans="1:10" hidden="1">
      <c r="A2156" s="1568" t="s">
        <v>1214</v>
      </c>
      <c r="B2156" s="1569"/>
      <c r="C2156" s="1584"/>
      <c r="D2156" s="1584"/>
      <c r="E2156" s="1584"/>
      <c r="F2156" s="1569" t="s">
        <v>714</v>
      </c>
      <c r="G2156" s="1569"/>
      <c r="H2156" s="1584"/>
      <c r="I2156" s="1584"/>
      <c r="J2156" s="1651"/>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650"/>
      <c r="I2167" s="1570"/>
      <c r="J2167" s="1577"/>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7" hidden="1" customHeight="1">
      <c r="A2233" s="1537" t="s">
        <v>1720</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650"/>
      <c r="I2244" s="1570"/>
      <c r="J2244" s="1577"/>
    </row>
    <row r="2245" spans="1:10" hidden="1">
      <c r="A2245" s="1568" t="s">
        <v>1214</v>
      </c>
      <c r="B2245" s="1569"/>
      <c r="C2245" s="1584"/>
      <c r="D2245" s="1584"/>
      <c r="E2245" s="1584"/>
      <c r="F2245" s="1569" t="s">
        <v>714</v>
      </c>
      <c r="G2245" s="1569"/>
      <c r="H2245" s="1584"/>
      <c r="I2245" s="1584"/>
      <c r="J2245" s="1651"/>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650"/>
      <c r="I2256" s="1570"/>
      <c r="J2256" s="1577"/>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1720</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650"/>
      <c r="I2333" s="1570"/>
      <c r="J2333" s="1577"/>
    </row>
    <row r="2334" spans="1:10" hidden="1">
      <c r="A2334" s="1568" t="s">
        <v>1214</v>
      </c>
      <c r="B2334" s="1569"/>
      <c r="C2334" s="1584"/>
      <c r="D2334" s="1584"/>
      <c r="E2334" s="1584"/>
      <c r="F2334" s="1569" t="s">
        <v>714</v>
      </c>
      <c r="G2334" s="1569"/>
      <c r="H2334" s="1584"/>
      <c r="I2334" s="1584"/>
      <c r="J2334" s="1651"/>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650"/>
      <c r="I2345" s="1570"/>
      <c r="J2345" s="1577"/>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5.5" hidden="1" customHeight="1">
      <c r="A2411" s="1537" t="s">
        <v>1720</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8"/>
      <c r="C1" s="1698"/>
      <c r="D1" s="1698"/>
      <c r="E1" s="1698"/>
      <c r="F1" s="1698"/>
      <c r="G1" s="1698"/>
      <c r="H1" s="1698"/>
      <c r="I1" s="1698"/>
      <c r="J1" s="1698"/>
    </row>
    <row r="2" spans="1:10">
      <c r="A2" s="1698"/>
      <c r="B2" s="1698"/>
      <c r="C2" s="1698"/>
      <c r="D2" s="1698"/>
      <c r="E2" s="1698"/>
      <c r="F2" s="1698"/>
      <c r="G2" s="1698"/>
      <c r="H2" s="1698"/>
      <c r="I2" s="1698"/>
      <c r="J2" s="1698"/>
    </row>
    <row r="3" spans="1:10">
      <c r="A3" s="1698"/>
      <c r="B3" s="1698"/>
      <c r="C3" s="1698"/>
      <c r="D3" s="1698"/>
      <c r="E3" s="1698"/>
      <c r="F3" s="1698"/>
      <c r="G3" s="1698"/>
      <c r="H3" s="1698"/>
      <c r="I3" s="1698"/>
      <c r="J3" s="1698"/>
    </row>
    <row r="4" spans="1:10">
      <c r="A4" s="1698"/>
      <c r="B4" s="1698"/>
      <c r="C4" s="1698"/>
      <c r="D4" s="1698"/>
      <c r="E4" s="1698"/>
      <c r="F4" s="1698"/>
      <c r="G4" s="1698"/>
      <c r="H4" s="1698"/>
      <c r="I4" s="1698"/>
      <c r="J4" s="1698"/>
    </row>
    <row r="5" spans="1:10">
      <c r="A5" s="1698"/>
      <c r="B5" s="1698"/>
      <c r="C5" s="1698"/>
      <c r="D5" s="1698"/>
      <c r="E5" s="1698"/>
      <c r="F5" s="1698"/>
      <c r="G5" s="1698"/>
      <c r="H5" s="1698"/>
      <c r="I5" s="1698"/>
      <c r="J5" s="1698"/>
    </row>
    <row r="6" spans="1:10" hidden="1">
      <c r="A6" s="1698"/>
      <c r="B6" s="1698"/>
      <c r="C6" s="1698"/>
      <c r="D6" s="1698"/>
      <c r="E6" s="1698"/>
      <c r="F6" s="1698"/>
      <c r="G6" s="1698"/>
      <c r="H6" s="1698"/>
      <c r="I6" s="1698"/>
      <c r="J6" s="1698"/>
    </row>
    <row r="7" spans="1:10" hidden="1">
      <c r="A7" s="1698"/>
      <c r="B7" s="1698"/>
      <c r="C7" s="1698"/>
      <c r="D7" s="1698"/>
      <c r="E7" s="1698"/>
      <c r="F7" s="1698"/>
      <c r="G7" s="1698"/>
      <c r="H7" s="1698"/>
      <c r="I7" s="1698"/>
      <c r="J7" s="1698"/>
    </row>
    <row r="8" spans="1:10" ht="15.75" customHeight="1">
      <c r="A8" s="1562" t="s">
        <v>1212</v>
      </c>
      <c r="B8" s="1563"/>
      <c r="C8" s="1563"/>
      <c r="D8" s="1563"/>
      <c r="E8" s="1563"/>
      <c r="F8" s="1563"/>
      <c r="G8" s="1563"/>
      <c r="H8" s="1563"/>
      <c r="I8" s="1563"/>
      <c r="J8" s="1564"/>
    </row>
    <row r="9" spans="1:10">
      <c r="A9" s="542"/>
      <c r="B9" s="543"/>
      <c r="C9" s="543"/>
      <c r="D9" s="543"/>
      <c r="E9" s="543"/>
      <c r="F9" s="543"/>
      <c r="G9" s="543"/>
      <c r="H9" s="543"/>
      <c r="I9" s="543"/>
      <c r="J9" s="544"/>
    </row>
    <row r="10" spans="1:10">
      <c r="A10" s="1568" t="s">
        <v>1002</v>
      </c>
      <c r="B10" s="1569"/>
      <c r="C10" s="1570" t="s">
        <v>6029</v>
      </c>
      <c r="D10" s="1570"/>
      <c r="E10" s="1570"/>
      <c r="F10" s="1569" t="s">
        <v>15</v>
      </c>
      <c r="G10" s="1569"/>
      <c r="H10" s="1650" t="s">
        <v>6033</v>
      </c>
      <c r="I10" s="1570"/>
      <c r="J10" s="1577"/>
    </row>
    <row r="11" spans="1:10" ht="15" customHeight="1">
      <c r="A11" s="1568" t="s">
        <v>1004</v>
      </c>
      <c r="B11" s="1569"/>
      <c r="C11" s="1570" t="s">
        <v>6030</v>
      </c>
      <c r="D11" s="1570"/>
      <c r="E11" s="1570"/>
      <c r="F11" s="1569" t="s">
        <v>1213</v>
      </c>
      <c r="G11" s="1569"/>
      <c r="H11" s="1584" t="s">
        <v>6029</v>
      </c>
      <c r="I11" s="1584"/>
      <c r="J11" s="1651"/>
    </row>
    <row r="12" spans="1:10">
      <c r="A12" s="1568" t="s">
        <v>8</v>
      </c>
      <c r="B12" s="1569"/>
      <c r="C12" s="1570" t="s">
        <v>6029</v>
      </c>
      <c r="D12" s="1570"/>
      <c r="E12" s="1570"/>
      <c r="F12" s="1569" t="s">
        <v>1214</v>
      </c>
      <c r="G12" s="1569"/>
      <c r="H12" s="1584"/>
      <c r="I12" s="1584"/>
      <c r="J12" s="1651"/>
    </row>
    <row r="13" spans="1:10">
      <c r="A13" s="1568" t="s">
        <v>12</v>
      </c>
      <c r="B13" s="1569"/>
      <c r="C13" s="1594" t="s">
        <v>6032</v>
      </c>
      <c r="D13" s="1594"/>
      <c r="E13" s="1594"/>
      <c r="F13" s="1569" t="s">
        <v>11</v>
      </c>
      <c r="G13" s="1569"/>
      <c r="H13" s="1584" t="s">
        <v>6031</v>
      </c>
      <c r="I13" s="1584"/>
      <c r="J13" s="1651"/>
    </row>
    <row r="14" spans="1:10" ht="15" customHeight="1">
      <c r="A14" s="1568" t="s">
        <v>1005</v>
      </c>
      <c r="B14" s="1569"/>
      <c r="C14" s="1594"/>
      <c r="D14" s="1594"/>
      <c r="E14" s="1594"/>
      <c r="F14" s="1569" t="s">
        <v>13</v>
      </c>
      <c r="G14" s="1569"/>
      <c r="H14" s="1584" t="s">
        <v>745</v>
      </c>
      <c r="I14" s="1584"/>
      <c r="J14" s="1651"/>
    </row>
    <row r="15" spans="1:10">
      <c r="A15" s="1568" t="s">
        <v>1006</v>
      </c>
      <c r="B15" s="1569"/>
      <c r="C15" s="1594"/>
      <c r="D15" s="1594"/>
      <c r="E15" s="1594"/>
      <c r="F15" s="1569" t="s">
        <v>1215</v>
      </c>
      <c r="G15" s="1569"/>
      <c r="H15" s="1581">
        <v>121212</v>
      </c>
      <c r="I15" s="1581"/>
      <c r="J15" s="1657"/>
    </row>
    <row r="16" spans="1:10">
      <c r="A16" s="542"/>
      <c r="B16" s="543"/>
      <c r="C16" s="543"/>
      <c r="D16" s="543"/>
      <c r="E16" s="543"/>
      <c r="F16" s="543"/>
      <c r="G16" s="543"/>
      <c r="H16" s="543"/>
      <c r="I16" s="543"/>
      <c r="J16" s="544"/>
    </row>
    <row r="17" spans="1:10" ht="15.75" customHeight="1">
      <c r="A17" s="1562" t="s">
        <v>1216</v>
      </c>
      <c r="B17" s="1563"/>
      <c r="C17" s="1563"/>
      <c r="D17" s="1563"/>
      <c r="E17" s="1563"/>
      <c r="F17" s="1563"/>
      <c r="G17" s="1563"/>
      <c r="H17" s="1563"/>
      <c r="I17" s="1563"/>
      <c r="J17" s="1564"/>
    </row>
    <row r="18" spans="1:10">
      <c r="A18" s="1695" t="s">
        <v>1591</v>
      </c>
      <c r="B18" s="1696"/>
      <c r="C18" s="1697"/>
      <c r="D18" s="1697"/>
      <c r="E18" s="1697"/>
      <c r="F18" s="1652" t="s">
        <v>1217</v>
      </c>
      <c r="G18" s="1652"/>
      <c r="H18" s="1693">
        <v>24</v>
      </c>
      <c r="I18" s="1693"/>
      <c r="J18" s="1694"/>
    </row>
    <row r="19" spans="1:10">
      <c r="A19" s="542"/>
      <c r="B19" s="543"/>
      <c r="C19" s="543"/>
      <c r="D19" s="543"/>
      <c r="E19" s="543"/>
      <c r="F19" s="1652" t="s">
        <v>1592</v>
      </c>
      <c r="G19" s="1652"/>
      <c r="H19" s="1693" t="s">
        <v>1593</v>
      </c>
      <c r="I19" s="1693"/>
      <c r="J19" s="1694"/>
    </row>
    <row r="20" spans="1:10" hidden="1">
      <c r="A20" s="542"/>
      <c r="B20" s="543"/>
      <c r="C20" s="543"/>
      <c r="D20" s="543"/>
      <c r="E20" s="543"/>
      <c r="F20" s="639"/>
      <c r="G20" s="639"/>
      <c r="H20" s="640"/>
      <c r="I20" s="640"/>
      <c r="J20" s="641"/>
    </row>
    <row r="21" spans="1:10" ht="30" customHeight="1">
      <c r="A21" s="1655" t="s">
        <v>1218</v>
      </c>
      <c r="B21" s="1655"/>
      <c r="C21" s="1655"/>
      <c r="D21" s="1655"/>
      <c r="E21" s="1656" t="s">
        <v>22</v>
      </c>
      <c r="F21" s="1656"/>
      <c r="G21" s="1656" t="s">
        <v>23</v>
      </c>
      <c r="H21" s="1656"/>
      <c r="I21" s="1655" t="s">
        <v>112</v>
      </c>
      <c r="J21" s="1655"/>
    </row>
    <row r="22" spans="1:10">
      <c r="A22" s="1510" t="s">
        <v>6036</v>
      </c>
      <c r="B22" s="1510"/>
      <c r="C22" s="1510"/>
      <c r="D22" s="1510"/>
      <c r="E22" s="1649">
        <v>534.20000000000005</v>
      </c>
      <c r="F22" s="1649"/>
      <c r="G22" s="1649">
        <v>20</v>
      </c>
      <c r="H22" s="1649"/>
      <c r="I22" s="1649">
        <v>0</v>
      </c>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idden="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idden="1">
      <c r="A32" s="1510"/>
      <c r="B32" s="1510"/>
      <c r="C32" s="1510"/>
      <c r="D32" s="1510"/>
      <c r="E32" s="1649"/>
      <c r="F32" s="1649"/>
      <c r="G32" s="1649"/>
      <c r="H32" s="1649"/>
      <c r="I32" s="1649"/>
      <c r="J32" s="1649"/>
    </row>
    <row r="33" spans="1:10" hidden="1">
      <c r="A33" s="1510"/>
      <c r="B33" s="1510"/>
      <c r="C33" s="1510"/>
      <c r="D33" s="1510"/>
      <c r="E33" s="1649"/>
      <c r="F33" s="1649"/>
      <c r="G33" s="1649"/>
      <c r="H33" s="1649"/>
      <c r="I33" s="1649"/>
      <c r="J33" s="1649"/>
    </row>
    <row r="34" spans="1:10" ht="15" hidden="1" customHeight="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idden="1">
      <c r="A38" s="1510"/>
      <c r="B38" s="1510"/>
      <c r="C38" s="1510"/>
      <c r="D38" s="1510"/>
      <c r="E38" s="1649"/>
      <c r="F38" s="1649"/>
      <c r="G38" s="1649"/>
      <c r="H38" s="1649"/>
      <c r="I38" s="1649"/>
      <c r="J38" s="1649"/>
    </row>
    <row r="39" spans="1:10" hidden="1">
      <c r="A39" s="1510"/>
      <c r="B39" s="1510"/>
      <c r="C39" s="1510"/>
      <c r="D39" s="1510"/>
      <c r="E39" s="1649"/>
      <c r="F39" s="1649"/>
      <c r="G39" s="1649"/>
      <c r="H39" s="1649"/>
      <c r="I39" s="1649"/>
      <c r="J39" s="1649"/>
    </row>
    <row r="40" spans="1:10" hidden="1">
      <c r="A40" s="1510"/>
      <c r="B40" s="1510"/>
      <c r="C40" s="1510"/>
      <c r="D40" s="1510"/>
      <c r="E40" s="1649"/>
      <c r="F40" s="1649"/>
      <c r="G40" s="1649"/>
      <c r="H40" s="1649"/>
      <c r="I40" s="1649"/>
      <c r="J40" s="1649"/>
    </row>
    <row r="41" spans="1:10" ht="14.25" hidden="1" customHeight="1">
      <c r="A41" s="1510"/>
      <c r="B41" s="1510"/>
      <c r="C41" s="1510"/>
      <c r="D41" s="1510"/>
      <c r="E41" s="1649"/>
      <c r="F41" s="1649"/>
      <c r="G41" s="1649"/>
      <c r="H41" s="1649"/>
      <c r="I41" s="1649"/>
      <c r="J41" s="1649"/>
    </row>
    <row r="42" spans="1:10" ht="13.5" hidden="1" customHeight="1">
      <c r="A42" s="1510"/>
      <c r="B42" s="1510"/>
      <c r="C42" s="1510"/>
      <c r="D42" s="1510"/>
      <c r="E42" s="1649"/>
      <c r="F42" s="1649"/>
      <c r="G42" s="1649"/>
      <c r="H42" s="1649"/>
      <c r="I42" s="1649"/>
      <c r="J42" s="1649"/>
    </row>
    <row r="43" spans="1:10" hidden="1">
      <c r="A43" s="1510"/>
      <c r="B43" s="1510"/>
      <c r="C43" s="1510"/>
      <c r="D43" s="1510"/>
      <c r="E43" s="1649"/>
      <c r="F43" s="1649"/>
      <c r="G43" s="1649"/>
      <c r="H43" s="1649"/>
      <c r="I43" s="1649"/>
      <c r="J43" s="1649"/>
    </row>
    <row r="44" spans="1:10" hidden="1">
      <c r="A44" s="1510"/>
      <c r="B44" s="1510"/>
      <c r="C44" s="1510"/>
      <c r="D44" s="1510"/>
      <c r="E44" s="1649"/>
      <c r="F44" s="1649"/>
      <c r="G44" s="1649"/>
      <c r="H44" s="1649"/>
      <c r="I44" s="1649"/>
      <c r="J44" s="1649"/>
    </row>
    <row r="45" spans="1:10" hidden="1">
      <c r="A45" s="1510"/>
      <c r="B45" s="1510"/>
      <c r="C45" s="1510"/>
      <c r="D45" s="1510"/>
      <c r="E45" s="1649"/>
      <c r="F45" s="1649"/>
      <c r="G45" s="1649"/>
      <c r="H45" s="1649"/>
      <c r="I45" s="1649"/>
      <c r="J45" s="1649"/>
    </row>
    <row r="46" spans="1:10" hidden="1">
      <c r="A46" s="1510"/>
      <c r="B46" s="1510"/>
      <c r="C46" s="1510"/>
      <c r="D46" s="1510"/>
      <c r="E46" s="1649"/>
      <c r="F46" s="1649"/>
      <c r="G46" s="1649"/>
      <c r="H46" s="1649"/>
      <c r="I46" s="1649"/>
      <c r="J46" s="1649"/>
    </row>
    <row r="47" spans="1:10" ht="0.75" customHeight="1">
      <c r="A47" s="1510"/>
      <c r="B47" s="1510"/>
      <c r="C47" s="1510"/>
      <c r="D47" s="1510"/>
      <c r="E47" s="1649"/>
      <c r="F47" s="1649"/>
      <c r="G47" s="1649"/>
      <c r="H47" s="1649"/>
      <c r="I47" s="1649"/>
      <c r="J47" s="1649"/>
    </row>
    <row r="48" spans="1:10">
      <c r="A48" s="1641" t="s">
        <v>1045</v>
      </c>
      <c r="B48" s="1641"/>
      <c r="C48" s="1641"/>
      <c r="D48" s="1641"/>
      <c r="E48" s="1642">
        <f>SUM(E22:F47)</f>
        <v>534.20000000000005</v>
      </c>
      <c r="F48" s="1642"/>
      <c r="G48" s="1642">
        <f>SUM(G22:H47)</f>
        <v>20</v>
      </c>
      <c r="H48" s="1642"/>
      <c r="I48" s="1642">
        <f>SUM(I22:J47)</f>
        <v>0</v>
      </c>
      <c r="J48" s="1642"/>
    </row>
    <row r="49" spans="1:10">
      <c r="A49" s="1687" t="s">
        <v>1727</v>
      </c>
      <c r="B49" s="1688"/>
      <c r="C49" s="1688"/>
      <c r="D49" s="1688"/>
      <c r="E49" s="1688"/>
      <c r="F49" s="1688"/>
      <c r="G49" s="1688"/>
      <c r="H49" s="1688"/>
      <c r="I49" s="1688"/>
      <c r="J49" s="1689"/>
    </row>
    <row r="50" spans="1:10">
      <c r="A50" s="1690"/>
      <c r="B50" s="1691"/>
      <c r="C50" s="1691"/>
      <c r="D50" s="1691"/>
      <c r="E50" s="1691"/>
      <c r="F50" s="1691"/>
      <c r="G50" s="1691"/>
      <c r="H50" s="1691"/>
      <c r="I50" s="1691"/>
      <c r="J50" s="1692"/>
    </row>
    <row r="51" spans="1:10" ht="15.75">
      <c r="A51" s="1562" t="s">
        <v>1008</v>
      </c>
      <c r="B51" s="1563"/>
      <c r="C51" s="1563"/>
      <c r="D51" s="1563"/>
      <c r="E51" s="1563"/>
      <c r="F51" s="1563"/>
      <c r="G51" s="1563"/>
      <c r="H51" s="1563"/>
      <c r="I51" s="1563"/>
      <c r="J51" s="1564"/>
    </row>
    <row r="52" spans="1:10">
      <c r="A52" s="1678" t="s">
        <v>1594</v>
      </c>
      <c r="B52" s="1679"/>
      <c r="C52" s="1679"/>
      <c r="D52" s="1679"/>
      <c r="E52" s="1679"/>
      <c r="F52" s="1679"/>
      <c r="G52" s="1679"/>
      <c r="H52" s="1679"/>
      <c r="I52" s="1679"/>
      <c r="J52" s="1680"/>
    </row>
    <row r="53" spans="1:10">
      <c r="A53" s="1681"/>
      <c r="B53" s="1682"/>
      <c r="C53" s="1682"/>
      <c r="D53" s="1682"/>
      <c r="E53" s="1682"/>
      <c r="F53" s="1682"/>
      <c r="G53" s="1682"/>
      <c r="H53" s="1682"/>
      <c r="I53" s="1682"/>
      <c r="J53" s="1683"/>
    </row>
    <row r="54" spans="1:10" hidden="1">
      <c r="A54" s="1684"/>
      <c r="B54" s="1685"/>
      <c r="C54" s="1685"/>
      <c r="D54" s="1685"/>
      <c r="E54" s="1685"/>
      <c r="F54" s="1685"/>
      <c r="G54" s="1685"/>
      <c r="H54" s="1685"/>
      <c r="I54" s="1685"/>
      <c r="J54" s="1686"/>
    </row>
    <row r="55" spans="1:10" ht="15.75">
      <c r="A55" s="1562" t="s">
        <v>1009</v>
      </c>
      <c r="B55" s="1563"/>
      <c r="C55" s="1563"/>
      <c r="D55" s="1563"/>
      <c r="E55" s="1563"/>
      <c r="F55" s="1563"/>
      <c r="G55" s="1563"/>
      <c r="H55" s="1563"/>
      <c r="I55" s="1563"/>
      <c r="J55" s="1564"/>
    </row>
    <row r="56" spans="1:10" ht="14.25" customHeight="1">
      <c r="A56" s="1675" t="s">
        <v>1728</v>
      </c>
      <c r="B56" s="1676"/>
      <c r="C56" s="1676"/>
      <c r="D56" s="1676"/>
      <c r="E56" s="1676"/>
      <c r="F56" s="1676"/>
      <c r="G56" s="1676"/>
      <c r="H56" s="1676"/>
      <c r="I56" s="1676"/>
      <c r="J56" s="1677"/>
    </row>
    <row r="57" spans="1:10" ht="14.25" customHeight="1">
      <c r="A57" s="1675" t="s">
        <v>1729</v>
      </c>
      <c r="B57" s="1676"/>
      <c r="C57" s="1676"/>
      <c r="D57" s="1676"/>
      <c r="E57" s="1676"/>
      <c r="F57" s="1676"/>
      <c r="G57" s="1676"/>
      <c r="H57" s="1676"/>
      <c r="I57" s="1676"/>
      <c r="J57" s="1677"/>
    </row>
    <row r="58" spans="1:10" ht="14.25" customHeight="1">
      <c r="A58" s="1675" t="s">
        <v>1730</v>
      </c>
      <c r="B58" s="1676"/>
      <c r="C58" s="1676"/>
      <c r="D58" s="1676"/>
      <c r="E58" s="1676"/>
      <c r="F58" s="1676"/>
      <c r="G58" s="1676"/>
      <c r="H58" s="1676"/>
      <c r="I58" s="1676"/>
      <c r="J58" s="1677"/>
    </row>
    <row r="59" spans="1:10" ht="14.25" customHeight="1">
      <c r="A59" s="1675" t="s">
        <v>1731</v>
      </c>
      <c r="B59" s="1676"/>
      <c r="C59" s="1676"/>
      <c r="D59" s="1676"/>
      <c r="E59" s="1676"/>
      <c r="F59" s="1676"/>
      <c r="G59" s="1676"/>
      <c r="H59" s="1676"/>
      <c r="I59" s="1676"/>
      <c r="J59" s="1677"/>
    </row>
    <row r="60" spans="1:10" ht="14.25" customHeight="1">
      <c r="A60" s="1675" t="s">
        <v>1732</v>
      </c>
      <c r="B60" s="1676"/>
      <c r="C60" s="1676"/>
      <c r="D60" s="1676"/>
      <c r="E60" s="1676"/>
      <c r="F60" s="1676"/>
      <c r="G60" s="1676"/>
      <c r="H60" s="1676"/>
      <c r="I60" s="1676"/>
      <c r="J60" s="1677"/>
    </row>
    <row r="61" spans="1:10" ht="14.25" customHeight="1">
      <c r="A61" s="1675" t="s">
        <v>1733</v>
      </c>
      <c r="B61" s="1676"/>
      <c r="C61" s="1676"/>
      <c r="D61" s="1676"/>
      <c r="E61" s="1676"/>
      <c r="F61" s="1676"/>
      <c r="G61" s="1676"/>
      <c r="H61" s="1676"/>
      <c r="I61" s="1676"/>
      <c r="J61" s="1677"/>
    </row>
    <row r="62" spans="1:10" ht="14.25" customHeight="1">
      <c r="A62" s="1675" t="s">
        <v>1734</v>
      </c>
      <c r="B62" s="1676"/>
      <c r="C62" s="1676"/>
      <c r="D62" s="1676"/>
      <c r="E62" s="1676"/>
      <c r="F62" s="1676"/>
      <c r="G62" s="1676"/>
      <c r="H62" s="1676"/>
      <c r="I62" s="1676"/>
      <c r="J62" s="1677"/>
    </row>
    <row r="63" spans="1:10" ht="14.25" customHeight="1">
      <c r="A63" s="1675" t="s">
        <v>1735</v>
      </c>
      <c r="B63" s="1676"/>
      <c r="C63" s="1676"/>
      <c r="D63" s="1676"/>
      <c r="E63" s="1676"/>
      <c r="F63" s="1676"/>
      <c r="G63" s="1676"/>
      <c r="H63" s="1676"/>
      <c r="I63" s="1676"/>
      <c r="J63" s="1677"/>
    </row>
    <row r="64" spans="1:10" ht="14.25" customHeight="1">
      <c r="A64" s="1675" t="s">
        <v>1736</v>
      </c>
      <c r="B64" s="1676"/>
      <c r="C64" s="1676"/>
      <c r="D64" s="1676"/>
      <c r="E64" s="1676"/>
      <c r="F64" s="1676"/>
      <c r="G64" s="1676"/>
      <c r="H64" s="1676"/>
      <c r="I64" s="1676"/>
      <c r="J64" s="1677"/>
    </row>
    <row r="65" spans="1:10" ht="14.25" customHeight="1">
      <c r="A65" s="1675" t="s">
        <v>1737</v>
      </c>
      <c r="B65" s="1676"/>
      <c r="C65" s="1676"/>
      <c r="D65" s="1676"/>
      <c r="E65" s="1676"/>
      <c r="F65" s="1676"/>
      <c r="G65" s="1676"/>
      <c r="H65" s="1676"/>
      <c r="I65" s="1676"/>
      <c r="J65" s="1677"/>
    </row>
    <row r="66" spans="1:10" ht="14.25" customHeight="1">
      <c r="A66" s="1675" t="s">
        <v>1738</v>
      </c>
      <c r="B66" s="1676"/>
      <c r="C66" s="1676"/>
      <c r="D66" s="1676"/>
      <c r="E66" s="1676"/>
      <c r="F66" s="1676"/>
      <c r="G66" s="1676"/>
      <c r="H66" s="1676"/>
      <c r="I66" s="1676"/>
      <c r="J66" s="1677"/>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5" t="s">
        <v>1742</v>
      </c>
      <c r="B70" s="1676"/>
      <c r="C70" s="1676"/>
      <c r="D70" s="1676"/>
      <c r="E70" s="1676"/>
      <c r="F70" s="1676"/>
      <c r="G70" s="1676"/>
      <c r="H70" s="1676"/>
      <c r="I70" s="1676"/>
      <c r="J70" s="1677"/>
    </row>
    <row r="71" spans="1:10" ht="14.25" hidden="1" customHeight="1">
      <c r="A71" s="1675"/>
      <c r="B71" s="1676"/>
      <c r="C71" s="1676"/>
      <c r="D71" s="1676"/>
      <c r="E71" s="1676"/>
      <c r="F71" s="1676"/>
      <c r="G71" s="1676"/>
      <c r="H71" s="1676"/>
      <c r="I71" s="1676"/>
      <c r="J71" s="1677"/>
    </row>
    <row r="72" spans="1:10" ht="14.25" hidden="1" customHeight="1">
      <c r="A72" s="1675"/>
      <c r="B72" s="1676"/>
      <c r="C72" s="1676"/>
      <c r="D72" s="1676"/>
      <c r="E72" s="1676"/>
      <c r="F72" s="1676"/>
      <c r="G72" s="1676"/>
      <c r="H72" s="1676"/>
      <c r="I72" s="1676"/>
      <c r="J72" s="1677"/>
    </row>
    <row r="73" spans="1:10" ht="14.25" hidden="1" customHeight="1">
      <c r="A73" s="1675"/>
      <c r="B73" s="1676"/>
      <c r="C73" s="1676"/>
      <c r="D73" s="1676"/>
      <c r="E73" s="1676"/>
      <c r="F73" s="1676"/>
      <c r="G73" s="1676"/>
      <c r="H73" s="1676"/>
      <c r="I73" s="1676"/>
      <c r="J73" s="1677"/>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5"/>
      <c r="B86" s="1676"/>
      <c r="C86" s="1676"/>
      <c r="D86" s="1676"/>
      <c r="E86" s="1676"/>
      <c r="F86" s="1676"/>
      <c r="G86" s="1676"/>
      <c r="H86" s="1676"/>
      <c r="I86" s="1676"/>
      <c r="J86" s="1677"/>
    </row>
    <row r="87" spans="1:10" ht="14.25" hidden="1" customHeight="1">
      <c r="A87" s="644"/>
      <c r="B87" s="645"/>
      <c r="C87" s="645"/>
      <c r="D87" s="645"/>
      <c r="E87" s="645"/>
      <c r="F87" s="645"/>
      <c r="G87" s="645"/>
      <c r="H87" s="645"/>
      <c r="I87" s="645"/>
      <c r="J87" s="646"/>
    </row>
    <row r="88" spans="1:10" ht="14.25" hidden="1" customHeight="1">
      <c r="A88" s="1675"/>
      <c r="B88" s="1676"/>
      <c r="C88" s="1676"/>
      <c r="D88" s="1676"/>
      <c r="E88" s="1676"/>
      <c r="F88" s="1676"/>
      <c r="G88" s="1676"/>
      <c r="H88" s="1676"/>
      <c r="I88" s="1676"/>
      <c r="J88" s="1677"/>
    </row>
    <row r="89" spans="1:10" ht="14.25" hidden="1" customHeight="1">
      <c r="A89" s="1675"/>
      <c r="B89" s="1676"/>
      <c r="C89" s="1676"/>
      <c r="D89" s="1676"/>
      <c r="E89" s="1676"/>
      <c r="F89" s="1676"/>
      <c r="G89" s="1676"/>
      <c r="H89" s="1676"/>
      <c r="I89" s="1676"/>
      <c r="J89" s="1677"/>
    </row>
    <row r="90" spans="1:10" ht="14.25" hidden="1" customHeight="1">
      <c r="A90" s="644"/>
      <c r="B90" s="645"/>
      <c r="C90" s="645"/>
      <c r="D90" s="645"/>
      <c r="E90" s="645"/>
      <c r="F90" s="645"/>
      <c r="G90" s="645"/>
      <c r="H90" s="645"/>
      <c r="I90" s="645"/>
      <c r="J90" s="646"/>
    </row>
    <row r="91" spans="1:10" ht="14.25" hidden="1" customHeight="1">
      <c r="A91" s="1675"/>
      <c r="B91" s="1676"/>
      <c r="C91" s="1676"/>
      <c r="D91" s="1676"/>
      <c r="E91" s="1676"/>
      <c r="F91" s="1676"/>
      <c r="G91" s="1676"/>
      <c r="H91" s="1676"/>
      <c r="I91" s="1676"/>
      <c r="J91" s="1677"/>
    </row>
    <row r="92" spans="1:10" ht="14.25" hidden="1" customHeight="1">
      <c r="A92" s="1675"/>
      <c r="B92" s="1676"/>
      <c r="C92" s="1676"/>
      <c r="D92" s="1676"/>
      <c r="E92" s="1676"/>
      <c r="F92" s="1676"/>
      <c r="G92" s="1676"/>
      <c r="H92" s="1676"/>
      <c r="I92" s="1676"/>
      <c r="J92" s="1677"/>
    </row>
    <row r="93" spans="1:10" ht="14.25" hidden="1" customHeight="1">
      <c r="A93" s="1675"/>
      <c r="B93" s="1676"/>
      <c r="C93" s="1676"/>
      <c r="D93" s="1676"/>
      <c r="E93" s="1676"/>
      <c r="F93" s="1676"/>
      <c r="G93" s="1676"/>
      <c r="H93" s="1676"/>
      <c r="I93" s="1676"/>
      <c r="J93" s="1677"/>
    </row>
    <row r="94" spans="1:10" ht="14.25" hidden="1" customHeight="1">
      <c r="A94" s="1675"/>
      <c r="B94" s="1676"/>
      <c r="C94" s="1676"/>
      <c r="D94" s="1676"/>
      <c r="E94" s="1676"/>
      <c r="F94" s="1676"/>
      <c r="G94" s="1676"/>
      <c r="H94" s="1676"/>
      <c r="I94" s="1676"/>
      <c r="J94" s="1677"/>
    </row>
    <row r="95" spans="1:10" ht="14.25" hidden="1" customHeight="1">
      <c r="A95" s="1675"/>
      <c r="B95" s="1676"/>
      <c r="C95" s="1676"/>
      <c r="D95" s="1676"/>
      <c r="E95" s="1676"/>
      <c r="F95" s="1676"/>
      <c r="G95" s="1676"/>
      <c r="H95" s="1676"/>
      <c r="I95" s="1676"/>
      <c r="J95" s="1677"/>
    </row>
    <row r="96" spans="1:10" ht="14.25" customHeight="1">
      <c r="A96" s="1675" t="s">
        <v>1595</v>
      </c>
      <c r="B96" s="1676"/>
      <c r="C96" s="1676"/>
      <c r="D96" s="1676"/>
      <c r="E96" s="1676"/>
      <c r="F96" s="1676"/>
      <c r="G96" s="1676"/>
      <c r="H96" s="1676"/>
      <c r="I96" s="1676"/>
      <c r="J96" s="1677"/>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 customHeight="1">
      <c r="A103" s="1672" t="s">
        <v>1596</v>
      </c>
      <c r="B103" s="1672"/>
      <c r="C103" s="1672"/>
      <c r="D103" s="1672"/>
      <c r="E103" s="1672"/>
      <c r="F103" s="619"/>
      <c r="G103" s="1673"/>
      <c r="H103" s="1673"/>
      <c r="I103" s="1673"/>
      <c r="J103" s="1673"/>
    </row>
    <row r="104" spans="1:10">
      <c r="A104" s="1672"/>
      <c r="B104" s="1672"/>
      <c r="C104" s="1672"/>
      <c r="D104" s="1672"/>
      <c r="E104" s="1672"/>
      <c r="F104" s="619"/>
      <c r="G104" s="1666" t="s">
        <v>1597</v>
      </c>
      <c r="H104" s="1666"/>
      <c r="I104" s="1666"/>
      <c r="J104" s="1666"/>
    </row>
    <row r="105" spans="1:10">
      <c r="A105" s="1674" t="s">
        <v>1598</v>
      </c>
      <c r="B105" s="1674"/>
      <c r="C105" s="1674"/>
      <c r="D105" s="1674"/>
      <c r="E105" s="1674"/>
      <c r="F105" s="619"/>
      <c r="G105" s="1666"/>
      <c r="H105" s="1666"/>
      <c r="I105" s="1666"/>
      <c r="J105" s="1666"/>
    </row>
    <row r="106" spans="1:10">
      <c r="A106" s="1670"/>
      <c r="B106" s="1670"/>
      <c r="C106" s="1670"/>
      <c r="D106" s="1670"/>
      <c r="E106" s="1670"/>
      <c r="F106" s="619"/>
      <c r="G106" s="1666" t="s">
        <v>1599</v>
      </c>
      <c r="H106" s="1666"/>
      <c r="I106" s="1666"/>
      <c r="J106" s="1666"/>
    </row>
    <row r="107" spans="1:10">
      <c r="A107" s="1671" t="s">
        <v>1600</v>
      </c>
      <c r="B107" s="1671"/>
      <c r="C107" s="1671"/>
      <c r="D107" s="1671"/>
      <c r="E107" s="1671"/>
      <c r="F107" s="619"/>
      <c r="G107" s="1666"/>
      <c r="H107" s="1666"/>
      <c r="I107" s="1666"/>
      <c r="J107" s="1666"/>
    </row>
    <row r="108" spans="1:10">
      <c r="A108" s="1666" t="s">
        <v>1601</v>
      </c>
      <c r="B108" s="1666"/>
      <c r="C108" s="1666"/>
      <c r="D108" s="1666"/>
      <c r="E108" s="1666"/>
      <c r="F108" s="619"/>
      <c r="G108" s="1666"/>
      <c r="H108" s="1666"/>
      <c r="I108" s="1666"/>
      <c r="J108" s="1666"/>
    </row>
    <row r="109" spans="1:10" ht="15" customHeight="1">
      <c r="A109" s="1666"/>
      <c r="B109" s="1666"/>
      <c r="C109" s="1666"/>
      <c r="D109" s="1666"/>
      <c r="E109" s="1666"/>
      <c r="F109" s="619"/>
      <c r="G109" s="1666" t="s">
        <v>1602</v>
      </c>
      <c r="H109" s="1666"/>
      <c r="I109" s="1666"/>
      <c r="J109" s="1666"/>
    </row>
    <row r="110" spans="1:10" ht="15" customHeight="1">
      <c r="A110" s="1666" t="s">
        <v>1603</v>
      </c>
      <c r="B110" s="1666"/>
      <c r="C110" s="1666"/>
      <c r="D110" s="1666"/>
      <c r="E110" s="1666"/>
      <c r="F110" s="619"/>
      <c r="G110" s="1666"/>
      <c r="H110" s="1666"/>
      <c r="I110" s="1666"/>
      <c r="J110" s="1666"/>
    </row>
    <row r="111" spans="1:10">
      <c r="A111" s="1666"/>
      <c r="B111" s="1666"/>
      <c r="C111" s="1666"/>
      <c r="D111" s="1666"/>
      <c r="E111" s="1666"/>
      <c r="F111" s="619"/>
      <c r="G111" s="1666"/>
      <c r="H111" s="1666"/>
      <c r="I111" s="1666"/>
      <c r="J111" s="1666"/>
    </row>
    <row r="112" spans="1:10" ht="15" customHeight="1">
      <c r="A112" s="1666"/>
      <c r="B112" s="1666"/>
      <c r="C112" s="1666"/>
      <c r="D112" s="1666"/>
      <c r="E112" s="1666"/>
      <c r="F112" s="619"/>
      <c r="G112" s="1666"/>
      <c r="H112" s="1666"/>
      <c r="I112" s="1666"/>
      <c r="J112" s="1666"/>
    </row>
    <row r="113" spans="1:10" ht="15" customHeight="1">
      <c r="A113" s="1666"/>
      <c r="B113" s="1666"/>
      <c r="C113" s="1666"/>
      <c r="D113" s="1666"/>
      <c r="E113" s="1666"/>
      <c r="F113" s="619"/>
      <c r="G113" s="1666"/>
      <c r="H113" s="1666"/>
      <c r="I113" s="1666"/>
      <c r="J113" s="1666"/>
    </row>
    <row r="114" spans="1:10">
      <c r="A114" s="1666"/>
      <c r="B114" s="1666"/>
      <c r="C114" s="1666"/>
      <c r="D114" s="1666"/>
      <c r="E114" s="1666"/>
      <c r="F114" s="619"/>
      <c r="G114" s="1666" t="s">
        <v>1604</v>
      </c>
      <c r="H114" s="1666"/>
      <c r="I114" s="1666"/>
      <c r="J114" s="1666"/>
    </row>
    <row r="115" spans="1:10">
      <c r="A115" s="1666"/>
      <c r="B115" s="1666"/>
      <c r="C115" s="1666"/>
      <c r="D115" s="1666"/>
      <c r="E115" s="1666"/>
      <c r="F115" s="619"/>
      <c r="G115" s="1666"/>
      <c r="H115" s="1666"/>
      <c r="I115" s="1666"/>
      <c r="J115" s="1666"/>
    </row>
    <row r="116" spans="1:10" ht="15" customHeight="1">
      <c r="A116" s="1666"/>
      <c r="B116" s="1666"/>
      <c r="C116" s="1666"/>
      <c r="D116" s="1666"/>
      <c r="E116" s="1666"/>
      <c r="F116" s="619"/>
      <c r="G116" s="1666" t="s">
        <v>1605</v>
      </c>
      <c r="H116" s="1666"/>
      <c r="I116" s="1666"/>
      <c r="J116" s="1666"/>
    </row>
    <row r="117" spans="1:10" ht="15" customHeight="1">
      <c r="A117" s="1666" t="s">
        <v>1606</v>
      </c>
      <c r="B117" s="1666"/>
      <c r="C117" s="1666"/>
      <c r="D117" s="1666"/>
      <c r="E117" s="1666"/>
      <c r="F117" s="619"/>
      <c r="G117" s="1666"/>
      <c r="H117" s="1666"/>
      <c r="I117" s="1666"/>
      <c r="J117" s="1666"/>
    </row>
    <row r="118" spans="1:10">
      <c r="A118" s="1666"/>
      <c r="B118" s="1666"/>
      <c r="C118" s="1666"/>
      <c r="D118" s="1666"/>
      <c r="E118" s="1666"/>
      <c r="F118" s="619"/>
      <c r="G118" s="1666"/>
      <c r="H118" s="1666"/>
      <c r="I118" s="1666"/>
      <c r="J118" s="1666"/>
    </row>
    <row r="119" spans="1:10">
      <c r="A119" s="1666"/>
      <c r="B119" s="1666"/>
      <c r="C119" s="1666"/>
      <c r="D119" s="1666"/>
      <c r="E119" s="1666"/>
      <c r="F119" s="619"/>
      <c r="G119" s="1666"/>
      <c r="H119" s="1666"/>
      <c r="I119" s="1666"/>
      <c r="J119" s="1666"/>
    </row>
    <row r="120" spans="1:10" ht="15" customHeight="1">
      <c r="A120" s="1666" t="s">
        <v>1607</v>
      </c>
      <c r="B120" s="1666"/>
      <c r="C120" s="1666"/>
      <c r="D120" s="1666"/>
      <c r="E120" s="1666"/>
      <c r="F120" s="619"/>
      <c r="G120" s="1666" t="s">
        <v>1608</v>
      </c>
      <c r="H120" s="1666"/>
      <c r="I120" s="1666"/>
      <c r="J120" s="1666"/>
    </row>
    <row r="121" spans="1:10">
      <c r="A121" s="1666"/>
      <c r="B121" s="1666"/>
      <c r="C121" s="1666"/>
      <c r="D121" s="1666"/>
      <c r="E121" s="1666"/>
      <c r="F121" s="619"/>
      <c r="G121" s="1666"/>
      <c r="H121" s="1666"/>
      <c r="I121" s="1666"/>
      <c r="J121" s="1666"/>
    </row>
    <row r="122" spans="1:10">
      <c r="A122" s="1666"/>
      <c r="B122" s="1666"/>
      <c r="C122" s="1666"/>
      <c r="D122" s="1666"/>
      <c r="E122" s="1666"/>
      <c r="F122" s="619"/>
      <c r="G122" s="1666"/>
      <c r="H122" s="1666"/>
      <c r="I122" s="1666"/>
      <c r="J122" s="1666"/>
    </row>
    <row r="123" spans="1:10">
      <c r="A123" s="1666"/>
      <c r="B123" s="1666"/>
      <c r="C123" s="1666"/>
      <c r="D123" s="1666"/>
      <c r="E123" s="1666"/>
      <c r="F123" s="619"/>
      <c r="G123" s="1666" t="s">
        <v>1609</v>
      </c>
      <c r="H123" s="1666"/>
      <c r="I123" s="1666"/>
      <c r="J123" s="1666"/>
    </row>
    <row r="124" spans="1:10">
      <c r="A124" s="1666"/>
      <c r="B124" s="1666"/>
      <c r="C124" s="1666"/>
      <c r="D124" s="1666"/>
      <c r="E124" s="1666"/>
      <c r="F124" s="619"/>
      <c r="G124" s="1666"/>
      <c r="H124" s="1666"/>
      <c r="I124" s="1666"/>
      <c r="J124" s="1666"/>
    </row>
    <row r="125" spans="1:10">
      <c r="A125" s="1666"/>
      <c r="B125" s="1666"/>
      <c r="C125" s="1666"/>
      <c r="D125" s="1666"/>
      <c r="E125" s="1666"/>
      <c r="F125" s="619"/>
      <c r="G125" s="1666" t="s">
        <v>1610</v>
      </c>
      <c r="H125" s="1666"/>
      <c r="I125" s="1666"/>
      <c r="J125" s="1666"/>
    </row>
    <row r="126" spans="1:10">
      <c r="A126" s="1666" t="s">
        <v>1611</v>
      </c>
      <c r="B126" s="1666"/>
      <c r="C126" s="1666"/>
      <c r="D126" s="1666"/>
      <c r="E126" s="1666"/>
      <c r="F126" s="619"/>
      <c r="G126" s="1666"/>
      <c r="H126" s="1666"/>
      <c r="I126" s="1666"/>
      <c r="J126" s="1666"/>
    </row>
    <row r="127" spans="1:10">
      <c r="A127" s="1666"/>
      <c r="B127" s="1666"/>
      <c r="C127" s="1666"/>
      <c r="D127" s="1666"/>
      <c r="E127" s="1666"/>
      <c r="F127" s="619"/>
      <c r="G127" s="1666"/>
      <c r="H127" s="1666"/>
      <c r="I127" s="1666"/>
      <c r="J127" s="1666"/>
    </row>
    <row r="128" spans="1:10">
      <c r="A128" s="1666"/>
      <c r="B128" s="1666"/>
      <c r="C128" s="1666"/>
      <c r="D128" s="1666"/>
      <c r="E128" s="1666"/>
      <c r="F128" s="619"/>
      <c r="G128" s="1666" t="s">
        <v>1612</v>
      </c>
      <c r="H128" s="1666"/>
      <c r="I128" s="1666"/>
      <c r="J128" s="1666"/>
    </row>
    <row r="129" spans="1:10">
      <c r="A129" s="1666"/>
      <c r="B129" s="1666"/>
      <c r="C129" s="1666"/>
      <c r="D129" s="1666"/>
      <c r="E129" s="1666"/>
      <c r="F129" s="619"/>
      <c r="G129" s="1666"/>
      <c r="H129" s="1666"/>
      <c r="I129" s="1666"/>
      <c r="J129" s="1666"/>
    </row>
    <row r="130" spans="1:10">
      <c r="A130" s="1666"/>
      <c r="B130" s="1666"/>
      <c r="C130" s="1666"/>
      <c r="D130" s="1666"/>
      <c r="E130" s="1666"/>
      <c r="F130" s="619"/>
      <c r="G130" s="1666"/>
      <c r="H130" s="1666"/>
      <c r="I130" s="1666"/>
      <c r="J130" s="1666"/>
    </row>
    <row r="131" spans="1:10">
      <c r="A131" s="1666"/>
      <c r="B131" s="1666"/>
      <c r="C131" s="1666"/>
      <c r="D131" s="1666"/>
      <c r="E131" s="1666"/>
      <c r="F131" s="619"/>
      <c r="G131" s="1666"/>
      <c r="H131" s="1666"/>
      <c r="I131" s="1666"/>
      <c r="J131" s="1666"/>
    </row>
    <row r="132" spans="1:10" ht="15" customHeight="1">
      <c r="A132" s="1666" t="s">
        <v>1613</v>
      </c>
      <c r="B132" s="1666"/>
      <c r="C132" s="1666"/>
      <c r="D132" s="1666"/>
      <c r="E132" s="1666"/>
      <c r="F132" s="619"/>
      <c r="G132" s="1666"/>
      <c r="H132" s="1666"/>
      <c r="I132" s="1666"/>
      <c r="J132" s="1666"/>
    </row>
    <row r="133" spans="1:10">
      <c r="A133" s="1666"/>
      <c r="B133" s="1666"/>
      <c r="C133" s="1666"/>
      <c r="D133" s="1666"/>
      <c r="E133" s="1666"/>
      <c r="F133" s="619"/>
      <c r="G133" s="1666"/>
      <c r="H133" s="1666"/>
      <c r="I133" s="1666"/>
      <c r="J133" s="1666"/>
    </row>
    <row r="134" spans="1:10">
      <c r="A134" s="1666"/>
      <c r="B134" s="1666"/>
      <c r="C134" s="1666"/>
      <c r="D134" s="1666"/>
      <c r="E134" s="1666"/>
      <c r="F134" s="619"/>
      <c r="G134" s="1666"/>
      <c r="H134" s="1666"/>
      <c r="I134" s="1666"/>
      <c r="J134" s="1666"/>
    </row>
    <row r="135" spans="1:10">
      <c r="A135" s="1666"/>
      <c r="B135" s="1666"/>
      <c r="C135" s="1666"/>
      <c r="D135" s="1666"/>
      <c r="E135" s="1666"/>
      <c r="F135" s="619"/>
      <c r="G135" s="1666"/>
      <c r="H135" s="1666"/>
      <c r="I135" s="1666"/>
      <c r="J135" s="1666"/>
    </row>
    <row r="136" spans="1:10">
      <c r="A136" s="1666"/>
      <c r="B136" s="1666"/>
      <c r="C136" s="1666"/>
      <c r="D136" s="1666"/>
      <c r="E136" s="1666"/>
      <c r="F136" s="619"/>
      <c r="G136" s="1666" t="s">
        <v>1614</v>
      </c>
      <c r="H136" s="1666"/>
      <c r="I136" s="1666"/>
      <c r="J136" s="1666"/>
    </row>
    <row r="137" spans="1:10">
      <c r="A137" s="1666"/>
      <c r="B137" s="1666"/>
      <c r="C137" s="1666"/>
      <c r="D137" s="1666"/>
      <c r="E137" s="1666"/>
      <c r="F137" s="619"/>
      <c r="G137" s="1666"/>
      <c r="H137" s="1666"/>
      <c r="I137" s="1666"/>
      <c r="J137" s="1666"/>
    </row>
    <row r="138" spans="1:10">
      <c r="A138" s="1666"/>
      <c r="B138" s="1666"/>
      <c r="C138" s="1666"/>
      <c r="D138" s="1666"/>
      <c r="E138" s="1666"/>
      <c r="F138" s="619"/>
      <c r="G138" s="1666"/>
      <c r="H138" s="1666"/>
      <c r="I138" s="1666"/>
      <c r="J138" s="1666"/>
    </row>
    <row r="139" spans="1:10">
      <c r="A139" s="1666"/>
      <c r="B139" s="1666"/>
      <c r="C139" s="1666"/>
      <c r="D139" s="1666"/>
      <c r="E139" s="1666"/>
      <c r="F139" s="619"/>
      <c r="G139" s="1666" t="s">
        <v>1615</v>
      </c>
      <c r="H139" s="1666"/>
      <c r="I139" s="1666"/>
      <c r="J139" s="1666"/>
    </row>
    <row r="140" spans="1:10" ht="15" customHeight="1">
      <c r="A140" s="1666" t="s">
        <v>1616</v>
      </c>
      <c r="B140" s="1666"/>
      <c r="C140" s="1666"/>
      <c r="D140" s="1666"/>
      <c r="E140" s="1666"/>
      <c r="F140" s="619"/>
      <c r="G140" s="1666"/>
      <c r="H140" s="1666"/>
      <c r="I140" s="1666"/>
      <c r="J140" s="1666"/>
    </row>
    <row r="141" spans="1:10" ht="15" customHeight="1">
      <c r="A141" s="1666"/>
      <c r="B141" s="1666"/>
      <c r="C141" s="1666"/>
      <c r="D141" s="1666"/>
      <c r="E141" s="1666"/>
      <c r="F141" s="619"/>
      <c r="G141" s="1666"/>
      <c r="H141" s="1666"/>
      <c r="I141" s="1666"/>
      <c r="J141" s="1666"/>
    </row>
    <row r="142" spans="1:10">
      <c r="A142" s="1666"/>
      <c r="B142" s="1666"/>
      <c r="C142" s="1666"/>
      <c r="D142" s="1666"/>
      <c r="E142" s="1666"/>
      <c r="F142" s="619"/>
      <c r="G142" s="1666"/>
      <c r="H142" s="1666"/>
      <c r="I142" s="1666"/>
      <c r="J142" s="1666"/>
    </row>
    <row r="143" spans="1:10">
      <c r="A143" s="1666"/>
      <c r="B143" s="1666"/>
      <c r="C143" s="1666"/>
      <c r="D143" s="1666"/>
      <c r="E143" s="1666"/>
      <c r="F143" s="619"/>
      <c r="G143" s="1666"/>
      <c r="H143" s="1666"/>
      <c r="I143" s="1666"/>
      <c r="J143" s="1666"/>
    </row>
    <row r="144" spans="1:10">
      <c r="A144" s="1666"/>
      <c r="B144" s="1666"/>
      <c r="C144" s="1666"/>
      <c r="D144" s="1666"/>
      <c r="E144" s="1666"/>
      <c r="F144" s="619"/>
      <c r="G144" s="1666"/>
      <c r="H144" s="1666"/>
      <c r="I144" s="1666"/>
      <c r="J144" s="1666"/>
    </row>
    <row r="145" spans="1:10">
      <c r="A145" s="1666"/>
      <c r="B145" s="1666"/>
      <c r="C145" s="1666"/>
      <c r="D145" s="1666"/>
      <c r="E145" s="1666"/>
      <c r="F145" s="619"/>
      <c r="G145" s="1666" t="s">
        <v>1617</v>
      </c>
      <c r="H145" s="1666"/>
      <c r="I145" s="1666"/>
      <c r="J145" s="1666"/>
    </row>
    <row r="146" spans="1:10">
      <c r="A146" s="1666"/>
      <c r="B146" s="1666"/>
      <c r="C146" s="1666"/>
      <c r="D146" s="1666"/>
      <c r="E146" s="1666"/>
      <c r="F146" s="619"/>
      <c r="G146" s="1666"/>
      <c r="H146" s="1666"/>
      <c r="I146" s="1666"/>
      <c r="J146" s="1666"/>
    </row>
    <row r="147" spans="1:10">
      <c r="A147" s="1666"/>
      <c r="B147" s="1666"/>
      <c r="C147" s="1666"/>
      <c r="D147" s="1666"/>
      <c r="E147" s="1666"/>
      <c r="F147" s="619"/>
      <c r="G147" s="1666"/>
      <c r="H147" s="1666"/>
      <c r="I147" s="1666"/>
      <c r="J147" s="1666"/>
    </row>
    <row r="148" spans="1:10" ht="21" customHeight="1">
      <c r="A148" s="1666"/>
      <c r="B148" s="1666"/>
      <c r="C148" s="1666"/>
      <c r="D148" s="1666"/>
      <c r="E148" s="1666"/>
      <c r="F148" s="619"/>
      <c r="G148" s="1666" t="s">
        <v>1618</v>
      </c>
      <c r="H148" s="1666"/>
      <c r="I148" s="1666"/>
      <c r="J148" s="1666"/>
    </row>
    <row r="149" spans="1:10">
      <c r="A149" s="1666"/>
      <c r="B149" s="1666"/>
      <c r="C149" s="1666"/>
      <c r="D149" s="1666"/>
      <c r="E149" s="1666"/>
      <c r="F149" s="619"/>
      <c r="G149" s="1666"/>
      <c r="H149" s="1666"/>
      <c r="I149" s="1666"/>
      <c r="J149" s="1666"/>
    </row>
    <row r="150" spans="1:10">
      <c r="A150" s="1666"/>
      <c r="B150" s="1666"/>
      <c r="C150" s="1666"/>
      <c r="D150" s="1666"/>
      <c r="E150" s="1666"/>
      <c r="F150" s="619"/>
      <c r="G150" s="1666"/>
      <c r="H150" s="1666"/>
      <c r="I150" s="1666"/>
      <c r="J150" s="1666"/>
    </row>
    <row r="151" spans="1:10">
      <c r="A151" s="1666"/>
      <c r="B151" s="1666"/>
      <c r="C151" s="1666"/>
      <c r="D151" s="1666"/>
      <c r="E151" s="1666"/>
      <c r="F151" s="619"/>
      <c r="G151" s="642"/>
      <c r="H151" s="642"/>
      <c r="I151" s="642"/>
      <c r="J151" s="642"/>
    </row>
    <row r="152" spans="1:10" ht="15" customHeight="1">
      <c r="A152" s="1669" t="s">
        <v>1619</v>
      </c>
      <c r="B152" s="1669"/>
      <c r="C152" s="1669"/>
      <c r="D152" s="1669"/>
      <c r="E152" s="1669"/>
      <c r="F152" s="619"/>
      <c r="G152" s="1666" t="s">
        <v>1620</v>
      </c>
      <c r="H152" s="1666"/>
      <c r="I152" s="1666"/>
      <c r="J152" s="1666"/>
    </row>
    <row r="153" spans="1:10">
      <c r="A153" s="1669"/>
      <c r="B153" s="1669"/>
      <c r="C153" s="1669"/>
      <c r="D153" s="1669"/>
      <c r="E153" s="1669"/>
      <c r="F153" s="619"/>
      <c r="G153" s="1666"/>
      <c r="H153" s="1666"/>
      <c r="I153" s="1666"/>
      <c r="J153" s="1666"/>
    </row>
    <row r="154" spans="1:10">
      <c r="A154" s="1669"/>
      <c r="B154" s="1669"/>
      <c r="C154" s="1669"/>
      <c r="D154" s="1669"/>
      <c r="E154" s="1669"/>
      <c r="F154" s="619"/>
      <c r="G154" s="1666"/>
      <c r="H154" s="1666"/>
      <c r="I154" s="1666"/>
      <c r="J154" s="1666"/>
    </row>
    <row r="155" spans="1:10">
      <c r="A155" s="1668" t="s">
        <v>1621</v>
      </c>
      <c r="B155" s="1668"/>
      <c r="C155" s="1668"/>
      <c r="D155" s="1668"/>
      <c r="E155" s="1668"/>
      <c r="F155" s="619"/>
      <c r="G155" s="1666"/>
      <c r="H155" s="1666"/>
      <c r="I155" s="1666"/>
      <c r="J155" s="1666"/>
    </row>
    <row r="156" spans="1:10" ht="15" customHeight="1">
      <c r="A156" s="1666" t="s">
        <v>1622</v>
      </c>
      <c r="B156" s="1666"/>
      <c r="C156" s="1666"/>
      <c r="D156" s="1666"/>
      <c r="E156" s="1666"/>
      <c r="F156" s="619"/>
      <c r="G156" s="1666"/>
      <c r="H156" s="1666"/>
      <c r="I156" s="1666"/>
      <c r="J156" s="1666"/>
    </row>
    <row r="157" spans="1:10" ht="15" customHeight="1">
      <c r="A157" s="1666"/>
      <c r="B157" s="1666"/>
      <c r="C157" s="1666"/>
      <c r="D157" s="1666"/>
      <c r="E157" s="1666"/>
      <c r="F157" s="619"/>
      <c r="G157" s="1666"/>
      <c r="H157" s="1666"/>
      <c r="I157" s="1666"/>
      <c r="J157" s="1666"/>
    </row>
    <row r="158" spans="1:10">
      <c r="A158" s="1666"/>
      <c r="B158" s="1666"/>
      <c r="C158" s="1666"/>
      <c r="D158" s="1666"/>
      <c r="E158" s="1666"/>
      <c r="F158" s="619"/>
      <c r="G158" s="1666"/>
      <c r="H158" s="1666"/>
      <c r="I158" s="1666"/>
      <c r="J158" s="1666"/>
    </row>
    <row r="159" spans="1:10">
      <c r="A159" s="1666"/>
      <c r="B159" s="1666"/>
      <c r="C159" s="1666"/>
      <c r="D159" s="1666"/>
      <c r="E159" s="1666"/>
      <c r="F159" s="619"/>
      <c r="G159" s="1666"/>
      <c r="H159" s="1666"/>
      <c r="I159" s="1666"/>
      <c r="J159" s="1666"/>
    </row>
    <row r="160" spans="1:10" ht="15" customHeight="1">
      <c r="A160" s="1666"/>
      <c r="B160" s="1666"/>
      <c r="C160" s="1666"/>
      <c r="D160" s="1666"/>
      <c r="E160" s="1666"/>
      <c r="F160" s="619"/>
      <c r="G160" s="1666" t="s">
        <v>1623</v>
      </c>
      <c r="H160" s="1666"/>
      <c r="I160" s="1666"/>
      <c r="J160" s="1666"/>
    </row>
    <row r="161" spans="1:10">
      <c r="A161" s="1666"/>
      <c r="B161" s="1666"/>
      <c r="C161" s="1666"/>
      <c r="D161" s="1666"/>
      <c r="E161" s="1666"/>
      <c r="F161" s="619"/>
      <c r="G161" s="1666"/>
      <c r="H161" s="1666"/>
      <c r="I161" s="1666"/>
      <c r="J161" s="1666"/>
    </row>
    <row r="162" spans="1:10">
      <c r="A162" s="1666"/>
      <c r="B162" s="1666"/>
      <c r="C162" s="1666"/>
      <c r="D162" s="1666"/>
      <c r="E162" s="1666"/>
      <c r="F162" s="619"/>
      <c r="G162" s="1666"/>
      <c r="H162" s="1666"/>
      <c r="I162" s="1666"/>
      <c r="J162" s="1666"/>
    </row>
    <row r="163" spans="1:10">
      <c r="A163" s="1666"/>
      <c r="B163" s="1666"/>
      <c r="C163" s="1666"/>
      <c r="D163" s="1666"/>
      <c r="E163" s="1666"/>
      <c r="F163" s="619"/>
      <c r="G163" s="1666"/>
      <c r="H163" s="1666"/>
      <c r="I163" s="1666"/>
      <c r="J163" s="1666"/>
    </row>
    <row r="164" spans="1:10">
      <c r="A164" s="1666"/>
      <c r="B164" s="1666"/>
      <c r="C164" s="1666"/>
      <c r="D164" s="1666"/>
      <c r="E164" s="1666"/>
      <c r="F164" s="619"/>
      <c r="G164" s="1666"/>
      <c r="H164" s="1666"/>
      <c r="I164" s="1666"/>
      <c r="J164" s="1666"/>
    </row>
    <row r="165" spans="1:10" ht="15" customHeight="1">
      <c r="A165" s="1666" t="s">
        <v>1624</v>
      </c>
      <c r="B165" s="1666"/>
      <c r="C165" s="1666"/>
      <c r="D165" s="1666"/>
      <c r="E165" s="1666"/>
      <c r="F165" s="619"/>
      <c r="G165" s="1666"/>
      <c r="H165" s="1666"/>
      <c r="I165" s="1666"/>
      <c r="J165" s="1666"/>
    </row>
    <row r="166" spans="1:10" ht="15" customHeight="1">
      <c r="A166" s="1666"/>
      <c r="B166" s="1666"/>
      <c r="C166" s="1666"/>
      <c r="D166" s="1666"/>
      <c r="E166" s="1666"/>
      <c r="F166" s="619"/>
      <c r="G166" s="1666"/>
      <c r="H166" s="1666"/>
      <c r="I166" s="1666"/>
      <c r="J166" s="1666"/>
    </row>
    <row r="167" spans="1:10">
      <c r="A167" s="1666"/>
      <c r="B167" s="1666"/>
      <c r="C167" s="1666"/>
      <c r="D167" s="1666"/>
      <c r="E167" s="1666"/>
      <c r="F167" s="619"/>
      <c r="G167" s="1666"/>
      <c r="H167" s="1666"/>
      <c r="I167" s="1666"/>
      <c r="J167" s="1666"/>
    </row>
    <row r="168" spans="1:10">
      <c r="A168" s="1666"/>
      <c r="B168" s="1666"/>
      <c r="C168" s="1666"/>
      <c r="D168" s="1666"/>
      <c r="E168" s="1666"/>
      <c r="F168" s="619"/>
      <c r="G168" s="1666"/>
      <c r="H168" s="1666"/>
      <c r="I168" s="1666"/>
      <c r="J168" s="1666"/>
    </row>
    <row r="169" spans="1:10">
      <c r="A169" s="1666"/>
      <c r="B169" s="1666"/>
      <c r="C169" s="1666"/>
      <c r="D169" s="1666"/>
      <c r="E169" s="1666"/>
      <c r="F169" s="619"/>
      <c r="G169" s="1666"/>
      <c r="H169" s="1666"/>
      <c r="I169" s="1666"/>
      <c r="J169" s="1666"/>
    </row>
    <row r="170" spans="1:10">
      <c r="A170" s="1666"/>
      <c r="B170" s="1666"/>
      <c r="C170" s="1666"/>
      <c r="D170" s="1666"/>
      <c r="E170" s="1666"/>
      <c r="F170" s="619"/>
      <c r="G170" s="1666"/>
      <c r="H170" s="1666"/>
      <c r="I170" s="1666"/>
      <c r="J170" s="1666"/>
    </row>
    <row r="171" spans="1:10">
      <c r="A171" s="1666"/>
      <c r="B171" s="1666"/>
      <c r="C171" s="1666"/>
      <c r="D171" s="1666"/>
      <c r="E171" s="1666"/>
      <c r="F171" s="619"/>
      <c r="G171" s="1666"/>
      <c r="H171" s="1666"/>
      <c r="I171" s="1666"/>
      <c r="J171" s="1666"/>
    </row>
    <row r="172" spans="1:10" ht="13.5" customHeight="1">
      <c r="A172" s="1666"/>
      <c r="B172" s="1666"/>
      <c r="C172" s="1666"/>
      <c r="D172" s="1666"/>
      <c r="E172" s="1666"/>
      <c r="F172" s="619"/>
      <c r="G172" s="1666"/>
      <c r="H172" s="1666"/>
      <c r="I172" s="1666"/>
      <c r="J172" s="1666"/>
    </row>
    <row r="173" spans="1:10">
      <c r="A173" s="1666"/>
      <c r="B173" s="1666"/>
      <c r="C173" s="1666"/>
      <c r="D173" s="1666"/>
      <c r="E173" s="1666"/>
      <c r="F173" s="619"/>
      <c r="G173" s="1666"/>
      <c r="H173" s="1666"/>
      <c r="I173" s="1666"/>
      <c r="J173" s="1666"/>
    </row>
    <row r="174" spans="1:10">
      <c r="A174" s="1666"/>
      <c r="B174" s="1666"/>
      <c r="C174" s="1666"/>
      <c r="D174" s="1666"/>
      <c r="E174" s="1666"/>
      <c r="F174" s="619"/>
      <c r="G174" s="1666"/>
      <c r="H174" s="1666"/>
      <c r="I174" s="1666"/>
      <c r="J174" s="1666"/>
    </row>
    <row r="175" spans="1:10">
      <c r="A175" s="1666"/>
      <c r="B175" s="1666"/>
      <c r="C175" s="1666"/>
      <c r="D175" s="1666"/>
      <c r="E175" s="1666"/>
      <c r="F175" s="619"/>
      <c r="G175" s="1666"/>
      <c r="H175" s="1666"/>
      <c r="I175" s="1666"/>
      <c r="J175" s="1666"/>
    </row>
    <row r="176" spans="1:10" ht="15" customHeight="1">
      <c r="A176" s="1666"/>
      <c r="B176" s="1666"/>
      <c r="C176" s="1666"/>
      <c r="D176" s="1666"/>
      <c r="E176" s="1666"/>
      <c r="F176" s="619"/>
      <c r="G176" s="1666" t="s">
        <v>1625</v>
      </c>
      <c r="H176" s="1666"/>
      <c r="I176" s="1666"/>
      <c r="J176" s="1666"/>
    </row>
    <row r="177" spans="1:10">
      <c r="A177" s="1666"/>
      <c r="B177" s="1666"/>
      <c r="C177" s="1666"/>
      <c r="D177" s="1666"/>
      <c r="E177" s="1666"/>
      <c r="F177" s="619"/>
      <c r="G177" s="1666"/>
      <c r="H177" s="1666"/>
      <c r="I177" s="1666"/>
      <c r="J177" s="1666"/>
    </row>
    <row r="178" spans="1:10">
      <c r="A178" s="1666"/>
      <c r="B178" s="1666"/>
      <c r="C178" s="1666"/>
      <c r="D178" s="1666"/>
      <c r="E178" s="1666"/>
      <c r="F178" s="619"/>
      <c r="G178" s="1666"/>
      <c r="H178" s="1666"/>
      <c r="I178" s="1666"/>
      <c r="J178" s="1666"/>
    </row>
    <row r="179" spans="1:10">
      <c r="A179" s="1666"/>
      <c r="B179" s="1666"/>
      <c r="C179" s="1666"/>
      <c r="D179" s="1666"/>
      <c r="E179" s="1666"/>
      <c r="F179" s="619"/>
      <c r="G179" s="1666"/>
      <c r="H179" s="1666"/>
      <c r="I179" s="1666"/>
      <c r="J179" s="1666"/>
    </row>
    <row r="180" spans="1:10">
      <c r="A180" s="1666"/>
      <c r="B180" s="1666"/>
      <c r="C180" s="1666"/>
      <c r="D180" s="1666"/>
      <c r="E180" s="1666"/>
      <c r="F180" s="619"/>
      <c r="G180" s="1666"/>
      <c r="H180" s="1666"/>
      <c r="I180" s="1666"/>
      <c r="J180" s="1666"/>
    </row>
    <row r="181" spans="1:10">
      <c r="A181" s="1666"/>
      <c r="B181" s="1666"/>
      <c r="C181" s="1666"/>
      <c r="D181" s="1666"/>
      <c r="E181" s="1666"/>
      <c r="F181" s="619"/>
      <c r="G181" s="1666"/>
      <c r="H181" s="1666"/>
      <c r="I181" s="1666"/>
      <c r="J181" s="1666"/>
    </row>
    <row r="182" spans="1:10">
      <c r="A182" s="1666"/>
      <c r="B182" s="1666"/>
      <c r="C182" s="1666"/>
      <c r="D182" s="1666"/>
      <c r="E182" s="1666"/>
      <c r="F182" s="619"/>
      <c r="G182" s="1666"/>
      <c r="H182" s="1666"/>
      <c r="I182" s="1666"/>
      <c r="J182" s="1666"/>
    </row>
    <row r="183" spans="1:10">
      <c r="A183" s="1666"/>
      <c r="B183" s="1666"/>
      <c r="C183" s="1666"/>
      <c r="D183" s="1666"/>
      <c r="E183" s="1666"/>
      <c r="F183" s="619"/>
      <c r="G183" s="1666"/>
      <c r="H183" s="1666"/>
      <c r="I183" s="1666"/>
      <c r="J183" s="1666"/>
    </row>
    <row r="184" spans="1:10">
      <c r="A184" s="1666"/>
      <c r="B184" s="1666"/>
      <c r="C184" s="1666"/>
      <c r="D184" s="1666"/>
      <c r="E184" s="1666"/>
      <c r="F184" s="619"/>
      <c r="G184" s="1666"/>
      <c r="H184" s="1666"/>
      <c r="I184" s="1666"/>
      <c r="J184" s="1666"/>
    </row>
    <row r="185" spans="1:10">
      <c r="A185" s="1666"/>
      <c r="B185" s="1666"/>
      <c r="C185" s="1666"/>
      <c r="D185" s="1666"/>
      <c r="E185" s="1666"/>
      <c r="F185" s="619"/>
      <c r="G185" s="1666"/>
      <c r="H185" s="1666"/>
      <c r="I185" s="1666"/>
      <c r="J185" s="1666"/>
    </row>
    <row r="186" spans="1:10">
      <c r="A186" s="1666"/>
      <c r="B186" s="1666"/>
      <c r="C186" s="1666"/>
      <c r="D186" s="1666"/>
      <c r="E186" s="1666"/>
      <c r="F186" s="619"/>
      <c r="G186" s="1666"/>
      <c r="H186" s="1666"/>
      <c r="I186" s="1666"/>
      <c r="J186" s="1666"/>
    </row>
    <row r="187" spans="1:10">
      <c r="A187" s="1666"/>
      <c r="B187" s="1666"/>
      <c r="C187" s="1666"/>
      <c r="D187" s="1666"/>
      <c r="E187" s="1666"/>
      <c r="F187" s="619"/>
      <c r="G187" s="1666"/>
      <c r="H187" s="1666"/>
      <c r="I187" s="1666"/>
      <c r="J187" s="1666"/>
    </row>
    <row r="188" spans="1:10">
      <c r="A188" s="1666"/>
      <c r="B188" s="1666"/>
      <c r="C188" s="1666"/>
      <c r="D188" s="1666"/>
      <c r="E188" s="1666"/>
      <c r="F188" s="619"/>
      <c r="G188" s="1666"/>
      <c r="H188" s="1666"/>
      <c r="I188" s="1666"/>
      <c r="J188" s="1666"/>
    </row>
    <row r="189" spans="1:10">
      <c r="A189" s="1666"/>
      <c r="B189" s="1666"/>
      <c r="C189" s="1666"/>
      <c r="D189" s="1666"/>
      <c r="E189" s="1666"/>
      <c r="F189" s="619"/>
      <c r="G189" s="1666"/>
      <c r="H189" s="1666"/>
      <c r="I189" s="1666"/>
      <c r="J189" s="1666"/>
    </row>
    <row r="190" spans="1:10">
      <c r="A190" s="1666"/>
      <c r="B190" s="1666"/>
      <c r="C190" s="1666"/>
      <c r="D190" s="1666"/>
      <c r="E190" s="1666"/>
      <c r="F190" s="619"/>
      <c r="G190" s="1666"/>
      <c r="H190" s="1666"/>
      <c r="I190" s="1666"/>
      <c r="J190" s="1666"/>
    </row>
    <row r="191" spans="1:10" ht="15" customHeight="1">
      <c r="A191" s="1666"/>
      <c r="B191" s="1666"/>
      <c r="C191" s="1666"/>
      <c r="D191" s="1666"/>
      <c r="E191" s="1666"/>
      <c r="F191" s="619"/>
      <c r="G191" s="1666"/>
      <c r="H191" s="1666"/>
      <c r="I191" s="1666"/>
      <c r="J191" s="1666"/>
    </row>
    <row r="192" spans="1:10">
      <c r="A192" s="1666"/>
      <c r="B192" s="1666"/>
      <c r="C192" s="1666"/>
      <c r="D192" s="1666"/>
      <c r="E192" s="1666"/>
      <c r="F192" s="619"/>
      <c r="G192" s="1666"/>
      <c r="H192" s="1666"/>
      <c r="I192" s="1666"/>
      <c r="J192" s="1666"/>
    </row>
    <row r="193" spans="1:10">
      <c r="A193" s="1666"/>
      <c r="B193" s="1666"/>
      <c r="C193" s="1666"/>
      <c r="D193" s="1666"/>
      <c r="E193" s="1666"/>
      <c r="F193" s="619"/>
      <c r="G193" s="1666"/>
      <c r="H193" s="1666"/>
      <c r="I193" s="1666"/>
      <c r="J193" s="1666"/>
    </row>
    <row r="194" spans="1:10">
      <c r="A194" s="1666"/>
      <c r="B194" s="1666"/>
      <c r="C194" s="1666"/>
      <c r="D194" s="1666"/>
      <c r="E194" s="1666"/>
      <c r="F194" s="619"/>
      <c r="G194" s="1666"/>
      <c r="H194" s="1666"/>
      <c r="I194" s="1666"/>
      <c r="J194" s="1666"/>
    </row>
    <row r="195" spans="1:10" ht="15" customHeight="1">
      <c r="A195" s="1666" t="s">
        <v>1626</v>
      </c>
      <c r="B195" s="1666"/>
      <c r="C195" s="1666"/>
      <c r="D195" s="1666"/>
      <c r="E195" s="1666"/>
      <c r="F195" s="619"/>
      <c r="G195" s="1666" t="s">
        <v>1627</v>
      </c>
      <c r="H195" s="1666"/>
      <c r="I195" s="1666"/>
      <c r="J195" s="1666"/>
    </row>
    <row r="196" spans="1:10">
      <c r="A196" s="1666"/>
      <c r="B196" s="1666"/>
      <c r="C196" s="1666"/>
      <c r="D196" s="1666"/>
      <c r="E196" s="1666"/>
      <c r="F196" s="619"/>
      <c r="G196" s="1666"/>
      <c r="H196" s="1666"/>
      <c r="I196" s="1666"/>
      <c r="J196" s="1666"/>
    </row>
    <row r="197" spans="1:10">
      <c r="A197" s="1666"/>
      <c r="B197" s="1666"/>
      <c r="C197" s="1666"/>
      <c r="D197" s="1666"/>
      <c r="E197" s="1666"/>
      <c r="F197" s="619"/>
      <c r="G197" s="1666"/>
      <c r="H197" s="1666"/>
      <c r="I197" s="1666"/>
      <c r="J197" s="1666"/>
    </row>
    <row r="198" spans="1:10">
      <c r="A198" s="1666"/>
      <c r="B198" s="1666"/>
      <c r="C198" s="1666"/>
      <c r="D198" s="1666"/>
      <c r="E198" s="1666"/>
      <c r="F198" s="619"/>
      <c r="G198" s="1666"/>
      <c r="H198" s="1666"/>
      <c r="I198" s="1666"/>
      <c r="J198" s="1666"/>
    </row>
    <row r="199" spans="1:10">
      <c r="A199" s="1666"/>
      <c r="B199" s="1666"/>
      <c r="C199" s="1666"/>
      <c r="D199" s="1666"/>
      <c r="E199" s="1666"/>
      <c r="F199" s="619"/>
      <c r="G199" s="1666"/>
      <c r="H199" s="1666"/>
      <c r="I199" s="1666"/>
      <c r="J199" s="1666"/>
    </row>
    <row r="200" spans="1:10">
      <c r="A200" s="1666"/>
      <c r="B200" s="1666"/>
      <c r="C200" s="1666"/>
      <c r="D200" s="1666"/>
      <c r="E200" s="1666"/>
      <c r="F200" s="619"/>
      <c r="G200" s="1666"/>
      <c r="H200" s="1666"/>
      <c r="I200" s="1666"/>
      <c r="J200" s="1666"/>
    </row>
    <row r="201" spans="1:10">
      <c r="A201" s="1666"/>
      <c r="B201" s="1666"/>
      <c r="C201" s="1666"/>
      <c r="D201" s="1666"/>
      <c r="E201" s="1666"/>
      <c r="F201" s="619"/>
      <c r="G201" s="1666"/>
      <c r="H201" s="1666"/>
      <c r="I201" s="1666"/>
      <c r="J201" s="1666"/>
    </row>
    <row r="202" spans="1:10" ht="15" customHeight="1">
      <c r="A202" s="1666" t="s">
        <v>1628</v>
      </c>
      <c r="B202" s="1666"/>
      <c r="C202" s="1666"/>
      <c r="D202" s="1666"/>
      <c r="E202" s="1666"/>
      <c r="F202" s="619"/>
      <c r="G202" s="1668" t="s">
        <v>1629</v>
      </c>
      <c r="H202" s="1668"/>
      <c r="I202" s="1668"/>
      <c r="J202" s="1668"/>
    </row>
    <row r="203" spans="1:10" ht="15" customHeight="1">
      <c r="A203" s="1666"/>
      <c r="B203" s="1666"/>
      <c r="C203" s="1666"/>
      <c r="D203" s="1666"/>
      <c r="E203" s="1666"/>
      <c r="F203" s="619"/>
      <c r="G203" s="1666" t="s">
        <v>1630</v>
      </c>
      <c r="H203" s="1666"/>
      <c r="I203" s="1666"/>
      <c r="J203" s="1666"/>
    </row>
    <row r="204" spans="1:10">
      <c r="A204" s="1666"/>
      <c r="B204" s="1666"/>
      <c r="C204" s="1666"/>
      <c r="D204" s="1666"/>
      <c r="E204" s="1666"/>
      <c r="F204" s="619"/>
      <c r="G204" s="1666"/>
      <c r="H204" s="1666"/>
      <c r="I204" s="1666"/>
      <c r="J204" s="1666"/>
    </row>
    <row r="205" spans="1:10">
      <c r="A205" s="1666"/>
      <c r="B205" s="1666"/>
      <c r="C205" s="1666"/>
      <c r="D205" s="1666"/>
      <c r="E205" s="1666"/>
      <c r="F205" s="619"/>
      <c r="G205" s="1666"/>
      <c r="H205" s="1666"/>
      <c r="I205" s="1666"/>
      <c r="J205" s="1666"/>
    </row>
    <row r="206" spans="1:10">
      <c r="A206" s="1666"/>
      <c r="B206" s="1666"/>
      <c r="C206" s="1666"/>
      <c r="D206" s="1666"/>
      <c r="E206" s="1666"/>
      <c r="F206" s="619"/>
      <c r="G206" s="1666"/>
      <c r="H206" s="1666"/>
      <c r="I206" s="1666"/>
      <c r="J206" s="1666"/>
    </row>
    <row r="207" spans="1:10" ht="15" customHeight="1">
      <c r="A207" s="1666"/>
      <c r="B207" s="1666"/>
      <c r="C207" s="1666"/>
      <c r="D207" s="1666"/>
      <c r="E207" s="1666"/>
      <c r="F207" s="619"/>
      <c r="G207" s="1666"/>
      <c r="H207" s="1666"/>
      <c r="I207" s="1666"/>
      <c r="J207" s="1666"/>
    </row>
    <row r="208" spans="1:10">
      <c r="A208" s="1666"/>
      <c r="B208" s="1666"/>
      <c r="C208" s="1666"/>
      <c r="D208" s="1666"/>
      <c r="E208" s="1666"/>
      <c r="F208" s="619"/>
      <c r="G208" s="1666"/>
      <c r="H208" s="1666"/>
      <c r="I208" s="1666"/>
      <c r="J208" s="1666"/>
    </row>
    <row r="209" spans="1:10">
      <c r="A209" s="1666"/>
      <c r="B209" s="1666"/>
      <c r="C209" s="1666"/>
      <c r="D209" s="1666"/>
      <c r="E209" s="1666"/>
      <c r="F209" s="619"/>
      <c r="G209" s="1666"/>
      <c r="H209" s="1666"/>
      <c r="I209" s="1666"/>
      <c r="J209" s="1666"/>
    </row>
    <row r="210" spans="1:10">
      <c r="A210" s="1666"/>
      <c r="B210" s="1666"/>
      <c r="C210" s="1666"/>
      <c r="D210" s="1666"/>
      <c r="E210" s="1666"/>
      <c r="F210" s="619"/>
      <c r="G210" s="1666"/>
      <c r="H210" s="1666"/>
      <c r="I210" s="1666"/>
      <c r="J210" s="1666"/>
    </row>
    <row r="211" spans="1:10" ht="15" customHeight="1">
      <c r="A211" s="1666" t="s">
        <v>1631</v>
      </c>
      <c r="B211" s="1666"/>
      <c r="C211" s="1666"/>
      <c r="D211" s="1666"/>
      <c r="E211" s="1666"/>
      <c r="F211" s="619"/>
      <c r="G211" s="1666"/>
      <c r="H211" s="1666"/>
      <c r="I211" s="1666"/>
      <c r="J211" s="1666"/>
    </row>
    <row r="212" spans="1:10">
      <c r="A212" s="1666"/>
      <c r="B212" s="1666"/>
      <c r="C212" s="1666"/>
      <c r="D212" s="1666"/>
      <c r="E212" s="1666"/>
      <c r="F212" s="619"/>
      <c r="G212" s="1666"/>
      <c r="H212" s="1666"/>
      <c r="I212" s="1666"/>
      <c r="J212" s="1666"/>
    </row>
    <row r="213" spans="1:10">
      <c r="A213" s="1666"/>
      <c r="B213" s="1666"/>
      <c r="C213" s="1666"/>
      <c r="D213" s="1666"/>
      <c r="E213" s="1666"/>
      <c r="F213" s="619"/>
      <c r="G213" s="1666"/>
      <c r="H213" s="1666"/>
      <c r="I213" s="1666"/>
      <c r="J213" s="1666"/>
    </row>
    <row r="214" spans="1:10">
      <c r="A214" s="1666"/>
      <c r="B214" s="1666"/>
      <c r="C214" s="1666"/>
      <c r="D214" s="1666"/>
      <c r="E214" s="1666"/>
      <c r="F214" s="619"/>
      <c r="G214" s="1666"/>
      <c r="H214" s="1666"/>
      <c r="I214" s="1666"/>
      <c r="J214" s="1666"/>
    </row>
    <row r="215" spans="1:10">
      <c r="A215" s="1666"/>
      <c r="B215" s="1666"/>
      <c r="C215" s="1666"/>
      <c r="D215" s="1666"/>
      <c r="E215" s="1666"/>
      <c r="F215" s="619"/>
      <c r="G215" s="1666"/>
      <c r="H215" s="1666"/>
      <c r="I215" s="1666"/>
      <c r="J215" s="1666"/>
    </row>
    <row r="216" spans="1:10">
      <c r="A216" s="1666"/>
      <c r="B216" s="1666"/>
      <c r="C216" s="1666"/>
      <c r="D216" s="1666"/>
      <c r="E216" s="1666"/>
      <c r="F216" s="619"/>
      <c r="G216" s="1666"/>
      <c r="H216" s="1666"/>
      <c r="I216" s="1666"/>
      <c r="J216" s="1666"/>
    </row>
    <row r="217" spans="1:10">
      <c r="A217" s="1666"/>
      <c r="B217" s="1666"/>
      <c r="C217" s="1666"/>
      <c r="D217" s="1666"/>
      <c r="E217" s="1666"/>
      <c r="F217" s="619"/>
      <c r="G217" s="1666"/>
      <c r="H217" s="1666"/>
      <c r="I217" s="1666"/>
      <c r="J217" s="1666"/>
    </row>
    <row r="218" spans="1:10">
      <c r="A218" s="1666"/>
      <c r="B218" s="1666"/>
      <c r="C218" s="1666"/>
      <c r="D218" s="1666"/>
      <c r="E218" s="1666"/>
      <c r="F218" s="619"/>
      <c r="G218" s="1666"/>
      <c r="H218" s="1666"/>
      <c r="I218" s="1666"/>
      <c r="J218" s="1666"/>
    </row>
    <row r="219" spans="1:10" ht="15" customHeight="1">
      <c r="A219" s="1666"/>
      <c r="B219" s="1666"/>
      <c r="C219" s="1666"/>
      <c r="D219" s="1666"/>
      <c r="E219" s="1666"/>
      <c r="F219" s="619"/>
      <c r="G219" s="1666"/>
      <c r="H219" s="1666"/>
      <c r="I219" s="1666"/>
      <c r="J219" s="1666"/>
    </row>
    <row r="220" spans="1:10">
      <c r="A220" s="1666"/>
      <c r="B220" s="1666"/>
      <c r="C220" s="1666"/>
      <c r="D220" s="1666"/>
      <c r="E220" s="1666"/>
      <c r="F220" s="619"/>
      <c r="G220" s="1666"/>
      <c r="H220" s="1666"/>
      <c r="I220" s="1666"/>
      <c r="J220" s="1666"/>
    </row>
    <row r="221" spans="1:10" ht="15" customHeight="1">
      <c r="A221" s="1666"/>
      <c r="B221" s="1666"/>
      <c r="C221" s="1666"/>
      <c r="D221" s="1666"/>
      <c r="E221" s="1666"/>
      <c r="F221" s="619"/>
      <c r="G221" s="1666"/>
      <c r="H221" s="1666"/>
      <c r="I221" s="1666"/>
      <c r="J221" s="1666"/>
    </row>
    <row r="222" spans="1:10">
      <c r="A222" s="1666"/>
      <c r="B222" s="1666"/>
      <c r="C222" s="1666"/>
      <c r="D222" s="1666"/>
      <c r="E222" s="1666"/>
      <c r="F222" s="619"/>
      <c r="G222" s="1666"/>
      <c r="H222" s="1666"/>
      <c r="I222" s="1666"/>
      <c r="J222" s="1666"/>
    </row>
    <row r="223" spans="1:10">
      <c r="A223" s="1666"/>
      <c r="B223" s="1666"/>
      <c r="C223" s="1666"/>
      <c r="D223" s="1666"/>
      <c r="E223" s="1666"/>
      <c r="F223" s="619"/>
      <c r="G223" s="1666"/>
      <c r="H223" s="1666"/>
      <c r="I223" s="1666"/>
      <c r="J223" s="1666"/>
    </row>
    <row r="224" spans="1:10">
      <c r="A224" s="1666"/>
      <c r="B224" s="1666"/>
      <c r="C224" s="1666"/>
      <c r="D224" s="1666"/>
      <c r="E224" s="1666"/>
      <c r="F224" s="619"/>
      <c r="G224" s="1666"/>
      <c r="H224" s="1666"/>
      <c r="I224" s="1666"/>
      <c r="J224" s="1666"/>
    </row>
    <row r="225" spans="1:10">
      <c r="A225" s="1666"/>
      <c r="B225" s="1666"/>
      <c r="C225" s="1666"/>
      <c r="D225" s="1666"/>
      <c r="E225" s="1666"/>
      <c r="F225" s="619"/>
      <c r="G225" s="1666" t="s">
        <v>1632</v>
      </c>
      <c r="H225" s="1666"/>
      <c r="I225" s="1666"/>
      <c r="J225" s="1666"/>
    </row>
    <row r="226" spans="1:10">
      <c r="A226" s="1666"/>
      <c r="B226" s="1666"/>
      <c r="C226" s="1666"/>
      <c r="D226" s="1666"/>
      <c r="E226" s="1666"/>
      <c r="F226" s="619"/>
      <c r="G226" s="1666"/>
      <c r="H226" s="1666"/>
      <c r="I226" s="1666"/>
      <c r="J226" s="1666"/>
    </row>
    <row r="227" spans="1:10" ht="15" customHeight="1">
      <c r="A227" s="1666" t="s">
        <v>1633</v>
      </c>
      <c r="B227" s="1666"/>
      <c r="C227" s="1666"/>
      <c r="D227" s="1666"/>
      <c r="E227" s="1666"/>
      <c r="F227" s="619"/>
      <c r="G227" s="1666"/>
      <c r="H227" s="1666"/>
      <c r="I227" s="1666"/>
      <c r="J227" s="1666"/>
    </row>
    <row r="228" spans="1:10">
      <c r="A228" s="1666"/>
      <c r="B228" s="1666"/>
      <c r="C228" s="1666"/>
      <c r="D228" s="1666"/>
      <c r="E228" s="1666"/>
      <c r="F228" s="619"/>
      <c r="G228" s="1666"/>
      <c r="H228" s="1666"/>
      <c r="I228" s="1666"/>
      <c r="J228" s="1666"/>
    </row>
    <row r="229" spans="1:10">
      <c r="A229" s="1666"/>
      <c r="B229" s="1666"/>
      <c r="C229" s="1666"/>
      <c r="D229" s="1666"/>
      <c r="E229" s="1666"/>
      <c r="F229" s="619"/>
      <c r="G229" s="1666"/>
      <c r="H229" s="1666"/>
      <c r="I229" s="1666"/>
      <c r="J229" s="1666"/>
    </row>
    <row r="230" spans="1:10">
      <c r="A230" s="1666"/>
      <c r="B230" s="1666"/>
      <c r="C230" s="1666"/>
      <c r="D230" s="1666"/>
      <c r="E230" s="1666"/>
      <c r="F230" s="619"/>
      <c r="G230" s="1666"/>
      <c r="H230" s="1666"/>
      <c r="I230" s="1666"/>
      <c r="J230" s="1666"/>
    </row>
    <row r="231" spans="1:10" ht="15" customHeight="1">
      <c r="A231" s="1666"/>
      <c r="B231" s="1666"/>
      <c r="C231" s="1666"/>
      <c r="D231" s="1666"/>
      <c r="E231" s="1666"/>
      <c r="F231" s="619"/>
      <c r="G231" s="1666"/>
      <c r="H231" s="1666"/>
      <c r="I231" s="1666"/>
      <c r="J231" s="1666"/>
    </row>
    <row r="232" spans="1:10" ht="15" customHeight="1">
      <c r="A232" s="1666" t="s">
        <v>1634</v>
      </c>
      <c r="B232" s="1666"/>
      <c r="C232" s="1666"/>
      <c r="D232" s="1666"/>
      <c r="E232" s="1666"/>
      <c r="F232" s="619"/>
      <c r="G232" s="1666"/>
      <c r="H232" s="1666"/>
      <c r="I232" s="1666"/>
      <c r="J232" s="1666"/>
    </row>
    <row r="233" spans="1:10" ht="15" customHeight="1">
      <c r="A233" s="1666"/>
      <c r="B233" s="1666"/>
      <c r="C233" s="1666"/>
      <c r="D233" s="1666"/>
      <c r="E233" s="1666"/>
      <c r="F233" s="619"/>
      <c r="G233" s="1666"/>
      <c r="H233" s="1666"/>
      <c r="I233" s="1666"/>
      <c r="J233" s="1666"/>
    </row>
    <row r="234" spans="1:10">
      <c r="A234" s="1666"/>
      <c r="B234" s="1666"/>
      <c r="C234" s="1666"/>
      <c r="D234" s="1666"/>
      <c r="E234" s="1666"/>
      <c r="F234" s="619"/>
      <c r="G234" s="1666"/>
      <c r="H234" s="1666"/>
      <c r="I234" s="1666"/>
      <c r="J234" s="1666"/>
    </row>
    <row r="235" spans="1:10">
      <c r="A235" s="1666"/>
      <c r="B235" s="1666"/>
      <c r="C235" s="1666"/>
      <c r="D235" s="1666"/>
      <c r="E235" s="1666"/>
      <c r="F235" s="619"/>
      <c r="G235" s="1666"/>
      <c r="H235" s="1666"/>
      <c r="I235" s="1666"/>
      <c r="J235" s="1666"/>
    </row>
    <row r="236" spans="1:10">
      <c r="A236" s="1666"/>
      <c r="B236" s="1666"/>
      <c r="C236" s="1666"/>
      <c r="D236" s="1666"/>
      <c r="E236" s="1666"/>
      <c r="F236" s="619"/>
      <c r="G236" s="1666"/>
      <c r="H236" s="1666"/>
      <c r="I236" s="1666"/>
      <c r="J236" s="1666"/>
    </row>
    <row r="237" spans="1:10">
      <c r="A237" s="1666"/>
      <c r="B237" s="1666"/>
      <c r="C237" s="1666"/>
      <c r="D237" s="1666"/>
      <c r="E237" s="1666"/>
      <c r="F237" s="619"/>
      <c r="G237" s="1666"/>
      <c r="H237" s="1666"/>
      <c r="I237" s="1666"/>
      <c r="J237" s="1666"/>
    </row>
    <row r="238" spans="1:10">
      <c r="A238" s="1666"/>
      <c r="B238" s="1666"/>
      <c r="C238" s="1666"/>
      <c r="D238" s="1666"/>
      <c r="E238" s="1666"/>
      <c r="F238" s="619"/>
      <c r="G238" s="1666" t="s">
        <v>1635</v>
      </c>
      <c r="H238" s="1666"/>
      <c r="I238" s="1666"/>
      <c r="J238" s="1666"/>
    </row>
    <row r="239" spans="1:10">
      <c r="A239" s="1666"/>
      <c r="B239" s="1666"/>
      <c r="C239" s="1666"/>
      <c r="D239" s="1666"/>
      <c r="E239" s="1666"/>
      <c r="F239" s="619"/>
      <c r="G239" s="1666"/>
      <c r="H239" s="1666"/>
      <c r="I239" s="1666"/>
      <c r="J239" s="1666"/>
    </row>
    <row r="240" spans="1:10">
      <c r="A240" s="1666"/>
      <c r="B240" s="1666"/>
      <c r="C240" s="1666"/>
      <c r="D240" s="1666"/>
      <c r="E240" s="1666"/>
      <c r="F240" s="619"/>
      <c r="G240" s="1666"/>
      <c r="H240" s="1666"/>
      <c r="I240" s="1666"/>
      <c r="J240" s="1666"/>
    </row>
    <row r="241" spans="1:10">
      <c r="A241" s="1666"/>
      <c r="B241" s="1666"/>
      <c r="C241" s="1666"/>
      <c r="D241" s="1666"/>
      <c r="E241" s="1666"/>
      <c r="F241" s="619"/>
      <c r="G241" s="1666"/>
      <c r="H241" s="1666"/>
      <c r="I241" s="1666"/>
      <c r="J241" s="1666"/>
    </row>
    <row r="242" spans="1:10">
      <c r="A242" s="1666"/>
      <c r="B242" s="1666"/>
      <c r="C242" s="1666"/>
      <c r="D242" s="1666"/>
      <c r="E242" s="1666"/>
      <c r="F242" s="619"/>
      <c r="G242" s="1666"/>
      <c r="H242" s="1666"/>
      <c r="I242" s="1666"/>
      <c r="J242" s="1666"/>
    </row>
    <row r="243" spans="1:10">
      <c r="A243" s="1666"/>
      <c r="B243" s="1666"/>
      <c r="C243" s="1666"/>
      <c r="D243" s="1666"/>
      <c r="E243" s="1666"/>
      <c r="F243" s="619"/>
      <c r="G243" s="1666"/>
      <c r="H243" s="1666"/>
      <c r="I243" s="1666"/>
      <c r="J243" s="1666"/>
    </row>
    <row r="244" spans="1:10">
      <c r="A244" s="1666"/>
      <c r="B244" s="1666"/>
      <c r="C244" s="1666"/>
      <c r="D244" s="1666"/>
      <c r="E244" s="1666"/>
      <c r="F244" s="619"/>
      <c r="G244" s="1666"/>
      <c r="H244" s="1666"/>
      <c r="I244" s="1666"/>
      <c r="J244" s="1666"/>
    </row>
    <row r="245" spans="1:10">
      <c r="A245" s="1666"/>
      <c r="B245" s="1666"/>
      <c r="C245" s="1666"/>
      <c r="D245" s="1666"/>
      <c r="E245" s="1666"/>
      <c r="F245" s="619"/>
      <c r="G245" s="1666"/>
      <c r="H245" s="1666"/>
      <c r="I245" s="1666"/>
      <c r="J245" s="1666"/>
    </row>
    <row r="246" spans="1:10">
      <c r="A246" s="1666"/>
      <c r="B246" s="1666"/>
      <c r="C246" s="1666"/>
      <c r="D246" s="1666"/>
      <c r="E246" s="1666"/>
      <c r="F246" s="619"/>
      <c r="G246" s="1666"/>
      <c r="H246" s="1666"/>
      <c r="I246" s="1666"/>
      <c r="J246" s="1666"/>
    </row>
    <row r="247" spans="1:10">
      <c r="A247" s="1666"/>
      <c r="B247" s="1666"/>
      <c r="C247" s="1666"/>
      <c r="D247" s="1666"/>
      <c r="E247" s="1666"/>
      <c r="F247" s="619"/>
      <c r="G247" s="1666"/>
      <c r="H247" s="1666"/>
      <c r="I247" s="1666"/>
      <c r="J247" s="1666"/>
    </row>
    <row r="248" spans="1:10" ht="15" customHeight="1">
      <c r="A248" s="1666"/>
      <c r="B248" s="1666"/>
      <c r="C248" s="1666"/>
      <c r="D248" s="1666"/>
      <c r="E248" s="1666"/>
      <c r="F248" s="619"/>
      <c r="G248" s="1666"/>
      <c r="H248" s="1666"/>
      <c r="I248" s="1666"/>
      <c r="J248" s="1666"/>
    </row>
    <row r="249" spans="1:10">
      <c r="A249" s="1666"/>
      <c r="B249" s="1666"/>
      <c r="C249" s="1666"/>
      <c r="D249" s="1666"/>
      <c r="E249" s="1666"/>
      <c r="F249" s="619"/>
      <c r="G249" s="1666"/>
      <c r="H249" s="1666"/>
      <c r="I249" s="1666"/>
      <c r="J249" s="1666"/>
    </row>
    <row r="250" spans="1:10">
      <c r="A250" s="1666"/>
      <c r="B250" s="1666"/>
      <c r="C250" s="1666"/>
      <c r="D250" s="1666"/>
      <c r="E250" s="1666"/>
      <c r="F250" s="619"/>
      <c r="G250" s="1666"/>
      <c r="H250" s="1666"/>
      <c r="I250" s="1666"/>
      <c r="J250" s="1666"/>
    </row>
    <row r="251" spans="1:10">
      <c r="A251" s="620"/>
      <c r="B251" s="620"/>
      <c r="C251" s="620"/>
      <c r="D251" s="620"/>
      <c r="E251" s="620"/>
      <c r="F251" s="619"/>
      <c r="G251" s="1666"/>
      <c r="H251" s="1666"/>
      <c r="I251" s="1666"/>
      <c r="J251" s="1666"/>
    </row>
    <row r="252" spans="1:10" ht="15" customHeight="1">
      <c r="A252" s="1666" t="s">
        <v>1636</v>
      </c>
      <c r="B252" s="1666"/>
      <c r="C252" s="1666"/>
      <c r="D252" s="1666"/>
      <c r="E252" s="1666"/>
      <c r="F252" s="619"/>
      <c r="G252" s="1666" t="s">
        <v>1637</v>
      </c>
      <c r="H252" s="1666"/>
      <c r="I252" s="1666"/>
      <c r="J252" s="1666"/>
    </row>
    <row r="253" spans="1:10" ht="15" customHeight="1">
      <c r="A253" s="1666"/>
      <c r="B253" s="1666"/>
      <c r="C253" s="1666"/>
      <c r="D253" s="1666"/>
      <c r="E253" s="1666"/>
      <c r="F253" s="619"/>
      <c r="G253" s="1666"/>
      <c r="H253" s="1666"/>
      <c r="I253" s="1666"/>
      <c r="J253" s="1666"/>
    </row>
    <row r="254" spans="1:10">
      <c r="A254" s="1666"/>
      <c r="B254" s="1666"/>
      <c r="C254" s="1666"/>
      <c r="D254" s="1666"/>
      <c r="E254" s="1666"/>
      <c r="F254" s="619"/>
      <c r="G254" s="1666"/>
      <c r="H254" s="1666"/>
      <c r="I254" s="1666"/>
      <c r="J254" s="1666"/>
    </row>
    <row r="255" spans="1:10" ht="15" customHeight="1">
      <c r="A255" s="1666"/>
      <c r="B255" s="1666"/>
      <c r="C255" s="1666"/>
      <c r="D255" s="1666"/>
      <c r="E255" s="1666"/>
      <c r="F255" s="619"/>
      <c r="G255" s="1666"/>
      <c r="H255" s="1666"/>
      <c r="I255" s="1666"/>
      <c r="J255" s="1666"/>
    </row>
    <row r="256" spans="1:10">
      <c r="A256" s="1666"/>
      <c r="B256" s="1666"/>
      <c r="C256" s="1666"/>
      <c r="D256" s="1666"/>
      <c r="E256" s="1666"/>
      <c r="F256" s="619"/>
      <c r="G256" s="1666"/>
      <c r="H256" s="1666"/>
      <c r="I256" s="1666"/>
      <c r="J256" s="1666"/>
    </row>
    <row r="257" spans="1:10">
      <c r="A257" s="1666"/>
      <c r="B257" s="1666"/>
      <c r="C257" s="1666"/>
      <c r="D257" s="1666"/>
      <c r="E257" s="1666"/>
      <c r="F257" s="619"/>
      <c r="G257" s="1666"/>
      <c r="H257" s="1666"/>
      <c r="I257" s="1666"/>
      <c r="J257" s="1666"/>
    </row>
    <row r="258" spans="1:10">
      <c r="A258" s="1666"/>
      <c r="B258" s="1666"/>
      <c r="C258" s="1666"/>
      <c r="D258" s="1666"/>
      <c r="E258" s="1666"/>
      <c r="F258" s="619"/>
      <c r="G258" s="1666"/>
      <c r="H258" s="1666"/>
      <c r="I258" s="1666"/>
      <c r="J258" s="1666"/>
    </row>
    <row r="259" spans="1:10" ht="15" customHeight="1">
      <c r="A259" s="1666"/>
      <c r="B259" s="1666"/>
      <c r="C259" s="1666"/>
      <c r="D259" s="1666"/>
      <c r="E259" s="1666"/>
      <c r="F259" s="619"/>
      <c r="G259" s="1666"/>
      <c r="H259" s="1666"/>
      <c r="I259" s="1666"/>
      <c r="J259" s="1666"/>
    </row>
    <row r="260" spans="1:10" ht="15" customHeight="1">
      <c r="A260" s="1666" t="s">
        <v>1638</v>
      </c>
      <c r="B260" s="1666"/>
      <c r="C260" s="1666"/>
      <c r="D260" s="1666"/>
      <c r="E260" s="1666"/>
      <c r="F260" s="619"/>
      <c r="G260" s="1666"/>
      <c r="H260" s="1666"/>
      <c r="I260" s="1666"/>
      <c r="J260" s="1666"/>
    </row>
    <row r="261" spans="1:10">
      <c r="A261" s="1666"/>
      <c r="B261" s="1666"/>
      <c r="C261" s="1666"/>
      <c r="D261" s="1666"/>
      <c r="E261" s="1666"/>
      <c r="F261" s="619"/>
      <c r="G261" s="1666"/>
      <c r="H261" s="1666"/>
      <c r="I261" s="1666"/>
      <c r="J261" s="1666"/>
    </row>
    <row r="262" spans="1:10">
      <c r="A262" s="1666"/>
      <c r="B262" s="1666"/>
      <c r="C262" s="1666"/>
      <c r="D262" s="1666"/>
      <c r="E262" s="1666"/>
      <c r="F262" s="619"/>
      <c r="G262" s="1666"/>
      <c r="H262" s="1666"/>
      <c r="I262" s="1666"/>
      <c r="J262" s="1666"/>
    </row>
    <row r="263" spans="1:10">
      <c r="A263" s="1666"/>
      <c r="B263" s="1666"/>
      <c r="C263" s="1666"/>
      <c r="D263" s="1666"/>
      <c r="E263" s="1666"/>
      <c r="F263" s="619"/>
      <c r="G263" s="1666"/>
      <c r="H263" s="1666"/>
      <c r="I263" s="1666"/>
      <c r="J263" s="1666"/>
    </row>
    <row r="264" spans="1:10">
      <c r="A264" s="1666"/>
      <c r="B264" s="1666"/>
      <c r="C264" s="1666"/>
      <c r="D264" s="1666"/>
      <c r="E264" s="1666"/>
      <c r="F264" s="619"/>
      <c r="G264" s="1666"/>
      <c r="H264" s="1666"/>
      <c r="I264" s="1666"/>
      <c r="J264" s="1666"/>
    </row>
    <row r="265" spans="1:10" ht="15" customHeight="1">
      <c r="A265" s="1666"/>
      <c r="B265" s="1666"/>
      <c r="C265" s="1666"/>
      <c r="D265" s="1666"/>
      <c r="E265" s="1666"/>
      <c r="F265" s="619"/>
      <c r="G265" s="1666" t="s">
        <v>1639</v>
      </c>
      <c r="H265" s="1666"/>
      <c r="I265" s="1666"/>
      <c r="J265" s="1666"/>
    </row>
    <row r="266" spans="1:10" ht="15" customHeight="1">
      <c r="A266" s="1666" t="s">
        <v>1640</v>
      </c>
      <c r="B266" s="1666"/>
      <c r="C266" s="1666"/>
      <c r="D266" s="1666"/>
      <c r="E266" s="1666"/>
      <c r="F266" s="619"/>
      <c r="G266" s="1666"/>
      <c r="H266" s="1666"/>
      <c r="I266" s="1666"/>
      <c r="J266" s="1666"/>
    </row>
    <row r="267" spans="1:10">
      <c r="A267" s="1666"/>
      <c r="B267" s="1666"/>
      <c r="C267" s="1666"/>
      <c r="D267" s="1666"/>
      <c r="E267" s="1666"/>
      <c r="F267" s="619"/>
      <c r="G267" s="1666"/>
      <c r="H267" s="1666"/>
      <c r="I267" s="1666"/>
      <c r="J267" s="1666"/>
    </row>
    <row r="268" spans="1:10" ht="15" customHeight="1">
      <c r="A268" s="1666"/>
      <c r="B268" s="1666"/>
      <c r="C268" s="1666"/>
      <c r="D268" s="1666"/>
      <c r="E268" s="1666"/>
      <c r="F268" s="619"/>
      <c r="G268" s="1666"/>
      <c r="H268" s="1666"/>
      <c r="I268" s="1666"/>
      <c r="J268" s="1666"/>
    </row>
    <row r="269" spans="1:10">
      <c r="A269" s="1666"/>
      <c r="B269" s="1666"/>
      <c r="C269" s="1666"/>
      <c r="D269" s="1666"/>
      <c r="E269" s="1666"/>
      <c r="F269" s="619"/>
      <c r="G269" s="1666"/>
      <c r="H269" s="1666"/>
      <c r="I269" s="1666"/>
      <c r="J269" s="1666"/>
    </row>
    <row r="270" spans="1:10">
      <c r="A270" s="1666"/>
      <c r="B270" s="1666"/>
      <c r="C270" s="1666"/>
      <c r="D270" s="1666"/>
      <c r="E270" s="1666"/>
      <c r="F270" s="619"/>
      <c r="G270" s="1666"/>
      <c r="H270" s="1666"/>
      <c r="I270" s="1666"/>
      <c r="J270" s="1666"/>
    </row>
    <row r="271" spans="1:10">
      <c r="A271" s="1666"/>
      <c r="B271" s="1666"/>
      <c r="C271" s="1666"/>
      <c r="D271" s="1666"/>
      <c r="E271" s="1666"/>
      <c r="F271" s="619"/>
      <c r="G271" s="1666"/>
      <c r="H271" s="1666"/>
      <c r="I271" s="1666"/>
      <c r="J271" s="1666"/>
    </row>
    <row r="272" spans="1:10">
      <c r="A272" s="1666"/>
      <c r="B272" s="1666"/>
      <c r="C272" s="1666"/>
      <c r="D272" s="1666"/>
      <c r="E272" s="1666"/>
      <c r="F272" s="619"/>
      <c r="G272" s="1666"/>
      <c r="H272" s="1666"/>
      <c r="I272" s="1666"/>
      <c r="J272" s="1666"/>
    </row>
    <row r="273" spans="1:10">
      <c r="A273" s="1666"/>
      <c r="B273" s="1666"/>
      <c r="C273" s="1666"/>
      <c r="D273" s="1666"/>
      <c r="E273" s="1666"/>
      <c r="F273" s="619"/>
      <c r="G273" s="1666"/>
      <c r="H273" s="1666"/>
      <c r="I273" s="1666"/>
      <c r="J273" s="1666"/>
    </row>
    <row r="274" spans="1:10">
      <c r="A274" s="1666"/>
      <c r="B274" s="1666"/>
      <c r="C274" s="1666"/>
      <c r="D274" s="1666"/>
      <c r="E274" s="1666"/>
      <c r="F274" s="619"/>
      <c r="G274" s="1666"/>
      <c r="H274" s="1666"/>
      <c r="I274" s="1666"/>
      <c r="J274" s="1666"/>
    </row>
    <row r="275" spans="1:10">
      <c r="A275" s="1666"/>
      <c r="B275" s="1666"/>
      <c r="C275" s="1666"/>
      <c r="D275" s="1666"/>
      <c r="E275" s="1666"/>
      <c r="F275" s="619"/>
      <c r="G275" s="1666"/>
      <c r="H275" s="1666"/>
      <c r="I275" s="1666"/>
      <c r="J275" s="1666"/>
    </row>
    <row r="276" spans="1:10">
      <c r="A276" s="1666"/>
      <c r="B276" s="1666"/>
      <c r="C276" s="1666"/>
      <c r="D276" s="1666"/>
      <c r="E276" s="1666"/>
      <c r="F276" s="619"/>
      <c r="G276" s="1666"/>
      <c r="H276" s="1666"/>
      <c r="I276" s="1666"/>
      <c r="J276" s="1666"/>
    </row>
    <row r="277" spans="1:10">
      <c r="A277" s="1666"/>
      <c r="B277" s="1666"/>
      <c r="C277" s="1666"/>
      <c r="D277" s="1666"/>
      <c r="E277" s="1666"/>
      <c r="F277" s="619"/>
      <c r="G277" s="1666"/>
      <c r="H277" s="1666"/>
      <c r="I277" s="1666"/>
      <c r="J277" s="1666"/>
    </row>
    <row r="278" spans="1:10">
      <c r="A278" s="1666"/>
      <c r="B278" s="1666"/>
      <c r="C278" s="1666"/>
      <c r="D278" s="1666"/>
      <c r="E278" s="1666"/>
      <c r="F278" s="619"/>
      <c r="G278" s="1666"/>
      <c r="H278" s="1666"/>
      <c r="I278" s="1666"/>
      <c r="J278" s="1666"/>
    </row>
    <row r="279" spans="1:10" ht="15" customHeight="1">
      <c r="A279" s="1666"/>
      <c r="B279" s="1666"/>
      <c r="C279" s="1666"/>
      <c r="D279" s="1666"/>
      <c r="E279" s="1666"/>
      <c r="F279" s="619"/>
      <c r="G279" s="1666" t="s">
        <v>1641</v>
      </c>
      <c r="H279" s="1666"/>
      <c r="I279" s="1666"/>
      <c r="J279" s="1666"/>
    </row>
    <row r="280" spans="1:10">
      <c r="A280" s="1666"/>
      <c r="B280" s="1666"/>
      <c r="C280" s="1666"/>
      <c r="D280" s="1666"/>
      <c r="E280" s="1666"/>
      <c r="F280" s="619"/>
      <c r="G280" s="1666"/>
      <c r="H280" s="1666"/>
      <c r="I280" s="1666"/>
      <c r="J280" s="1666"/>
    </row>
    <row r="281" spans="1:10" ht="15" customHeight="1">
      <c r="A281" s="1666"/>
      <c r="B281" s="1666"/>
      <c r="C281" s="1666"/>
      <c r="D281" s="1666"/>
      <c r="E281" s="1666"/>
      <c r="F281" s="619"/>
      <c r="G281" s="1666"/>
      <c r="H281" s="1666"/>
      <c r="I281" s="1666"/>
      <c r="J281" s="1666"/>
    </row>
    <row r="282" spans="1:10" ht="15" customHeight="1">
      <c r="A282" s="1666"/>
      <c r="B282" s="1666"/>
      <c r="C282" s="1666"/>
      <c r="D282" s="1666"/>
      <c r="E282" s="1666"/>
      <c r="F282" s="619"/>
      <c r="G282" s="1666"/>
      <c r="H282" s="1666"/>
      <c r="I282" s="1666"/>
      <c r="J282" s="1666"/>
    </row>
    <row r="283" spans="1:10">
      <c r="A283" s="1666"/>
      <c r="B283" s="1666"/>
      <c r="C283" s="1666"/>
      <c r="D283" s="1666"/>
      <c r="E283" s="1666"/>
      <c r="F283" s="619"/>
      <c r="G283" s="1666"/>
      <c r="H283" s="1666"/>
      <c r="I283" s="1666"/>
      <c r="J283" s="1666"/>
    </row>
    <row r="284" spans="1:10">
      <c r="A284" s="1666"/>
      <c r="B284" s="1666"/>
      <c r="C284" s="1666"/>
      <c r="D284" s="1666"/>
      <c r="E284" s="1666"/>
      <c r="F284" s="619"/>
      <c r="G284" s="1666"/>
      <c r="H284" s="1666"/>
      <c r="I284" s="1666"/>
      <c r="J284" s="1666"/>
    </row>
    <row r="285" spans="1:10" ht="15" customHeight="1">
      <c r="A285" s="1666"/>
      <c r="B285" s="1666"/>
      <c r="C285" s="1666"/>
      <c r="D285" s="1666"/>
      <c r="E285" s="1666"/>
      <c r="F285" s="619"/>
      <c r="G285" s="1666"/>
      <c r="H285" s="1666"/>
      <c r="I285" s="1666"/>
      <c r="J285" s="1666"/>
    </row>
    <row r="286" spans="1:10">
      <c r="A286" s="1666"/>
      <c r="B286" s="1666"/>
      <c r="C286" s="1666"/>
      <c r="D286" s="1666"/>
      <c r="E286" s="1666"/>
      <c r="F286" s="619"/>
      <c r="G286" s="1666"/>
      <c r="H286" s="1666"/>
      <c r="I286" s="1666"/>
      <c r="J286" s="1666"/>
    </row>
    <row r="287" spans="1:10" ht="15" customHeight="1">
      <c r="A287" s="1666"/>
      <c r="B287" s="1666"/>
      <c r="C287" s="1666"/>
      <c r="D287" s="1666"/>
      <c r="E287" s="1666"/>
      <c r="F287" s="619"/>
      <c r="G287" s="1666"/>
      <c r="H287" s="1666"/>
      <c r="I287" s="1666"/>
      <c r="J287" s="1666"/>
    </row>
    <row r="288" spans="1:10" ht="15" customHeight="1">
      <c r="A288" s="1666"/>
      <c r="B288" s="1666"/>
      <c r="C288" s="1666"/>
      <c r="D288" s="1666"/>
      <c r="E288" s="1666"/>
      <c r="F288" s="619"/>
      <c r="G288" s="1666"/>
      <c r="H288" s="1666"/>
      <c r="I288" s="1666"/>
      <c r="J288" s="1666"/>
    </row>
    <row r="289" spans="1:10">
      <c r="A289" s="1666"/>
      <c r="B289" s="1666"/>
      <c r="C289" s="1666"/>
      <c r="D289" s="1666"/>
      <c r="E289" s="1666"/>
      <c r="F289" s="619"/>
      <c r="G289" s="1666"/>
      <c r="H289" s="1666"/>
      <c r="I289" s="1666"/>
      <c r="J289" s="1666"/>
    </row>
    <row r="290" spans="1:10">
      <c r="A290" s="1666"/>
      <c r="B290" s="1666"/>
      <c r="C290" s="1666"/>
      <c r="D290" s="1666"/>
      <c r="E290" s="1666"/>
      <c r="F290" s="619"/>
      <c r="G290" s="1666"/>
      <c r="H290" s="1666"/>
      <c r="I290" s="1666"/>
      <c r="J290" s="1666"/>
    </row>
    <row r="291" spans="1:10" ht="15" customHeight="1">
      <c r="A291" s="1666" t="s">
        <v>1642</v>
      </c>
      <c r="B291" s="1666"/>
      <c r="C291" s="1666"/>
      <c r="D291" s="1666"/>
      <c r="E291" s="1666"/>
      <c r="F291" s="619"/>
      <c r="G291" s="1666"/>
      <c r="H291" s="1666"/>
      <c r="I291" s="1666"/>
      <c r="J291" s="1666"/>
    </row>
    <row r="292" spans="1:10">
      <c r="A292" s="1666"/>
      <c r="B292" s="1666"/>
      <c r="C292" s="1666"/>
      <c r="D292" s="1666"/>
      <c r="E292" s="1666"/>
      <c r="F292" s="619"/>
      <c r="G292" s="1666"/>
      <c r="H292" s="1666"/>
      <c r="I292" s="1666"/>
      <c r="J292" s="1666"/>
    </row>
    <row r="293" spans="1:10" ht="15" customHeight="1">
      <c r="A293" s="1666"/>
      <c r="B293" s="1666"/>
      <c r="C293" s="1666"/>
      <c r="D293" s="1666"/>
      <c r="E293" s="1666"/>
      <c r="F293" s="619"/>
      <c r="G293" s="1666" t="s">
        <v>1643</v>
      </c>
      <c r="H293" s="1666"/>
      <c r="I293" s="1666"/>
      <c r="J293" s="1666"/>
    </row>
    <row r="294" spans="1:10">
      <c r="A294" s="1666"/>
      <c r="B294" s="1666"/>
      <c r="C294" s="1666"/>
      <c r="D294" s="1666"/>
      <c r="E294" s="1666"/>
      <c r="F294" s="619"/>
      <c r="G294" s="1666"/>
      <c r="H294" s="1666"/>
      <c r="I294" s="1666"/>
      <c r="J294" s="1666"/>
    </row>
    <row r="295" spans="1:10" ht="15" customHeight="1">
      <c r="A295" s="1666"/>
      <c r="B295" s="1666"/>
      <c r="C295" s="1666"/>
      <c r="D295" s="1666"/>
      <c r="E295" s="1666"/>
      <c r="F295" s="619"/>
      <c r="G295" s="1666"/>
      <c r="H295" s="1666"/>
      <c r="I295" s="1666"/>
      <c r="J295" s="1666"/>
    </row>
    <row r="296" spans="1:10">
      <c r="A296" s="1666"/>
      <c r="B296" s="1666"/>
      <c r="C296" s="1666"/>
      <c r="D296" s="1666"/>
      <c r="E296" s="1666"/>
      <c r="F296" s="619"/>
      <c r="G296" s="1666"/>
      <c r="H296" s="1666"/>
      <c r="I296" s="1666"/>
      <c r="J296" s="1666"/>
    </row>
    <row r="297" spans="1:10">
      <c r="A297" s="1666"/>
      <c r="B297" s="1666"/>
      <c r="C297" s="1666"/>
      <c r="D297" s="1666"/>
      <c r="E297" s="1666"/>
      <c r="F297" s="619"/>
      <c r="G297" s="1666"/>
      <c r="H297" s="1666"/>
      <c r="I297" s="1666"/>
      <c r="J297" s="1666"/>
    </row>
    <row r="298" spans="1:10">
      <c r="A298" s="1666"/>
      <c r="B298" s="1666"/>
      <c r="C298" s="1666"/>
      <c r="D298" s="1666"/>
      <c r="E298" s="1666"/>
      <c r="F298" s="619"/>
      <c r="G298" s="1666"/>
      <c r="H298" s="1666"/>
      <c r="I298" s="1666"/>
      <c r="J298" s="1666"/>
    </row>
    <row r="299" spans="1:10">
      <c r="A299" s="1666" t="s">
        <v>1644</v>
      </c>
      <c r="B299" s="1666"/>
      <c r="C299" s="1666"/>
      <c r="D299" s="1666"/>
      <c r="E299" s="1666"/>
      <c r="F299" s="619"/>
      <c r="G299" s="1666"/>
      <c r="H299" s="1666"/>
      <c r="I299" s="1666"/>
      <c r="J299" s="1666"/>
    </row>
    <row r="300" spans="1:10">
      <c r="A300" s="1666"/>
      <c r="B300" s="1666"/>
      <c r="C300" s="1666"/>
      <c r="D300" s="1666"/>
      <c r="E300" s="1666"/>
      <c r="F300" s="619"/>
      <c r="G300" s="620"/>
      <c r="H300" s="620"/>
      <c r="I300" s="620"/>
      <c r="J300" s="620"/>
    </row>
    <row r="301" spans="1:10">
      <c r="A301" s="1666"/>
      <c r="B301" s="1666"/>
      <c r="C301" s="1666"/>
      <c r="D301" s="1666"/>
      <c r="E301" s="1666"/>
      <c r="F301" s="619"/>
      <c r="G301" s="620"/>
      <c r="H301" s="620"/>
      <c r="I301" s="620"/>
      <c r="J301" s="620"/>
    </row>
    <row r="302" spans="1:10" ht="15" customHeight="1">
      <c r="A302" s="1666" t="s">
        <v>1645</v>
      </c>
      <c r="B302" s="1666"/>
      <c r="C302" s="1666"/>
      <c r="D302" s="1666"/>
      <c r="E302" s="1666"/>
      <c r="F302" s="619"/>
      <c r="G302" s="1666" t="s">
        <v>1743</v>
      </c>
      <c r="H302" s="1666"/>
      <c r="I302" s="1666"/>
      <c r="J302" s="1666"/>
    </row>
    <row r="303" spans="1:10" ht="15" customHeight="1">
      <c r="A303" s="1666"/>
      <c r="B303" s="1666"/>
      <c r="C303" s="1666"/>
      <c r="D303" s="1666"/>
      <c r="E303" s="1666"/>
      <c r="F303" s="619"/>
      <c r="G303" s="1666"/>
      <c r="H303" s="1666"/>
      <c r="I303" s="1666"/>
      <c r="J303" s="1666"/>
    </row>
    <row r="304" spans="1:10">
      <c r="A304" s="1666"/>
      <c r="B304" s="1666"/>
      <c r="C304" s="1666"/>
      <c r="D304" s="1666"/>
      <c r="E304" s="1666"/>
      <c r="F304" s="619"/>
      <c r="G304" s="1666"/>
      <c r="H304" s="1666"/>
      <c r="I304" s="1666"/>
      <c r="J304" s="1666"/>
    </row>
    <row r="305" spans="1:10" ht="15" customHeight="1">
      <c r="A305" s="1666"/>
      <c r="B305" s="1666"/>
      <c r="C305" s="1666"/>
      <c r="D305" s="1666"/>
      <c r="E305" s="1666"/>
      <c r="F305" s="619"/>
      <c r="G305" s="1666"/>
      <c r="H305" s="1666"/>
      <c r="I305" s="1666"/>
      <c r="J305" s="1666"/>
    </row>
    <row r="306" spans="1:10">
      <c r="A306" s="1666"/>
      <c r="B306" s="1666"/>
      <c r="C306" s="1666"/>
      <c r="D306" s="1666"/>
      <c r="E306" s="1666"/>
      <c r="F306" s="619"/>
      <c r="G306" s="1666"/>
      <c r="H306" s="1666"/>
      <c r="I306" s="1666"/>
      <c r="J306" s="1666"/>
    </row>
    <row r="307" spans="1:10">
      <c r="A307" s="1666"/>
      <c r="B307" s="1666"/>
      <c r="C307" s="1666"/>
      <c r="D307" s="1666"/>
      <c r="E307" s="1666"/>
      <c r="F307" s="619"/>
      <c r="G307" s="1666"/>
      <c r="H307" s="1666"/>
      <c r="I307" s="1666"/>
      <c r="J307" s="1666"/>
    </row>
    <row r="308" spans="1:10" ht="15" customHeight="1">
      <c r="A308" s="1666"/>
      <c r="B308" s="1666"/>
      <c r="C308" s="1666"/>
      <c r="D308" s="1666"/>
      <c r="E308" s="1666"/>
      <c r="F308" s="619"/>
      <c r="G308" s="1666"/>
      <c r="H308" s="1666"/>
      <c r="I308" s="1666"/>
      <c r="J308" s="1666"/>
    </row>
    <row r="309" spans="1:10" ht="15" customHeight="1">
      <c r="A309" s="1669" t="s">
        <v>1725</v>
      </c>
      <c r="B309" s="1669"/>
      <c r="C309" s="1669"/>
      <c r="D309" s="1669"/>
      <c r="E309" s="1669"/>
      <c r="F309" s="619"/>
      <c r="G309" s="1666"/>
      <c r="H309" s="1666"/>
      <c r="I309" s="1666"/>
      <c r="J309" s="1666"/>
    </row>
    <row r="310" spans="1:10" ht="15" customHeight="1">
      <c r="A310" s="1669"/>
      <c r="B310" s="1669"/>
      <c r="C310" s="1669"/>
      <c r="D310" s="1669"/>
      <c r="E310" s="1669"/>
      <c r="F310" s="619"/>
      <c r="G310" s="1666"/>
      <c r="H310" s="1666"/>
      <c r="I310" s="1666"/>
      <c r="J310" s="1666"/>
    </row>
    <row r="311" spans="1:10">
      <c r="A311" s="1669"/>
      <c r="B311" s="1669"/>
      <c r="C311" s="1669"/>
      <c r="D311" s="1669"/>
      <c r="E311" s="1669"/>
      <c r="F311" s="619"/>
      <c r="G311" s="1666"/>
      <c r="H311" s="1666"/>
      <c r="I311" s="1666"/>
      <c r="J311" s="1666"/>
    </row>
    <row r="312" spans="1:10">
      <c r="A312" s="1669"/>
      <c r="B312" s="1669"/>
      <c r="C312" s="1669"/>
      <c r="D312" s="1669"/>
      <c r="E312" s="1669"/>
      <c r="F312" s="619"/>
      <c r="G312" s="1666"/>
      <c r="H312" s="1666"/>
      <c r="I312" s="1666"/>
      <c r="J312" s="1666"/>
    </row>
    <row r="313" spans="1:10">
      <c r="A313" s="1669"/>
      <c r="B313" s="1669"/>
      <c r="C313" s="1669"/>
      <c r="D313" s="1669"/>
      <c r="E313" s="1669"/>
      <c r="F313" s="619"/>
      <c r="G313" s="1666"/>
      <c r="H313" s="1666"/>
      <c r="I313" s="1666"/>
      <c r="J313" s="1666"/>
    </row>
    <row r="314" spans="1:10">
      <c r="A314" s="1669"/>
      <c r="B314" s="1669"/>
      <c r="C314" s="1669"/>
      <c r="D314" s="1669"/>
      <c r="E314" s="1669"/>
      <c r="F314" s="619"/>
      <c r="G314" s="1666"/>
      <c r="H314" s="1666"/>
      <c r="I314" s="1666"/>
      <c r="J314" s="1666"/>
    </row>
    <row r="315" spans="1:10">
      <c r="A315" s="1669"/>
      <c r="B315" s="1669"/>
      <c r="C315" s="1669"/>
      <c r="D315" s="1669"/>
      <c r="E315" s="1669"/>
      <c r="F315" s="619"/>
      <c r="G315" s="1666"/>
      <c r="H315" s="1666"/>
      <c r="I315" s="1666"/>
      <c r="J315" s="1666"/>
    </row>
    <row r="316" spans="1:10">
      <c r="A316" s="1669"/>
      <c r="B316" s="1669"/>
      <c r="C316" s="1669"/>
      <c r="D316" s="1669"/>
      <c r="E316" s="1669"/>
      <c r="F316" s="619"/>
      <c r="G316" s="1666"/>
      <c r="H316" s="1666"/>
      <c r="I316" s="1666"/>
      <c r="J316" s="1666"/>
    </row>
    <row r="317" spans="1:10">
      <c r="A317" s="1669"/>
      <c r="B317" s="1669"/>
      <c r="C317" s="1669"/>
      <c r="D317" s="1669"/>
      <c r="E317" s="1669"/>
      <c r="F317" s="619"/>
      <c r="G317" s="1666"/>
      <c r="H317" s="1666"/>
      <c r="I317" s="1666"/>
      <c r="J317" s="1666"/>
    </row>
    <row r="318" spans="1:10">
      <c r="A318" s="1669"/>
      <c r="B318" s="1669"/>
      <c r="C318" s="1669"/>
      <c r="D318" s="1669"/>
      <c r="E318" s="1669"/>
      <c r="F318" s="619"/>
      <c r="G318" s="1666"/>
      <c r="H318" s="1666"/>
      <c r="I318" s="1666"/>
      <c r="J318" s="1666"/>
    </row>
    <row r="319" spans="1:10">
      <c r="A319" s="1669"/>
      <c r="B319" s="1669"/>
      <c r="C319" s="1669"/>
      <c r="D319" s="1669"/>
      <c r="E319" s="1669"/>
      <c r="F319" s="619"/>
      <c r="G319" s="1666"/>
      <c r="H319" s="1666"/>
      <c r="I319" s="1666"/>
      <c r="J319" s="1666"/>
    </row>
    <row r="320" spans="1:10">
      <c r="A320" s="1669"/>
      <c r="B320" s="1669"/>
      <c r="C320" s="1669"/>
      <c r="D320" s="1669"/>
      <c r="E320" s="1669"/>
      <c r="F320" s="619"/>
      <c r="G320" s="1666"/>
      <c r="H320" s="1666"/>
      <c r="I320" s="1666"/>
      <c r="J320" s="1666"/>
    </row>
    <row r="321" spans="1:10">
      <c r="A321" s="1669"/>
      <c r="B321" s="1669"/>
      <c r="C321" s="1669"/>
      <c r="D321" s="1669"/>
      <c r="E321" s="1669"/>
      <c r="F321" s="619"/>
    </row>
    <row r="322" spans="1:10">
      <c r="A322" s="1669"/>
      <c r="B322" s="1669"/>
      <c r="C322" s="1669"/>
      <c r="D322" s="1669"/>
      <c r="E322" s="1669"/>
      <c r="F322" s="619"/>
      <c r="G322" s="1668" t="s">
        <v>1646</v>
      </c>
      <c r="H322" s="1668"/>
      <c r="I322" s="1668"/>
      <c r="J322" s="1668"/>
    </row>
    <row r="323" spans="1:10">
      <c r="A323" s="1669"/>
      <c r="B323" s="1669"/>
      <c r="C323" s="1669"/>
      <c r="D323" s="1669"/>
      <c r="E323" s="1669"/>
      <c r="F323" s="619"/>
      <c r="G323" s="1666" t="s">
        <v>1647</v>
      </c>
      <c r="H323" s="1666"/>
      <c r="I323" s="1666"/>
      <c r="J323" s="1666"/>
    </row>
    <row r="324" spans="1:10">
      <c r="A324" s="1669"/>
      <c r="B324" s="1669"/>
      <c r="C324" s="1669"/>
      <c r="D324" s="1669"/>
      <c r="E324" s="1669"/>
      <c r="F324" s="619"/>
      <c r="G324" s="1666"/>
      <c r="H324" s="1666"/>
      <c r="I324" s="1666"/>
      <c r="J324" s="1666"/>
    </row>
    <row r="325" spans="1:10">
      <c r="A325" s="1669"/>
      <c r="B325" s="1669"/>
      <c r="C325" s="1669"/>
      <c r="D325" s="1669"/>
      <c r="E325" s="1669"/>
      <c r="F325" s="619"/>
      <c r="G325" s="1666"/>
      <c r="H325" s="1666"/>
      <c r="I325" s="1666"/>
      <c r="J325" s="1666"/>
    </row>
    <row r="326" spans="1:10" ht="15" customHeight="1">
      <c r="A326" s="1669"/>
      <c r="B326" s="1669"/>
      <c r="C326" s="1669"/>
      <c r="D326" s="1669"/>
      <c r="E326" s="1669"/>
      <c r="F326" s="619"/>
      <c r="G326" s="1666" t="s">
        <v>1648</v>
      </c>
      <c r="H326" s="1666"/>
      <c r="I326" s="1666"/>
      <c r="J326" s="1666"/>
    </row>
    <row r="327" spans="1:10">
      <c r="A327" s="1669"/>
      <c r="B327" s="1669"/>
      <c r="C327" s="1669"/>
      <c r="D327" s="1669"/>
      <c r="E327" s="1669"/>
      <c r="F327" s="619"/>
      <c r="G327" s="1666"/>
      <c r="H327" s="1666"/>
      <c r="I327" s="1666"/>
      <c r="J327" s="1666"/>
    </row>
    <row r="328" spans="1:10">
      <c r="A328" s="1669"/>
      <c r="B328" s="1669"/>
      <c r="C328" s="1669"/>
      <c r="D328" s="1669"/>
      <c r="E328" s="1669"/>
      <c r="F328" s="619"/>
      <c r="G328" s="1666"/>
      <c r="H328" s="1666"/>
      <c r="I328" s="1666"/>
      <c r="J328" s="1666"/>
    </row>
    <row r="329" spans="1:10">
      <c r="A329" s="1669"/>
      <c r="B329" s="1669"/>
      <c r="C329" s="1669"/>
      <c r="D329" s="1669"/>
      <c r="E329" s="1669"/>
      <c r="F329" s="619"/>
      <c r="G329" s="1666"/>
      <c r="H329" s="1666"/>
      <c r="I329" s="1666"/>
      <c r="J329" s="1666"/>
    </row>
    <row r="330" spans="1:10">
      <c r="A330" s="1669"/>
      <c r="B330" s="1669"/>
      <c r="C330" s="1669"/>
      <c r="D330" s="1669"/>
      <c r="E330" s="1669"/>
      <c r="F330" s="619"/>
      <c r="G330" s="1666"/>
      <c r="H330" s="1666"/>
      <c r="I330" s="1666"/>
      <c r="J330" s="1666"/>
    </row>
    <row r="331" spans="1:10">
      <c r="A331" s="1669"/>
      <c r="B331" s="1669"/>
      <c r="C331" s="1669"/>
      <c r="D331" s="1669"/>
      <c r="E331" s="1669"/>
      <c r="F331" s="619"/>
      <c r="G331" s="1666"/>
      <c r="H331" s="1666"/>
      <c r="I331" s="1666"/>
      <c r="J331" s="1666"/>
    </row>
    <row r="332" spans="1:10">
      <c r="A332" s="1669"/>
      <c r="B332" s="1669"/>
      <c r="C332" s="1669"/>
      <c r="D332" s="1669"/>
      <c r="E332" s="1669"/>
      <c r="F332" s="619"/>
      <c r="G332" s="1666"/>
      <c r="H332" s="1666"/>
      <c r="I332" s="1666"/>
      <c r="J332" s="1666"/>
    </row>
    <row r="333" spans="1:10">
      <c r="A333" s="1669"/>
      <c r="B333" s="1669"/>
      <c r="C333" s="1669"/>
      <c r="D333" s="1669"/>
      <c r="E333" s="1669"/>
      <c r="F333" s="619"/>
      <c r="G333" s="1666"/>
      <c r="H333" s="1666"/>
      <c r="I333" s="1666"/>
      <c r="J333" s="1666"/>
    </row>
    <row r="334" spans="1:10">
      <c r="A334" s="1669"/>
      <c r="B334" s="1669"/>
      <c r="C334" s="1669"/>
      <c r="D334" s="1669"/>
      <c r="E334" s="1669"/>
      <c r="F334" s="619"/>
      <c r="G334" s="1666"/>
      <c r="H334" s="1666"/>
      <c r="I334" s="1666"/>
      <c r="J334" s="1666"/>
    </row>
    <row r="335" spans="1:10">
      <c r="A335" s="1669"/>
      <c r="B335" s="1669"/>
      <c r="C335" s="1669"/>
      <c r="D335" s="1669"/>
      <c r="E335" s="1669"/>
      <c r="F335" s="619"/>
      <c r="G335" s="1666"/>
      <c r="H335" s="1666"/>
      <c r="I335" s="1666"/>
      <c r="J335" s="1666"/>
    </row>
    <row r="336" spans="1:10">
      <c r="A336" s="1669"/>
      <c r="B336" s="1669"/>
      <c r="C336" s="1669"/>
      <c r="D336" s="1669"/>
      <c r="E336" s="1669"/>
      <c r="F336" s="619"/>
      <c r="G336" s="1666"/>
      <c r="H336" s="1666"/>
      <c r="I336" s="1666"/>
      <c r="J336" s="1666"/>
    </row>
    <row r="337" spans="1:10">
      <c r="A337" s="1669"/>
      <c r="B337" s="1669"/>
      <c r="C337" s="1669"/>
      <c r="D337" s="1669"/>
      <c r="E337" s="1669"/>
      <c r="F337" s="619"/>
      <c r="G337" s="1666"/>
      <c r="H337" s="1666"/>
      <c r="I337" s="1666"/>
      <c r="J337" s="1666"/>
    </row>
    <row r="338" spans="1:10">
      <c r="A338" s="1669"/>
      <c r="B338" s="1669"/>
      <c r="C338" s="1669"/>
      <c r="D338" s="1669"/>
      <c r="E338" s="1669"/>
      <c r="F338" s="619"/>
      <c r="G338" s="1666"/>
      <c r="H338" s="1666"/>
      <c r="I338" s="1666"/>
      <c r="J338" s="1666"/>
    </row>
    <row r="339" spans="1:10">
      <c r="A339" s="1669"/>
      <c r="B339" s="1669"/>
      <c r="C339" s="1669"/>
      <c r="D339" s="1669"/>
      <c r="E339" s="1669"/>
      <c r="F339" s="619"/>
      <c r="G339" s="1666"/>
      <c r="H339" s="1666"/>
      <c r="I339" s="1666"/>
      <c r="J339" s="1666"/>
    </row>
    <row r="340" spans="1:10">
      <c r="A340" s="1669"/>
      <c r="B340" s="1669"/>
      <c r="C340" s="1669"/>
      <c r="D340" s="1669"/>
      <c r="E340" s="1669"/>
      <c r="F340" s="619"/>
      <c r="G340" s="1666"/>
      <c r="H340" s="1666"/>
      <c r="I340" s="1666"/>
      <c r="J340" s="1666"/>
    </row>
    <row r="341" spans="1:10">
      <c r="A341" s="1669"/>
      <c r="B341" s="1669"/>
      <c r="C341" s="1669"/>
      <c r="D341" s="1669"/>
      <c r="E341" s="1669"/>
      <c r="F341" s="619"/>
      <c r="G341" s="620"/>
      <c r="H341" s="620"/>
      <c r="I341" s="620"/>
      <c r="J341" s="620"/>
    </row>
    <row r="342" spans="1:10">
      <c r="A342" s="1669"/>
      <c r="B342" s="1669"/>
      <c r="C342" s="1669"/>
      <c r="D342" s="1669"/>
      <c r="E342" s="1669"/>
      <c r="F342" s="619"/>
      <c r="G342" s="1668" t="s">
        <v>1649</v>
      </c>
      <c r="H342" s="1668"/>
      <c r="I342" s="1668"/>
      <c r="J342" s="1668"/>
    </row>
    <row r="343" spans="1:10">
      <c r="A343" s="1669"/>
      <c r="B343" s="1669"/>
      <c r="C343" s="1669"/>
      <c r="D343" s="1669"/>
      <c r="E343" s="1669"/>
      <c r="F343" s="619"/>
      <c r="G343" s="1668"/>
      <c r="H343" s="1668"/>
      <c r="I343" s="1668"/>
      <c r="J343" s="1668"/>
    </row>
    <row r="344" spans="1:10">
      <c r="A344" s="1669"/>
      <c r="B344" s="1669"/>
      <c r="C344" s="1669"/>
      <c r="D344" s="1669"/>
      <c r="E344" s="1669"/>
      <c r="F344" s="619"/>
      <c r="G344" s="1666" t="s">
        <v>1650</v>
      </c>
      <c r="H344" s="1666"/>
      <c r="I344" s="1666"/>
      <c r="J344" s="1666"/>
    </row>
    <row r="345" spans="1:10">
      <c r="A345" s="1669"/>
      <c r="B345" s="1669"/>
      <c r="C345" s="1669"/>
      <c r="D345" s="1669"/>
      <c r="E345" s="1669"/>
      <c r="F345" s="619"/>
      <c r="G345" s="1666"/>
      <c r="H345" s="1666"/>
      <c r="I345" s="1666"/>
      <c r="J345" s="1666"/>
    </row>
    <row r="346" spans="1:10">
      <c r="A346" s="1669"/>
      <c r="B346" s="1669"/>
      <c r="C346" s="1669"/>
      <c r="D346" s="1669"/>
      <c r="E346" s="1669"/>
      <c r="F346" s="619"/>
      <c r="G346" s="1666"/>
      <c r="H346" s="1666"/>
      <c r="I346" s="1666"/>
      <c r="J346" s="1666"/>
    </row>
    <row r="347" spans="1:10">
      <c r="A347" s="1669"/>
      <c r="B347" s="1669"/>
      <c r="C347" s="1669"/>
      <c r="D347" s="1669"/>
      <c r="E347" s="1669"/>
      <c r="F347" s="619"/>
      <c r="G347" s="1666"/>
      <c r="H347" s="1666"/>
      <c r="I347" s="1666"/>
      <c r="J347" s="1666"/>
    </row>
    <row r="348" spans="1:10">
      <c r="A348" s="1669"/>
      <c r="B348" s="1669"/>
      <c r="C348" s="1669"/>
      <c r="D348" s="1669"/>
      <c r="E348" s="1669"/>
      <c r="F348" s="619"/>
      <c r="G348" s="1666"/>
      <c r="H348" s="1666"/>
      <c r="I348" s="1666"/>
      <c r="J348" s="1666"/>
    </row>
    <row r="349" spans="1:10">
      <c r="A349" s="1669"/>
      <c r="B349" s="1669"/>
      <c r="C349" s="1669"/>
      <c r="D349" s="1669"/>
      <c r="E349" s="1669"/>
      <c r="F349" s="619"/>
      <c r="G349" s="1666"/>
      <c r="H349" s="1666"/>
      <c r="I349" s="1666"/>
      <c r="J349" s="1666"/>
    </row>
    <row r="350" spans="1:10">
      <c r="A350" s="1669"/>
      <c r="B350" s="1669"/>
      <c r="C350" s="1669"/>
      <c r="D350" s="1669"/>
      <c r="E350" s="1669"/>
      <c r="F350" s="619"/>
      <c r="G350" s="1666"/>
      <c r="H350" s="1666"/>
      <c r="I350" s="1666"/>
      <c r="J350" s="1666"/>
    </row>
    <row r="351" spans="1:10">
      <c r="A351" s="1669"/>
      <c r="B351" s="1669"/>
      <c r="C351" s="1669"/>
      <c r="D351" s="1669"/>
      <c r="E351" s="1669"/>
      <c r="F351" s="619"/>
      <c r="G351" s="1666"/>
      <c r="H351" s="1666"/>
      <c r="I351" s="1666"/>
      <c r="J351" s="1666"/>
    </row>
    <row r="352" spans="1:10">
      <c r="A352" s="661"/>
      <c r="B352" s="661"/>
      <c r="C352" s="661"/>
      <c r="D352" s="661"/>
      <c r="E352" s="661"/>
      <c r="F352" s="619"/>
      <c r="G352" s="620"/>
      <c r="H352" s="620"/>
      <c r="I352" s="620"/>
      <c r="J352" s="620"/>
    </row>
    <row r="353" spans="1:10" ht="15" customHeight="1">
      <c r="A353" s="1666" t="s">
        <v>1651</v>
      </c>
      <c r="B353" s="1666"/>
      <c r="C353" s="1666"/>
      <c r="D353" s="1666"/>
      <c r="E353" s="1666"/>
      <c r="F353" s="619"/>
      <c r="G353" s="1666" t="s">
        <v>1652</v>
      </c>
      <c r="H353" s="1666"/>
      <c r="I353" s="1666"/>
      <c r="J353" s="1666"/>
    </row>
    <row r="354" spans="1:10">
      <c r="A354" s="1666"/>
      <c r="B354" s="1666"/>
      <c r="C354" s="1666"/>
      <c r="D354" s="1666"/>
      <c r="E354" s="1666"/>
      <c r="F354" s="619"/>
      <c r="G354" s="1666"/>
      <c r="H354" s="1666"/>
      <c r="I354" s="1666"/>
      <c r="J354" s="1666"/>
    </row>
    <row r="355" spans="1:10">
      <c r="A355" s="1666"/>
      <c r="B355" s="1666"/>
      <c r="C355" s="1666"/>
      <c r="D355" s="1666"/>
      <c r="E355" s="1666"/>
      <c r="F355" s="619"/>
      <c r="G355" s="1666"/>
      <c r="H355" s="1666"/>
      <c r="I355" s="1666"/>
      <c r="J355" s="1666"/>
    </row>
    <row r="356" spans="1:10" ht="15" customHeight="1">
      <c r="A356" s="1666" t="s">
        <v>1653</v>
      </c>
      <c r="B356" s="1666"/>
      <c r="C356" s="1666"/>
      <c r="D356" s="1666"/>
      <c r="E356" s="1666"/>
      <c r="F356" s="619"/>
      <c r="G356" s="1666"/>
      <c r="H356" s="1666"/>
      <c r="I356" s="1666"/>
      <c r="J356" s="1666"/>
    </row>
    <row r="357" spans="1:10">
      <c r="A357" s="1666"/>
      <c r="B357" s="1666"/>
      <c r="C357" s="1666"/>
      <c r="D357" s="1666"/>
      <c r="E357" s="1666"/>
      <c r="F357" s="619"/>
      <c r="G357" s="1666"/>
      <c r="H357" s="1666"/>
      <c r="I357" s="1666"/>
      <c r="J357" s="1666"/>
    </row>
    <row r="358" spans="1:10" ht="15" customHeight="1">
      <c r="A358" s="1666"/>
      <c r="B358" s="1666"/>
      <c r="C358" s="1666"/>
      <c r="D358" s="1666"/>
      <c r="E358" s="1666"/>
      <c r="F358" s="619"/>
      <c r="G358" s="1666"/>
      <c r="H358" s="1666"/>
      <c r="I358" s="1666"/>
      <c r="J358" s="1666"/>
    </row>
    <row r="359" spans="1:10" ht="15" customHeight="1">
      <c r="A359" s="1666"/>
      <c r="B359" s="1666"/>
      <c r="C359" s="1666"/>
      <c r="D359" s="1666"/>
      <c r="E359" s="1666"/>
      <c r="F359" s="619"/>
      <c r="G359" s="1666" t="s">
        <v>1654</v>
      </c>
      <c r="H359" s="1666"/>
      <c r="I359" s="1666"/>
      <c r="J359" s="1666"/>
    </row>
    <row r="360" spans="1:10">
      <c r="A360" s="1666"/>
      <c r="B360" s="1666"/>
      <c r="C360" s="1666"/>
      <c r="D360" s="1666"/>
      <c r="E360" s="1666"/>
      <c r="F360" s="619"/>
      <c r="G360" s="1666"/>
      <c r="H360" s="1666"/>
      <c r="I360" s="1666"/>
      <c r="J360" s="1666"/>
    </row>
    <row r="361" spans="1:10">
      <c r="A361" s="1666"/>
      <c r="B361" s="1666"/>
      <c r="C361" s="1666"/>
      <c r="D361" s="1666"/>
      <c r="E361" s="1666"/>
      <c r="F361" s="619"/>
      <c r="G361" s="1666"/>
      <c r="H361" s="1666"/>
      <c r="I361" s="1666"/>
      <c r="J361" s="1666"/>
    </row>
    <row r="362" spans="1:10">
      <c r="A362" s="1666"/>
      <c r="B362" s="1666"/>
      <c r="C362" s="1666"/>
      <c r="D362" s="1666"/>
      <c r="E362" s="1666"/>
      <c r="F362" s="619"/>
      <c r="G362" s="1666"/>
      <c r="H362" s="1666"/>
      <c r="I362" s="1666"/>
      <c r="J362" s="1666"/>
    </row>
    <row r="363" spans="1:10">
      <c r="A363" s="1666"/>
      <c r="B363" s="1666"/>
      <c r="C363" s="1666"/>
      <c r="D363" s="1666"/>
      <c r="E363" s="1666"/>
      <c r="F363" s="619"/>
      <c r="G363" s="1666"/>
      <c r="H363" s="1666"/>
      <c r="I363" s="1666"/>
      <c r="J363" s="1666"/>
    </row>
    <row r="364" spans="1:10">
      <c r="A364" s="1666"/>
      <c r="B364" s="1666"/>
      <c r="C364" s="1666"/>
      <c r="D364" s="1666"/>
      <c r="E364" s="1666"/>
      <c r="F364" s="619"/>
      <c r="G364" s="1666"/>
      <c r="H364" s="1666"/>
      <c r="I364" s="1666"/>
      <c r="J364" s="1666"/>
    </row>
    <row r="365" spans="1:10">
      <c r="A365" s="1666"/>
      <c r="B365" s="1666"/>
      <c r="C365" s="1666"/>
      <c r="D365" s="1666"/>
      <c r="E365" s="1666"/>
      <c r="F365" s="619"/>
      <c r="G365" s="1666"/>
      <c r="H365" s="1666"/>
      <c r="I365" s="1666"/>
      <c r="J365" s="1666"/>
    </row>
    <row r="366" spans="1:10">
      <c r="A366" s="1666"/>
      <c r="B366" s="1666"/>
      <c r="C366" s="1666"/>
      <c r="D366" s="1666"/>
      <c r="E366" s="1666"/>
      <c r="F366" s="619"/>
      <c r="G366" s="1666"/>
      <c r="H366" s="1666"/>
      <c r="I366" s="1666"/>
      <c r="J366" s="1666"/>
    </row>
    <row r="367" spans="1:10">
      <c r="A367" s="1666"/>
      <c r="B367" s="1666"/>
      <c r="C367" s="1666"/>
      <c r="D367" s="1666"/>
      <c r="E367" s="1666"/>
      <c r="F367" s="619"/>
      <c r="G367" s="1666"/>
      <c r="H367" s="1666"/>
      <c r="I367" s="1666"/>
      <c r="J367" s="1666"/>
    </row>
    <row r="368" spans="1:10">
      <c r="A368" s="1666"/>
      <c r="B368" s="1666"/>
      <c r="C368" s="1666"/>
      <c r="D368" s="1666"/>
      <c r="E368" s="1666"/>
      <c r="F368" s="619"/>
      <c r="G368" s="1666"/>
      <c r="H368" s="1666"/>
      <c r="I368" s="1666"/>
      <c r="J368" s="1666"/>
    </row>
    <row r="369" spans="1:10">
      <c r="A369" s="1666"/>
      <c r="B369" s="1666"/>
      <c r="C369" s="1666"/>
      <c r="D369" s="1666"/>
      <c r="E369" s="1666"/>
      <c r="F369" s="619"/>
      <c r="G369" s="1666"/>
      <c r="H369" s="1666"/>
      <c r="I369" s="1666"/>
      <c r="J369" s="1666"/>
    </row>
    <row r="370" spans="1:10">
      <c r="A370" s="1666"/>
      <c r="B370" s="1666"/>
      <c r="C370" s="1666"/>
      <c r="D370" s="1666"/>
      <c r="E370" s="1666"/>
      <c r="F370" s="619"/>
      <c r="G370" s="1666"/>
      <c r="H370" s="1666"/>
      <c r="I370" s="1666"/>
      <c r="J370" s="1666"/>
    </row>
    <row r="371" spans="1:10">
      <c r="A371" s="1666"/>
      <c r="B371" s="1666"/>
      <c r="C371" s="1666"/>
      <c r="D371" s="1666"/>
      <c r="E371" s="1666"/>
      <c r="F371" s="619"/>
      <c r="G371" s="1666"/>
      <c r="H371" s="1666"/>
      <c r="I371" s="1666"/>
      <c r="J371" s="1666"/>
    </row>
    <row r="372" spans="1:10">
      <c r="A372" s="1666"/>
      <c r="B372" s="1666"/>
      <c r="C372" s="1666"/>
      <c r="D372" s="1666"/>
      <c r="E372" s="1666"/>
      <c r="F372" s="619"/>
      <c r="G372" s="1666"/>
      <c r="H372" s="1666"/>
      <c r="I372" s="1666"/>
      <c r="J372" s="1666"/>
    </row>
    <row r="373" spans="1:10">
      <c r="A373" s="1666"/>
      <c r="B373" s="1666"/>
      <c r="C373" s="1666"/>
      <c r="D373" s="1666"/>
      <c r="E373" s="1666"/>
      <c r="F373" s="619"/>
      <c r="G373" s="1666"/>
      <c r="H373" s="1666"/>
      <c r="I373" s="1666"/>
      <c r="J373" s="1666"/>
    </row>
    <row r="374" spans="1:10">
      <c r="A374" s="1666"/>
      <c r="B374" s="1666"/>
      <c r="C374" s="1666"/>
      <c r="D374" s="1666"/>
      <c r="E374" s="1666"/>
      <c r="F374" s="619"/>
      <c r="G374" s="1666"/>
      <c r="H374" s="1666"/>
      <c r="I374" s="1666"/>
      <c r="J374" s="1666"/>
    </row>
    <row r="375" spans="1:10" ht="15" customHeight="1">
      <c r="A375" s="1666"/>
      <c r="B375" s="1666"/>
      <c r="C375" s="1666"/>
      <c r="D375" s="1666"/>
      <c r="E375" s="1666"/>
      <c r="F375" s="619"/>
      <c r="G375" s="1666"/>
      <c r="H375" s="1666"/>
      <c r="I375" s="1666"/>
      <c r="J375" s="1666"/>
    </row>
    <row r="376" spans="1:10">
      <c r="A376" s="1666"/>
      <c r="B376" s="1666"/>
      <c r="C376" s="1666"/>
      <c r="D376" s="1666"/>
      <c r="E376" s="1666"/>
      <c r="F376" s="619"/>
      <c r="G376" s="620"/>
      <c r="H376" s="620"/>
      <c r="I376" s="620"/>
      <c r="J376" s="620"/>
    </row>
    <row r="377" spans="1:10">
      <c r="A377" s="1666"/>
      <c r="B377" s="1666"/>
      <c r="C377" s="1666"/>
      <c r="D377" s="1666"/>
      <c r="E377" s="1666"/>
      <c r="F377" s="619"/>
      <c r="G377" s="1668" t="s">
        <v>1655</v>
      </c>
      <c r="H377" s="1668"/>
      <c r="I377" s="1668"/>
      <c r="J377" s="1668"/>
    </row>
    <row r="378" spans="1:10">
      <c r="A378" s="1666"/>
      <c r="B378" s="1666"/>
      <c r="C378" s="1666"/>
      <c r="D378" s="1666"/>
      <c r="E378" s="1666"/>
      <c r="F378" s="619"/>
      <c r="G378" s="1668"/>
      <c r="H378" s="1668"/>
      <c r="I378" s="1668"/>
      <c r="J378" s="1668"/>
    </row>
    <row r="379" spans="1:10">
      <c r="A379" s="1666"/>
      <c r="B379" s="1666"/>
      <c r="C379" s="1666"/>
      <c r="D379" s="1666"/>
      <c r="E379" s="1666"/>
      <c r="F379" s="619"/>
      <c r="G379" s="621"/>
      <c r="H379" s="621"/>
      <c r="I379" s="621"/>
      <c r="J379" s="621"/>
    </row>
    <row r="380" spans="1:10">
      <c r="A380" s="1666" t="s">
        <v>1656</v>
      </c>
      <c r="B380" s="1666"/>
      <c r="C380" s="1666"/>
      <c r="D380" s="1666"/>
      <c r="E380" s="1666"/>
      <c r="F380" s="619"/>
      <c r="G380" s="1668" t="s">
        <v>1657</v>
      </c>
      <c r="H380" s="1668"/>
      <c r="I380" s="1668"/>
      <c r="J380" s="1668"/>
    </row>
    <row r="381" spans="1:10" ht="15" customHeight="1">
      <c r="A381" s="1666"/>
      <c r="B381" s="1666"/>
      <c r="C381" s="1666"/>
      <c r="D381" s="1666"/>
      <c r="E381" s="1666"/>
      <c r="F381" s="619"/>
      <c r="G381" s="1668" t="s">
        <v>1658</v>
      </c>
      <c r="H381" s="1668"/>
      <c r="I381" s="1668"/>
      <c r="J381" s="1668"/>
    </row>
    <row r="382" spans="1:10" ht="15" customHeight="1">
      <c r="A382" s="1666"/>
      <c r="B382" s="1666"/>
      <c r="C382" s="1666"/>
      <c r="D382" s="1666"/>
      <c r="E382" s="1666"/>
      <c r="F382" s="619"/>
      <c r="G382" s="1668"/>
      <c r="H382" s="1668"/>
      <c r="I382" s="1668"/>
      <c r="J382" s="1668"/>
    </row>
    <row r="383" spans="1:10">
      <c r="A383" s="1666"/>
      <c r="B383" s="1666"/>
      <c r="C383" s="1666"/>
      <c r="D383" s="1666"/>
      <c r="E383" s="1666"/>
      <c r="F383" s="619"/>
      <c r="G383" s="1668"/>
      <c r="H383" s="1668"/>
      <c r="I383" s="1668"/>
      <c r="J383" s="1668"/>
    </row>
    <row r="384" spans="1:10">
      <c r="A384" s="1666"/>
      <c r="B384" s="1666"/>
      <c r="C384" s="1666"/>
      <c r="D384" s="1666"/>
      <c r="E384" s="1666"/>
      <c r="F384" s="619"/>
      <c r="G384" s="1668"/>
      <c r="H384" s="1668"/>
      <c r="I384" s="1668"/>
      <c r="J384" s="1668"/>
    </row>
    <row r="385" spans="1:10">
      <c r="A385" s="1666"/>
      <c r="B385" s="1666"/>
      <c r="C385" s="1666"/>
      <c r="D385" s="1666"/>
      <c r="E385" s="1666"/>
      <c r="F385" s="619"/>
      <c r="G385" s="1668"/>
      <c r="H385" s="1668"/>
      <c r="I385" s="1668"/>
      <c r="J385" s="1668"/>
    </row>
    <row r="386" spans="1:10">
      <c r="A386" s="1666"/>
      <c r="B386" s="1666"/>
      <c r="C386" s="1666"/>
      <c r="D386" s="1666"/>
      <c r="E386" s="1666"/>
      <c r="F386" s="619"/>
      <c r="G386" s="1668"/>
      <c r="H386" s="1668"/>
      <c r="I386" s="1668"/>
      <c r="J386" s="1668"/>
    </row>
    <row r="387" spans="1:10" ht="15" customHeight="1">
      <c r="A387" s="1666"/>
      <c r="B387" s="1666"/>
      <c r="C387" s="1666"/>
      <c r="D387" s="1666"/>
      <c r="E387" s="1666"/>
      <c r="F387" s="619"/>
      <c r="G387" s="1668"/>
      <c r="H387" s="1668"/>
      <c r="I387" s="1668"/>
      <c r="J387" s="1668"/>
    </row>
    <row r="388" spans="1:10">
      <c r="A388" s="1666"/>
      <c r="B388" s="1666"/>
      <c r="C388" s="1666"/>
      <c r="D388" s="1666"/>
      <c r="E388" s="1666"/>
      <c r="F388" s="619"/>
      <c r="G388" s="1668"/>
      <c r="H388" s="1668"/>
      <c r="I388" s="1668"/>
      <c r="J388" s="1668"/>
    </row>
    <row r="389" spans="1:10" ht="15" customHeight="1">
      <c r="A389" s="1666"/>
      <c r="B389" s="1666"/>
      <c r="C389" s="1666"/>
      <c r="D389" s="1666"/>
      <c r="E389" s="1666"/>
      <c r="F389" s="619"/>
      <c r="G389" s="1668"/>
      <c r="H389" s="1668"/>
      <c r="I389" s="1668"/>
      <c r="J389" s="1668"/>
    </row>
    <row r="390" spans="1:10">
      <c r="A390" s="1666"/>
      <c r="B390" s="1666"/>
      <c r="C390" s="1666"/>
      <c r="D390" s="1666"/>
      <c r="E390" s="1666"/>
      <c r="F390" s="619"/>
      <c r="G390" s="1668"/>
      <c r="H390" s="1668"/>
      <c r="I390" s="1668"/>
      <c r="J390" s="1668"/>
    </row>
    <row r="391" spans="1:10">
      <c r="A391" s="1666"/>
      <c r="B391" s="1666"/>
      <c r="C391" s="1666"/>
      <c r="D391" s="1666"/>
      <c r="E391" s="1666"/>
      <c r="F391" s="619"/>
      <c r="G391" s="1668"/>
      <c r="H391" s="1668"/>
      <c r="I391" s="1668"/>
      <c r="J391" s="1668"/>
    </row>
    <row r="392" spans="1:10">
      <c r="A392" s="1666"/>
      <c r="B392" s="1666"/>
      <c r="C392" s="1666"/>
      <c r="D392" s="1666"/>
      <c r="E392" s="1666"/>
      <c r="F392" s="619"/>
      <c r="G392" s="1668"/>
      <c r="H392" s="1668"/>
      <c r="I392" s="1668"/>
      <c r="J392" s="1668"/>
    </row>
    <row r="393" spans="1:10">
      <c r="A393" s="1666"/>
      <c r="B393" s="1666"/>
      <c r="C393" s="1666"/>
      <c r="D393" s="1666"/>
      <c r="E393" s="1666"/>
      <c r="F393" s="619"/>
      <c r="G393" s="1668"/>
      <c r="H393" s="1668"/>
      <c r="I393" s="1668"/>
      <c r="J393" s="1668"/>
    </row>
    <row r="394" spans="1:10">
      <c r="A394" s="1666"/>
      <c r="B394" s="1666"/>
      <c r="C394" s="1666"/>
      <c r="D394" s="1666"/>
      <c r="E394" s="1666"/>
      <c r="F394" s="619"/>
      <c r="G394" s="1668"/>
      <c r="H394" s="1668"/>
      <c r="I394" s="1668"/>
      <c r="J394" s="1668"/>
    </row>
    <row r="395" spans="1:10">
      <c r="A395" s="1666"/>
      <c r="B395" s="1666"/>
      <c r="C395" s="1666"/>
      <c r="D395" s="1666"/>
      <c r="E395" s="1666"/>
      <c r="F395" s="619"/>
      <c r="G395" s="1668"/>
      <c r="H395" s="1668"/>
      <c r="I395" s="1668"/>
      <c r="J395" s="1668"/>
    </row>
    <row r="396" spans="1:10">
      <c r="A396" s="1666"/>
      <c r="B396" s="1666"/>
      <c r="C396" s="1666"/>
      <c r="D396" s="1666"/>
      <c r="E396" s="1666"/>
      <c r="F396" s="619"/>
      <c r="G396" s="1668"/>
      <c r="H396" s="1668"/>
      <c r="I396" s="1668"/>
      <c r="J396" s="1668"/>
    </row>
    <row r="397" spans="1:10">
      <c r="A397" s="1666"/>
      <c r="B397" s="1666"/>
      <c r="C397" s="1666"/>
      <c r="D397" s="1666"/>
      <c r="E397" s="1666"/>
      <c r="F397" s="619"/>
      <c r="G397" s="1668"/>
      <c r="H397" s="1668"/>
      <c r="I397" s="1668"/>
      <c r="J397" s="1668"/>
    </row>
    <row r="398" spans="1:10">
      <c r="A398" s="1666"/>
      <c r="B398" s="1666"/>
      <c r="C398" s="1666"/>
      <c r="D398" s="1666"/>
      <c r="E398" s="1666"/>
      <c r="F398" s="619"/>
      <c r="G398" s="1668"/>
      <c r="H398" s="1668"/>
      <c r="I398" s="1668"/>
      <c r="J398" s="1668"/>
    </row>
    <row r="399" spans="1:10" ht="15" customHeight="1">
      <c r="A399" s="1666"/>
      <c r="B399" s="1666"/>
      <c r="C399" s="1666"/>
      <c r="D399" s="1666"/>
      <c r="E399" s="1666"/>
      <c r="F399" s="619"/>
      <c r="G399" s="621"/>
      <c r="H399" s="621"/>
      <c r="I399" s="621"/>
      <c r="J399" s="621"/>
    </row>
    <row r="400" spans="1:10">
      <c r="A400" s="1666"/>
      <c r="B400" s="1666"/>
      <c r="C400" s="1666"/>
      <c r="D400" s="1666"/>
      <c r="E400" s="1666"/>
      <c r="F400" s="619"/>
      <c r="G400" s="1668" t="s">
        <v>1659</v>
      </c>
      <c r="H400" s="1668"/>
      <c r="I400" s="1668"/>
      <c r="J400" s="1668"/>
    </row>
    <row r="401" spans="1:10">
      <c r="A401" s="1666"/>
      <c r="B401" s="1666"/>
      <c r="C401" s="1666"/>
      <c r="D401" s="1666"/>
      <c r="E401" s="1666"/>
      <c r="F401" s="619"/>
      <c r="G401" s="1668"/>
      <c r="H401" s="1668"/>
      <c r="I401" s="1668"/>
      <c r="J401" s="1668"/>
    </row>
    <row r="402" spans="1:10" ht="15" customHeight="1">
      <c r="A402" s="1668" t="s">
        <v>1660</v>
      </c>
      <c r="B402" s="1668"/>
      <c r="C402" s="1668"/>
      <c r="D402" s="1668"/>
      <c r="E402" s="1668"/>
      <c r="F402" s="619"/>
      <c r="G402" s="1666" t="s">
        <v>1661</v>
      </c>
      <c r="H402" s="1666"/>
      <c r="I402" s="1666"/>
      <c r="J402" s="1666"/>
    </row>
    <row r="403" spans="1:10" ht="15" customHeight="1">
      <c r="A403" s="1668"/>
      <c r="B403" s="1668"/>
      <c r="C403" s="1668"/>
      <c r="D403" s="1668"/>
      <c r="E403" s="1668"/>
      <c r="F403" s="619"/>
      <c r="G403" s="1666"/>
      <c r="H403" s="1666"/>
      <c r="I403" s="1666"/>
      <c r="J403" s="1666"/>
    </row>
    <row r="404" spans="1:10">
      <c r="A404" s="1668"/>
      <c r="B404" s="1668"/>
      <c r="C404" s="1668"/>
      <c r="D404" s="1668"/>
      <c r="E404" s="1668"/>
      <c r="F404" s="619"/>
      <c r="G404" s="1666"/>
      <c r="H404" s="1666"/>
      <c r="I404" s="1666"/>
      <c r="J404" s="1666"/>
    </row>
    <row r="405" spans="1:10">
      <c r="A405" s="1668"/>
      <c r="B405" s="1668"/>
      <c r="C405" s="1668"/>
      <c r="D405" s="1668"/>
      <c r="E405" s="1668"/>
      <c r="F405" s="619"/>
      <c r="G405" s="1666"/>
      <c r="H405" s="1666"/>
      <c r="I405" s="1666"/>
      <c r="J405" s="1666"/>
    </row>
    <row r="406" spans="1:10">
      <c r="A406" s="1668"/>
      <c r="B406" s="1668"/>
      <c r="C406" s="1668"/>
      <c r="D406" s="1668"/>
      <c r="E406" s="1668"/>
      <c r="F406" s="619"/>
      <c r="G406" s="1666"/>
      <c r="H406" s="1666"/>
      <c r="I406" s="1666"/>
      <c r="J406" s="1666"/>
    </row>
    <row r="407" spans="1:10" ht="15" customHeight="1">
      <c r="A407" s="1668"/>
      <c r="B407" s="1668"/>
      <c r="C407" s="1668"/>
      <c r="D407" s="1668"/>
      <c r="E407" s="1668"/>
      <c r="F407" s="619"/>
      <c r="G407" s="1666"/>
      <c r="H407" s="1666"/>
      <c r="I407" s="1666"/>
      <c r="J407" s="1666"/>
    </row>
    <row r="408" spans="1:10" ht="15" customHeight="1">
      <c r="A408" s="1668"/>
      <c r="B408" s="1668"/>
      <c r="C408" s="1668"/>
      <c r="D408" s="1668"/>
      <c r="E408" s="1668"/>
      <c r="F408" s="619"/>
      <c r="G408" s="1666"/>
      <c r="H408" s="1666"/>
      <c r="I408" s="1666"/>
      <c r="J408" s="1666"/>
    </row>
    <row r="409" spans="1:10">
      <c r="A409" s="1668"/>
      <c r="B409" s="1668"/>
      <c r="C409" s="1668"/>
      <c r="D409" s="1668"/>
      <c r="E409" s="1668"/>
      <c r="F409" s="619"/>
      <c r="G409" s="620"/>
      <c r="H409" s="620"/>
      <c r="I409" s="620"/>
      <c r="J409" s="620"/>
    </row>
    <row r="410" spans="1:10">
      <c r="A410" s="1668"/>
      <c r="B410" s="1668"/>
      <c r="C410" s="1668"/>
      <c r="D410" s="1668"/>
      <c r="E410" s="1668"/>
      <c r="F410" s="619"/>
      <c r="G410" s="1668" t="s">
        <v>1662</v>
      </c>
      <c r="H410" s="1668"/>
      <c r="I410" s="1668"/>
      <c r="J410" s="1668"/>
    </row>
    <row r="411" spans="1:10">
      <c r="A411" s="1668"/>
      <c r="B411" s="1668"/>
      <c r="C411" s="1668"/>
      <c r="D411" s="1668"/>
      <c r="E411" s="1668"/>
      <c r="F411" s="619"/>
      <c r="G411" s="620"/>
      <c r="H411" s="620"/>
      <c r="I411" s="620"/>
      <c r="J411" s="620"/>
    </row>
    <row r="412" spans="1:10" ht="15" customHeight="1">
      <c r="F412" s="619"/>
      <c r="G412" s="1666" t="s">
        <v>1663</v>
      </c>
      <c r="H412" s="1666"/>
      <c r="I412" s="1666"/>
      <c r="J412" s="1666"/>
    </row>
    <row r="413" spans="1:10">
      <c r="A413" s="1668" t="s">
        <v>1664</v>
      </c>
      <c r="B413" s="1668"/>
      <c r="C413" s="1668"/>
      <c r="D413" s="1668"/>
      <c r="E413" s="1668"/>
      <c r="F413" s="619"/>
      <c r="G413" s="1666"/>
      <c r="H413" s="1666"/>
      <c r="I413" s="1666"/>
      <c r="J413" s="1666"/>
    </row>
    <row r="414" spans="1:10">
      <c r="A414" s="621"/>
      <c r="B414" s="621"/>
      <c r="C414" s="621"/>
      <c r="D414" s="621"/>
      <c r="E414" s="621"/>
      <c r="F414" s="619"/>
      <c r="G414" s="1666"/>
      <c r="H414" s="1666"/>
      <c r="I414" s="1666"/>
      <c r="J414" s="1666"/>
    </row>
    <row r="415" spans="1:10">
      <c r="A415" s="1668" t="s">
        <v>1665</v>
      </c>
      <c r="B415" s="1668"/>
      <c r="C415" s="1668"/>
      <c r="D415" s="1668"/>
      <c r="E415" s="1668"/>
      <c r="F415" s="619"/>
      <c r="G415" s="1666"/>
      <c r="H415" s="1666"/>
      <c r="I415" s="1666"/>
      <c r="J415" s="1666"/>
    </row>
    <row r="416" spans="1:10">
      <c r="A416" s="1668"/>
      <c r="B416" s="1668"/>
      <c r="C416" s="1668"/>
      <c r="D416" s="1668"/>
      <c r="E416" s="1668"/>
      <c r="F416" s="619"/>
      <c r="G416" s="1666"/>
      <c r="H416" s="1666"/>
      <c r="I416" s="1666"/>
      <c r="J416" s="1666"/>
    </row>
    <row r="417" spans="1:10">
      <c r="A417" s="1668"/>
      <c r="B417" s="1668"/>
      <c r="C417" s="1668"/>
      <c r="D417" s="1668"/>
      <c r="E417" s="1668"/>
      <c r="F417" s="619"/>
      <c r="G417" s="1666"/>
      <c r="H417" s="1666"/>
      <c r="I417" s="1666"/>
      <c r="J417" s="1666"/>
    </row>
    <row r="418" spans="1:10">
      <c r="A418" s="1668"/>
      <c r="B418" s="1668"/>
      <c r="C418" s="1668"/>
      <c r="D418" s="1668"/>
      <c r="E418" s="1668"/>
      <c r="F418" s="619"/>
      <c r="G418" s="1666"/>
      <c r="H418" s="1666"/>
      <c r="I418" s="1666"/>
      <c r="J418" s="1666"/>
    </row>
    <row r="419" spans="1:10">
      <c r="A419" s="1668"/>
      <c r="B419" s="1668"/>
      <c r="C419" s="1668"/>
      <c r="D419" s="1668"/>
      <c r="E419" s="1668"/>
      <c r="F419" s="619"/>
      <c r="G419" s="1666"/>
      <c r="H419" s="1666"/>
      <c r="I419" s="1666"/>
      <c r="J419" s="1666"/>
    </row>
    <row r="420" spans="1:10">
      <c r="A420" s="1668"/>
      <c r="B420" s="1668"/>
      <c r="C420" s="1668"/>
      <c r="D420" s="1668"/>
      <c r="E420" s="1668"/>
      <c r="F420" s="619"/>
      <c r="G420" s="1666"/>
      <c r="H420" s="1666"/>
      <c r="I420" s="1666"/>
      <c r="J420" s="1666"/>
    </row>
    <row r="421" spans="1:10">
      <c r="A421" s="1668"/>
      <c r="B421" s="1668"/>
      <c r="C421" s="1668"/>
      <c r="D421" s="1668"/>
      <c r="E421" s="1668"/>
      <c r="F421" s="619"/>
      <c r="G421" s="1666"/>
      <c r="H421" s="1666"/>
      <c r="I421" s="1666"/>
      <c r="J421" s="1666"/>
    </row>
    <row r="422" spans="1:10">
      <c r="A422" s="1668"/>
      <c r="B422" s="1668"/>
      <c r="C422" s="1668"/>
      <c r="D422" s="1668"/>
      <c r="E422" s="1668"/>
      <c r="F422" s="619"/>
      <c r="G422" s="1666"/>
      <c r="H422" s="1666"/>
      <c r="I422" s="1666"/>
      <c r="J422" s="1666"/>
    </row>
    <row r="423" spans="1:10">
      <c r="A423" s="621"/>
      <c r="B423" s="621"/>
      <c r="C423" s="621"/>
      <c r="D423" s="621"/>
      <c r="E423" s="621"/>
      <c r="F423" s="619"/>
      <c r="G423" s="620"/>
      <c r="H423" s="620"/>
      <c r="I423" s="620"/>
      <c r="J423" s="620"/>
    </row>
    <row r="424" spans="1:10" ht="15" customHeight="1">
      <c r="A424" s="1668" t="s">
        <v>1666</v>
      </c>
      <c r="B424" s="1668"/>
      <c r="C424" s="1668"/>
      <c r="D424" s="1668"/>
      <c r="E424" s="1668"/>
      <c r="F424" s="619"/>
      <c r="G424" s="1666" t="s">
        <v>1667</v>
      </c>
      <c r="H424" s="1666"/>
      <c r="I424" s="1666"/>
      <c r="J424" s="1666"/>
    </row>
    <row r="425" spans="1:10">
      <c r="A425" s="1668"/>
      <c r="B425" s="1668"/>
      <c r="C425" s="1668"/>
      <c r="D425" s="1668"/>
      <c r="E425" s="1668"/>
      <c r="F425" s="619"/>
      <c r="G425" s="1666"/>
      <c r="H425" s="1666"/>
      <c r="I425" s="1666"/>
      <c r="J425" s="1666"/>
    </row>
    <row r="426" spans="1:10">
      <c r="A426" s="1668"/>
      <c r="B426" s="1668"/>
      <c r="C426" s="1668"/>
      <c r="D426" s="1668"/>
      <c r="E426" s="1668"/>
      <c r="F426" s="619"/>
      <c r="G426" s="1666"/>
      <c r="H426" s="1666"/>
      <c r="I426" s="1666"/>
      <c r="J426" s="1666"/>
    </row>
    <row r="427" spans="1:10">
      <c r="A427" s="1668"/>
      <c r="B427" s="1668"/>
      <c r="C427" s="1668"/>
      <c r="D427" s="1668"/>
      <c r="E427" s="1668"/>
      <c r="F427" s="619"/>
      <c r="G427" s="1666"/>
      <c r="H427" s="1666"/>
      <c r="I427" s="1666"/>
      <c r="J427" s="1666"/>
    </row>
    <row r="428" spans="1:10" ht="15" customHeight="1">
      <c r="A428" s="1668"/>
      <c r="B428" s="1668"/>
      <c r="C428" s="1668"/>
      <c r="D428" s="1668"/>
      <c r="E428" s="1668"/>
      <c r="F428" s="619"/>
      <c r="G428" s="1666"/>
      <c r="H428" s="1666"/>
      <c r="I428" s="1666"/>
      <c r="J428" s="1666"/>
    </row>
    <row r="429" spans="1:10">
      <c r="A429" s="1668"/>
      <c r="B429" s="1668"/>
      <c r="C429" s="1668"/>
      <c r="D429" s="1668"/>
      <c r="E429" s="1668"/>
      <c r="F429" s="619"/>
      <c r="G429" s="1666"/>
      <c r="H429" s="1666"/>
      <c r="I429" s="1666"/>
      <c r="J429" s="1666"/>
    </row>
    <row r="430" spans="1:10">
      <c r="A430" s="1668"/>
      <c r="B430" s="1668"/>
      <c r="C430" s="1668"/>
      <c r="D430" s="1668"/>
      <c r="E430" s="1668"/>
      <c r="F430" s="619"/>
      <c r="G430" s="1666"/>
      <c r="H430" s="1666"/>
      <c r="I430" s="1666"/>
      <c r="J430" s="1666"/>
    </row>
    <row r="431" spans="1:10">
      <c r="A431" s="1668"/>
      <c r="B431" s="1668"/>
      <c r="C431" s="1668"/>
      <c r="D431" s="1668"/>
      <c r="E431" s="1668"/>
      <c r="F431" s="619"/>
      <c r="G431" s="1666"/>
      <c r="H431" s="1666"/>
      <c r="I431" s="1666"/>
      <c r="J431" s="1666"/>
    </row>
    <row r="432" spans="1:10">
      <c r="A432" s="621"/>
      <c r="B432" s="621"/>
      <c r="C432" s="621"/>
      <c r="D432" s="621"/>
      <c r="E432" s="621"/>
      <c r="F432" s="619"/>
      <c r="G432" s="1666"/>
      <c r="H432" s="1666"/>
      <c r="I432" s="1666"/>
      <c r="J432" s="1666"/>
    </row>
    <row r="433" spans="1:10" ht="15" customHeight="1">
      <c r="A433" s="1668" t="s">
        <v>1668</v>
      </c>
      <c r="B433" s="1668"/>
      <c r="C433" s="1668"/>
      <c r="D433" s="1668"/>
      <c r="E433" s="1668"/>
      <c r="F433" s="619"/>
      <c r="G433" s="1666"/>
      <c r="H433" s="1666"/>
      <c r="I433" s="1666"/>
      <c r="J433" s="1666"/>
    </row>
    <row r="434" spans="1:10">
      <c r="A434" s="1668"/>
      <c r="B434" s="1668"/>
      <c r="C434" s="1668"/>
      <c r="D434" s="1668"/>
      <c r="E434" s="1668"/>
      <c r="F434" s="619"/>
      <c r="G434" s="1666"/>
      <c r="H434" s="1666"/>
      <c r="I434" s="1666"/>
      <c r="J434" s="1666"/>
    </row>
    <row r="435" spans="1:10">
      <c r="A435" s="1668"/>
      <c r="B435" s="1668"/>
      <c r="C435" s="1668"/>
      <c r="D435" s="1668"/>
      <c r="E435" s="1668"/>
      <c r="F435" s="619"/>
      <c r="G435" s="1666" t="s">
        <v>1669</v>
      </c>
      <c r="H435" s="1666"/>
      <c r="I435" s="1666"/>
      <c r="J435" s="1666"/>
    </row>
    <row r="436" spans="1:10" ht="15" customHeight="1">
      <c r="A436" s="1668"/>
      <c r="B436" s="1668"/>
      <c r="C436" s="1668"/>
      <c r="D436" s="1668"/>
      <c r="E436" s="1668"/>
      <c r="F436" s="619"/>
      <c r="G436" s="1666"/>
      <c r="H436" s="1666"/>
      <c r="I436" s="1666"/>
      <c r="J436" s="1666"/>
    </row>
    <row r="437" spans="1:10">
      <c r="A437" s="1668"/>
      <c r="B437" s="1668"/>
      <c r="C437" s="1668"/>
      <c r="D437" s="1668"/>
      <c r="E437" s="1668"/>
      <c r="F437" s="619"/>
      <c r="G437" s="1666"/>
      <c r="H437" s="1666"/>
      <c r="I437" s="1666"/>
      <c r="J437" s="1666"/>
    </row>
    <row r="438" spans="1:10">
      <c r="A438" s="1668"/>
      <c r="B438" s="1668"/>
      <c r="C438" s="1668"/>
      <c r="D438" s="1668"/>
      <c r="E438" s="1668"/>
      <c r="F438" s="619"/>
      <c r="G438" s="1666"/>
      <c r="H438" s="1666"/>
      <c r="I438" s="1666"/>
      <c r="J438" s="1666"/>
    </row>
    <row r="439" spans="1:10">
      <c r="A439" s="1668"/>
      <c r="B439" s="1668"/>
      <c r="C439" s="1668"/>
      <c r="D439" s="1668"/>
      <c r="E439" s="1668"/>
      <c r="F439" s="619"/>
      <c r="G439" s="1666"/>
      <c r="H439" s="1666"/>
      <c r="I439" s="1666"/>
      <c r="J439" s="1666"/>
    </row>
    <row r="440" spans="1:10">
      <c r="A440" s="1668"/>
      <c r="B440" s="1668"/>
      <c r="C440" s="1668"/>
      <c r="D440" s="1668"/>
      <c r="E440" s="1668"/>
      <c r="F440" s="619"/>
      <c r="G440" s="1666"/>
      <c r="H440" s="1666"/>
      <c r="I440" s="1666"/>
      <c r="J440" s="1666"/>
    </row>
    <row r="441" spans="1:10">
      <c r="A441" s="1668"/>
      <c r="B441" s="1668"/>
      <c r="C441" s="1668"/>
      <c r="D441" s="1668"/>
      <c r="E441" s="1668"/>
      <c r="F441" s="619"/>
      <c r="G441" s="1666"/>
      <c r="H441" s="1666"/>
      <c r="I441" s="1666"/>
      <c r="J441" s="1666"/>
    </row>
    <row r="442" spans="1:10">
      <c r="A442" s="1668"/>
      <c r="B442" s="1668"/>
      <c r="C442" s="1668"/>
      <c r="D442" s="1668"/>
      <c r="E442" s="1668"/>
      <c r="F442" s="619"/>
      <c r="G442" s="1666"/>
      <c r="H442" s="1666"/>
      <c r="I442" s="1666"/>
      <c r="J442" s="1666"/>
    </row>
    <row r="443" spans="1:10">
      <c r="A443" s="621"/>
      <c r="B443" s="621"/>
      <c r="C443" s="621"/>
      <c r="D443" s="621"/>
      <c r="E443" s="621"/>
      <c r="F443" s="619"/>
      <c r="G443" s="1666"/>
      <c r="H443" s="1666"/>
      <c r="I443" s="1666"/>
      <c r="J443" s="1666"/>
    </row>
    <row r="444" spans="1:10">
      <c r="A444" s="1668" t="s">
        <v>1670</v>
      </c>
      <c r="B444" s="1668"/>
      <c r="C444" s="1668"/>
      <c r="D444" s="1668"/>
      <c r="E444" s="1668"/>
      <c r="F444" s="619"/>
      <c r="G444" s="1666"/>
      <c r="H444" s="1666"/>
      <c r="I444" s="1666"/>
      <c r="J444" s="1666"/>
    </row>
    <row r="445" spans="1:10">
      <c r="A445" s="1668"/>
      <c r="B445" s="1668"/>
      <c r="C445" s="1668"/>
      <c r="D445" s="1668"/>
      <c r="E445" s="1668"/>
      <c r="F445" s="619"/>
      <c r="G445" s="1666"/>
      <c r="H445" s="1666"/>
      <c r="I445" s="1666"/>
      <c r="J445" s="1666"/>
    </row>
    <row r="446" spans="1:10">
      <c r="A446" s="1668"/>
      <c r="B446" s="1668"/>
      <c r="C446" s="1668"/>
      <c r="D446" s="1668"/>
      <c r="E446" s="1668"/>
      <c r="F446" s="619"/>
      <c r="G446" s="1666"/>
      <c r="H446" s="1666"/>
      <c r="I446" s="1666"/>
      <c r="J446" s="1666"/>
    </row>
    <row r="447" spans="1:10">
      <c r="A447" s="1668"/>
      <c r="B447" s="1668"/>
      <c r="C447" s="1668"/>
      <c r="D447" s="1668"/>
      <c r="E447" s="1668"/>
      <c r="F447" s="619"/>
      <c r="G447" s="1666"/>
      <c r="H447" s="1666"/>
      <c r="I447" s="1666"/>
      <c r="J447" s="1666"/>
    </row>
    <row r="448" spans="1:10">
      <c r="A448" s="1668"/>
      <c r="B448" s="1668"/>
      <c r="C448" s="1668"/>
      <c r="D448" s="1668"/>
      <c r="E448" s="1668"/>
      <c r="F448" s="619"/>
      <c r="G448" s="1666"/>
      <c r="H448" s="1666"/>
      <c r="I448" s="1666"/>
      <c r="J448" s="1666"/>
    </row>
    <row r="449" spans="1:10">
      <c r="A449" s="1668"/>
      <c r="B449" s="1668"/>
      <c r="C449" s="1668"/>
      <c r="D449" s="1668"/>
      <c r="E449" s="1668"/>
      <c r="F449" s="619"/>
      <c r="G449" s="1666"/>
      <c r="H449" s="1666"/>
      <c r="I449" s="1666"/>
      <c r="J449" s="1666"/>
    </row>
    <row r="450" spans="1:10">
      <c r="A450" s="1668"/>
      <c r="B450" s="1668"/>
      <c r="C450" s="1668"/>
      <c r="D450" s="1668"/>
      <c r="E450" s="1668"/>
      <c r="F450" s="619"/>
      <c r="G450" s="1666"/>
      <c r="H450" s="1666"/>
      <c r="I450" s="1666"/>
      <c r="J450" s="1666"/>
    </row>
    <row r="451" spans="1:10">
      <c r="A451" s="1668"/>
      <c r="B451" s="1668"/>
      <c r="C451" s="1668"/>
      <c r="D451" s="1668"/>
      <c r="E451" s="1668"/>
      <c r="F451" s="619"/>
      <c r="G451" s="1666"/>
      <c r="H451" s="1666"/>
      <c r="I451" s="1666"/>
      <c r="J451" s="1666"/>
    </row>
    <row r="452" spans="1:10" ht="15" customHeight="1">
      <c r="A452" s="1666" t="s">
        <v>1671</v>
      </c>
      <c r="B452" s="1666"/>
      <c r="C452" s="1666"/>
      <c r="D452" s="1666"/>
      <c r="E452" s="1666"/>
      <c r="F452" s="619"/>
      <c r="G452" s="1666" t="s">
        <v>1672</v>
      </c>
      <c r="H452" s="1666"/>
      <c r="I452" s="1666"/>
      <c r="J452" s="1666"/>
    </row>
    <row r="453" spans="1:10" ht="15" customHeight="1">
      <c r="A453" s="1666"/>
      <c r="B453" s="1666"/>
      <c r="C453" s="1666"/>
      <c r="D453" s="1666"/>
      <c r="E453" s="1666"/>
      <c r="F453" s="619"/>
      <c r="G453" s="1666"/>
      <c r="H453" s="1666"/>
      <c r="I453" s="1666"/>
      <c r="J453" s="1666"/>
    </row>
    <row r="454" spans="1:10" ht="15" customHeight="1">
      <c r="A454" s="620"/>
      <c r="B454" s="620"/>
      <c r="C454" s="620"/>
      <c r="D454" s="620"/>
      <c r="E454" s="620"/>
      <c r="F454" s="619"/>
      <c r="G454" s="1666"/>
      <c r="H454" s="1666"/>
      <c r="I454" s="1666"/>
      <c r="J454" s="1666"/>
    </row>
    <row r="455" spans="1:10">
      <c r="A455" s="1668" t="s">
        <v>1673</v>
      </c>
      <c r="B455" s="1668"/>
      <c r="C455" s="1668"/>
      <c r="D455" s="1668"/>
      <c r="E455" s="1668"/>
      <c r="F455" s="619"/>
      <c r="G455" s="1666"/>
      <c r="H455" s="1666"/>
      <c r="I455" s="1666"/>
      <c r="J455" s="1666"/>
    </row>
    <row r="456" spans="1:10">
      <c r="A456" s="620"/>
      <c r="B456" s="620"/>
      <c r="C456" s="620"/>
      <c r="D456" s="620"/>
      <c r="E456" s="620"/>
      <c r="F456" s="619"/>
      <c r="G456" s="1666"/>
      <c r="H456" s="1666"/>
      <c r="I456" s="1666"/>
      <c r="J456" s="1666"/>
    </row>
    <row r="457" spans="1:10" ht="15" customHeight="1">
      <c r="A457" s="1666" t="s">
        <v>1674</v>
      </c>
      <c r="B457" s="1666"/>
      <c r="C457" s="1666"/>
      <c r="D457" s="1666"/>
      <c r="E457" s="1666"/>
      <c r="F457" s="619"/>
      <c r="G457" s="620"/>
      <c r="H457" s="620"/>
      <c r="I457" s="620"/>
      <c r="J457" s="620"/>
    </row>
    <row r="458" spans="1:10">
      <c r="A458" s="1666"/>
      <c r="B458" s="1666"/>
      <c r="C458" s="1666"/>
      <c r="D458" s="1666"/>
      <c r="E458" s="1666"/>
      <c r="F458" s="619"/>
      <c r="G458" s="1666" t="s">
        <v>1675</v>
      </c>
      <c r="H458" s="1666"/>
      <c r="I458" s="1666"/>
      <c r="J458" s="1666"/>
    </row>
    <row r="459" spans="1:10">
      <c r="A459" s="1666"/>
      <c r="B459" s="1666"/>
      <c r="C459" s="1666"/>
      <c r="D459" s="1666"/>
      <c r="E459" s="1666"/>
      <c r="F459" s="619"/>
      <c r="G459" s="1666"/>
      <c r="H459" s="1666"/>
      <c r="I459" s="1666"/>
      <c r="J459" s="1666"/>
    </row>
    <row r="460" spans="1:10">
      <c r="A460" s="1666"/>
      <c r="B460" s="1666"/>
      <c r="C460" s="1666"/>
      <c r="D460" s="1666"/>
      <c r="E460" s="1666"/>
      <c r="F460" s="619"/>
      <c r="G460" s="1666"/>
      <c r="H460" s="1666"/>
      <c r="I460" s="1666"/>
      <c r="J460" s="1666"/>
    </row>
    <row r="461" spans="1:10">
      <c r="A461" s="1666"/>
      <c r="B461" s="1666"/>
      <c r="C461" s="1666"/>
      <c r="D461" s="1666"/>
      <c r="E461" s="1666"/>
      <c r="F461" s="619"/>
      <c r="G461" s="1666"/>
      <c r="H461" s="1666"/>
      <c r="I461" s="1666"/>
      <c r="J461" s="1666"/>
    </row>
    <row r="462" spans="1:10">
      <c r="A462" s="1666"/>
      <c r="B462" s="1666"/>
      <c r="C462" s="1666"/>
      <c r="D462" s="1666"/>
      <c r="E462" s="1666"/>
      <c r="F462" s="619"/>
      <c r="G462" s="1666"/>
      <c r="H462" s="1666"/>
      <c r="I462" s="1666"/>
      <c r="J462" s="1666"/>
    </row>
    <row r="463" spans="1:10">
      <c r="A463" s="1666"/>
      <c r="B463" s="1666"/>
      <c r="C463" s="1666"/>
      <c r="D463" s="1666"/>
      <c r="E463" s="1666"/>
      <c r="F463" s="619"/>
      <c r="G463" s="1666"/>
      <c r="H463" s="1666"/>
      <c r="I463" s="1666"/>
      <c r="J463" s="1666"/>
    </row>
    <row r="464" spans="1:10">
      <c r="A464" s="1666"/>
      <c r="B464" s="1666"/>
      <c r="C464" s="1666"/>
      <c r="D464" s="1666"/>
      <c r="E464" s="1666"/>
      <c r="F464" s="619"/>
      <c r="G464" s="620"/>
      <c r="H464" s="620"/>
      <c r="I464" s="620"/>
      <c r="J464" s="620"/>
    </row>
    <row r="465" spans="1:10" ht="15" customHeight="1">
      <c r="A465" s="1666"/>
      <c r="B465" s="1666"/>
      <c r="C465" s="1666"/>
      <c r="D465" s="1666"/>
      <c r="E465" s="1666"/>
      <c r="F465" s="619"/>
      <c r="G465" s="1666" t="s">
        <v>1676</v>
      </c>
      <c r="H465" s="1666"/>
      <c r="I465" s="1666"/>
      <c r="J465" s="1666"/>
    </row>
    <row r="466" spans="1:10">
      <c r="A466" s="1666"/>
      <c r="B466" s="1666"/>
      <c r="C466" s="1666"/>
      <c r="D466" s="1666"/>
      <c r="E466" s="1666"/>
      <c r="F466" s="619"/>
      <c r="G466" s="1666"/>
      <c r="H466" s="1666"/>
      <c r="I466" s="1666"/>
      <c r="J466" s="1666"/>
    </row>
    <row r="467" spans="1:10">
      <c r="A467" s="1666"/>
      <c r="B467" s="1666"/>
      <c r="C467" s="1666"/>
      <c r="D467" s="1666"/>
      <c r="E467" s="1666"/>
      <c r="F467" s="619"/>
      <c r="G467" s="1666"/>
      <c r="H467" s="1666"/>
      <c r="I467" s="1666"/>
      <c r="J467" s="1666"/>
    </row>
    <row r="468" spans="1:10">
      <c r="A468" s="1666"/>
      <c r="B468" s="1666"/>
      <c r="C468" s="1666"/>
      <c r="D468" s="1666"/>
      <c r="E468" s="1666"/>
      <c r="F468" s="619"/>
      <c r="G468" s="1666"/>
      <c r="H468" s="1666"/>
      <c r="I468" s="1666"/>
      <c r="J468" s="1666"/>
    </row>
    <row r="469" spans="1:10">
      <c r="A469" s="1666"/>
      <c r="B469" s="1666"/>
      <c r="C469" s="1666"/>
      <c r="D469" s="1666"/>
      <c r="E469" s="1666"/>
      <c r="F469" s="619"/>
      <c r="G469" s="1666"/>
      <c r="H469" s="1666"/>
      <c r="I469" s="1666"/>
      <c r="J469" s="1666"/>
    </row>
    <row r="470" spans="1:10">
      <c r="A470" s="1666"/>
      <c r="B470" s="1666"/>
      <c r="C470" s="1666"/>
      <c r="D470" s="1666"/>
      <c r="E470" s="1666"/>
      <c r="F470" s="619"/>
      <c r="G470" s="1666"/>
      <c r="H470" s="1666"/>
      <c r="I470" s="1666"/>
      <c r="J470" s="1666"/>
    </row>
    <row r="471" spans="1:10">
      <c r="A471" s="1666"/>
      <c r="B471" s="1666"/>
      <c r="C471" s="1666"/>
      <c r="D471" s="1666"/>
      <c r="E471" s="1666"/>
      <c r="F471" s="619"/>
      <c r="G471" s="1666"/>
      <c r="H471" s="1666"/>
      <c r="I471" s="1666"/>
      <c r="J471" s="1666"/>
    </row>
    <row r="472" spans="1:10">
      <c r="A472" s="1666"/>
      <c r="B472" s="1666"/>
      <c r="C472" s="1666"/>
      <c r="D472" s="1666"/>
      <c r="E472" s="1666"/>
      <c r="F472" s="619"/>
      <c r="G472" s="620"/>
      <c r="H472" s="620"/>
      <c r="I472" s="620"/>
      <c r="J472" s="620"/>
    </row>
    <row r="473" spans="1:10">
      <c r="A473" s="620"/>
      <c r="B473" s="620"/>
      <c r="C473" s="620"/>
      <c r="D473" s="620"/>
      <c r="E473" s="620"/>
      <c r="F473" s="619"/>
      <c r="G473" s="1668" t="s">
        <v>1677</v>
      </c>
      <c r="H473" s="1668"/>
      <c r="I473" s="1668"/>
      <c r="J473" s="1668"/>
    </row>
    <row r="474" spans="1:10" ht="15" customHeight="1">
      <c r="A474" s="1666" t="s">
        <v>1678</v>
      </c>
      <c r="B474" s="1666"/>
      <c r="C474" s="1666"/>
      <c r="D474" s="1666"/>
      <c r="E474" s="1666"/>
      <c r="F474" s="619"/>
      <c r="G474" s="1668"/>
      <c r="H474" s="1668"/>
      <c r="I474" s="1668"/>
      <c r="J474" s="1668"/>
    </row>
    <row r="475" spans="1:10">
      <c r="A475" s="1666"/>
      <c r="B475" s="1666"/>
      <c r="C475" s="1666"/>
      <c r="D475" s="1666"/>
      <c r="E475" s="1666"/>
      <c r="F475" s="619"/>
      <c r="G475" s="620"/>
      <c r="H475" s="620"/>
      <c r="I475" s="620"/>
      <c r="J475" s="620"/>
    </row>
    <row r="476" spans="1:10" ht="15" customHeight="1">
      <c r="A476" s="1666"/>
      <c r="B476" s="1666"/>
      <c r="C476" s="1666"/>
      <c r="D476" s="1666"/>
      <c r="E476" s="1666"/>
      <c r="F476" s="619"/>
      <c r="G476" s="1666" t="s">
        <v>1679</v>
      </c>
      <c r="H476" s="1666"/>
      <c r="I476" s="1666"/>
      <c r="J476" s="1666"/>
    </row>
    <row r="477" spans="1:10">
      <c r="A477" s="1666"/>
      <c r="B477" s="1666"/>
      <c r="C477" s="1666"/>
      <c r="D477" s="1666"/>
      <c r="E477" s="1666"/>
      <c r="F477" s="619"/>
      <c r="G477" s="1666"/>
      <c r="H477" s="1666"/>
      <c r="I477" s="1666"/>
      <c r="J477" s="1666"/>
    </row>
    <row r="478" spans="1:10">
      <c r="A478" s="1666"/>
      <c r="B478" s="1666"/>
      <c r="C478" s="1666"/>
      <c r="D478" s="1666"/>
      <c r="E478" s="1666"/>
      <c r="F478" s="619"/>
      <c r="G478" s="1666"/>
      <c r="H478" s="1666"/>
      <c r="I478" s="1666"/>
      <c r="J478" s="1666"/>
    </row>
    <row r="479" spans="1:10">
      <c r="A479" s="1666"/>
      <c r="B479" s="1666"/>
      <c r="C479" s="1666"/>
      <c r="D479" s="1666"/>
      <c r="E479" s="1666"/>
      <c r="F479" s="619"/>
      <c r="G479" s="1666"/>
      <c r="H479" s="1666"/>
      <c r="I479" s="1666"/>
      <c r="J479" s="1666"/>
    </row>
    <row r="480" spans="1:10">
      <c r="A480" s="1666"/>
      <c r="B480" s="1666"/>
      <c r="C480" s="1666"/>
      <c r="D480" s="1666"/>
      <c r="E480" s="1666"/>
      <c r="F480" s="619"/>
      <c r="G480" s="1666"/>
      <c r="H480" s="1666"/>
      <c r="I480" s="1666"/>
      <c r="J480" s="1666"/>
    </row>
    <row r="481" spans="1:10">
      <c r="A481" s="1666"/>
      <c r="B481" s="1666"/>
      <c r="C481" s="1666"/>
      <c r="D481" s="1666"/>
      <c r="E481" s="1666"/>
      <c r="F481" s="619"/>
      <c r="G481" s="1666"/>
      <c r="H481" s="1666"/>
      <c r="I481" s="1666"/>
      <c r="J481" s="1666"/>
    </row>
    <row r="482" spans="1:10">
      <c r="A482" s="620"/>
      <c r="B482" s="620"/>
      <c r="C482" s="620"/>
      <c r="D482" s="620"/>
      <c r="E482" s="620"/>
      <c r="F482" s="619"/>
      <c r="G482" s="1666"/>
      <c r="H482" s="1666"/>
      <c r="I482" s="1666"/>
      <c r="J482" s="1666"/>
    </row>
    <row r="483" spans="1:10" ht="15" customHeight="1">
      <c r="A483" s="1666" t="s">
        <v>1680</v>
      </c>
      <c r="B483" s="1666"/>
      <c r="C483" s="1666"/>
      <c r="D483" s="1666"/>
      <c r="E483" s="1666"/>
      <c r="F483" s="619"/>
      <c r="G483" s="1666"/>
      <c r="H483" s="1666"/>
      <c r="I483" s="1666"/>
      <c r="J483" s="1666"/>
    </row>
    <row r="484" spans="1:10">
      <c r="A484" s="1666"/>
      <c r="B484" s="1666"/>
      <c r="C484" s="1666"/>
      <c r="D484" s="1666"/>
      <c r="E484" s="1666"/>
      <c r="F484" s="619"/>
      <c r="G484" s="1666"/>
      <c r="H484" s="1666"/>
      <c r="I484" s="1666"/>
      <c r="J484" s="1666"/>
    </row>
    <row r="485" spans="1:10">
      <c r="A485" s="1666"/>
      <c r="B485" s="1666"/>
      <c r="C485" s="1666"/>
      <c r="D485" s="1666"/>
      <c r="E485" s="1666"/>
      <c r="F485" s="619"/>
      <c r="G485" s="1666"/>
      <c r="H485" s="1666"/>
      <c r="I485" s="1666"/>
      <c r="J485" s="1666"/>
    </row>
    <row r="486" spans="1:10">
      <c r="A486" s="1666"/>
      <c r="B486" s="1666"/>
      <c r="C486" s="1666"/>
      <c r="D486" s="1666"/>
      <c r="E486" s="1666"/>
      <c r="F486" s="619"/>
      <c r="G486" s="1666"/>
      <c r="H486" s="1666"/>
      <c r="I486" s="1666"/>
      <c r="J486" s="1666"/>
    </row>
    <row r="487" spans="1:10">
      <c r="A487" s="1666"/>
      <c r="B487" s="1666"/>
      <c r="C487" s="1666"/>
      <c r="D487" s="1666"/>
      <c r="E487" s="1666"/>
      <c r="F487" s="619"/>
      <c r="G487" s="1666"/>
      <c r="H487" s="1666"/>
      <c r="I487" s="1666"/>
      <c r="J487" s="1666"/>
    </row>
    <row r="488" spans="1:10">
      <c r="A488" s="1666"/>
      <c r="B488" s="1666"/>
      <c r="C488" s="1666"/>
      <c r="D488" s="1666"/>
      <c r="E488" s="1666"/>
      <c r="F488" s="619"/>
      <c r="G488" s="1666"/>
      <c r="H488" s="1666"/>
      <c r="I488" s="1666"/>
      <c r="J488" s="1666"/>
    </row>
    <row r="489" spans="1:10">
      <c r="A489" s="1666"/>
      <c r="B489" s="1666"/>
      <c r="C489" s="1666"/>
      <c r="D489" s="1666"/>
      <c r="E489" s="1666"/>
      <c r="F489" s="619"/>
      <c r="G489" s="1666"/>
      <c r="H489" s="1666"/>
      <c r="I489" s="1666"/>
      <c r="J489" s="1666"/>
    </row>
    <row r="490" spans="1:10">
      <c r="A490" s="1666"/>
      <c r="B490" s="1666"/>
      <c r="C490" s="1666"/>
      <c r="D490" s="1666"/>
      <c r="E490" s="1666"/>
      <c r="F490" s="619"/>
      <c r="G490" s="1666"/>
      <c r="H490" s="1666"/>
      <c r="I490" s="1666"/>
      <c r="J490" s="1666"/>
    </row>
    <row r="491" spans="1:10">
      <c r="A491" s="1666"/>
      <c r="B491" s="1666"/>
      <c r="C491" s="1666"/>
      <c r="D491" s="1666"/>
      <c r="E491" s="1666"/>
      <c r="F491" s="619"/>
      <c r="G491" s="1666"/>
      <c r="H491" s="1666"/>
      <c r="I491" s="1666"/>
      <c r="J491" s="1666"/>
    </row>
    <row r="492" spans="1:10">
      <c r="A492" s="1666"/>
      <c r="B492" s="1666"/>
      <c r="C492" s="1666"/>
      <c r="D492" s="1666"/>
      <c r="E492" s="1666"/>
      <c r="F492" s="619"/>
      <c r="G492" s="620"/>
      <c r="H492" s="620"/>
      <c r="I492" s="620"/>
      <c r="J492" s="620"/>
    </row>
    <row r="493" spans="1:10">
      <c r="A493" s="1666"/>
      <c r="B493" s="1666"/>
      <c r="C493" s="1666"/>
      <c r="D493" s="1666"/>
      <c r="E493" s="1666"/>
      <c r="F493" s="619"/>
      <c r="G493" s="1666" t="s">
        <v>1681</v>
      </c>
      <c r="H493" s="1666"/>
      <c r="I493" s="1666"/>
      <c r="J493" s="1666"/>
    </row>
    <row r="494" spans="1:10">
      <c r="A494" s="620"/>
      <c r="B494" s="620"/>
      <c r="C494" s="620"/>
      <c r="D494" s="620"/>
      <c r="E494" s="620"/>
      <c r="F494" s="619"/>
      <c r="G494" s="1666"/>
      <c r="H494" s="1666"/>
      <c r="I494" s="1666"/>
      <c r="J494" s="1666"/>
    </row>
    <row r="495" spans="1:10">
      <c r="A495" s="1666" t="s">
        <v>1682</v>
      </c>
      <c r="B495" s="1666"/>
      <c r="C495" s="1666"/>
      <c r="D495" s="1666"/>
      <c r="E495" s="1666"/>
      <c r="F495" s="619"/>
      <c r="G495" s="1666"/>
      <c r="H495" s="1666"/>
      <c r="I495" s="1666"/>
      <c r="J495" s="1666"/>
    </row>
    <row r="496" spans="1:10">
      <c r="A496" s="1666"/>
      <c r="B496" s="1666"/>
      <c r="C496" s="1666"/>
      <c r="D496" s="1666"/>
      <c r="E496" s="1666"/>
      <c r="F496" s="619"/>
      <c r="G496" s="1666"/>
      <c r="H496" s="1666"/>
      <c r="I496" s="1666"/>
      <c r="J496" s="1666"/>
    </row>
    <row r="497" spans="1:10">
      <c r="A497" s="1666"/>
      <c r="B497" s="1666"/>
      <c r="C497" s="1666"/>
      <c r="D497" s="1666"/>
      <c r="E497" s="1666"/>
      <c r="F497" s="619"/>
      <c r="G497" s="1666"/>
      <c r="H497" s="1666"/>
      <c r="I497" s="1666"/>
      <c r="J497" s="1666"/>
    </row>
    <row r="498" spans="1:10">
      <c r="A498" s="1666"/>
      <c r="B498" s="1666"/>
      <c r="C498" s="1666"/>
      <c r="D498" s="1666"/>
      <c r="E498" s="1666"/>
      <c r="F498" s="619"/>
      <c r="G498" s="1666"/>
      <c r="H498" s="1666"/>
      <c r="I498" s="1666"/>
      <c r="J498" s="1666"/>
    </row>
    <row r="499" spans="1:10">
      <c r="A499" s="1666"/>
      <c r="B499" s="1666"/>
      <c r="C499" s="1666"/>
      <c r="D499" s="1666"/>
      <c r="E499" s="1666"/>
      <c r="F499" s="619"/>
      <c r="G499" s="1666"/>
      <c r="H499" s="1666"/>
      <c r="I499" s="1666"/>
      <c r="J499" s="1666"/>
    </row>
    <row r="500" spans="1:10">
      <c r="A500" s="1666"/>
      <c r="B500" s="1666"/>
      <c r="C500" s="1666"/>
      <c r="D500" s="1666"/>
      <c r="E500" s="1666"/>
      <c r="F500" s="619"/>
      <c r="G500" s="1666"/>
      <c r="H500" s="1666"/>
      <c r="I500" s="1666"/>
      <c r="J500" s="1666"/>
    </row>
    <row r="501" spans="1:10">
      <c r="A501" s="1666"/>
      <c r="B501" s="1666"/>
      <c r="C501" s="1666"/>
      <c r="D501" s="1666"/>
      <c r="E501" s="1666"/>
      <c r="F501" s="619"/>
      <c r="G501" s="1666"/>
      <c r="H501" s="1666"/>
      <c r="I501" s="1666"/>
      <c r="J501" s="1666"/>
    </row>
    <row r="502" spans="1:10" ht="15" customHeight="1">
      <c r="A502" s="1666" t="s">
        <v>1683</v>
      </c>
      <c r="B502" s="1666"/>
      <c r="C502" s="1666"/>
      <c r="D502" s="1666"/>
      <c r="E502" s="1666"/>
      <c r="F502" s="619"/>
      <c r="G502" s="1666" t="s">
        <v>1684</v>
      </c>
      <c r="H502" s="1666"/>
      <c r="I502" s="1666"/>
      <c r="J502" s="1666"/>
    </row>
    <row r="503" spans="1:10" ht="15" customHeight="1">
      <c r="A503" s="1666"/>
      <c r="B503" s="1666"/>
      <c r="C503" s="1666"/>
      <c r="D503" s="1666"/>
      <c r="E503" s="1666"/>
      <c r="F503" s="619"/>
      <c r="G503" s="1666"/>
      <c r="H503" s="1666"/>
      <c r="I503" s="1666"/>
      <c r="J503" s="1666"/>
    </row>
    <row r="504" spans="1:10">
      <c r="A504" s="1666"/>
      <c r="B504" s="1666"/>
      <c r="C504" s="1666"/>
      <c r="D504" s="1666"/>
      <c r="E504" s="1666"/>
      <c r="F504" s="619"/>
      <c r="G504" s="1666"/>
      <c r="H504" s="1666"/>
      <c r="I504" s="1666"/>
      <c r="J504" s="1666"/>
    </row>
    <row r="505" spans="1:10">
      <c r="A505" s="620"/>
      <c r="B505" s="620"/>
      <c r="C505" s="620"/>
      <c r="D505" s="620"/>
      <c r="E505" s="620"/>
      <c r="F505" s="619"/>
      <c r="G505" s="1666"/>
      <c r="H505" s="1666"/>
      <c r="I505" s="1666"/>
      <c r="J505" s="1666"/>
    </row>
    <row r="506" spans="1:10" ht="15" customHeight="1">
      <c r="A506" s="1666" t="s">
        <v>1685</v>
      </c>
      <c r="B506" s="1666"/>
      <c r="C506" s="1666"/>
      <c r="D506" s="1666"/>
      <c r="E506" s="1666"/>
      <c r="F506" s="619"/>
      <c r="G506" s="1666"/>
      <c r="H506" s="1666"/>
      <c r="I506" s="1666"/>
      <c r="J506" s="1666"/>
    </row>
    <row r="507" spans="1:10">
      <c r="A507" s="1666"/>
      <c r="B507" s="1666"/>
      <c r="C507" s="1666"/>
      <c r="D507" s="1666"/>
      <c r="E507" s="1666"/>
      <c r="F507" s="619"/>
      <c r="G507" s="620"/>
      <c r="H507" s="620"/>
      <c r="I507" s="620"/>
      <c r="J507" s="620"/>
    </row>
    <row r="508" spans="1:10">
      <c r="A508" s="1666"/>
      <c r="B508" s="1666"/>
      <c r="C508" s="1666"/>
      <c r="D508" s="1666"/>
      <c r="E508" s="1666"/>
      <c r="F508" s="619"/>
      <c r="G508" s="1668" t="s">
        <v>1686</v>
      </c>
      <c r="H508" s="1668"/>
      <c r="I508" s="1668"/>
      <c r="J508" s="1668"/>
    </row>
    <row r="509" spans="1:10">
      <c r="A509" s="1666"/>
      <c r="B509" s="1666"/>
      <c r="C509" s="1666"/>
      <c r="D509" s="1666"/>
      <c r="E509" s="1666"/>
      <c r="F509" s="619"/>
      <c r="G509" s="1668"/>
      <c r="H509" s="1668"/>
      <c r="I509" s="1668"/>
      <c r="J509" s="1668"/>
    </row>
    <row r="510" spans="1:10" ht="15" customHeight="1">
      <c r="A510" s="1666"/>
      <c r="B510" s="1666"/>
      <c r="C510" s="1666"/>
      <c r="D510" s="1666"/>
      <c r="E510" s="1666"/>
      <c r="F510" s="619"/>
      <c r="G510" s="1666" t="s">
        <v>1687</v>
      </c>
      <c r="H510" s="1666"/>
      <c r="I510" s="1666"/>
      <c r="J510" s="1666"/>
    </row>
    <row r="511" spans="1:10">
      <c r="A511" s="1666"/>
      <c r="B511" s="1666"/>
      <c r="C511" s="1666"/>
      <c r="D511" s="1666"/>
      <c r="E511" s="1666"/>
      <c r="F511" s="619"/>
      <c r="G511" s="1666"/>
      <c r="H511" s="1666"/>
      <c r="I511" s="1666"/>
      <c r="J511" s="1666"/>
    </row>
    <row r="512" spans="1:10" ht="15" customHeight="1">
      <c r="A512" s="1666"/>
      <c r="B512" s="1666"/>
      <c r="C512" s="1666"/>
      <c r="D512" s="1666"/>
      <c r="E512" s="1666"/>
      <c r="F512" s="619"/>
      <c r="G512" s="1666"/>
      <c r="H512" s="1666"/>
      <c r="I512" s="1666"/>
      <c r="J512" s="1666"/>
    </row>
    <row r="513" spans="1:10">
      <c r="A513" s="1666"/>
      <c r="B513" s="1666"/>
      <c r="C513" s="1666"/>
      <c r="D513" s="1666"/>
      <c r="E513" s="1666"/>
      <c r="F513" s="619"/>
      <c r="G513" s="1666"/>
      <c r="H513" s="1666"/>
      <c r="I513" s="1666"/>
      <c r="J513" s="1666"/>
    </row>
    <row r="514" spans="1:10">
      <c r="A514" s="1666"/>
      <c r="B514" s="1666"/>
      <c r="C514" s="1666"/>
      <c r="D514" s="1666"/>
      <c r="E514" s="1666"/>
      <c r="F514" s="619"/>
      <c r="G514" s="1666"/>
      <c r="H514" s="1666"/>
      <c r="I514" s="1666"/>
      <c r="J514" s="1666"/>
    </row>
    <row r="515" spans="1:10">
      <c r="A515" s="1666"/>
      <c r="B515" s="1666"/>
      <c r="C515" s="1666"/>
      <c r="D515" s="1666"/>
      <c r="E515" s="1666"/>
      <c r="F515" s="619"/>
      <c r="G515" s="1666"/>
      <c r="H515" s="1666"/>
      <c r="I515" s="1666"/>
      <c r="J515" s="1666"/>
    </row>
    <row r="516" spans="1:10">
      <c r="A516" s="1666"/>
      <c r="B516" s="1666"/>
      <c r="C516" s="1666"/>
      <c r="D516" s="1666"/>
      <c r="E516" s="1666"/>
      <c r="F516" s="619"/>
      <c r="G516" s="1666"/>
      <c r="H516" s="1666"/>
      <c r="I516" s="1666"/>
      <c r="J516" s="1666"/>
    </row>
    <row r="517" spans="1:10">
      <c r="A517" s="1666"/>
      <c r="B517" s="1666"/>
      <c r="C517" s="1666"/>
      <c r="D517" s="1666"/>
      <c r="E517" s="1666"/>
      <c r="F517" s="619"/>
      <c r="G517" s="1666"/>
      <c r="H517" s="1666"/>
      <c r="I517" s="1666"/>
      <c r="J517" s="1666"/>
    </row>
    <row r="518" spans="1:10">
      <c r="A518" s="1666"/>
      <c r="B518" s="1666"/>
      <c r="C518" s="1666"/>
      <c r="D518" s="1666"/>
      <c r="E518" s="1666"/>
      <c r="F518" s="619"/>
      <c r="G518" s="1666"/>
      <c r="H518" s="1666"/>
      <c r="I518" s="1666"/>
      <c r="J518" s="1666"/>
    </row>
    <row r="519" spans="1:10">
      <c r="A519" s="1666"/>
      <c r="B519" s="1666"/>
      <c r="C519" s="1666"/>
      <c r="D519" s="1666"/>
      <c r="E519" s="1666"/>
      <c r="F519" s="619"/>
      <c r="G519" s="1666"/>
      <c r="H519" s="1666"/>
      <c r="I519" s="1666"/>
      <c r="J519" s="1666"/>
    </row>
    <row r="520" spans="1:10" ht="15" customHeight="1">
      <c r="A520" s="620"/>
      <c r="B520" s="620"/>
      <c r="C520" s="620"/>
      <c r="D520" s="620"/>
      <c r="E520" s="620"/>
      <c r="F520" s="619"/>
      <c r="G520" s="1666"/>
      <c r="H520" s="1666"/>
      <c r="I520" s="1666"/>
      <c r="J520" s="1666"/>
    </row>
    <row r="521" spans="1:10">
      <c r="A521" s="1668" t="s">
        <v>1688</v>
      </c>
      <c r="B521" s="1666"/>
      <c r="C521" s="1666"/>
      <c r="D521" s="1666"/>
      <c r="E521" s="1666"/>
      <c r="F521" s="619"/>
      <c r="G521" s="1666"/>
      <c r="H521" s="1666"/>
      <c r="I521" s="1666"/>
      <c r="J521" s="1666"/>
    </row>
    <row r="522" spans="1:10" ht="15" customHeight="1">
      <c r="A522" s="620"/>
      <c r="B522" s="620"/>
      <c r="C522" s="620"/>
      <c r="D522" s="620"/>
      <c r="E522" s="620"/>
      <c r="F522" s="619"/>
      <c r="G522" s="1666"/>
      <c r="H522" s="1666"/>
      <c r="I522" s="1666"/>
      <c r="J522" s="1666"/>
    </row>
    <row r="523" spans="1:10" ht="15" customHeight="1">
      <c r="A523" s="1666" t="s">
        <v>1689</v>
      </c>
      <c r="B523" s="1666"/>
      <c r="C523" s="1666"/>
      <c r="D523" s="1666"/>
      <c r="E523" s="1666"/>
      <c r="F523" s="619"/>
      <c r="G523" s="1666"/>
      <c r="H523" s="1666"/>
      <c r="I523" s="1666"/>
      <c r="J523" s="1666"/>
    </row>
    <row r="524" spans="1:10">
      <c r="A524" s="1666"/>
      <c r="B524" s="1666"/>
      <c r="C524" s="1666"/>
      <c r="D524" s="1666"/>
      <c r="E524" s="1666"/>
      <c r="F524" s="619"/>
      <c r="G524" s="1666"/>
      <c r="H524" s="1666"/>
      <c r="I524" s="1666"/>
      <c r="J524" s="1666"/>
    </row>
    <row r="525" spans="1:10">
      <c r="A525" s="1666"/>
      <c r="B525" s="1666"/>
      <c r="C525" s="1666"/>
      <c r="D525" s="1666"/>
      <c r="E525" s="1666"/>
      <c r="F525" s="619"/>
      <c r="G525" s="1666"/>
      <c r="H525" s="1666"/>
      <c r="I525" s="1666"/>
      <c r="J525" s="1666"/>
    </row>
    <row r="526" spans="1:10">
      <c r="A526" s="1666"/>
      <c r="B526" s="1666"/>
      <c r="C526" s="1666"/>
      <c r="D526" s="1666"/>
      <c r="E526" s="1666"/>
      <c r="F526" s="619"/>
      <c r="G526" s="1666"/>
      <c r="H526" s="1666"/>
      <c r="I526" s="1666"/>
      <c r="J526" s="1666"/>
    </row>
    <row r="527" spans="1:10">
      <c r="A527" s="620"/>
      <c r="B527" s="620"/>
      <c r="C527" s="620"/>
      <c r="D527" s="620"/>
      <c r="E527" s="620"/>
      <c r="F527" s="619"/>
      <c r="G527" s="1666"/>
      <c r="H527" s="1666"/>
      <c r="I527" s="1666"/>
      <c r="J527" s="1666"/>
    </row>
    <row r="528" spans="1:10" ht="15" customHeight="1">
      <c r="A528" s="1666" t="s">
        <v>1690</v>
      </c>
      <c r="B528" s="1666"/>
      <c r="C528" s="1666"/>
      <c r="D528" s="1666"/>
      <c r="E528" s="1666"/>
      <c r="F528" s="619"/>
      <c r="G528" s="1666"/>
      <c r="H528" s="1666"/>
      <c r="I528" s="1666"/>
      <c r="J528" s="1666"/>
    </row>
    <row r="529" spans="1:10">
      <c r="A529" s="1666"/>
      <c r="B529" s="1666"/>
      <c r="C529" s="1666"/>
      <c r="D529" s="1666"/>
      <c r="E529" s="1666"/>
      <c r="F529" s="619"/>
      <c r="G529" s="1666"/>
      <c r="H529" s="1666"/>
      <c r="I529" s="1666"/>
      <c r="J529" s="1666"/>
    </row>
    <row r="530" spans="1:10">
      <c r="A530" s="1666"/>
      <c r="B530" s="1666"/>
      <c r="C530" s="1666"/>
      <c r="D530" s="1666"/>
      <c r="E530" s="1666"/>
      <c r="F530" s="619"/>
      <c r="G530" s="1666"/>
      <c r="H530" s="1666"/>
      <c r="I530" s="1666"/>
      <c r="J530" s="1666"/>
    </row>
    <row r="531" spans="1:10">
      <c r="A531" s="1666"/>
      <c r="B531" s="1666"/>
      <c r="C531" s="1666"/>
      <c r="D531" s="1666"/>
      <c r="E531" s="1666"/>
      <c r="F531" s="619"/>
      <c r="G531" s="1666"/>
      <c r="H531" s="1666"/>
      <c r="I531" s="1666"/>
      <c r="J531" s="1666"/>
    </row>
    <row r="532" spans="1:10">
      <c r="A532" s="1666"/>
      <c r="B532" s="1666"/>
      <c r="C532" s="1666"/>
      <c r="D532" s="1666"/>
      <c r="E532" s="1666"/>
      <c r="F532" s="619"/>
      <c r="G532" s="1666"/>
      <c r="H532" s="1666"/>
      <c r="I532" s="1666"/>
      <c r="J532" s="1666"/>
    </row>
    <row r="533" spans="1:10" ht="15" customHeight="1">
      <c r="A533" s="1666"/>
      <c r="B533" s="1666"/>
      <c r="C533" s="1666"/>
      <c r="D533" s="1666"/>
      <c r="E533" s="1666"/>
      <c r="F533" s="619"/>
      <c r="G533" s="1666"/>
      <c r="H533" s="1666"/>
      <c r="I533" s="1666"/>
      <c r="J533" s="1666"/>
    </row>
    <row r="534" spans="1:10">
      <c r="A534" s="1666"/>
      <c r="B534" s="1666"/>
      <c r="C534" s="1666"/>
      <c r="D534" s="1666"/>
      <c r="E534" s="1666"/>
      <c r="F534" s="619"/>
      <c r="G534" s="1666"/>
      <c r="H534" s="1666"/>
      <c r="I534" s="1666"/>
      <c r="J534" s="1666"/>
    </row>
    <row r="535" spans="1:10">
      <c r="A535" s="1666"/>
      <c r="B535" s="1666"/>
      <c r="C535" s="1666"/>
      <c r="D535" s="1666"/>
      <c r="E535" s="1666"/>
      <c r="F535" s="619"/>
      <c r="G535" s="1666"/>
      <c r="H535" s="1666"/>
      <c r="I535" s="1666"/>
      <c r="J535" s="1666"/>
    </row>
    <row r="536" spans="1:10">
      <c r="A536" s="1666"/>
      <c r="B536" s="1666"/>
      <c r="C536" s="1666"/>
      <c r="D536" s="1666"/>
      <c r="E536" s="1666"/>
      <c r="F536" s="619"/>
      <c r="G536" s="1666"/>
      <c r="H536" s="1666"/>
      <c r="I536" s="1666"/>
      <c r="J536" s="1666"/>
    </row>
    <row r="537" spans="1:10">
      <c r="A537" s="1666"/>
      <c r="B537" s="1666"/>
      <c r="C537" s="1666"/>
      <c r="D537" s="1666"/>
      <c r="E537" s="1666"/>
      <c r="F537" s="619"/>
      <c r="G537" s="1666"/>
      <c r="H537" s="1666"/>
      <c r="I537" s="1666"/>
      <c r="J537" s="1666"/>
    </row>
    <row r="538" spans="1:10">
      <c r="A538" s="1666"/>
      <c r="B538" s="1666"/>
      <c r="C538" s="1666"/>
      <c r="D538" s="1666"/>
      <c r="E538" s="1666"/>
      <c r="F538" s="619"/>
      <c r="G538" s="620"/>
      <c r="H538" s="620"/>
      <c r="I538" s="620"/>
      <c r="J538" s="620"/>
    </row>
    <row r="539" spans="1:10" ht="15" customHeight="1">
      <c r="A539" s="1666"/>
      <c r="B539" s="1666"/>
      <c r="C539" s="1666"/>
      <c r="D539" s="1666"/>
      <c r="E539" s="1666"/>
      <c r="F539" s="619"/>
      <c r="G539" s="1666" t="s">
        <v>1691</v>
      </c>
      <c r="H539" s="1666"/>
      <c r="I539" s="1666"/>
      <c r="J539" s="1666"/>
    </row>
    <row r="540" spans="1:10">
      <c r="A540" s="1666"/>
      <c r="B540" s="1666"/>
      <c r="C540" s="1666"/>
      <c r="D540" s="1666"/>
      <c r="E540" s="1666"/>
      <c r="F540" s="619"/>
      <c r="G540" s="1666"/>
      <c r="H540" s="1666"/>
      <c r="I540" s="1666"/>
      <c r="J540" s="1666"/>
    </row>
    <row r="541" spans="1:10" ht="15" customHeight="1">
      <c r="A541" s="1666"/>
      <c r="B541" s="1666"/>
      <c r="C541" s="1666"/>
      <c r="D541" s="1666"/>
      <c r="E541" s="1666"/>
      <c r="F541" s="619"/>
      <c r="G541" s="1666"/>
      <c r="H541" s="1666"/>
      <c r="I541" s="1666"/>
      <c r="J541" s="1666"/>
    </row>
    <row r="542" spans="1:10">
      <c r="A542" s="1666"/>
      <c r="B542" s="1666"/>
      <c r="C542" s="1666"/>
      <c r="D542" s="1666"/>
      <c r="E542" s="1666"/>
      <c r="F542" s="619"/>
      <c r="G542" s="1666"/>
      <c r="H542" s="1666"/>
      <c r="I542" s="1666"/>
      <c r="J542" s="1666"/>
    </row>
    <row r="543" spans="1:10">
      <c r="A543" s="1666"/>
      <c r="B543" s="1666"/>
      <c r="C543" s="1666"/>
      <c r="D543" s="1666"/>
      <c r="E543" s="1666"/>
      <c r="F543" s="619"/>
      <c r="G543" s="1666"/>
      <c r="H543" s="1666"/>
      <c r="I543" s="1666"/>
      <c r="J543" s="1666"/>
    </row>
    <row r="544" spans="1:10">
      <c r="A544" s="1666"/>
      <c r="B544" s="1666"/>
      <c r="C544" s="1666"/>
      <c r="D544" s="1666"/>
      <c r="E544" s="1666"/>
      <c r="F544" s="619"/>
      <c r="G544" s="620"/>
      <c r="H544" s="620"/>
      <c r="I544" s="620"/>
      <c r="J544" s="620"/>
    </row>
    <row r="545" spans="1:10" ht="15" customHeight="1">
      <c r="A545" s="1666"/>
      <c r="B545" s="1666"/>
      <c r="C545" s="1666"/>
      <c r="D545" s="1666"/>
      <c r="E545" s="1666"/>
      <c r="F545" s="619"/>
      <c r="G545" s="1666" t="s">
        <v>1692</v>
      </c>
      <c r="H545" s="1666"/>
      <c r="I545" s="1666"/>
      <c r="J545" s="1666"/>
    </row>
    <row r="546" spans="1:10">
      <c r="A546" s="1666"/>
      <c r="B546" s="1666"/>
      <c r="C546" s="1666"/>
      <c r="D546" s="1666"/>
      <c r="E546" s="1666"/>
      <c r="F546" s="619"/>
      <c r="G546" s="1666"/>
      <c r="H546" s="1666"/>
      <c r="I546" s="1666"/>
      <c r="J546" s="1666"/>
    </row>
    <row r="547" spans="1:10">
      <c r="A547" s="1666"/>
      <c r="B547" s="1666"/>
      <c r="C547" s="1666"/>
      <c r="D547" s="1666"/>
      <c r="E547" s="1666"/>
      <c r="F547" s="619"/>
      <c r="G547" s="1666"/>
      <c r="H547" s="1666"/>
      <c r="I547" s="1666"/>
      <c r="J547" s="1666"/>
    </row>
    <row r="548" spans="1:10">
      <c r="A548" s="1666"/>
      <c r="B548" s="1666"/>
      <c r="C548" s="1666"/>
      <c r="D548" s="1666"/>
      <c r="E548" s="1666"/>
      <c r="F548" s="619"/>
      <c r="G548" s="1666"/>
      <c r="H548" s="1666"/>
      <c r="I548" s="1666"/>
      <c r="J548" s="1666"/>
    </row>
    <row r="549" spans="1:10">
      <c r="A549" s="1666"/>
      <c r="B549" s="1666"/>
      <c r="C549" s="1666"/>
      <c r="D549" s="1666"/>
      <c r="E549" s="1666"/>
      <c r="F549" s="619"/>
      <c r="G549" s="1666"/>
      <c r="H549" s="1666"/>
      <c r="I549" s="1666"/>
      <c r="J549" s="1666"/>
    </row>
    <row r="550" spans="1:10">
      <c r="A550" s="620"/>
      <c r="B550" s="620"/>
      <c r="C550" s="620"/>
      <c r="D550" s="620"/>
      <c r="E550" s="620"/>
      <c r="F550" s="619"/>
      <c r="G550" s="1666"/>
      <c r="H550" s="1666"/>
      <c r="I550" s="1666"/>
      <c r="J550" s="1666"/>
    </row>
    <row r="551" spans="1:10">
      <c r="A551" s="620"/>
      <c r="B551" s="620"/>
      <c r="C551" s="620"/>
      <c r="D551" s="620"/>
      <c r="E551" s="620"/>
      <c r="F551" s="619"/>
      <c r="G551" s="1666"/>
      <c r="H551" s="1666"/>
      <c r="I551" s="1666"/>
      <c r="J551" s="1666"/>
    </row>
    <row r="552" spans="1:10" ht="15" customHeight="1">
      <c r="A552" s="1666" t="s">
        <v>1693</v>
      </c>
      <c r="B552" s="1666"/>
      <c r="C552" s="1666"/>
      <c r="D552" s="1666"/>
      <c r="E552" s="1666"/>
      <c r="F552" s="619"/>
      <c r="G552" s="1666" t="s">
        <v>1694</v>
      </c>
      <c r="H552" s="1666"/>
      <c r="I552" s="1666"/>
      <c r="J552" s="1666"/>
    </row>
    <row r="553" spans="1:10" ht="15" customHeight="1">
      <c r="A553" s="1666"/>
      <c r="B553" s="1666"/>
      <c r="C553" s="1666"/>
      <c r="D553" s="1666"/>
      <c r="E553" s="1666"/>
      <c r="F553" s="619"/>
      <c r="G553" s="1666"/>
      <c r="H553" s="1666"/>
      <c r="I553" s="1666"/>
      <c r="J553" s="1666"/>
    </row>
    <row r="554" spans="1:10">
      <c r="A554" s="1666"/>
      <c r="B554" s="1666"/>
      <c r="C554" s="1666"/>
      <c r="D554" s="1666"/>
      <c r="E554" s="1666"/>
      <c r="F554" s="619"/>
      <c r="G554" s="1666"/>
      <c r="H554" s="1666"/>
      <c r="I554" s="1666"/>
      <c r="J554" s="1666"/>
    </row>
    <row r="555" spans="1:10">
      <c r="A555" s="1666"/>
      <c r="B555" s="1666"/>
      <c r="C555" s="1666"/>
      <c r="D555" s="1666"/>
      <c r="E555" s="1666"/>
      <c r="F555" s="619"/>
      <c r="G555" s="1666"/>
      <c r="H555" s="1666"/>
      <c r="I555" s="1666"/>
      <c r="J555" s="1666"/>
    </row>
    <row r="556" spans="1:10">
      <c r="A556" s="1666"/>
      <c r="B556" s="1666"/>
      <c r="C556" s="1666"/>
      <c r="D556" s="1666"/>
      <c r="E556" s="1666"/>
      <c r="F556" s="619"/>
      <c r="G556" s="1666"/>
      <c r="H556" s="1666"/>
      <c r="I556" s="1666"/>
      <c r="J556" s="1666"/>
    </row>
    <row r="557" spans="1:10">
      <c r="A557" s="620"/>
      <c r="B557" s="620"/>
      <c r="C557" s="620"/>
      <c r="D557" s="620"/>
      <c r="E557" s="620"/>
      <c r="F557" s="619"/>
      <c r="G557" s="1666"/>
      <c r="H557" s="1666"/>
      <c r="I557" s="1666"/>
      <c r="J557" s="1666"/>
    </row>
    <row r="558" spans="1:10" ht="15" customHeight="1">
      <c r="A558" s="1666" t="s">
        <v>1695</v>
      </c>
      <c r="B558" s="1666"/>
      <c r="C558" s="1666"/>
      <c r="D558" s="1666"/>
      <c r="E558" s="1666"/>
      <c r="F558" s="619"/>
      <c r="G558" s="1666"/>
      <c r="H558" s="1666"/>
      <c r="I558" s="1666"/>
      <c r="J558" s="1666"/>
    </row>
    <row r="559" spans="1:10">
      <c r="A559" s="1666"/>
      <c r="B559" s="1666"/>
      <c r="C559" s="1666"/>
      <c r="D559" s="1666"/>
      <c r="E559" s="1666"/>
      <c r="F559" s="619"/>
      <c r="G559" s="1666"/>
      <c r="H559" s="1666"/>
      <c r="I559" s="1666"/>
      <c r="J559" s="1666"/>
    </row>
    <row r="560" spans="1:10">
      <c r="A560" s="1666"/>
      <c r="B560" s="1666"/>
      <c r="C560" s="1666"/>
      <c r="D560" s="1666"/>
      <c r="E560" s="1666"/>
      <c r="F560" s="619"/>
      <c r="G560" s="1666"/>
      <c r="H560" s="1666"/>
      <c r="I560" s="1666"/>
      <c r="J560" s="1666"/>
    </row>
    <row r="561" spans="1:10" ht="15" customHeight="1">
      <c r="A561" s="1666"/>
      <c r="B561" s="1666"/>
      <c r="C561" s="1666"/>
      <c r="D561" s="1666"/>
      <c r="E561" s="1666"/>
      <c r="F561" s="619"/>
      <c r="G561" s="1666"/>
      <c r="H561" s="1666"/>
      <c r="I561" s="1666"/>
      <c r="J561" s="1666"/>
    </row>
    <row r="562" spans="1:10">
      <c r="A562" s="1666"/>
      <c r="B562" s="1666"/>
      <c r="C562" s="1666"/>
      <c r="D562" s="1666"/>
      <c r="E562" s="1666"/>
      <c r="F562" s="619"/>
      <c r="G562" s="1666"/>
      <c r="H562" s="1666"/>
      <c r="I562" s="1666"/>
      <c r="J562" s="1666"/>
    </row>
    <row r="563" spans="1:10">
      <c r="A563" s="1666"/>
      <c r="B563" s="1666"/>
      <c r="C563" s="1666"/>
      <c r="D563" s="1666"/>
      <c r="E563" s="1666"/>
      <c r="F563" s="619"/>
      <c r="G563" s="1666"/>
      <c r="H563" s="1666"/>
      <c r="I563" s="1666"/>
      <c r="J563" s="1666"/>
    </row>
    <row r="564" spans="1:10">
      <c r="A564" s="1666"/>
      <c r="B564" s="1666"/>
      <c r="C564" s="1666"/>
      <c r="D564" s="1666"/>
      <c r="E564" s="1666"/>
      <c r="F564" s="619"/>
      <c r="G564" s="1666"/>
      <c r="H564" s="1666"/>
      <c r="I564" s="1666"/>
      <c r="J564" s="1666"/>
    </row>
    <row r="565" spans="1:10">
      <c r="A565" s="1666"/>
      <c r="B565" s="1666"/>
      <c r="C565" s="1666"/>
      <c r="D565" s="1666"/>
      <c r="E565" s="1666"/>
      <c r="F565" s="619"/>
      <c r="G565" s="1666"/>
      <c r="H565" s="1666"/>
      <c r="I565" s="1666"/>
      <c r="J565" s="1666"/>
    </row>
    <row r="566" spans="1:10" ht="15" customHeight="1">
      <c r="A566" s="620"/>
      <c r="B566" s="620"/>
      <c r="C566" s="620"/>
      <c r="D566" s="620"/>
      <c r="E566" s="620"/>
      <c r="F566" s="619"/>
      <c r="G566" s="620"/>
      <c r="H566" s="620"/>
      <c r="I566" s="620"/>
      <c r="J566" s="620"/>
    </row>
    <row r="567" spans="1:10" ht="15" customHeight="1">
      <c r="A567" s="1668" t="s">
        <v>1696</v>
      </c>
      <c r="B567" s="1668"/>
      <c r="C567" s="1668"/>
      <c r="D567" s="1668"/>
      <c r="E567" s="1668"/>
      <c r="F567" s="619"/>
      <c r="G567" s="1666" t="s">
        <v>1697</v>
      </c>
      <c r="H567" s="1666"/>
      <c r="I567" s="1666"/>
      <c r="J567" s="1666"/>
    </row>
    <row r="568" spans="1:10">
      <c r="A568" s="620"/>
      <c r="B568" s="620"/>
      <c r="C568" s="620"/>
      <c r="D568" s="620"/>
      <c r="E568" s="620"/>
      <c r="F568" s="619"/>
      <c r="G568" s="1666"/>
      <c r="H568" s="1666"/>
      <c r="I568" s="1666"/>
      <c r="J568" s="1666"/>
    </row>
    <row r="569" spans="1:10" ht="15" customHeight="1">
      <c r="A569" s="1666" t="s">
        <v>1698</v>
      </c>
      <c r="B569" s="1666"/>
      <c r="C569" s="1666"/>
      <c r="D569" s="1666"/>
      <c r="E569" s="1666"/>
      <c r="F569" s="619"/>
      <c r="G569" s="1666"/>
      <c r="H569" s="1666"/>
      <c r="I569" s="1666"/>
      <c r="J569" s="1666"/>
    </row>
    <row r="570" spans="1:10">
      <c r="A570" s="1666"/>
      <c r="B570" s="1666"/>
      <c r="C570" s="1666"/>
      <c r="D570" s="1666"/>
      <c r="E570" s="1666"/>
      <c r="F570" s="619"/>
      <c r="G570" s="1666"/>
      <c r="H570" s="1666"/>
      <c r="I570" s="1666"/>
      <c r="J570" s="1666"/>
    </row>
    <row r="571" spans="1:10" ht="15" customHeight="1">
      <c r="A571" s="1666"/>
      <c r="B571" s="1666"/>
      <c r="C571" s="1666"/>
      <c r="D571" s="1666"/>
      <c r="E571" s="1666"/>
      <c r="F571" s="619"/>
      <c r="G571" s="1666"/>
      <c r="H571" s="1666"/>
      <c r="I571" s="1666"/>
      <c r="J571" s="1666"/>
    </row>
    <row r="572" spans="1:10">
      <c r="A572" s="1666"/>
      <c r="B572" s="1666"/>
      <c r="C572" s="1666"/>
      <c r="D572" s="1666"/>
      <c r="E572" s="1666"/>
      <c r="F572" s="619"/>
      <c r="G572" s="1666"/>
      <c r="H572" s="1666"/>
      <c r="I572" s="1666"/>
      <c r="J572" s="1666"/>
    </row>
    <row r="573" spans="1:10">
      <c r="A573" s="1666"/>
      <c r="B573" s="1666"/>
      <c r="C573" s="1666"/>
      <c r="D573" s="1666"/>
      <c r="E573" s="1666"/>
      <c r="F573" s="619"/>
      <c r="G573" s="1666"/>
      <c r="H573" s="1666"/>
      <c r="I573" s="1666"/>
      <c r="J573" s="1666"/>
    </row>
    <row r="574" spans="1:10">
      <c r="A574" s="1666"/>
      <c r="B574" s="1666"/>
      <c r="C574" s="1666"/>
      <c r="D574" s="1666"/>
      <c r="E574" s="1666"/>
      <c r="F574" s="619"/>
      <c r="G574" s="1666"/>
      <c r="H574" s="1666"/>
      <c r="I574" s="1666"/>
      <c r="J574" s="1666"/>
    </row>
    <row r="575" spans="1:10">
      <c r="A575" s="1666"/>
      <c r="B575" s="1666"/>
      <c r="C575" s="1666"/>
      <c r="D575" s="1666"/>
      <c r="E575" s="1666"/>
      <c r="F575" s="619"/>
      <c r="G575" s="1666"/>
      <c r="H575" s="1666"/>
      <c r="I575" s="1666"/>
      <c r="J575" s="1666"/>
    </row>
    <row r="576" spans="1:10">
      <c r="A576" s="1666"/>
      <c r="B576" s="1666"/>
      <c r="C576" s="1666"/>
      <c r="D576" s="1666"/>
      <c r="E576" s="1666"/>
      <c r="F576" s="619"/>
      <c r="G576" s="1666"/>
      <c r="H576" s="1666"/>
      <c r="I576" s="1666"/>
      <c r="J576" s="1666"/>
    </row>
    <row r="577" spans="1:10">
      <c r="A577" s="1666"/>
      <c r="B577" s="1666"/>
      <c r="C577" s="1666"/>
      <c r="D577" s="1666"/>
      <c r="E577" s="1666"/>
      <c r="F577" s="619"/>
      <c r="G577" s="1666"/>
      <c r="H577" s="1666"/>
      <c r="I577" s="1666"/>
      <c r="J577" s="1666"/>
    </row>
    <row r="578" spans="1:10">
      <c r="A578" s="1666"/>
      <c r="B578" s="1666"/>
      <c r="C578" s="1666"/>
      <c r="D578" s="1666"/>
      <c r="E578" s="1666"/>
      <c r="F578" s="619"/>
      <c r="G578" s="1666"/>
      <c r="H578" s="1666"/>
      <c r="I578" s="1666"/>
      <c r="J578" s="1666"/>
    </row>
    <row r="579" spans="1:10">
      <c r="A579" s="1666"/>
      <c r="B579" s="1666"/>
      <c r="C579" s="1666"/>
      <c r="D579" s="1666"/>
      <c r="E579" s="1666"/>
      <c r="F579" s="619"/>
      <c r="G579" s="1666"/>
      <c r="H579" s="1666"/>
      <c r="I579" s="1666"/>
      <c r="J579" s="1666"/>
    </row>
    <row r="580" spans="1:10">
      <c r="A580" s="620"/>
      <c r="B580" s="620"/>
      <c r="C580" s="620"/>
      <c r="D580" s="620"/>
      <c r="E580" s="620"/>
      <c r="F580" s="619"/>
      <c r="G580" s="1666"/>
      <c r="H580" s="1666"/>
      <c r="I580" s="1666"/>
      <c r="J580" s="1666"/>
    </row>
    <row r="581" spans="1:10" ht="15" customHeight="1">
      <c r="A581" s="1666" t="s">
        <v>1699</v>
      </c>
      <c r="B581" s="1666"/>
      <c r="C581" s="1666"/>
      <c r="D581" s="1666"/>
      <c r="E581" s="1666"/>
      <c r="F581" s="619"/>
      <c r="G581" s="1666"/>
      <c r="H581" s="1666"/>
      <c r="I581" s="1666"/>
      <c r="J581" s="1666"/>
    </row>
    <row r="582" spans="1:10">
      <c r="A582" s="1666"/>
      <c r="B582" s="1666"/>
      <c r="C582" s="1666"/>
      <c r="D582" s="1666"/>
      <c r="E582" s="1666"/>
      <c r="F582" s="619"/>
      <c r="G582" s="1666"/>
      <c r="H582" s="1666"/>
      <c r="I582" s="1666"/>
      <c r="J582" s="1666"/>
    </row>
    <row r="583" spans="1:10">
      <c r="A583" s="1666"/>
      <c r="B583" s="1666"/>
      <c r="C583" s="1666"/>
      <c r="D583" s="1666"/>
      <c r="E583" s="1666"/>
      <c r="F583" s="619"/>
      <c r="G583" s="1666"/>
      <c r="H583" s="1666"/>
      <c r="I583" s="1666"/>
      <c r="J583" s="1666"/>
    </row>
    <row r="584" spans="1:10">
      <c r="A584" s="1666"/>
      <c r="B584" s="1666"/>
      <c r="C584" s="1666"/>
      <c r="D584" s="1666"/>
      <c r="E584" s="1666"/>
      <c r="F584" s="619"/>
      <c r="G584" s="1666"/>
      <c r="H584" s="1666"/>
      <c r="I584" s="1666"/>
      <c r="J584" s="1666"/>
    </row>
    <row r="585" spans="1:10">
      <c r="A585" s="1666"/>
      <c r="B585" s="1666"/>
      <c r="C585" s="1666"/>
      <c r="D585" s="1666"/>
      <c r="E585" s="1666"/>
      <c r="F585" s="619"/>
      <c r="G585" s="1666"/>
      <c r="H585" s="1666"/>
      <c r="I585" s="1666"/>
      <c r="J585" s="1666"/>
    </row>
    <row r="586" spans="1:10">
      <c r="A586" s="1666"/>
      <c r="B586" s="1666"/>
      <c r="C586" s="1666"/>
      <c r="D586" s="1666"/>
      <c r="E586" s="1666"/>
      <c r="F586" s="619"/>
      <c r="G586" s="1666"/>
      <c r="H586" s="1666"/>
      <c r="I586" s="1666"/>
      <c r="J586" s="1666"/>
    </row>
    <row r="587" spans="1:10">
      <c r="A587" s="1666"/>
      <c r="B587" s="1666"/>
      <c r="C587" s="1666"/>
      <c r="D587" s="1666"/>
      <c r="E587" s="1666"/>
      <c r="F587" s="619"/>
      <c r="G587" s="1666"/>
      <c r="H587" s="1666"/>
      <c r="I587" s="1666"/>
      <c r="J587" s="1666"/>
    </row>
    <row r="588" spans="1:10">
      <c r="A588" s="1666"/>
      <c r="B588" s="1666"/>
      <c r="C588" s="1666"/>
      <c r="D588" s="1666"/>
      <c r="E588" s="1666"/>
      <c r="F588" s="619"/>
      <c r="G588" s="642"/>
      <c r="H588" s="642"/>
      <c r="I588" s="642"/>
      <c r="J588" s="642"/>
    </row>
    <row r="589" spans="1:10" ht="15" customHeight="1">
      <c r="A589" s="620"/>
      <c r="B589" s="620"/>
      <c r="C589" s="620"/>
      <c r="D589" s="620"/>
      <c r="E589" s="620"/>
      <c r="F589" s="619"/>
      <c r="G589" s="1666" t="s">
        <v>1700</v>
      </c>
      <c r="H589" s="1666"/>
      <c r="I589" s="1666"/>
      <c r="J589" s="1666"/>
    </row>
    <row r="590" spans="1:10">
      <c r="A590" s="1666" t="s">
        <v>1701</v>
      </c>
      <c r="B590" s="1666"/>
      <c r="C590" s="1666"/>
      <c r="D590" s="1666"/>
      <c r="E590" s="1666"/>
      <c r="F590" s="619"/>
      <c r="G590" s="1666"/>
      <c r="H590" s="1666"/>
      <c r="I590" s="1666"/>
      <c r="J590" s="1666"/>
    </row>
    <row r="591" spans="1:10" ht="15" customHeight="1">
      <c r="A591" s="1666"/>
      <c r="B591" s="1666"/>
      <c r="C591" s="1666"/>
      <c r="D591" s="1666"/>
      <c r="E591" s="1666"/>
      <c r="F591" s="619"/>
      <c r="G591" s="1666"/>
      <c r="H591" s="1666"/>
      <c r="I591" s="1666"/>
      <c r="J591" s="1666"/>
    </row>
    <row r="592" spans="1:10">
      <c r="A592" s="1666"/>
      <c r="B592" s="1666"/>
      <c r="C592" s="1666"/>
      <c r="D592" s="1666"/>
      <c r="E592" s="1666"/>
      <c r="F592" s="619"/>
      <c r="G592" s="1666"/>
      <c r="H592" s="1666"/>
      <c r="I592" s="1666"/>
      <c r="J592" s="1666"/>
    </row>
    <row r="593" spans="1:10">
      <c r="A593" s="1666"/>
      <c r="B593" s="1666"/>
      <c r="C593" s="1666"/>
      <c r="D593" s="1666"/>
      <c r="E593" s="1666"/>
      <c r="F593" s="619"/>
      <c r="G593" s="1666"/>
      <c r="H593" s="1666"/>
      <c r="I593" s="1666"/>
      <c r="J593" s="1666"/>
    </row>
    <row r="594" spans="1:10">
      <c r="A594" s="1666"/>
      <c r="B594" s="1666"/>
      <c r="C594" s="1666"/>
      <c r="D594" s="1666"/>
      <c r="E594" s="1666"/>
      <c r="F594" s="619"/>
      <c r="G594" s="1666"/>
      <c r="H594" s="1666"/>
      <c r="I594" s="1666"/>
      <c r="J594" s="1666"/>
    </row>
    <row r="595" spans="1:10" ht="15" customHeight="1">
      <c r="A595" s="1666"/>
      <c r="B595" s="1666"/>
      <c r="C595" s="1666"/>
      <c r="D595" s="1666"/>
      <c r="E595" s="1666"/>
      <c r="F595" s="619"/>
      <c r="H595" s="620"/>
      <c r="I595" s="620"/>
      <c r="J595" s="620"/>
    </row>
    <row r="596" spans="1:10">
      <c r="A596" s="1666"/>
      <c r="B596" s="1666"/>
      <c r="C596" s="1666"/>
      <c r="D596" s="1666"/>
      <c r="E596" s="1666"/>
      <c r="F596" s="619"/>
      <c r="G596" s="1666" t="s">
        <v>1702</v>
      </c>
      <c r="H596" s="1666"/>
      <c r="I596" s="1666"/>
      <c r="J596" s="1666"/>
    </row>
    <row r="597" spans="1:10">
      <c r="A597" s="1666"/>
      <c r="B597" s="1666"/>
      <c r="C597" s="1666"/>
      <c r="D597" s="1666"/>
      <c r="E597" s="1666"/>
      <c r="F597" s="619"/>
      <c r="G597" s="1666"/>
      <c r="H597" s="1666"/>
      <c r="I597" s="1666"/>
      <c r="J597" s="1666"/>
    </row>
    <row r="598" spans="1:10">
      <c r="A598" s="1666"/>
      <c r="B598" s="1666"/>
      <c r="C598" s="1666"/>
      <c r="D598" s="1666"/>
      <c r="E598" s="1666"/>
      <c r="F598" s="619"/>
      <c r="G598" s="1666"/>
      <c r="H598" s="1666"/>
      <c r="I598" s="1666"/>
      <c r="J598" s="1666"/>
    </row>
    <row r="599" spans="1:10">
      <c r="A599" s="1666"/>
      <c r="B599" s="1666"/>
      <c r="C599" s="1666"/>
      <c r="D599" s="1666"/>
      <c r="E599" s="1666"/>
      <c r="F599" s="619"/>
      <c r="G599" s="1666"/>
      <c r="H599" s="1666"/>
      <c r="I599" s="1666"/>
      <c r="J599" s="1666"/>
    </row>
    <row r="600" spans="1:10">
      <c r="A600" s="1666"/>
      <c r="B600" s="1666"/>
      <c r="C600" s="1666"/>
      <c r="D600" s="1666"/>
      <c r="E600" s="1666"/>
      <c r="F600" s="619"/>
      <c r="G600" s="1666"/>
      <c r="H600" s="1666"/>
      <c r="I600" s="1666"/>
      <c r="J600" s="1666"/>
    </row>
    <row r="601" spans="1:10">
      <c r="A601" s="1666"/>
      <c r="B601" s="1666"/>
      <c r="C601" s="1666"/>
      <c r="D601" s="1666"/>
      <c r="E601" s="1666"/>
      <c r="F601" s="619"/>
      <c r="G601" s="642"/>
      <c r="H601" s="642"/>
      <c r="I601" s="642"/>
      <c r="J601" s="642"/>
    </row>
    <row r="602" spans="1:10">
      <c r="A602" s="1666" t="s">
        <v>1703</v>
      </c>
      <c r="B602" s="1666"/>
      <c r="C602" s="1666"/>
      <c r="D602" s="1666"/>
      <c r="E602" s="1666"/>
      <c r="F602" s="619"/>
      <c r="G602" s="642"/>
      <c r="H602" s="642"/>
      <c r="I602" s="642"/>
      <c r="J602" s="642"/>
    </row>
    <row r="603" spans="1:10">
      <c r="A603" s="1666"/>
      <c r="B603" s="1666"/>
      <c r="C603" s="1666"/>
      <c r="D603" s="1666"/>
      <c r="E603" s="1666"/>
      <c r="F603" s="619"/>
      <c r="G603" s="642"/>
      <c r="H603" s="642"/>
      <c r="I603" s="642"/>
      <c r="J603" s="642"/>
    </row>
    <row r="604" spans="1:10">
      <c r="A604" s="1666"/>
      <c r="B604" s="1666"/>
      <c r="C604" s="1666"/>
      <c r="D604" s="1666"/>
      <c r="E604" s="1666"/>
      <c r="F604" s="619"/>
      <c r="G604" s="642"/>
      <c r="H604" s="642"/>
      <c r="I604" s="642"/>
      <c r="J604" s="642"/>
    </row>
    <row r="605" spans="1:10">
      <c r="A605" s="1666"/>
      <c r="B605" s="1666"/>
      <c r="C605" s="1666"/>
      <c r="D605" s="1666"/>
      <c r="E605" s="1666"/>
      <c r="F605" s="619"/>
      <c r="G605" s="642"/>
      <c r="H605" s="642"/>
      <c r="I605" s="642"/>
      <c r="J605" s="642"/>
    </row>
    <row r="606" spans="1:10">
      <c r="A606" s="642"/>
      <c r="B606" s="642"/>
      <c r="C606" s="642"/>
      <c r="D606" s="642"/>
      <c r="E606" s="642"/>
      <c r="F606" s="619"/>
      <c r="G606" s="642"/>
      <c r="H606" s="642"/>
      <c r="I606" s="642"/>
      <c r="J606" s="642"/>
    </row>
    <row r="607" spans="1:10" ht="15" customHeight="1">
      <c r="A607" s="1666" t="s">
        <v>1704</v>
      </c>
      <c r="B607" s="1666"/>
      <c r="C607" s="1666"/>
      <c r="D607" s="1666"/>
      <c r="E607" s="1666"/>
      <c r="F607" s="619"/>
      <c r="G607" s="642"/>
      <c r="H607" s="642"/>
      <c r="I607" s="642"/>
      <c r="J607" s="642"/>
    </row>
    <row r="608" spans="1:10">
      <c r="A608" s="1666"/>
      <c r="B608" s="1666"/>
      <c r="C608" s="1666"/>
      <c r="D608" s="1666"/>
      <c r="E608" s="1666"/>
      <c r="F608" s="619"/>
      <c r="G608" s="642"/>
      <c r="H608" s="642"/>
      <c r="I608" s="642"/>
      <c r="J608" s="642"/>
    </row>
    <row r="609" spans="1:10">
      <c r="A609" s="1666"/>
      <c r="B609" s="1666"/>
      <c r="C609" s="1666"/>
      <c r="D609" s="1666"/>
      <c r="E609" s="1666"/>
      <c r="F609" s="619"/>
      <c r="G609" s="642"/>
      <c r="H609" s="642"/>
      <c r="I609" s="642"/>
      <c r="J609" s="642"/>
    </row>
    <row r="610" spans="1:10">
      <c r="A610" s="1666"/>
      <c r="B610" s="1666"/>
      <c r="C610" s="1666"/>
      <c r="D610" s="1666"/>
      <c r="E610" s="1666"/>
      <c r="F610" s="619"/>
      <c r="G610" s="642"/>
      <c r="H610" s="642"/>
      <c r="I610" s="642"/>
      <c r="J610" s="642"/>
    </row>
    <row r="611" spans="1:10">
      <c r="A611" s="620"/>
      <c r="B611" s="620"/>
      <c r="C611" s="620"/>
      <c r="D611" s="620"/>
      <c r="E611" s="620"/>
      <c r="F611" s="619"/>
      <c r="G611" s="642"/>
      <c r="H611" s="642"/>
      <c r="I611" s="642"/>
      <c r="J611" s="642"/>
    </row>
    <row r="612" spans="1:10">
      <c r="A612" s="1666" t="s">
        <v>1705</v>
      </c>
      <c r="B612" s="1666"/>
      <c r="C612" s="1666"/>
      <c r="D612" s="1666"/>
      <c r="E612" s="1666"/>
      <c r="F612" s="619"/>
      <c r="G612" s="642"/>
      <c r="H612" s="642"/>
      <c r="I612" s="642"/>
      <c r="J612" s="642"/>
    </row>
    <row r="613" spans="1:10">
      <c r="A613" s="1666"/>
      <c r="B613" s="1666"/>
      <c r="C613" s="1666"/>
      <c r="D613" s="1666"/>
      <c r="E613" s="1666"/>
      <c r="F613" s="619"/>
      <c r="G613" s="642"/>
      <c r="H613" s="642"/>
      <c r="I613" s="642"/>
      <c r="J613" s="642"/>
    </row>
    <row r="614" spans="1:10">
      <c r="A614" s="1666"/>
      <c r="B614" s="1666"/>
      <c r="C614" s="1666"/>
      <c r="D614" s="1666"/>
      <c r="E614" s="1666"/>
      <c r="F614" s="619"/>
      <c r="G614" s="642"/>
      <c r="H614" s="642"/>
      <c r="I614" s="642"/>
      <c r="J614" s="642"/>
    </row>
    <row r="615" spans="1:10">
      <c r="A615" s="642"/>
      <c r="B615" s="642"/>
      <c r="C615" s="642"/>
      <c r="D615" s="642"/>
      <c r="E615" s="642"/>
      <c r="F615" s="619"/>
      <c r="G615" s="642"/>
      <c r="H615" s="642"/>
      <c r="I615" s="642"/>
      <c r="J615" s="642"/>
    </row>
    <row r="616" spans="1:10">
      <c r="A616" s="1666" t="s">
        <v>1706</v>
      </c>
      <c r="B616" s="1666"/>
      <c r="C616" s="1666"/>
      <c r="D616" s="1666"/>
      <c r="E616" s="1666"/>
      <c r="F616" s="619"/>
      <c r="G616" s="642"/>
      <c r="H616" s="642"/>
      <c r="I616" s="642"/>
      <c r="J616" s="642"/>
    </row>
    <row r="617" spans="1:10">
      <c r="A617" s="1666"/>
      <c r="B617" s="1666"/>
      <c r="C617" s="1666"/>
      <c r="D617" s="1666"/>
      <c r="E617" s="1666"/>
      <c r="F617" s="619"/>
      <c r="G617" s="642"/>
      <c r="H617" s="642"/>
      <c r="I617" s="642"/>
      <c r="J617" s="642"/>
    </row>
    <row r="618" spans="1:10">
      <c r="A618" s="1666"/>
      <c r="B618" s="1666"/>
      <c r="C618" s="1666"/>
      <c r="D618" s="1666"/>
      <c r="E618" s="1666"/>
      <c r="F618" s="619"/>
      <c r="G618" s="642"/>
      <c r="H618" s="642"/>
      <c r="I618" s="642"/>
      <c r="J618" s="642"/>
    </row>
    <row r="619" spans="1:10">
      <c r="A619" s="642"/>
      <c r="B619" s="642"/>
      <c r="C619" s="642"/>
      <c r="D619" s="642"/>
      <c r="E619" s="642"/>
      <c r="F619" s="619"/>
      <c r="G619" s="642"/>
      <c r="H619" s="642"/>
      <c r="I619" s="642"/>
      <c r="J619" s="642"/>
    </row>
    <row r="620" spans="1:10" ht="15" customHeight="1">
      <c r="A620" s="1666" t="s">
        <v>1707</v>
      </c>
      <c r="B620" s="1666"/>
      <c r="C620" s="1666"/>
      <c r="D620" s="1666"/>
      <c r="E620" s="1666"/>
      <c r="F620" s="619"/>
      <c r="G620" s="642"/>
      <c r="H620" s="642"/>
      <c r="I620" s="642"/>
      <c r="J620" s="642"/>
    </row>
    <row r="621" spans="1:10">
      <c r="A621" s="1666"/>
      <c r="B621" s="1666"/>
      <c r="C621" s="1666"/>
      <c r="D621" s="1666"/>
      <c r="E621" s="1666"/>
      <c r="F621" s="619"/>
      <c r="G621" s="642"/>
      <c r="H621" s="642"/>
      <c r="I621" s="642"/>
      <c r="J621" s="642"/>
    </row>
    <row r="622" spans="1:10">
      <c r="A622" s="1666"/>
      <c r="B622" s="1666"/>
      <c r="C622" s="1666"/>
      <c r="D622" s="1666"/>
      <c r="E622" s="1666"/>
      <c r="F622" s="619"/>
      <c r="G622" s="642"/>
      <c r="H622" s="642"/>
      <c r="I622" s="642"/>
      <c r="J622" s="642"/>
    </row>
    <row r="623" spans="1:10">
      <c r="A623" s="1666"/>
      <c r="B623" s="1666"/>
      <c r="C623" s="1666"/>
      <c r="D623" s="1666"/>
      <c r="E623" s="1666"/>
      <c r="F623" s="619"/>
      <c r="G623" s="642"/>
      <c r="H623" s="642"/>
      <c r="I623" s="642"/>
      <c r="J623" s="642"/>
    </row>
    <row r="624" spans="1:10">
      <c r="A624" s="1666"/>
      <c r="B624" s="1666"/>
      <c r="C624" s="1666"/>
      <c r="D624" s="1666"/>
      <c r="E624" s="1666"/>
      <c r="F624" s="619"/>
      <c r="G624" s="642"/>
      <c r="H624" s="642"/>
      <c r="I624" s="642"/>
      <c r="J624" s="642"/>
    </row>
    <row r="625" spans="1:10">
      <c r="A625" s="1666"/>
      <c r="B625" s="1666"/>
      <c r="C625" s="1666"/>
      <c r="D625" s="1666"/>
      <c r="E625" s="1666"/>
      <c r="F625" s="619"/>
      <c r="G625" s="642"/>
      <c r="H625" s="642"/>
      <c r="I625" s="642"/>
      <c r="J625" s="642"/>
    </row>
    <row r="626" spans="1:10">
      <c r="A626" s="1666"/>
      <c r="B626" s="1666"/>
      <c r="C626" s="1666"/>
      <c r="D626" s="1666"/>
      <c r="E626" s="1666"/>
      <c r="F626" s="619"/>
      <c r="G626" s="642"/>
      <c r="H626" s="642"/>
      <c r="I626" s="642"/>
      <c r="J626" s="642"/>
    </row>
    <row r="627" spans="1:10">
      <c r="A627" s="1666"/>
      <c r="B627" s="1666"/>
      <c r="C627" s="1666"/>
      <c r="D627" s="1666"/>
      <c r="E627" s="1666"/>
      <c r="F627" s="619"/>
      <c r="G627" s="642"/>
      <c r="H627" s="642"/>
      <c r="I627" s="642"/>
      <c r="J627" s="642"/>
    </row>
    <row r="628" spans="1:10">
      <c r="A628" s="1666"/>
      <c r="B628" s="1666"/>
      <c r="C628" s="1666"/>
      <c r="D628" s="1666"/>
      <c r="E628" s="1666"/>
      <c r="F628" s="619"/>
      <c r="G628" s="642"/>
      <c r="H628" s="642"/>
      <c r="I628" s="642"/>
      <c r="J628" s="642"/>
    </row>
    <row r="629" spans="1:10" ht="15" customHeight="1">
      <c r="B629" s="620"/>
      <c r="C629" s="620"/>
      <c r="D629" s="620"/>
      <c r="E629" s="620"/>
      <c r="F629" s="619"/>
      <c r="G629" s="642"/>
      <c r="H629" s="642"/>
      <c r="I629" s="642"/>
      <c r="J629" s="642"/>
    </row>
    <row r="630" spans="1:10">
      <c r="A630" s="1666" t="s">
        <v>1708</v>
      </c>
      <c r="B630" s="1666"/>
      <c r="C630" s="1666"/>
      <c r="D630" s="1666"/>
      <c r="E630" s="1666"/>
      <c r="F630" s="619"/>
      <c r="G630" s="642"/>
      <c r="H630" s="642"/>
      <c r="I630" s="642"/>
      <c r="J630" s="642"/>
    </row>
    <row r="631" spans="1:10">
      <c r="A631" s="1666"/>
      <c r="B631" s="1666"/>
      <c r="C631" s="1666"/>
      <c r="D631" s="1666"/>
      <c r="E631" s="1666"/>
      <c r="F631" s="619"/>
      <c r="G631" s="642"/>
      <c r="H631" s="642"/>
      <c r="I631" s="642"/>
      <c r="J631" s="642"/>
    </row>
    <row r="632" spans="1:10">
      <c r="A632" s="1666"/>
      <c r="B632" s="1666"/>
      <c r="C632" s="1666"/>
      <c r="D632" s="1666"/>
      <c r="E632" s="1666"/>
      <c r="F632" s="619"/>
      <c r="G632" s="642"/>
      <c r="H632" s="642"/>
      <c r="I632" s="642"/>
      <c r="J632" s="642"/>
    </row>
    <row r="633" spans="1:10">
      <c r="A633" s="1666"/>
      <c r="B633" s="1666"/>
      <c r="C633" s="1666"/>
      <c r="D633" s="1666"/>
      <c r="E633" s="1666"/>
      <c r="F633" s="619"/>
      <c r="G633" s="642"/>
      <c r="H633" s="642"/>
      <c r="I633" s="642"/>
      <c r="J633" s="642"/>
    </row>
    <row r="634" spans="1:10" ht="15" customHeight="1">
      <c r="B634" s="620"/>
      <c r="C634" s="620"/>
      <c r="D634" s="620"/>
      <c r="E634" s="620"/>
      <c r="F634" s="619"/>
      <c r="G634" s="642"/>
      <c r="H634" s="642"/>
      <c r="I634" s="642"/>
      <c r="J634" s="642"/>
    </row>
    <row r="635" spans="1:10">
      <c r="A635" s="1666" t="s">
        <v>1709</v>
      </c>
      <c r="B635" s="1666"/>
      <c r="C635" s="1666"/>
      <c r="D635" s="1666"/>
      <c r="E635" s="1666"/>
      <c r="F635" s="619"/>
      <c r="G635" s="642"/>
      <c r="H635" s="642"/>
      <c r="I635" s="642"/>
      <c r="J635" s="642"/>
    </row>
    <row r="636" spans="1:10">
      <c r="A636" s="1666"/>
      <c r="B636" s="1666"/>
      <c r="C636" s="1666"/>
      <c r="D636" s="1666"/>
      <c r="E636" s="1666"/>
      <c r="F636" s="619"/>
      <c r="G636" s="642"/>
      <c r="H636" s="642"/>
      <c r="I636" s="642"/>
      <c r="J636" s="642"/>
    </row>
    <row r="637" spans="1:10">
      <c r="A637" s="1666"/>
      <c r="B637" s="1666"/>
      <c r="C637" s="1666"/>
      <c r="D637" s="1666"/>
      <c r="E637" s="1666"/>
      <c r="F637" s="619"/>
      <c r="G637" s="642"/>
      <c r="H637" s="642"/>
      <c r="I637" s="642"/>
      <c r="J637" s="642"/>
    </row>
    <row r="638" spans="1:10">
      <c r="A638" s="1666"/>
      <c r="B638" s="1666"/>
      <c r="C638" s="1666"/>
      <c r="D638" s="1666"/>
      <c r="E638" s="1666"/>
      <c r="F638" s="619"/>
      <c r="G638" s="642"/>
      <c r="H638" s="642"/>
      <c r="I638" s="642"/>
      <c r="J638" s="642"/>
    </row>
    <row r="639" spans="1:10">
      <c r="A639" s="1666"/>
      <c r="B639" s="1666"/>
      <c r="C639" s="1666"/>
      <c r="D639" s="1666"/>
      <c r="E639" s="1666"/>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7" t="s">
        <v>1047</v>
      </c>
      <c r="B652" s="1667"/>
      <c r="C652" s="1667"/>
      <c r="D652" s="1667"/>
      <c r="E652" s="1667"/>
      <c r="F652" s="1667"/>
      <c r="G652" s="1667"/>
      <c r="H652" s="1667"/>
      <c r="I652" s="1667"/>
      <c r="J652" s="1667"/>
    </row>
    <row r="653" spans="1:10" ht="15.75">
      <c r="A653" s="1562" t="s">
        <v>1222</v>
      </c>
      <c r="B653" s="1563"/>
      <c r="C653" s="1563"/>
      <c r="D653" s="1563"/>
      <c r="E653" s="1563"/>
      <c r="F653" s="1563"/>
      <c r="G653" s="1563"/>
      <c r="H653" s="1563"/>
      <c r="I653" s="1563"/>
      <c r="J653" s="1564"/>
    </row>
    <row r="654" spans="1:10">
      <c r="A654" s="1568" t="s">
        <v>682</v>
      </c>
      <c r="B654" s="1569"/>
      <c r="C654" s="1570" t="str">
        <f ca="1">IF(INDIRECT("'Sales Order Form 3'!$D$6")="","",INDIRECT("'Sales Order Form 3'!$D$6"))</f>
        <v>MSite_CQA_TF_RCF_HG_AA_Site1_20170620143717</v>
      </c>
      <c r="D654" s="1570"/>
      <c r="E654" s="1570"/>
      <c r="F654" s="1569" t="s">
        <v>91</v>
      </c>
      <c r="G654" s="1569"/>
      <c r="H654" s="1571">
        <f ca="1">IF(INDIRECT("'Sales Order Form 3'!$D$14")="","",INDIRECT("'Sales Order Form 3'!$D$14"))</f>
        <v>9820143717</v>
      </c>
      <c r="I654" s="1571"/>
      <c r="J654" s="1572"/>
    </row>
    <row r="655" spans="1:10" ht="15" customHeight="1">
      <c r="A655" s="1568" t="s">
        <v>89</v>
      </c>
      <c r="B655" s="1569"/>
      <c r="C655" s="1570" t="str">
        <f ca="1">IF(INDIRECT("'Sales Order Form 3'!$D$7")="","",INDIRECT("'Sales Order Form 3'!$D$7"))</f>
        <v>MSite_CQA_TF_RCF_HG_AA_20170620143717</v>
      </c>
      <c r="D655" s="1570"/>
      <c r="E655" s="1570"/>
      <c r="F655" s="1569" t="s">
        <v>92</v>
      </c>
      <c r="G655" s="1569"/>
      <c r="H655" s="1585">
        <f ca="1">IF(INDIRECT("'Sales Order Form 3'!$D$15")="","",INDIRECT("'Sales Order Form 3'!$D$15"))</f>
        <v>9820143717</v>
      </c>
      <c r="I655" s="1585"/>
      <c r="J655" s="1586"/>
    </row>
    <row r="656" spans="1:10" ht="15" customHeight="1">
      <c r="A656" s="1568" t="s">
        <v>90</v>
      </c>
      <c r="B656" s="1569"/>
      <c r="C656" s="1584" t="str">
        <f ca="1">IF(INDIRECT("'Sales Order Form 3'!$D$8")="","",INDIRECT("'Sales Order Form 3'!$D$8"))</f>
        <v>FName LNameSite1_20170620143717</v>
      </c>
      <c r="D656" s="1584"/>
      <c r="E656" s="1584"/>
      <c r="F656" s="1569" t="s">
        <v>93</v>
      </c>
      <c r="G656" s="1569"/>
      <c r="H656" s="1585">
        <f ca="1">IF(INDIRECT("'Sales Order Form 3'!$D$16")="","",INDIRECT("'Sales Order Form 3'!$D$16"))</f>
        <v>9820143717</v>
      </c>
      <c r="I656" s="1585"/>
      <c r="J656" s="1586"/>
    </row>
    <row r="657" spans="1:10" ht="15" customHeight="1">
      <c r="A657" s="1568" t="s">
        <v>1213</v>
      </c>
      <c r="B657" s="1569"/>
      <c r="C657" s="1584" t="str">
        <f ca="1">IF(INDIRECT("'Sales Order Form 3'!$D$9")="","",INDIRECT("'Sales Order Form 3'!$D$9"))</f>
        <v>12 ADAMS LN</v>
      </c>
      <c r="D657" s="1584"/>
      <c r="E657" s="1584"/>
      <c r="F657" s="1569" t="s">
        <v>15</v>
      </c>
      <c r="G657" s="1569"/>
      <c r="H657" s="1584" t="str">
        <f ca="1">IF(INDIRECT("'Sales Order Form 3'!$D$17")="","",INDIRECT("'Sales Order Form 3'!$D$17"))</f>
        <v>email_20143717@maildrop.cc</v>
      </c>
      <c r="I657" s="1584"/>
      <c r="J657" s="1651"/>
    </row>
    <row r="658" spans="1:10" ht="15" customHeight="1">
      <c r="A658" s="1568" t="s">
        <v>1214</v>
      </c>
      <c r="B658" s="1569"/>
      <c r="C658" s="1584" t="str">
        <f ca="1">IF(INDIRECT("'Sales Order Form 3'!$D$10")="","",INDIRECT("'Sales Order Form 3'!$D$10"))</f>
        <v/>
      </c>
      <c r="D658" s="1584"/>
      <c r="E658" s="1584"/>
      <c r="F658" s="1569" t="s">
        <v>714</v>
      </c>
      <c r="G658" s="1569"/>
      <c r="H658" s="1584" t="str">
        <f ca="1">IF(INDIRECT("'Sales Order Form 3'!$D$22")="","",INDIRECT("'Sales Order Form 3'!$D$22"))</f>
        <v>Standard</v>
      </c>
      <c r="I658" s="1584"/>
      <c r="J658" s="1651"/>
    </row>
    <row r="659" spans="1:10">
      <c r="A659" s="1568" t="s">
        <v>11</v>
      </c>
      <c r="B659" s="1569"/>
      <c r="C659" s="1584" t="str">
        <f ca="1">IF(INDIRECT("'Sales Order Form 3'!$D$11")="","",INDIRECT("'Sales Order Form 3'!$D$11"))</f>
        <v>DOWNINGTOWN</v>
      </c>
      <c r="D659" s="1584"/>
      <c r="E659" s="1584"/>
      <c r="F659" s="1587" t="s">
        <v>1232</v>
      </c>
      <c r="G659" s="1587"/>
      <c r="H659" s="1588" t="str">
        <f ca="1">IF(INDIRECT("'Sales Order Form 3'!$M$53")="","",INDIRECT("'Sales Order Form 3'!$M$53"))</f>
        <v>12 ADAMS LN</v>
      </c>
      <c r="I659" s="1589"/>
      <c r="J659" s="1590"/>
    </row>
    <row r="660" spans="1:10">
      <c r="A660" s="1568" t="s">
        <v>13</v>
      </c>
      <c r="B660" s="1569"/>
      <c r="C660" s="1584" t="str">
        <f ca="1">IF(INDIRECT("'Sales Order Form 3'!$D$12")="","",INDIRECT("'Sales Order Form 3'!$D$12"))</f>
        <v>PA</v>
      </c>
      <c r="D660" s="1584"/>
      <c r="E660" s="1584"/>
      <c r="F660" s="1587"/>
      <c r="G660" s="1587"/>
      <c r="H660" s="1580" t="str">
        <f ca="1">IF(INDIRECT("'Sales Order Form 3'!$M$54")="","",INDIRECT("'Sales Order Form 3'!$M$54"))</f>
        <v/>
      </c>
      <c r="I660" s="1578"/>
      <c r="J660" s="1579"/>
    </row>
    <row r="661" spans="1:10">
      <c r="A661" s="1568" t="s">
        <v>14</v>
      </c>
      <c r="B661" s="1569"/>
      <c r="C661" s="1660">
        <f ca="1">IF(INDIRECT("'Sales Order Form 3'!$D$13")="","",INDIRECT("'Sales Order Form 3'!$D$13"))</f>
        <v>19335</v>
      </c>
      <c r="D661" s="1660"/>
      <c r="E661" s="1660"/>
      <c r="F661" s="1582"/>
      <c r="G661" s="1582"/>
      <c r="H661" s="1583" t="str">
        <f ca="1">IF(INDIRECT("'Sales Order Form 3'!$M$55")="","",INDIRECT("'Sales Order Form 3'!$M$55"))</f>
        <v>DOWNINGTOWN, PA  19335</v>
      </c>
      <c r="I661" s="1570"/>
      <c r="J661" s="1577"/>
    </row>
    <row r="662" spans="1:10">
      <c r="A662" s="542"/>
      <c r="B662" s="543"/>
      <c r="C662" s="543"/>
      <c r="D662" s="543"/>
      <c r="E662" s="543"/>
      <c r="F662" s="543"/>
      <c r="G662" s="543"/>
      <c r="H662" s="543"/>
      <c r="I662" s="543"/>
      <c r="J662" s="544"/>
    </row>
    <row r="663" spans="1:10" ht="15.75">
      <c r="A663" s="1562" t="s">
        <v>1223</v>
      </c>
      <c r="B663" s="1563"/>
      <c r="C663" s="1563"/>
      <c r="D663" s="1563"/>
      <c r="E663" s="1563"/>
      <c r="F663" s="1563"/>
      <c r="G663" s="1563"/>
      <c r="H663" s="1563"/>
      <c r="I663" s="1563"/>
      <c r="J663" s="1564"/>
    </row>
    <row r="664" spans="1:10">
      <c r="A664" s="1568"/>
      <c r="B664" s="1569"/>
      <c r="C664" s="1665"/>
      <c r="D664" s="1578"/>
      <c r="E664" s="1578"/>
      <c r="F664" s="1569" t="s">
        <v>1225</v>
      </c>
      <c r="G664" s="1569"/>
      <c r="H664" s="1570">
        <f ca="1">IF(INDIRECT("'Sales Order Form 3'!$M$21")="","",INDIRECT("'Sales Order Form 3'!$M$21"))</f>
        <v>24</v>
      </c>
      <c r="I664" s="1570"/>
      <c r="J664" s="1577"/>
    </row>
    <row r="665" spans="1:10">
      <c r="A665" s="1568"/>
      <c r="B665" s="1569"/>
      <c r="C665" s="1578"/>
      <c r="D665" s="1578"/>
      <c r="E665" s="1578"/>
      <c r="F665" s="1578"/>
      <c r="G665" s="1578"/>
      <c r="H665" s="1578"/>
      <c r="I665" s="1578"/>
      <c r="J665" s="1579"/>
    </row>
    <row r="666" spans="1:10">
      <c r="A666" s="1568" t="s">
        <v>1226</v>
      </c>
      <c r="B666" s="1569"/>
      <c r="C666" s="1570" t="str">
        <f ca="1">IF(INDIRECT("'Sales Order Form 3'!$L$9")="","",INDIRECT("'Sales Order Form 3'!$L$9"))</f>
        <v>FName LNameSite1_20170620143717</v>
      </c>
      <c r="D666" s="1570"/>
      <c r="E666" s="1570"/>
      <c r="F666" s="1569" t="s">
        <v>14</v>
      </c>
      <c r="G666" s="1569"/>
      <c r="H666" s="1661">
        <f ca="1">IF(INDIRECT("'Sales Order Form 3'!$L$14")="","",INDIRECT("'Sales Order Form 3'!$L$14"))</f>
        <v>19335</v>
      </c>
      <c r="I666" s="1661"/>
      <c r="J666" s="1662"/>
    </row>
    <row r="667" spans="1:10">
      <c r="A667" s="1568" t="s">
        <v>1213</v>
      </c>
      <c r="B667" s="1569"/>
      <c r="C667" s="1570" t="str">
        <f ca="1">IF(INDIRECT("'Sales Order Form 3'!$L$10")="","",INDIRECT("'Sales Order Form 3'!$L$10"))</f>
        <v>12 ADAMS LN</v>
      </c>
      <c r="D667" s="1570"/>
      <c r="E667" s="1570"/>
      <c r="F667" s="1569" t="s">
        <v>12</v>
      </c>
      <c r="G667" s="1569"/>
      <c r="H667" s="1663">
        <f ca="1">IF(INDIRECT("'Sales Order Form 3'!$L$15")="","",INDIRECT("'Sales Order Form 3'!$L$15"))</f>
        <v>9820143717</v>
      </c>
      <c r="I667" s="1663"/>
      <c r="J667" s="1664"/>
    </row>
    <row r="668" spans="1:10">
      <c r="A668" s="1568" t="s">
        <v>1214</v>
      </c>
      <c r="B668" s="1569"/>
      <c r="C668" s="1570" t="str">
        <f ca="1">IF(INDIRECT("'Sales Order Form 3'!$L$11")="","",INDIRECT("'Sales Order Form 3'!$L$11"))</f>
        <v/>
      </c>
      <c r="D668" s="1570"/>
      <c r="E668" s="1570"/>
      <c r="F668" s="1569" t="s">
        <v>1006</v>
      </c>
      <c r="G668" s="1569"/>
      <c r="H668" s="1663">
        <f ca="1">IF(INDIRECT("'Sales Order Form 3'!$L$16")="","",INDIRECT("'Sales Order Form 3'!$L$16"))</f>
        <v>9820143717</v>
      </c>
      <c r="I668" s="1663"/>
      <c r="J668" s="1664"/>
    </row>
    <row r="669" spans="1:10">
      <c r="A669" s="1568" t="s">
        <v>11</v>
      </c>
      <c r="B669" s="1569"/>
      <c r="C669" s="1570" t="str">
        <f ca="1">IF(INDIRECT("'Sales Order Form 3'!$L$12")="","",INDIRECT("'Sales Order Form 3'!$L$12"))</f>
        <v>DOWNINGTOWN</v>
      </c>
      <c r="D669" s="1570"/>
      <c r="E669" s="1570"/>
      <c r="F669" s="1569" t="s">
        <v>15</v>
      </c>
      <c r="G669" s="1569"/>
      <c r="H669" s="1650" t="str">
        <f ca="1">IF(INDIRECT("'Sales Order Form 3'!$L$17")="","",INDIRECT("'Sales Order Form 3'!$L$17"))</f>
        <v>email_20143717@maildrop.cc</v>
      </c>
      <c r="I669" s="1570"/>
      <c r="J669" s="1577"/>
    </row>
    <row r="670" spans="1:10">
      <c r="A670" s="1568" t="s">
        <v>13</v>
      </c>
      <c r="B670" s="1569"/>
      <c r="C670" s="1570" t="str">
        <f ca="1">IF(INDIRECT("'Sales Order Form 3'!$L$13")="","",INDIRECT("'Sales Order Form 3'!$L$13"))</f>
        <v>PA</v>
      </c>
      <c r="D670" s="1570"/>
      <c r="E670" s="1570"/>
      <c r="F670" s="543"/>
      <c r="G670" s="543"/>
      <c r="H670" s="543"/>
      <c r="I670" s="543"/>
      <c r="J670" s="544"/>
    </row>
    <row r="671" spans="1:10">
      <c r="A671" s="542"/>
      <c r="B671" s="543"/>
      <c r="C671" s="543"/>
      <c r="D671" s="543"/>
      <c r="E671" s="543"/>
      <c r="F671" s="543"/>
      <c r="G671" s="543"/>
      <c r="H671" s="543"/>
      <c r="I671" s="543"/>
      <c r="J671" s="544"/>
    </row>
    <row r="672" spans="1:10" ht="15.75">
      <c r="A672" s="1562" t="s">
        <v>1236</v>
      </c>
      <c r="B672" s="1563"/>
      <c r="C672" s="1563"/>
      <c r="D672" s="1563"/>
      <c r="E672" s="1563"/>
      <c r="F672" s="1563"/>
      <c r="G672" s="1563"/>
      <c r="H672" s="1563"/>
      <c r="I672" s="1563"/>
      <c r="J672" s="1564"/>
    </row>
    <row r="673" spans="1:10" ht="29.25" customHeight="1">
      <c r="A673" s="1565" t="s">
        <v>34</v>
      </c>
      <c r="B673" s="1566"/>
      <c r="C673" s="1566"/>
      <c r="D673" s="1566"/>
      <c r="E673" s="1567"/>
      <c r="F673" s="548" t="s">
        <v>35</v>
      </c>
      <c r="G673" s="549" t="s">
        <v>1227</v>
      </c>
      <c r="H673" s="549" t="s">
        <v>1228</v>
      </c>
      <c r="I673" s="550" t="s">
        <v>1229</v>
      </c>
      <c r="J673" s="550" t="s">
        <v>891</v>
      </c>
    </row>
    <row r="674" spans="1:10">
      <c r="A674" s="1559" t="s">
        <v>731</v>
      </c>
      <c r="B674" s="1560"/>
      <c r="C674" s="1560"/>
      <c r="D674" s="1560"/>
      <c r="E674" s="1561"/>
      <c r="F674" s="551">
        <v>20</v>
      </c>
      <c r="G674" s="552">
        <v>22</v>
      </c>
      <c r="H674" s="552">
        <v>0</v>
      </c>
      <c r="I674" s="552">
        <v>440</v>
      </c>
      <c r="J674" s="552">
        <v>0</v>
      </c>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idden="1">
      <c r="A683" s="1559"/>
      <c r="B683" s="1560"/>
      <c r="C683" s="1560"/>
      <c r="D683" s="1560"/>
      <c r="E683" s="1561"/>
      <c r="F683" s="551"/>
      <c r="G683" s="552"/>
      <c r="H683" s="552"/>
      <c r="I683" s="552"/>
      <c r="J683" s="552"/>
    </row>
    <row r="684" spans="1:10" hidden="1">
      <c r="A684" s="1559"/>
      <c r="B684" s="1560"/>
      <c r="C684" s="1560"/>
      <c r="D684" s="1560"/>
      <c r="E684" s="1561"/>
      <c r="F684" s="551"/>
      <c r="G684" s="552"/>
      <c r="H684" s="552"/>
      <c r="I684" s="552"/>
      <c r="J684" s="552"/>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t="15.75">
      <c r="A698" s="1562" t="s">
        <v>1237</v>
      </c>
      <c r="B698" s="1563"/>
      <c r="C698" s="1563"/>
      <c r="D698" s="1563"/>
      <c r="E698" s="1563"/>
      <c r="F698" s="1563"/>
      <c r="G698" s="1563"/>
      <c r="H698" s="1563"/>
      <c r="I698" s="1563"/>
      <c r="J698" s="1564"/>
    </row>
    <row r="699" spans="1:10" ht="27.75" customHeight="1">
      <c r="A699" s="1565" t="s">
        <v>1238</v>
      </c>
      <c r="B699" s="1566"/>
      <c r="C699" s="1566"/>
      <c r="D699" s="1566"/>
      <c r="E699" s="1567"/>
      <c r="F699" s="548" t="s">
        <v>35</v>
      </c>
      <c r="G699" s="549" t="s">
        <v>1227</v>
      </c>
      <c r="H699" s="549" t="s">
        <v>1228</v>
      </c>
      <c r="I699" s="550" t="s">
        <v>1229</v>
      </c>
      <c r="J699" s="550" t="s">
        <v>891</v>
      </c>
    </row>
    <row r="700" spans="1:10">
      <c r="A700" s="1559" t="s">
        <v>1288</v>
      </c>
      <c r="B700" s="1560"/>
      <c r="C700" s="1560"/>
      <c r="D700" s="1560"/>
      <c r="E700" s="1561"/>
      <c r="F700" s="551">
        <v>1</v>
      </c>
      <c r="G700" s="552">
        <v>9.9499999999999993</v>
      </c>
      <c r="H700" s="552">
        <v>0</v>
      </c>
      <c r="I700" s="552">
        <v>9.9499999999999993</v>
      </c>
      <c r="J700" s="552">
        <v>0</v>
      </c>
    </row>
    <row r="701" spans="1:10">
      <c r="A701" s="1559" t="s">
        <v>1746</v>
      </c>
      <c r="B701" s="1560"/>
      <c r="C701" s="1560"/>
      <c r="D701" s="1560"/>
      <c r="E701" s="1561"/>
      <c r="F701" s="551">
        <v>10</v>
      </c>
      <c r="G701" s="552">
        <v>4.95</v>
      </c>
      <c r="H701" s="552">
        <v>0</v>
      </c>
      <c r="I701" s="552">
        <v>49.5</v>
      </c>
      <c r="J701" s="552">
        <v>0</v>
      </c>
    </row>
    <row r="702" spans="1:10">
      <c r="A702" s="1559" t="s">
        <v>1748</v>
      </c>
      <c r="B702" s="1560"/>
      <c r="C702" s="1560"/>
      <c r="D702" s="1560"/>
      <c r="E702" s="1561"/>
      <c r="F702" s="551">
        <v>5</v>
      </c>
      <c r="G702" s="552">
        <v>6.95</v>
      </c>
      <c r="H702" s="552">
        <v>0</v>
      </c>
      <c r="I702" s="552">
        <v>34.75</v>
      </c>
      <c r="J702" s="552">
        <v>0</v>
      </c>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idden="1">
      <c r="A709" s="1559"/>
      <c r="B709" s="1560"/>
      <c r="C709" s="1560"/>
      <c r="D709" s="1560"/>
      <c r="E709" s="1561"/>
      <c r="F709" s="551"/>
      <c r="G709" s="552"/>
      <c r="H709" s="552"/>
      <c r="I709" s="552"/>
      <c r="J709" s="552"/>
    </row>
    <row r="710" spans="1:10" hidden="1">
      <c r="A710" s="1559"/>
      <c r="B710" s="1560"/>
      <c r="C710" s="1560"/>
      <c r="D710" s="1560"/>
      <c r="E710" s="1561"/>
      <c r="F710" s="551"/>
      <c r="G710" s="552"/>
      <c r="H710" s="552"/>
      <c r="I710" s="552"/>
      <c r="J710" s="552"/>
    </row>
    <row r="711" spans="1:10" hidden="1">
      <c r="A711" s="1559"/>
      <c r="B711" s="1560"/>
      <c r="C711" s="1560"/>
      <c r="D711" s="1560"/>
      <c r="E711" s="1561"/>
      <c r="F711" s="551"/>
      <c r="G711" s="552"/>
      <c r="H711" s="552"/>
      <c r="I711" s="552"/>
      <c r="J711" s="552"/>
    </row>
    <row r="712" spans="1:10" hidden="1">
      <c r="A712" s="1559"/>
      <c r="B712" s="1560"/>
      <c r="C712" s="1560"/>
      <c r="D712" s="1560"/>
      <c r="E712" s="1561"/>
      <c r="F712" s="551"/>
      <c r="G712" s="552"/>
      <c r="H712" s="552"/>
      <c r="I712" s="552"/>
      <c r="J712" s="552"/>
    </row>
    <row r="713" spans="1:10" hidden="1">
      <c r="A713" s="1559"/>
      <c r="B713" s="1560"/>
      <c r="C713" s="1560"/>
      <c r="D713" s="1560"/>
      <c r="E713" s="1561"/>
      <c r="F713" s="551"/>
      <c r="G713" s="552"/>
      <c r="H713" s="552"/>
      <c r="I713" s="552"/>
      <c r="J713" s="552"/>
    </row>
    <row r="714" spans="1:10" hidden="1">
      <c r="A714" s="1559"/>
      <c r="B714" s="1560"/>
      <c r="C714" s="1560"/>
      <c r="D714" s="1560"/>
      <c r="E714" s="1561"/>
      <c r="F714" s="551"/>
      <c r="G714" s="552"/>
      <c r="H714" s="552"/>
      <c r="I714" s="552"/>
      <c r="J714" s="552"/>
    </row>
    <row r="715" spans="1:10" hidden="1">
      <c r="A715" s="1559"/>
      <c r="B715" s="1560"/>
      <c r="C715" s="1560"/>
      <c r="D715" s="1560"/>
      <c r="E715" s="1561"/>
      <c r="F715" s="551"/>
      <c r="G715" s="552"/>
      <c r="H715" s="552"/>
      <c r="I715" s="552"/>
      <c r="J715" s="552"/>
    </row>
    <row r="716" spans="1:10" hidden="1">
      <c r="A716" s="1559"/>
      <c r="B716" s="1560"/>
      <c r="C716" s="1560"/>
      <c r="D716" s="1560"/>
      <c r="E716" s="1561"/>
      <c r="F716" s="551"/>
      <c r="G716" s="552"/>
      <c r="H716" s="552"/>
      <c r="I716" s="552"/>
      <c r="J716" s="552"/>
    </row>
    <row r="717" spans="1:10" hidden="1">
      <c r="A717" s="1559"/>
      <c r="B717" s="1560"/>
      <c r="C717" s="1560"/>
      <c r="D717" s="1560"/>
      <c r="E717" s="1561"/>
      <c r="F717" s="551"/>
      <c r="G717" s="552"/>
      <c r="H717" s="552"/>
      <c r="I717" s="552"/>
      <c r="J717" s="552"/>
    </row>
    <row r="718" spans="1:10" hidden="1">
      <c r="A718" s="1559"/>
      <c r="B718" s="1560"/>
      <c r="C718" s="1560"/>
      <c r="D718" s="1560"/>
      <c r="E718" s="1561"/>
      <c r="F718" s="551"/>
      <c r="G718" s="552"/>
      <c r="H718" s="552"/>
      <c r="I718" s="552"/>
      <c r="J718" s="552"/>
    </row>
    <row r="719" spans="1:10" hidden="1">
      <c r="A719" s="1559"/>
      <c r="B719" s="1560"/>
      <c r="C719" s="1560"/>
      <c r="D719" s="1560"/>
      <c r="E719" s="1561"/>
      <c r="F719" s="551"/>
      <c r="G719" s="552"/>
      <c r="H719" s="552"/>
      <c r="I719" s="552"/>
      <c r="J719" s="552"/>
    </row>
    <row r="720" spans="1:10" hidden="1">
      <c r="A720" s="1559"/>
      <c r="B720" s="1560"/>
      <c r="C720" s="1560"/>
      <c r="D720" s="1560"/>
      <c r="E720" s="1561"/>
      <c r="F720" s="551"/>
      <c r="G720" s="552"/>
      <c r="H720" s="552"/>
      <c r="I720" s="552"/>
      <c r="J720" s="552"/>
    </row>
    <row r="721" spans="1:10" hidden="1">
      <c r="A721" s="1559"/>
      <c r="B721" s="1560"/>
      <c r="C721" s="1560"/>
      <c r="D721" s="1560"/>
      <c r="E721" s="1561"/>
      <c r="F721" s="551"/>
      <c r="G721" s="552"/>
      <c r="H721" s="552"/>
      <c r="I721" s="552"/>
      <c r="J721" s="552"/>
    </row>
    <row r="722" spans="1:10" hidden="1">
      <c r="A722" s="1559"/>
      <c r="B722" s="1560"/>
      <c r="C722" s="1560"/>
      <c r="D722" s="1560"/>
      <c r="E722" s="1561"/>
      <c r="F722" s="551"/>
      <c r="G722" s="552"/>
      <c r="H722" s="552"/>
      <c r="I722" s="552"/>
      <c r="J722" s="552"/>
    </row>
    <row r="723" spans="1:10" hidden="1">
      <c r="A723" s="1559"/>
      <c r="B723" s="1560"/>
      <c r="C723" s="1560"/>
      <c r="D723" s="1560"/>
      <c r="E723" s="1561"/>
      <c r="F723" s="551"/>
      <c r="G723" s="552"/>
      <c r="H723" s="552"/>
      <c r="I723" s="552"/>
      <c r="J723" s="552"/>
    </row>
    <row r="724" spans="1:10" ht="15.75">
      <c r="A724" s="1556" t="s">
        <v>1230</v>
      </c>
      <c r="B724" s="1556"/>
      <c r="C724" s="1556"/>
      <c r="D724" s="1556"/>
      <c r="E724" s="1556"/>
      <c r="F724" s="1556"/>
      <c r="G724" s="1556"/>
      <c r="H724" s="1556"/>
      <c r="I724" s="1556"/>
      <c r="J724" s="1556"/>
    </row>
    <row r="725" spans="1:10">
      <c r="A725" s="1538" t="s">
        <v>25</v>
      </c>
      <c r="B725" s="1539"/>
      <c r="C725" s="1539"/>
      <c r="D725" s="1539"/>
      <c r="E725" s="1539"/>
      <c r="F725" s="1539"/>
      <c r="G725" s="1539"/>
      <c r="H725" s="1539"/>
      <c r="I725" s="1539"/>
      <c r="J725" s="1540"/>
    </row>
    <row r="726" spans="1:10">
      <c r="A726" s="1531" t="s">
        <v>1527</v>
      </c>
      <c r="B726" s="1532"/>
      <c r="C726" s="1532"/>
      <c r="D726" s="1532"/>
      <c r="E726" s="1532"/>
      <c r="F726" s="1532"/>
      <c r="G726" s="1533"/>
      <c r="H726" s="1534">
        <f ca="1">IF(INDIRECT("'Sales Order Form 3'!$M$22")="","",INDIRECT("'Sales Order Form 3'!$M$22"))</f>
        <v>295.34999999999997</v>
      </c>
      <c r="I726" s="1535"/>
      <c r="J726" s="1536"/>
    </row>
    <row r="727" spans="1:10">
      <c r="A727" s="1531" t="s">
        <v>30</v>
      </c>
      <c r="B727" s="1532"/>
      <c r="C727" s="1532"/>
      <c r="D727" s="1532"/>
      <c r="E727" s="1532"/>
      <c r="F727" s="1532"/>
      <c r="G727" s="1533"/>
      <c r="H727" s="1534">
        <f ca="1">IF(INDIRECT("'Sales Order Form 3'!$M$22")="","",INDIRECT("'Sales Order Form 3'!$M$23"))</f>
        <v>0</v>
      </c>
      <c r="I727" s="1535"/>
      <c r="J727" s="1536"/>
    </row>
    <row r="728" spans="1:10">
      <c r="A728" s="1531" t="s">
        <v>1276</v>
      </c>
      <c r="B728" s="1532"/>
      <c r="C728" s="1532"/>
      <c r="D728" s="1532"/>
      <c r="E728" s="1532"/>
      <c r="F728" s="1532"/>
      <c r="G728" s="1533"/>
      <c r="H728" s="1541" t="str">
        <f ca="1">IF(INDIRECT("'Sales Order Form 3'!$D$25")="","",INDIRECT("'Sales Order Form 3'!$D$25"))</f>
        <v/>
      </c>
      <c r="I728" s="1542"/>
      <c r="J728" s="1543"/>
    </row>
    <row r="729" spans="1:10">
      <c r="A729" s="1531" t="s">
        <v>1277</v>
      </c>
      <c r="B729" s="1532"/>
      <c r="C729" s="1532"/>
      <c r="D729" s="1532"/>
      <c r="E729" s="1532"/>
      <c r="F729" s="1532"/>
      <c r="G729" s="1533"/>
      <c r="H729" s="1544"/>
      <c r="I729" s="1545"/>
      <c r="J729" s="1546"/>
    </row>
    <row r="730" spans="1:10">
      <c r="A730" s="1547" t="str">
        <f ca="1">IF(INDIRECT("'Sales Order Form 3'!$C$27")="","",INDIRECT("'Sales Order Form 3'!$C$27"))</f>
        <v/>
      </c>
      <c r="B730" s="1548"/>
      <c r="C730" s="1548"/>
      <c r="D730" s="1548"/>
      <c r="E730" s="1548"/>
      <c r="F730" s="1548"/>
      <c r="G730" s="1548"/>
      <c r="H730" s="1548"/>
      <c r="I730" s="1548"/>
      <c r="J730" s="1549"/>
    </row>
    <row r="731" spans="1:10">
      <c r="A731" s="1550"/>
      <c r="B731" s="1551"/>
      <c r="C731" s="1551"/>
      <c r="D731" s="1551"/>
      <c r="E731" s="1551"/>
      <c r="F731" s="1551"/>
      <c r="G731" s="1551"/>
      <c r="H731" s="1551"/>
      <c r="I731" s="1551"/>
      <c r="J731" s="1552"/>
    </row>
    <row r="732" spans="1:10">
      <c r="A732" s="1550"/>
      <c r="B732" s="1551"/>
      <c r="C732" s="1551"/>
      <c r="D732" s="1551"/>
      <c r="E732" s="1551"/>
      <c r="F732" s="1551"/>
      <c r="G732" s="1551"/>
      <c r="H732" s="1551"/>
      <c r="I732" s="1551"/>
      <c r="J732" s="1552"/>
    </row>
    <row r="733" spans="1:10">
      <c r="A733" s="1553"/>
      <c r="B733" s="1554"/>
      <c r="C733" s="1554"/>
      <c r="D733" s="1554"/>
      <c r="E733" s="1554"/>
      <c r="F733" s="1554"/>
      <c r="G733" s="1554"/>
      <c r="H733" s="1554"/>
      <c r="I733" s="1554"/>
      <c r="J733" s="1555"/>
    </row>
    <row r="734" spans="1:10">
      <c r="A734" s="1531" t="s">
        <v>65</v>
      </c>
      <c r="B734" s="1532"/>
      <c r="C734" s="1532"/>
      <c r="D734" s="1532"/>
      <c r="E734" s="1532"/>
      <c r="F734" s="1532"/>
      <c r="G734" s="1533"/>
      <c r="H734" s="1534">
        <f ca="1">IF(INDIRECT("'Sales Order Form 3'!$M$24")="","",INDIRECT("'Sales Order Form 3'!$M$24"))</f>
        <v>295.34999999999997</v>
      </c>
      <c r="I734" s="1535"/>
      <c r="J734" s="1536"/>
    </row>
    <row r="735" spans="1:10" ht="26.25" customHeight="1">
      <c r="A735" s="1537" t="s">
        <v>1720</v>
      </c>
      <c r="B735" s="1537"/>
      <c r="C735" s="1537"/>
      <c r="D735" s="1537"/>
      <c r="E735" s="1537"/>
      <c r="F735" s="1537"/>
      <c r="G735" s="1537"/>
      <c r="H735" s="1537"/>
      <c r="I735" s="1537"/>
      <c r="J735" s="1537"/>
    </row>
    <row r="736" spans="1:10">
      <c r="A736" s="1538" t="s">
        <v>1231</v>
      </c>
      <c r="B736" s="1539"/>
      <c r="C736" s="1539"/>
      <c r="D736" s="1539"/>
      <c r="E736" s="1539"/>
      <c r="F736" s="1539"/>
      <c r="G736" s="1539"/>
      <c r="H736" s="1539"/>
      <c r="I736" s="1539"/>
      <c r="J736" s="1540"/>
    </row>
    <row r="737" spans="1:10">
      <c r="A737" s="1531" t="s">
        <v>889</v>
      </c>
      <c r="B737" s="1532"/>
      <c r="C737" s="1558" t="str">
        <f ca="1">IF(INDIRECT("'Sales Order Form 3'!$K$71")="","",INDIRECT("'Sales Order Form 3'!$K$71"))</f>
        <v>Online</v>
      </c>
      <c r="D737" s="1532"/>
      <c r="E737" s="1532"/>
      <c r="F737" s="1532"/>
      <c r="G737" s="1533"/>
      <c r="H737" s="1534" t="str">
        <f ca="1">IF(INDIRECT("'Sales Order Form 3'!$M$71")="","",INDIRECT("'Sales Order Form 3'!$M$71"))</f>
        <v>No Charge</v>
      </c>
      <c r="I737" s="1535"/>
      <c r="J737" s="1536"/>
    </row>
    <row r="738" spans="1:10">
      <c r="A738" s="1531" t="s">
        <v>62</v>
      </c>
      <c r="B738" s="1532"/>
      <c r="C738" s="1532"/>
      <c r="D738" s="1532"/>
      <c r="E738" s="1532"/>
      <c r="F738" s="1532"/>
      <c r="G738" s="1533"/>
      <c r="H738" s="1534">
        <f ca="1">IF(INDIRECT("'Sales Order Form 3'!$M$28")="","",INDIRECT("'Sales Order Form 3'!$M$28"))</f>
        <v>201.64999999999998</v>
      </c>
      <c r="I738" s="1535"/>
      <c r="J738" s="1536"/>
    </row>
    <row r="739" spans="1:10">
      <c r="A739" s="1531" t="s">
        <v>95</v>
      </c>
      <c r="B739" s="1532"/>
      <c r="C739" s="1532"/>
      <c r="D739" s="1532"/>
      <c r="E739" s="1532"/>
      <c r="F739" s="1532"/>
      <c r="G739" s="1533"/>
      <c r="H739" s="1534">
        <f ca="1">IF(INDIRECT("'Sales Order Form 3'!$M$29")="","",INDIRECT("'Sales Order Form 3'!$M$29"))</f>
        <v>99</v>
      </c>
      <c r="I739" s="1535"/>
      <c r="J739" s="1536"/>
    </row>
    <row r="740" spans="1:10">
      <c r="A740" s="1531" t="s">
        <v>64</v>
      </c>
      <c r="B740" s="1532"/>
      <c r="C740" s="1532"/>
      <c r="D740" s="1532"/>
      <c r="E740" s="1532"/>
      <c r="F740" s="1532"/>
      <c r="G740" s="1533"/>
      <c r="H740" s="1534">
        <f ca="1">IF(INDIRECT("'Sales Order Form 3'!$M$32")="","",INDIRECT("'Sales Order Form 3'!$M$32"))</f>
        <v>300.64999999999998</v>
      </c>
      <c r="I740" s="1535"/>
      <c r="J740" s="1536"/>
    </row>
    <row r="741" spans="1:10" ht="15.75" hidden="1" customHeight="1">
      <c r="A741" s="1591" t="s">
        <v>1047</v>
      </c>
      <c r="B741" s="1592"/>
      <c r="C741" s="1592"/>
      <c r="D741" s="1592"/>
      <c r="E741" s="1592"/>
      <c r="F741" s="1592"/>
      <c r="G741" s="1592"/>
      <c r="H741" s="1592"/>
      <c r="I741" s="1592"/>
      <c r="J741" s="1593"/>
    </row>
    <row r="742" spans="1:10" ht="15.75" hidden="1">
      <c r="A742" s="1562" t="s">
        <v>1222</v>
      </c>
      <c r="B742" s="1563"/>
      <c r="C742" s="1563"/>
      <c r="D742" s="1563"/>
      <c r="E742" s="1563"/>
      <c r="F742" s="1563"/>
      <c r="G742" s="1563"/>
      <c r="H742" s="1563"/>
      <c r="I742" s="1563"/>
      <c r="J742" s="1564"/>
    </row>
    <row r="743" spans="1:10" hidden="1">
      <c r="A743" s="1568" t="s">
        <v>682</v>
      </c>
      <c r="B743" s="1569"/>
      <c r="C743" s="1570" t="str">
        <f ca="1">IF(INDIRECT("'Sales Order Form 4'!$D$6")="","",INDIRECT("'Sales Order Form 4'!$D$6"))</f>
        <v>MSite_CQA_TF_RCF_HG_AA_Site2_20170620143717</v>
      </c>
      <c r="D743" s="1570"/>
      <c r="E743" s="1570"/>
      <c r="F743" s="1569" t="s">
        <v>91</v>
      </c>
      <c r="G743" s="1569"/>
      <c r="H743" s="1663"/>
      <c r="I743" s="1663"/>
      <c r="J743" s="1664"/>
    </row>
    <row r="744" spans="1:10" hidden="1">
      <c r="A744" s="1568" t="s">
        <v>89</v>
      </c>
      <c r="B744" s="1569"/>
      <c r="C744" s="1570" t="str">
        <f ca="1">IF(INDIRECT("'Sales Order Form 4'!$D$7")="","",INDIRECT("'Sales Order Form 4'!$D$7"))</f>
        <v>MSite_CQA_TF_RCF_HG_AA_20170620143717</v>
      </c>
      <c r="D744" s="1570"/>
      <c r="E744" s="1570"/>
      <c r="F744" s="1569" t="s">
        <v>92</v>
      </c>
      <c r="G744" s="1569"/>
      <c r="H744" s="1663"/>
      <c r="I744" s="1663"/>
      <c r="J744" s="1664"/>
    </row>
    <row r="745" spans="1:10" hidden="1">
      <c r="A745" s="1568" t="s">
        <v>90</v>
      </c>
      <c r="B745" s="1569"/>
      <c r="C745" s="1584" t="str">
        <f ca="1">IF(INDIRECT("'Sales Order Form 4'!$D$8")="","",INDIRECT("'Sales Order Form 4'!$D$8"))</f>
        <v>FName LNameSite2_20170620143717</v>
      </c>
      <c r="D745" s="1584"/>
      <c r="E745" s="1584"/>
      <c r="F745" s="1569" t="s">
        <v>93</v>
      </c>
      <c r="G745" s="1569"/>
      <c r="H745" s="1663"/>
      <c r="I745" s="1663"/>
      <c r="J745" s="1664"/>
    </row>
    <row r="746" spans="1:10" hidden="1">
      <c r="A746" s="1568" t="s">
        <v>1213</v>
      </c>
      <c r="B746" s="1569"/>
      <c r="C746" s="1584" t="str">
        <f ca="1">IF(INDIRECT("'Sales Order Form 4'!$D$9")="","",INDIRECT("'Sales Order Form 4'!$D$9"))</f>
        <v>12 ADAMS LN</v>
      </c>
      <c r="D746" s="1584"/>
      <c r="E746" s="1584"/>
      <c r="F746" s="1569" t="s">
        <v>15</v>
      </c>
      <c r="G746" s="1569"/>
      <c r="H746" s="1650" t="str">
        <f ca="1">IF(INDIRECT("'Sales Order Form 4'!$D$17")="","",INDIRECT("'Sales Order Form 4'!$D$17"))</f>
        <v>email_20143717@maildrop.cc</v>
      </c>
      <c r="I746" s="1570"/>
      <c r="J746" s="1577"/>
    </row>
    <row r="747" spans="1:10" hidden="1">
      <c r="A747" s="1568" t="s">
        <v>1214</v>
      </c>
      <c r="B747" s="1569"/>
      <c r="C747" s="1584" t="str">
        <f ca="1">IF(INDIRECT("'Sales Order Form 4'!$D$10")="","",INDIRECT("'Sales Order Form 4'!$D$10"))</f>
        <v/>
      </c>
      <c r="D747" s="1584"/>
      <c r="E747" s="1584"/>
      <c r="F747" s="1569" t="s">
        <v>714</v>
      </c>
      <c r="G747" s="1569"/>
      <c r="H747" s="1584" t="str">
        <f ca="1">IF(INDIRECT("'Sales Order Form 4'!$D$22")="","",INDIRECT("'Sales Order Form 4'!$D$22"))</f>
        <v>Standard</v>
      </c>
      <c r="I747" s="1584"/>
      <c r="J747" s="1651"/>
    </row>
    <row r="748" spans="1:10" hidden="1">
      <c r="A748" s="1568" t="s">
        <v>11</v>
      </c>
      <c r="B748" s="1569"/>
      <c r="C748" s="1584" t="str">
        <f ca="1">IF(INDIRECT("'Sales Order Form 4'!$D$11")="","",INDIRECT("'Sales Order Form 4'!$D$11"))</f>
        <v>DOWNINGTOWN</v>
      </c>
      <c r="D748" s="1584"/>
      <c r="E748" s="1584"/>
      <c r="F748" s="1587" t="s">
        <v>1232</v>
      </c>
      <c r="G748" s="1587"/>
      <c r="H748" s="1588" t="str">
        <f ca="1">IF(INDIRECT("'Sales Order Form 4'!$M$53")="","",INDIRECT("'Sales Order Form 4'!$M$53"))</f>
        <v>12 ADAMS LN</v>
      </c>
      <c r="I748" s="1589"/>
      <c r="J748" s="1590"/>
    </row>
    <row r="749" spans="1:10" hidden="1">
      <c r="A749" s="1568" t="s">
        <v>13</v>
      </c>
      <c r="B749" s="1569"/>
      <c r="C749" s="1584" t="str">
        <f ca="1">IF(INDIRECT("'Sales Order Form 4'!$D$12")="","",INDIRECT("'Sales Order Form 4'!$D$12"))</f>
        <v>PA</v>
      </c>
      <c r="D749" s="1584"/>
      <c r="E749" s="1584"/>
      <c r="F749" s="1587"/>
      <c r="G749" s="1587"/>
      <c r="H749" s="1580" t="str">
        <f ca="1">IF(INDIRECT("'Sales Order Form 4'!$M$54")="","",INDIRECT("'Sales Order Form 4'!$M$54"))</f>
        <v/>
      </c>
      <c r="I749" s="1578"/>
      <c r="J749" s="1579"/>
    </row>
    <row r="750" spans="1:10" hidden="1">
      <c r="A750" s="1568" t="s">
        <v>14</v>
      </c>
      <c r="B750" s="1569"/>
      <c r="C750" s="1660"/>
      <c r="D750" s="1660"/>
      <c r="E750" s="1660"/>
      <c r="F750" s="1582"/>
      <c r="G750" s="1582"/>
      <c r="H750" s="1583" t="str">
        <f ca="1">IF(INDIRECT("'Sales Order Form 4'!$M$55")="","",INDIRECT("'Sales Order Form 4'!$M$55"))</f>
        <v>DOWNINGTOWN, PA  19335</v>
      </c>
      <c r="I750" s="1570"/>
      <c r="J750" s="1577"/>
    </row>
    <row r="751" spans="1:10" hidden="1">
      <c r="A751" s="542"/>
      <c r="B751" s="543"/>
      <c r="C751" s="543"/>
      <c r="D751" s="543"/>
      <c r="E751" s="543"/>
      <c r="F751" s="543"/>
      <c r="G751" s="543"/>
      <c r="H751" s="543"/>
      <c r="I751" s="543"/>
      <c r="J751" s="544"/>
    </row>
    <row r="752" spans="1:10" ht="15.75" hidden="1">
      <c r="A752" s="1562" t="s">
        <v>1223</v>
      </c>
      <c r="B752" s="1563"/>
      <c r="C752" s="1563"/>
      <c r="D752" s="1563"/>
      <c r="E752" s="1563"/>
      <c r="F752" s="1563"/>
      <c r="G752" s="1563"/>
      <c r="H752" s="1563"/>
      <c r="I752" s="1563"/>
      <c r="J752" s="1564"/>
    </row>
    <row r="753" spans="1:10" hidden="1">
      <c r="A753" s="1568"/>
      <c r="B753" s="1569"/>
      <c r="C753" s="1665"/>
      <c r="D753" s="1578"/>
      <c r="E753" s="1578"/>
      <c r="F753" s="1569" t="s">
        <v>1225</v>
      </c>
      <c r="G753" s="1569"/>
      <c r="H753" s="1570">
        <f ca="1">IF(INDIRECT("'Sales Order Form 4'!$M$21")="","",INDIRECT("'Sales Order Form 4'!$M$21"))</f>
        <v>24</v>
      </c>
      <c r="I753" s="1570"/>
      <c r="J753" s="1577"/>
    </row>
    <row r="754" spans="1:10" hidden="1">
      <c r="A754" s="1568"/>
      <c r="B754" s="1569"/>
      <c r="C754" s="1578"/>
      <c r="D754" s="1578"/>
      <c r="E754" s="1578"/>
      <c r="F754" s="1578"/>
      <c r="G754" s="1578"/>
      <c r="H754" s="1578"/>
      <c r="I754" s="1578"/>
      <c r="J754" s="1579"/>
    </row>
    <row r="755" spans="1:10" hidden="1">
      <c r="A755" s="1568" t="s">
        <v>1226</v>
      </c>
      <c r="B755" s="1569"/>
      <c r="C755" s="1570" t="str">
        <f ca="1">IF(INDIRECT("'Sales Order Form 4'!$L$9")="","",INDIRECT("'Sales Order Form 4'!$L$9"))</f>
        <v>FName LNameSite2_20170620143717</v>
      </c>
      <c r="D755" s="1570"/>
      <c r="E755" s="1570"/>
      <c r="F755" s="1569" t="s">
        <v>14</v>
      </c>
      <c r="G755" s="1569"/>
      <c r="H755" s="1661"/>
      <c r="I755" s="1661"/>
      <c r="J755" s="1662"/>
    </row>
    <row r="756" spans="1:10" hidden="1">
      <c r="A756" s="1568" t="s">
        <v>1213</v>
      </c>
      <c r="B756" s="1569"/>
      <c r="C756" s="1570" t="str">
        <f ca="1">IF(INDIRECT("'Sales Order Form 4'!$L$10")="","",INDIRECT("'Sales Order Form 4'!$L$10"))</f>
        <v>12 ADAMS LN</v>
      </c>
      <c r="D756" s="1570"/>
      <c r="E756" s="1570"/>
      <c r="F756" s="1569" t="s">
        <v>12</v>
      </c>
      <c r="G756" s="1569"/>
      <c r="H756" s="1663"/>
      <c r="I756" s="1663"/>
      <c r="J756" s="1664"/>
    </row>
    <row r="757" spans="1:10" hidden="1">
      <c r="A757" s="1568" t="s">
        <v>1214</v>
      </c>
      <c r="B757" s="1569"/>
      <c r="C757" s="1570" t="str">
        <f ca="1">IF(INDIRECT("'Sales Order Form 4'!$L$11")="","",INDIRECT("'Sales Order Form 4'!$L$11"))</f>
        <v/>
      </c>
      <c r="D757" s="1570"/>
      <c r="E757" s="1570"/>
      <c r="F757" s="1569" t="s">
        <v>1006</v>
      </c>
      <c r="G757" s="1569"/>
      <c r="H757" s="1663"/>
      <c r="I757" s="1663"/>
      <c r="J757" s="1664"/>
    </row>
    <row r="758" spans="1:10" hidden="1">
      <c r="A758" s="1568" t="s">
        <v>11</v>
      </c>
      <c r="B758" s="1569"/>
      <c r="C758" s="1570" t="str">
        <f ca="1">IF(INDIRECT("'Sales Order Form 4'!$L$12")="","",INDIRECT("'Sales Order Form 4'!$L$12"))</f>
        <v>DOWNINGTOWN</v>
      </c>
      <c r="D758" s="1570"/>
      <c r="E758" s="1570"/>
      <c r="F758" s="1569" t="s">
        <v>15</v>
      </c>
      <c r="G758" s="1569"/>
      <c r="H758" s="1650" t="str">
        <f ca="1">IF(INDIRECT("'Sales Order Form 4'!$L$17")="","",INDIRECT("'Sales Order Form 4'!$L$17"))</f>
        <v>email_20143717@maildrop.cc</v>
      </c>
      <c r="I758" s="1570"/>
      <c r="J758" s="1577"/>
    </row>
    <row r="759" spans="1:10" hidden="1">
      <c r="A759" s="1568" t="s">
        <v>13</v>
      </c>
      <c r="B759" s="1569"/>
      <c r="C759" s="1570" t="str">
        <f ca="1">IF(INDIRECT("'Sales Order Form 4'!$L$13")="","",INDIRECT("'Sales Order Form 4'!$L$13"))</f>
        <v>PA</v>
      </c>
      <c r="D759" s="1570"/>
      <c r="E759" s="1570"/>
      <c r="F759" s="543"/>
      <c r="G759" s="543"/>
      <c r="H759" s="543"/>
      <c r="I759" s="543"/>
      <c r="J759" s="544"/>
    </row>
    <row r="760" spans="1:10" hidden="1">
      <c r="A760" s="542"/>
      <c r="B760" s="543"/>
      <c r="C760" s="543"/>
      <c r="D760" s="543"/>
      <c r="E760" s="543"/>
      <c r="F760" s="543"/>
      <c r="G760" s="543"/>
      <c r="H760" s="543"/>
      <c r="I760" s="543"/>
      <c r="J760" s="544"/>
    </row>
    <row r="761" spans="1:10" ht="15.75" hidden="1">
      <c r="A761" s="1562" t="s">
        <v>1236</v>
      </c>
      <c r="B761" s="1563"/>
      <c r="C761" s="1563"/>
      <c r="D761" s="1563"/>
      <c r="E761" s="1563"/>
      <c r="F761" s="1563"/>
      <c r="G761" s="1563"/>
      <c r="H761" s="1563"/>
      <c r="I761" s="1563"/>
      <c r="J761" s="1564"/>
    </row>
    <row r="762" spans="1:10" ht="27.75" hidden="1" customHeight="1">
      <c r="A762" s="1565" t="s">
        <v>34</v>
      </c>
      <c r="B762" s="1566"/>
      <c r="C762" s="1566"/>
      <c r="D762" s="1566"/>
      <c r="E762" s="1567"/>
      <c r="F762" s="548" t="s">
        <v>35</v>
      </c>
      <c r="G762" s="549" t="s">
        <v>1227</v>
      </c>
      <c r="H762" s="549" t="s">
        <v>1228</v>
      </c>
      <c r="I762" s="550" t="s">
        <v>1229</v>
      </c>
      <c r="J762" s="550" t="s">
        <v>891</v>
      </c>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idden="1">
      <c r="A772" s="1559"/>
      <c r="B772" s="1560"/>
      <c r="C772" s="1560"/>
      <c r="D772" s="1560"/>
      <c r="E772" s="1561"/>
      <c r="F772" s="551"/>
      <c r="G772" s="552"/>
      <c r="H772" s="552"/>
      <c r="I772" s="552"/>
      <c r="J772" s="552"/>
    </row>
    <row r="773" spans="1:10" hidden="1">
      <c r="A773" s="1559"/>
      <c r="B773" s="1560"/>
      <c r="C773" s="1560"/>
      <c r="D773" s="1560"/>
      <c r="E773" s="1561"/>
      <c r="F773" s="551"/>
      <c r="G773" s="552"/>
      <c r="H773" s="552"/>
      <c r="I773" s="552"/>
      <c r="J773" s="552"/>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t="15.75" hidden="1">
      <c r="A787" s="1562" t="s">
        <v>1237</v>
      </c>
      <c r="B787" s="1563"/>
      <c r="C787" s="1563"/>
      <c r="D787" s="1563"/>
      <c r="E787" s="1563"/>
      <c r="F787" s="1563"/>
      <c r="G787" s="1563"/>
      <c r="H787" s="1563"/>
      <c r="I787" s="1563"/>
      <c r="J787" s="1564"/>
    </row>
    <row r="788" spans="1:10" ht="29.25" hidden="1" customHeight="1">
      <c r="A788" s="1565" t="s">
        <v>1238</v>
      </c>
      <c r="B788" s="1566"/>
      <c r="C788" s="1566"/>
      <c r="D788" s="1566"/>
      <c r="E788" s="1567"/>
      <c r="F788" s="548" t="s">
        <v>35</v>
      </c>
      <c r="G788" s="549" t="s">
        <v>1227</v>
      </c>
      <c r="H788" s="549" t="s">
        <v>1228</v>
      </c>
      <c r="I788" s="550" t="s">
        <v>1229</v>
      </c>
      <c r="J788" s="550" t="s">
        <v>891</v>
      </c>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idden="1">
      <c r="A798" s="1559"/>
      <c r="B798" s="1560"/>
      <c r="C798" s="1560"/>
      <c r="D798" s="1560"/>
      <c r="E798" s="1561"/>
      <c r="F798" s="551"/>
      <c r="G798" s="552"/>
      <c r="H798" s="552"/>
      <c r="I798" s="552"/>
      <c r="J798" s="552"/>
    </row>
    <row r="799" spans="1:10" hidden="1">
      <c r="A799" s="1559"/>
      <c r="B799" s="1560"/>
      <c r="C799" s="1560"/>
      <c r="D799" s="1560"/>
      <c r="E799" s="1561"/>
      <c r="F799" s="551"/>
      <c r="G799" s="552"/>
      <c r="H799" s="552"/>
      <c r="I799" s="552"/>
      <c r="J799" s="552"/>
    </row>
    <row r="800" spans="1:10" hidden="1">
      <c r="A800" s="1559"/>
      <c r="B800" s="1560"/>
      <c r="C800" s="1560"/>
      <c r="D800" s="1560"/>
      <c r="E800" s="1561"/>
      <c r="F800" s="551"/>
      <c r="G800" s="552"/>
      <c r="H800" s="552"/>
      <c r="I800" s="552"/>
      <c r="J800" s="552"/>
    </row>
    <row r="801" spans="1:10" hidden="1">
      <c r="A801" s="1559"/>
      <c r="B801" s="1560"/>
      <c r="C801" s="1560"/>
      <c r="D801" s="1560"/>
      <c r="E801" s="1561"/>
      <c r="F801" s="551"/>
      <c r="G801" s="552"/>
      <c r="H801" s="552"/>
      <c r="I801" s="552"/>
      <c r="J801" s="552"/>
    </row>
    <row r="802" spans="1:10" hidden="1">
      <c r="A802" s="1559"/>
      <c r="B802" s="1560"/>
      <c r="C802" s="1560"/>
      <c r="D802" s="1560"/>
      <c r="E802" s="1561"/>
      <c r="F802" s="551"/>
      <c r="G802" s="552"/>
      <c r="H802" s="552"/>
      <c r="I802" s="552"/>
      <c r="J802" s="552"/>
    </row>
    <row r="803" spans="1:10" hidden="1">
      <c r="A803" s="1559"/>
      <c r="B803" s="1560"/>
      <c r="C803" s="1560"/>
      <c r="D803" s="1560"/>
      <c r="E803" s="1561"/>
      <c r="F803" s="551"/>
      <c r="G803" s="552"/>
      <c r="H803" s="552"/>
      <c r="I803" s="552"/>
      <c r="J803" s="552"/>
    </row>
    <row r="804" spans="1:10" hidden="1">
      <c r="A804" s="1559"/>
      <c r="B804" s="1560"/>
      <c r="C804" s="1560"/>
      <c r="D804" s="1560"/>
      <c r="E804" s="1561"/>
      <c r="F804" s="551"/>
      <c r="G804" s="552"/>
      <c r="H804" s="552"/>
      <c r="I804" s="552"/>
      <c r="J804" s="552"/>
    </row>
    <row r="805" spans="1:10" hidden="1">
      <c r="A805" s="1559"/>
      <c r="B805" s="1560"/>
      <c r="C805" s="1560"/>
      <c r="D805" s="1560"/>
      <c r="E805" s="1561"/>
      <c r="F805" s="551"/>
      <c r="G805" s="552"/>
      <c r="H805" s="552"/>
      <c r="I805" s="552"/>
      <c r="J805" s="552"/>
    </row>
    <row r="806" spans="1:10" hidden="1">
      <c r="A806" s="1559"/>
      <c r="B806" s="1560"/>
      <c r="C806" s="1560"/>
      <c r="D806" s="1560"/>
      <c r="E806" s="1561"/>
      <c r="F806" s="551"/>
      <c r="G806" s="552"/>
      <c r="H806" s="552"/>
      <c r="I806" s="552"/>
      <c r="J806" s="552"/>
    </row>
    <row r="807" spans="1:10" hidden="1">
      <c r="A807" s="1559"/>
      <c r="B807" s="1560"/>
      <c r="C807" s="1560"/>
      <c r="D807" s="1560"/>
      <c r="E807" s="1561"/>
      <c r="F807" s="551"/>
      <c r="G807" s="552"/>
      <c r="H807" s="552"/>
      <c r="I807" s="552"/>
      <c r="J807" s="552"/>
    </row>
    <row r="808" spans="1:10" hidden="1">
      <c r="A808" s="1559"/>
      <c r="B808" s="1560"/>
      <c r="C808" s="1560"/>
      <c r="D808" s="1560"/>
      <c r="E808" s="1561"/>
      <c r="F808" s="551"/>
      <c r="G808" s="552"/>
      <c r="H808" s="552"/>
      <c r="I808" s="552"/>
      <c r="J808" s="552"/>
    </row>
    <row r="809" spans="1:10" hidden="1">
      <c r="A809" s="1559"/>
      <c r="B809" s="1560"/>
      <c r="C809" s="1560"/>
      <c r="D809" s="1560"/>
      <c r="E809" s="1561"/>
      <c r="F809" s="551"/>
      <c r="G809" s="552"/>
      <c r="H809" s="552"/>
      <c r="I809" s="552"/>
      <c r="J809" s="552"/>
    </row>
    <row r="810" spans="1:10" hidden="1">
      <c r="A810" s="1559"/>
      <c r="B810" s="1560"/>
      <c r="C810" s="1560"/>
      <c r="D810" s="1560"/>
      <c r="E810" s="1561"/>
      <c r="F810" s="551"/>
      <c r="G810" s="552"/>
      <c r="H810" s="552"/>
      <c r="I810" s="552"/>
      <c r="J810" s="552"/>
    </row>
    <row r="811" spans="1:10" hidden="1">
      <c r="A811" s="1559"/>
      <c r="B811" s="1560"/>
      <c r="C811" s="1560"/>
      <c r="D811" s="1560"/>
      <c r="E811" s="1561"/>
      <c r="F811" s="551"/>
      <c r="G811" s="552"/>
      <c r="H811" s="552"/>
      <c r="I811" s="552"/>
      <c r="J811" s="552"/>
    </row>
    <row r="812" spans="1:10" hidden="1">
      <c r="A812" s="1559"/>
      <c r="B812" s="1560"/>
      <c r="C812" s="1560"/>
      <c r="D812" s="1560"/>
      <c r="E812" s="1561"/>
      <c r="F812" s="551"/>
      <c r="G812" s="552"/>
      <c r="H812" s="552"/>
      <c r="I812" s="552"/>
      <c r="J812" s="552"/>
    </row>
    <row r="813" spans="1:10" ht="15.75" hidden="1">
      <c r="A813" s="1556" t="s">
        <v>1230</v>
      </c>
      <c r="B813" s="1556"/>
      <c r="C813" s="1556"/>
      <c r="D813" s="1556"/>
      <c r="E813" s="1556"/>
      <c r="F813" s="1556"/>
      <c r="G813" s="1556"/>
      <c r="H813" s="1556"/>
      <c r="I813" s="1556"/>
      <c r="J813" s="1556"/>
    </row>
    <row r="814" spans="1:10" hidden="1">
      <c r="A814" s="1538" t="s">
        <v>25</v>
      </c>
      <c r="B814" s="1539"/>
      <c r="C814" s="1539"/>
      <c r="D814" s="1539"/>
      <c r="E814" s="1539"/>
      <c r="F814" s="1539"/>
      <c r="G814" s="1539"/>
      <c r="H814" s="1539"/>
      <c r="I814" s="1539"/>
      <c r="J814" s="1540"/>
    </row>
    <row r="815" spans="1:10" hidden="1">
      <c r="A815" s="1531" t="s">
        <v>1527</v>
      </c>
      <c r="B815" s="1532"/>
      <c r="C815" s="1532"/>
      <c r="D815" s="1532"/>
      <c r="E815" s="1532"/>
      <c r="F815" s="1532"/>
      <c r="G815" s="1533"/>
      <c r="H815" s="1534">
        <f ca="1">IF(INDIRECT("'Sales Order Form 4'!$M$22")="","",INDIRECT("'Sales Order Form 4'!$M$22"))</f>
        <v>295.34999999999997</v>
      </c>
      <c r="I815" s="1535"/>
      <c r="J815" s="1536"/>
    </row>
    <row r="816" spans="1:10" hidden="1">
      <c r="A816" s="1531" t="s">
        <v>30</v>
      </c>
      <c r="B816" s="1532"/>
      <c r="C816" s="1532"/>
      <c r="D816" s="1532"/>
      <c r="E816" s="1532"/>
      <c r="F816" s="1532"/>
      <c r="G816" s="1533"/>
      <c r="H816" s="1557">
        <f ca="1">IF(INDIRECT("'Sales Order Form 4'!$M$22")="","",INDIRECT("'Sales Order Form 4'!$M$23"))</f>
        <v>0</v>
      </c>
      <c r="I816" s="1535"/>
      <c r="J816" s="1536"/>
    </row>
    <row r="817" spans="1:10" hidden="1">
      <c r="A817" s="1531" t="s">
        <v>1276</v>
      </c>
      <c r="B817" s="1532"/>
      <c r="C817" s="1532"/>
      <c r="D817" s="1532"/>
      <c r="E817" s="1532"/>
      <c r="F817" s="1532"/>
      <c r="G817" s="1533"/>
      <c r="H817" s="1541" t="str">
        <f ca="1">IF(INDIRECT("'Sales Order Form 4'!$D$25")="","",INDIRECT("'Sales Order Form 4'!$D$25"))</f>
        <v/>
      </c>
      <c r="I817" s="1542"/>
      <c r="J817" s="1543"/>
    </row>
    <row r="818" spans="1:10" hidden="1">
      <c r="A818" s="1531" t="s">
        <v>1277</v>
      </c>
      <c r="B818" s="1532"/>
      <c r="C818" s="1532"/>
      <c r="D818" s="1532"/>
      <c r="E818" s="1532"/>
      <c r="F818" s="1532"/>
      <c r="G818" s="1533"/>
      <c r="H818" s="1544"/>
      <c r="I818" s="1545"/>
      <c r="J818" s="1546"/>
    </row>
    <row r="819" spans="1:10" hidden="1">
      <c r="A819" s="1547" t="str">
        <f ca="1">IF(INDIRECT("'Sales Order Form 4'!$C$27")="","",INDIRECT("'Sales Order Form 4'!$C$27"))</f>
        <v/>
      </c>
      <c r="B819" s="1548"/>
      <c r="C819" s="1548"/>
      <c r="D819" s="1548"/>
      <c r="E819" s="1548"/>
      <c r="F819" s="1548"/>
      <c r="G819" s="1548"/>
      <c r="H819" s="1548"/>
      <c r="I819" s="1548"/>
      <c r="J819" s="1549"/>
    </row>
    <row r="820" spans="1:10" hidden="1">
      <c r="A820" s="1550"/>
      <c r="B820" s="1551"/>
      <c r="C820" s="1551"/>
      <c r="D820" s="1551"/>
      <c r="E820" s="1551"/>
      <c r="F820" s="1551"/>
      <c r="G820" s="1551"/>
      <c r="H820" s="1551"/>
      <c r="I820" s="1551"/>
      <c r="J820" s="1552"/>
    </row>
    <row r="821" spans="1:10" hidden="1">
      <c r="A821" s="1550"/>
      <c r="B821" s="1551"/>
      <c r="C821" s="1551"/>
      <c r="D821" s="1551"/>
      <c r="E821" s="1551"/>
      <c r="F821" s="1551"/>
      <c r="G821" s="1551"/>
      <c r="H821" s="1551"/>
      <c r="I821" s="1551"/>
      <c r="J821" s="1552"/>
    </row>
    <row r="822" spans="1:10" hidden="1">
      <c r="A822" s="1553"/>
      <c r="B822" s="1554"/>
      <c r="C822" s="1554"/>
      <c r="D822" s="1554"/>
      <c r="E822" s="1554"/>
      <c r="F822" s="1554"/>
      <c r="G822" s="1554"/>
      <c r="H822" s="1554"/>
      <c r="I822" s="1554"/>
      <c r="J822" s="1555"/>
    </row>
    <row r="823" spans="1:10" hidden="1">
      <c r="A823" s="1531" t="s">
        <v>65</v>
      </c>
      <c r="B823" s="1532"/>
      <c r="C823" s="1532"/>
      <c r="D823" s="1532"/>
      <c r="E823" s="1532"/>
      <c r="F823" s="1532"/>
      <c r="G823" s="1533"/>
      <c r="H823" s="1534"/>
      <c r="I823" s="1535"/>
      <c r="J823" s="1536"/>
    </row>
    <row r="824" spans="1:10" ht="25.5" hidden="1" customHeight="1">
      <c r="A824" s="1537" t="s">
        <v>1720</v>
      </c>
      <c r="B824" s="1537"/>
      <c r="C824" s="1537"/>
      <c r="D824" s="1537"/>
      <c r="E824" s="1537"/>
      <c r="F824" s="1537"/>
      <c r="G824" s="1537"/>
      <c r="H824" s="1537"/>
      <c r="I824" s="1537"/>
      <c r="J824" s="1537"/>
    </row>
    <row r="825" spans="1:10" hidden="1">
      <c r="A825" s="1538" t="s">
        <v>1231</v>
      </c>
      <c r="B825" s="1539"/>
      <c r="C825" s="1539"/>
      <c r="D825" s="1539"/>
      <c r="E825" s="1539"/>
      <c r="F825" s="1539"/>
      <c r="G825" s="1539"/>
      <c r="H825" s="1539"/>
      <c r="I825" s="1539"/>
      <c r="J825" s="1540"/>
    </row>
    <row r="826" spans="1:10" hidden="1">
      <c r="A826" s="1531" t="s">
        <v>889</v>
      </c>
      <c r="B826" s="1532"/>
      <c r="C826" s="1558"/>
      <c r="D826" s="1532"/>
      <c r="E826" s="1532"/>
      <c r="F826" s="1532"/>
      <c r="G826" s="1533"/>
      <c r="H826" s="1534" t="str">
        <f ca="1">IF(INDIRECT("'Sales Order Form 4'!$M$71")="","",INDIRECT("'Sales Order Form 4'!$M$71"))</f>
        <v>No Charge</v>
      </c>
      <c r="I826" s="1535"/>
      <c r="J826" s="1536"/>
    </row>
    <row r="827" spans="1:10" hidden="1">
      <c r="A827" s="1531" t="s">
        <v>62</v>
      </c>
      <c r="B827" s="1532"/>
      <c r="C827" s="1532"/>
      <c r="D827" s="1532"/>
      <c r="E827" s="1532"/>
      <c r="F827" s="1532"/>
      <c r="G827" s="1533"/>
      <c r="H827" s="1534">
        <f ca="1">IF(INDIRECT("'Sales Order Form 4'!$M$28")="","",INDIRECT("'Sales Order Form 4'!$M$28"))</f>
        <v>201.64999999999998</v>
      </c>
      <c r="I827" s="1535"/>
      <c r="J827" s="1536"/>
    </row>
    <row r="828" spans="1:10" hidden="1">
      <c r="A828" s="1531" t="s">
        <v>95</v>
      </c>
      <c r="B828" s="1532"/>
      <c r="C828" s="1532"/>
      <c r="D828" s="1532"/>
      <c r="E828" s="1532"/>
      <c r="F828" s="1532"/>
      <c r="G828" s="1533"/>
      <c r="H828" s="1534">
        <f ca="1">IF(INDIRECT("'Sales Order Form 4'!$M$29")="","",INDIRECT("'Sales Order Form 4'!$M$29"))</f>
        <v>99</v>
      </c>
      <c r="I828" s="1535"/>
      <c r="J828" s="1536"/>
    </row>
    <row r="829" spans="1:10" hidden="1">
      <c r="A829" s="1531" t="s">
        <v>64</v>
      </c>
      <c r="B829" s="1532"/>
      <c r="C829" s="1532"/>
      <c r="D829" s="1532"/>
      <c r="E829" s="1532"/>
      <c r="F829" s="1532"/>
      <c r="G829" s="1533"/>
      <c r="H829" s="1534">
        <f ca="1">IF(INDIRECT("'Sales Order Form 4'!$M$32")="","",INDIRECT("'Sales Order Form 4'!$M$32"))</f>
        <v>300.64999999999998</v>
      </c>
      <c r="I829" s="1535"/>
      <c r="J829" s="1536"/>
    </row>
    <row r="830" spans="1:10" ht="15.75" hidden="1" customHeight="1">
      <c r="A830" s="1591" t="s">
        <v>1047</v>
      </c>
      <c r="B830" s="1592"/>
      <c r="C830" s="1592"/>
      <c r="D830" s="1592"/>
      <c r="E830" s="1592"/>
      <c r="F830" s="1592"/>
      <c r="G830" s="1592"/>
      <c r="H830" s="1592"/>
      <c r="I830" s="1592"/>
      <c r="J830" s="1593"/>
    </row>
    <row r="831" spans="1:10" ht="15.75" hidden="1">
      <c r="A831" s="1562" t="s">
        <v>1222</v>
      </c>
      <c r="B831" s="1563"/>
      <c r="C831" s="1563"/>
      <c r="D831" s="1563"/>
      <c r="E831" s="1563"/>
      <c r="F831" s="1563"/>
      <c r="G831" s="1563"/>
      <c r="H831" s="1563"/>
      <c r="I831" s="1563"/>
      <c r="J831" s="1564"/>
    </row>
    <row r="832" spans="1:10" hidden="1">
      <c r="A832" s="1568" t="s">
        <v>682</v>
      </c>
      <c r="B832" s="1569"/>
      <c r="C832" s="1570"/>
      <c r="D832" s="1570"/>
      <c r="E832" s="1570"/>
      <c r="F832" s="1569" t="s">
        <v>91</v>
      </c>
      <c r="G832" s="1569"/>
      <c r="H832" s="1571"/>
      <c r="I832" s="1571"/>
      <c r="J832" s="1572"/>
    </row>
    <row r="833" spans="1:10" hidden="1">
      <c r="A833" s="1568" t="s">
        <v>89</v>
      </c>
      <c r="B833" s="1569"/>
      <c r="C833" s="1570"/>
      <c r="D833" s="1570"/>
      <c r="E833" s="1570"/>
      <c r="F833" s="1569" t="s">
        <v>92</v>
      </c>
      <c r="G833" s="1569"/>
      <c r="H833" s="1571"/>
      <c r="I833" s="1571"/>
      <c r="J833" s="1572"/>
    </row>
    <row r="834" spans="1:10" hidden="1">
      <c r="A834" s="1568" t="s">
        <v>90</v>
      </c>
      <c r="B834" s="1569"/>
      <c r="C834" s="1584"/>
      <c r="D834" s="1584"/>
      <c r="E834" s="1584"/>
      <c r="F834" s="1569" t="s">
        <v>93</v>
      </c>
      <c r="G834" s="1569"/>
      <c r="H834" s="1571"/>
      <c r="I834" s="1571"/>
      <c r="J834" s="1572"/>
    </row>
    <row r="835" spans="1:10" hidden="1">
      <c r="A835" s="1568" t="s">
        <v>1213</v>
      </c>
      <c r="B835" s="1569"/>
      <c r="C835" s="1584"/>
      <c r="D835" s="1584"/>
      <c r="E835" s="1584"/>
      <c r="F835" s="1569" t="s">
        <v>15</v>
      </c>
      <c r="G835" s="1569"/>
      <c r="H835" s="1650"/>
      <c r="I835" s="1570"/>
      <c r="J835" s="1577"/>
    </row>
    <row r="836" spans="1:10" hidden="1">
      <c r="A836" s="1568" t="s">
        <v>1214</v>
      </c>
      <c r="B836" s="1569"/>
      <c r="C836" s="1584"/>
      <c r="D836" s="1584"/>
      <c r="E836" s="1584"/>
      <c r="F836" s="1569" t="s">
        <v>714</v>
      </c>
      <c r="G836" s="1569"/>
      <c r="H836" s="1584"/>
      <c r="I836" s="1584"/>
      <c r="J836" s="1651"/>
    </row>
    <row r="837" spans="1:10" hidden="1">
      <c r="A837" s="1568" t="s">
        <v>11</v>
      </c>
      <c r="B837" s="1569"/>
      <c r="C837" s="1584"/>
      <c r="D837" s="1584"/>
      <c r="E837" s="1584"/>
      <c r="F837" s="1587" t="s">
        <v>1232</v>
      </c>
      <c r="G837" s="1587"/>
      <c r="H837" s="1588"/>
      <c r="I837" s="1589"/>
      <c r="J837" s="1590"/>
    </row>
    <row r="838" spans="1:10" hidden="1">
      <c r="A838" s="1568" t="s">
        <v>13</v>
      </c>
      <c r="B838" s="1569"/>
      <c r="C838" s="1584"/>
      <c r="D838" s="1584"/>
      <c r="E838" s="1584"/>
      <c r="F838" s="1587"/>
      <c r="G838" s="1587"/>
      <c r="H838" s="1580"/>
      <c r="I838" s="1578"/>
      <c r="J838" s="1579"/>
    </row>
    <row r="839" spans="1:10" hidden="1">
      <c r="A839" s="1568" t="s">
        <v>14</v>
      </c>
      <c r="B839" s="1569"/>
      <c r="C839" s="1581"/>
      <c r="D839" s="1581"/>
      <c r="E839" s="1581"/>
      <c r="F839" s="1582"/>
      <c r="G839" s="1582"/>
      <c r="H839" s="1583"/>
      <c r="I839" s="1570"/>
      <c r="J839" s="1577"/>
    </row>
    <row r="840" spans="1:10" hidden="1">
      <c r="A840" s="542"/>
      <c r="B840" s="543"/>
      <c r="C840" s="543"/>
      <c r="D840" s="543"/>
      <c r="E840" s="543"/>
      <c r="F840" s="543"/>
      <c r="G840" s="543"/>
      <c r="H840" s="543"/>
      <c r="I840" s="543"/>
      <c r="J840" s="544"/>
    </row>
    <row r="841" spans="1:10" ht="15.75" hidden="1">
      <c r="A841" s="1562" t="s">
        <v>1223</v>
      </c>
      <c r="B841" s="1563"/>
      <c r="C841" s="1563"/>
      <c r="D841" s="1563"/>
      <c r="E841" s="1563"/>
      <c r="F841" s="1563"/>
      <c r="G841" s="1563"/>
      <c r="H841" s="1563"/>
      <c r="I841" s="1563"/>
      <c r="J841" s="1564"/>
    </row>
    <row r="842" spans="1:10" hidden="1">
      <c r="A842" s="1568"/>
      <c r="B842" s="1569"/>
      <c r="C842" s="1665"/>
      <c r="D842" s="1578"/>
      <c r="E842" s="1578"/>
      <c r="F842" s="1569" t="s">
        <v>1225</v>
      </c>
      <c r="G842" s="1569"/>
      <c r="H842" s="1570"/>
      <c r="I842" s="1570"/>
      <c r="J842" s="1577"/>
    </row>
    <row r="843" spans="1:10" hidden="1">
      <c r="A843" s="1568"/>
      <c r="B843" s="1569"/>
      <c r="C843" s="1578"/>
      <c r="D843" s="1578"/>
      <c r="E843" s="1578"/>
      <c r="F843" s="1578"/>
      <c r="G843" s="1578"/>
      <c r="H843" s="1578"/>
      <c r="I843" s="1578"/>
      <c r="J843" s="1579"/>
    </row>
    <row r="844" spans="1:10" hidden="1">
      <c r="A844" s="1568" t="s">
        <v>1226</v>
      </c>
      <c r="B844" s="1569"/>
      <c r="C844" s="1570"/>
      <c r="D844" s="1570"/>
      <c r="E844" s="1570"/>
      <c r="F844" s="1569" t="s">
        <v>14</v>
      </c>
      <c r="G844" s="1569"/>
      <c r="H844" s="1574"/>
      <c r="I844" s="1574"/>
      <c r="J844" s="1575"/>
    </row>
    <row r="845" spans="1:10" hidden="1">
      <c r="A845" s="1568" t="s">
        <v>1213</v>
      </c>
      <c r="B845" s="1569"/>
      <c r="C845" s="1570"/>
      <c r="D845" s="1570"/>
      <c r="E845" s="1570"/>
      <c r="F845" s="1569" t="s">
        <v>12</v>
      </c>
      <c r="G845" s="1569"/>
      <c r="H845" s="1571"/>
      <c r="I845" s="1571"/>
      <c r="J845" s="1572"/>
    </row>
    <row r="846" spans="1:10" hidden="1">
      <c r="A846" s="1568" t="s">
        <v>1214</v>
      </c>
      <c r="B846" s="1569"/>
      <c r="C846" s="1570"/>
      <c r="D846" s="1570"/>
      <c r="E846" s="1570"/>
      <c r="F846" s="1569" t="s">
        <v>1006</v>
      </c>
      <c r="G846" s="1569"/>
      <c r="H846" s="1571"/>
      <c r="I846" s="1571"/>
      <c r="J846" s="1572"/>
    </row>
    <row r="847" spans="1:10" hidden="1">
      <c r="A847" s="1568" t="s">
        <v>11</v>
      </c>
      <c r="B847" s="1569"/>
      <c r="C847" s="1570"/>
      <c r="D847" s="1570"/>
      <c r="E847" s="1570"/>
      <c r="F847" s="1569" t="s">
        <v>15</v>
      </c>
      <c r="G847" s="1569"/>
      <c r="H847" s="1650"/>
      <c r="I847" s="1570"/>
      <c r="J847" s="1577"/>
    </row>
    <row r="848" spans="1:10" hidden="1">
      <c r="A848" s="1568" t="s">
        <v>13</v>
      </c>
      <c r="B848" s="1569"/>
      <c r="C848" s="1570"/>
      <c r="D848" s="1570"/>
      <c r="E848" s="1570"/>
      <c r="F848" s="543"/>
      <c r="G848" s="543"/>
      <c r="H848" s="543"/>
      <c r="I848" s="543"/>
      <c r="J848" s="544"/>
    </row>
    <row r="849" spans="1:10" hidden="1">
      <c r="A849" s="542"/>
      <c r="B849" s="543"/>
      <c r="C849" s="543"/>
      <c r="D849" s="543"/>
      <c r="E849" s="543"/>
      <c r="F849" s="543"/>
      <c r="G849" s="543"/>
      <c r="H849" s="543"/>
      <c r="I849" s="543"/>
      <c r="J849" s="544"/>
    </row>
    <row r="850" spans="1:10" ht="15.75" hidden="1">
      <c r="A850" s="1562" t="s">
        <v>1236</v>
      </c>
      <c r="B850" s="1563"/>
      <c r="C850" s="1563"/>
      <c r="D850" s="1563"/>
      <c r="E850" s="1563"/>
      <c r="F850" s="1563"/>
      <c r="G850" s="1563"/>
      <c r="H850" s="1563"/>
      <c r="I850" s="1563"/>
      <c r="J850" s="1564"/>
    </row>
    <row r="851" spans="1:10" ht="27.75" hidden="1" customHeight="1">
      <c r="A851" s="1565" t="s">
        <v>34</v>
      </c>
      <c r="B851" s="1566"/>
      <c r="C851" s="1566"/>
      <c r="D851" s="1566"/>
      <c r="E851" s="1567"/>
      <c r="F851" s="548" t="s">
        <v>35</v>
      </c>
      <c r="G851" s="549" t="s">
        <v>1227</v>
      </c>
      <c r="H851" s="549" t="s">
        <v>1228</v>
      </c>
      <c r="I851" s="550" t="s">
        <v>1229</v>
      </c>
      <c r="J851" s="550" t="s">
        <v>891</v>
      </c>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idden="1">
      <c r="A861" s="1559"/>
      <c r="B861" s="1560"/>
      <c r="C861" s="1560"/>
      <c r="D861" s="1560"/>
      <c r="E861" s="1561"/>
      <c r="F861" s="551"/>
      <c r="G861" s="552"/>
      <c r="H861" s="552"/>
      <c r="I861" s="552"/>
      <c r="J861" s="552"/>
    </row>
    <row r="862" spans="1:10" hidden="1">
      <c r="A862" s="1559"/>
      <c r="B862" s="1560"/>
      <c r="C862" s="1560"/>
      <c r="D862" s="1560"/>
      <c r="E862" s="1561"/>
      <c r="F862" s="551"/>
      <c r="G862" s="552"/>
      <c r="H862" s="552"/>
      <c r="I862" s="552"/>
      <c r="J862" s="552"/>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t="15.75" hidden="1">
      <c r="A876" s="1562" t="s">
        <v>1237</v>
      </c>
      <c r="B876" s="1563"/>
      <c r="C876" s="1563"/>
      <c r="D876" s="1563"/>
      <c r="E876" s="1563"/>
      <c r="F876" s="1563"/>
      <c r="G876" s="1563"/>
      <c r="H876" s="1563"/>
      <c r="I876" s="1563"/>
      <c r="J876" s="1564"/>
    </row>
    <row r="877" spans="1:10" ht="30" hidden="1" customHeight="1">
      <c r="A877" s="1565" t="s">
        <v>1238</v>
      </c>
      <c r="B877" s="1566"/>
      <c r="C877" s="1566"/>
      <c r="D877" s="1566"/>
      <c r="E877" s="1567"/>
      <c r="F877" s="548" t="s">
        <v>35</v>
      </c>
      <c r="G877" s="549" t="s">
        <v>1227</v>
      </c>
      <c r="H877" s="549" t="s">
        <v>1228</v>
      </c>
      <c r="I877" s="550" t="s">
        <v>1229</v>
      </c>
      <c r="J877" s="550" t="s">
        <v>891</v>
      </c>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idden="1">
      <c r="A887" s="1559"/>
      <c r="B887" s="1560"/>
      <c r="C887" s="1560"/>
      <c r="D887" s="1560"/>
      <c r="E887" s="1561"/>
      <c r="F887" s="551"/>
      <c r="G887" s="552"/>
      <c r="H887" s="552"/>
      <c r="I887" s="552"/>
      <c r="J887" s="552"/>
    </row>
    <row r="888" spans="1:10" hidden="1">
      <c r="A888" s="1559"/>
      <c r="B888" s="1560"/>
      <c r="C888" s="1560"/>
      <c r="D888" s="1560"/>
      <c r="E888" s="1561"/>
      <c r="F888" s="551"/>
      <c r="G888" s="552"/>
      <c r="H888" s="552"/>
      <c r="I888" s="552"/>
      <c r="J888" s="552"/>
    </row>
    <row r="889" spans="1:10" hidden="1">
      <c r="A889" s="1559"/>
      <c r="B889" s="1560"/>
      <c r="C889" s="1560"/>
      <c r="D889" s="1560"/>
      <c r="E889" s="1561"/>
      <c r="F889" s="551"/>
      <c r="G889" s="552"/>
      <c r="H889" s="552"/>
      <c r="I889" s="552"/>
      <c r="J889" s="552"/>
    </row>
    <row r="890" spans="1:10" hidden="1">
      <c r="A890" s="1559"/>
      <c r="B890" s="1560"/>
      <c r="C890" s="1560"/>
      <c r="D890" s="1560"/>
      <c r="E890" s="1561"/>
      <c r="F890" s="551"/>
      <c r="G890" s="552"/>
      <c r="H890" s="552"/>
      <c r="I890" s="552"/>
      <c r="J890" s="552"/>
    </row>
    <row r="891" spans="1:10" hidden="1">
      <c r="A891" s="1559"/>
      <c r="B891" s="1560"/>
      <c r="C891" s="1560"/>
      <c r="D891" s="1560"/>
      <c r="E891" s="1561"/>
      <c r="F891" s="551"/>
      <c r="G891" s="552"/>
      <c r="H891" s="552"/>
      <c r="I891" s="552"/>
      <c r="J891" s="552"/>
    </row>
    <row r="892" spans="1:10" hidden="1">
      <c r="A892" s="1559"/>
      <c r="B892" s="1560"/>
      <c r="C892" s="1560"/>
      <c r="D892" s="1560"/>
      <c r="E892" s="1561"/>
      <c r="F892" s="551"/>
      <c r="G892" s="552"/>
      <c r="H892" s="552"/>
      <c r="I892" s="552"/>
      <c r="J892" s="552"/>
    </row>
    <row r="893" spans="1:10" hidden="1">
      <c r="A893" s="1559"/>
      <c r="B893" s="1560"/>
      <c r="C893" s="1560"/>
      <c r="D893" s="1560"/>
      <c r="E893" s="1561"/>
      <c r="F893" s="551"/>
      <c r="G893" s="552"/>
      <c r="H893" s="552"/>
      <c r="I893" s="552"/>
      <c r="J893" s="552"/>
    </row>
    <row r="894" spans="1:10" hidden="1">
      <c r="A894" s="1559"/>
      <c r="B894" s="1560"/>
      <c r="C894" s="1560"/>
      <c r="D894" s="1560"/>
      <c r="E894" s="1561"/>
      <c r="F894" s="551"/>
      <c r="G894" s="552"/>
      <c r="H894" s="552"/>
      <c r="I894" s="552"/>
      <c r="J894" s="552"/>
    </row>
    <row r="895" spans="1:10" hidden="1">
      <c r="A895" s="1559"/>
      <c r="B895" s="1560"/>
      <c r="C895" s="1560"/>
      <c r="D895" s="1560"/>
      <c r="E895" s="1561"/>
      <c r="F895" s="551"/>
      <c r="G895" s="552"/>
      <c r="H895" s="552"/>
      <c r="I895" s="552"/>
      <c r="J895" s="552"/>
    </row>
    <row r="896" spans="1:10" hidden="1">
      <c r="A896" s="1559"/>
      <c r="B896" s="1560"/>
      <c r="C896" s="1560"/>
      <c r="D896" s="1560"/>
      <c r="E896" s="1561"/>
      <c r="F896" s="551"/>
      <c r="G896" s="552"/>
      <c r="H896" s="552"/>
      <c r="I896" s="552"/>
      <c r="J896" s="552"/>
    </row>
    <row r="897" spans="1:10" hidden="1">
      <c r="A897" s="1559"/>
      <c r="B897" s="1560"/>
      <c r="C897" s="1560"/>
      <c r="D897" s="1560"/>
      <c r="E897" s="1561"/>
      <c r="F897" s="551"/>
      <c r="G897" s="552"/>
      <c r="H897" s="552"/>
      <c r="I897" s="552"/>
      <c r="J897" s="552"/>
    </row>
    <row r="898" spans="1:10" hidden="1">
      <c r="A898" s="1559"/>
      <c r="B898" s="1560"/>
      <c r="C898" s="1560"/>
      <c r="D898" s="1560"/>
      <c r="E898" s="1561"/>
      <c r="F898" s="551"/>
      <c r="G898" s="552"/>
      <c r="H898" s="552"/>
      <c r="I898" s="552"/>
      <c r="J898" s="552"/>
    </row>
    <row r="899" spans="1:10" hidden="1">
      <c r="A899" s="1559"/>
      <c r="B899" s="1560"/>
      <c r="C899" s="1560"/>
      <c r="D899" s="1560"/>
      <c r="E899" s="1561"/>
      <c r="F899" s="551"/>
      <c r="G899" s="552"/>
      <c r="H899" s="552"/>
      <c r="I899" s="552"/>
      <c r="J899" s="552"/>
    </row>
    <row r="900" spans="1:10" hidden="1">
      <c r="A900" s="1559"/>
      <c r="B900" s="1560"/>
      <c r="C900" s="1560"/>
      <c r="D900" s="1560"/>
      <c r="E900" s="1561"/>
      <c r="F900" s="551"/>
      <c r="G900" s="552"/>
      <c r="H900" s="552"/>
      <c r="I900" s="552"/>
      <c r="J900" s="552"/>
    </row>
    <row r="901" spans="1:10" hidden="1">
      <c r="A901" s="1559"/>
      <c r="B901" s="1560"/>
      <c r="C901" s="1560"/>
      <c r="D901" s="1560"/>
      <c r="E901" s="1561"/>
      <c r="F901" s="551"/>
      <c r="G901" s="552"/>
      <c r="H901" s="552"/>
      <c r="I901" s="552"/>
      <c r="J901" s="552"/>
    </row>
    <row r="902" spans="1:10" ht="15.75" hidden="1">
      <c r="A902" s="1556" t="s">
        <v>1230</v>
      </c>
      <c r="B902" s="1556"/>
      <c r="C902" s="1556"/>
      <c r="D902" s="1556"/>
      <c r="E902" s="1556"/>
      <c r="F902" s="1556"/>
      <c r="G902" s="1556"/>
      <c r="H902" s="1556"/>
      <c r="I902" s="1556"/>
      <c r="J902" s="1556"/>
    </row>
    <row r="903" spans="1:10" hidden="1">
      <c r="A903" s="1538" t="s">
        <v>25</v>
      </c>
      <c r="B903" s="1539"/>
      <c r="C903" s="1539"/>
      <c r="D903" s="1539"/>
      <c r="E903" s="1539"/>
      <c r="F903" s="1539"/>
      <c r="G903" s="1539"/>
      <c r="H903" s="1539"/>
      <c r="I903" s="1539"/>
      <c r="J903" s="1540"/>
    </row>
    <row r="904" spans="1:10" hidden="1">
      <c r="A904" s="1531" t="s">
        <v>1527</v>
      </c>
      <c r="B904" s="1532"/>
      <c r="C904" s="1532"/>
      <c r="D904" s="1532"/>
      <c r="E904" s="1532"/>
      <c r="F904" s="1532"/>
      <c r="G904" s="1533"/>
      <c r="H904" s="1534"/>
      <c r="I904" s="1535"/>
      <c r="J904" s="1536"/>
    </row>
    <row r="905" spans="1:10" hidden="1">
      <c r="A905" s="1531" t="s">
        <v>30</v>
      </c>
      <c r="B905" s="1532"/>
      <c r="C905" s="1532"/>
      <c r="D905" s="1532"/>
      <c r="E905" s="1532"/>
      <c r="F905" s="1532"/>
      <c r="G905" s="1533"/>
      <c r="H905" s="1557"/>
      <c r="I905" s="1535"/>
      <c r="J905" s="1536"/>
    </row>
    <row r="906" spans="1:10" hidden="1">
      <c r="A906" s="1531" t="s">
        <v>1276</v>
      </c>
      <c r="B906" s="1532"/>
      <c r="C906" s="1532"/>
      <c r="D906" s="1532"/>
      <c r="E906" s="1532"/>
      <c r="F906" s="1532"/>
      <c r="G906" s="1533"/>
      <c r="H906" s="1541"/>
      <c r="I906" s="1542"/>
      <c r="J906" s="1543"/>
    </row>
    <row r="907" spans="1:10" hidden="1">
      <c r="A907" s="1531" t="s">
        <v>1277</v>
      </c>
      <c r="B907" s="1532"/>
      <c r="C907" s="1532"/>
      <c r="D907" s="1532"/>
      <c r="E907" s="1532"/>
      <c r="F907" s="1532"/>
      <c r="G907" s="1533"/>
      <c r="H907" s="1544"/>
      <c r="I907" s="1545"/>
      <c r="J907" s="1546"/>
    </row>
    <row r="908" spans="1:10" hidden="1">
      <c r="A908" s="1547"/>
      <c r="B908" s="1548"/>
      <c r="C908" s="1548"/>
      <c r="D908" s="1548"/>
      <c r="E908" s="1548"/>
      <c r="F908" s="1548"/>
      <c r="G908" s="1548"/>
      <c r="H908" s="1548"/>
      <c r="I908" s="1548"/>
      <c r="J908" s="1549"/>
    </row>
    <row r="909" spans="1:10" hidden="1">
      <c r="A909" s="1550"/>
      <c r="B909" s="1551"/>
      <c r="C909" s="1551"/>
      <c r="D909" s="1551"/>
      <c r="E909" s="1551"/>
      <c r="F909" s="1551"/>
      <c r="G909" s="1551"/>
      <c r="H909" s="1551"/>
      <c r="I909" s="1551"/>
      <c r="J909" s="1552"/>
    </row>
    <row r="910" spans="1:10" hidden="1">
      <c r="A910" s="1550"/>
      <c r="B910" s="1551"/>
      <c r="C910" s="1551"/>
      <c r="D910" s="1551"/>
      <c r="E910" s="1551"/>
      <c r="F910" s="1551"/>
      <c r="G910" s="1551"/>
      <c r="H910" s="1551"/>
      <c r="I910" s="1551"/>
      <c r="J910" s="1552"/>
    </row>
    <row r="911" spans="1:10" hidden="1">
      <c r="A911" s="1553"/>
      <c r="B911" s="1554"/>
      <c r="C911" s="1554"/>
      <c r="D911" s="1554"/>
      <c r="E911" s="1554"/>
      <c r="F911" s="1554"/>
      <c r="G911" s="1554"/>
      <c r="H911" s="1554"/>
      <c r="I911" s="1554"/>
      <c r="J911" s="1555"/>
    </row>
    <row r="912" spans="1:10" hidden="1">
      <c r="A912" s="1531" t="s">
        <v>65</v>
      </c>
      <c r="B912" s="1532"/>
      <c r="C912" s="1532"/>
      <c r="D912" s="1532"/>
      <c r="E912" s="1532"/>
      <c r="F912" s="1532"/>
      <c r="G912" s="1533"/>
      <c r="H912" s="1534"/>
      <c r="I912" s="1535"/>
      <c r="J912" s="1536"/>
    </row>
    <row r="913" spans="1:10" ht="27" hidden="1" customHeight="1">
      <c r="A913" s="1537" t="s">
        <v>1720</v>
      </c>
      <c r="B913" s="1537"/>
      <c r="C913" s="1537"/>
      <c r="D913" s="1537"/>
      <c r="E913" s="1537"/>
      <c r="F913" s="1537"/>
      <c r="G913" s="1537"/>
      <c r="H913" s="1537"/>
      <c r="I913" s="1537"/>
      <c r="J913" s="1537"/>
    </row>
    <row r="914" spans="1:10" hidden="1">
      <c r="A914" s="1538" t="s">
        <v>1231</v>
      </c>
      <c r="B914" s="1539"/>
      <c r="C914" s="1539"/>
      <c r="D914" s="1539"/>
      <c r="E914" s="1539"/>
      <c r="F914" s="1539"/>
      <c r="G914" s="1539"/>
      <c r="H914" s="1539"/>
      <c r="I914" s="1539"/>
      <c r="J914" s="1540"/>
    </row>
    <row r="915" spans="1:10" hidden="1">
      <c r="A915" s="1531" t="s">
        <v>889</v>
      </c>
      <c r="B915" s="1532"/>
      <c r="C915" s="1558"/>
      <c r="D915" s="1532"/>
      <c r="E915" s="1532"/>
      <c r="F915" s="1532"/>
      <c r="G915" s="1533"/>
      <c r="H915" s="1534"/>
      <c r="I915" s="1535"/>
      <c r="J915" s="1536"/>
    </row>
    <row r="916" spans="1:10" hidden="1">
      <c r="A916" s="1531" t="s">
        <v>62</v>
      </c>
      <c r="B916" s="1532"/>
      <c r="C916" s="1532"/>
      <c r="D916" s="1532"/>
      <c r="E916" s="1532"/>
      <c r="F916" s="1532"/>
      <c r="G916" s="1533"/>
      <c r="H916" s="1534"/>
      <c r="I916" s="1535"/>
      <c r="J916" s="1536"/>
    </row>
    <row r="917" spans="1:10" hidden="1">
      <c r="A917" s="1531" t="s">
        <v>95</v>
      </c>
      <c r="B917" s="1532"/>
      <c r="C917" s="1532"/>
      <c r="D917" s="1532"/>
      <c r="E917" s="1532"/>
      <c r="F917" s="1532"/>
      <c r="G917" s="1533"/>
      <c r="H917" s="1534"/>
      <c r="I917" s="1535"/>
      <c r="J917" s="1536"/>
    </row>
    <row r="918" spans="1:10" hidden="1">
      <c r="A918" s="1531" t="s">
        <v>64</v>
      </c>
      <c r="B918" s="1532"/>
      <c r="C918" s="1532"/>
      <c r="D918" s="1532"/>
      <c r="E918" s="1532"/>
      <c r="F918" s="1532"/>
      <c r="G918" s="1533"/>
      <c r="H918" s="1534"/>
      <c r="I918" s="1535"/>
      <c r="J918" s="1536"/>
    </row>
    <row r="919" spans="1:10" ht="15.75" hidden="1">
      <c r="A919" s="1591" t="s">
        <v>1047</v>
      </c>
      <c r="B919" s="1592"/>
      <c r="C919" s="1592"/>
      <c r="D919" s="1592"/>
      <c r="E919" s="1592"/>
      <c r="F919" s="1592"/>
      <c r="G919" s="1592"/>
      <c r="H919" s="1592"/>
      <c r="I919" s="1592"/>
      <c r="J919" s="1593"/>
    </row>
    <row r="920" spans="1:10" ht="15.75" hidden="1">
      <c r="A920" s="1562" t="s">
        <v>1222</v>
      </c>
      <c r="B920" s="1563"/>
      <c r="C920" s="1563"/>
      <c r="D920" s="1563"/>
      <c r="E920" s="1563"/>
      <c r="F920" s="1563"/>
      <c r="G920" s="1563"/>
      <c r="H920" s="1563"/>
      <c r="I920" s="1563"/>
      <c r="J920" s="1564"/>
    </row>
    <row r="921" spans="1:10" hidden="1">
      <c r="A921" s="1568" t="s">
        <v>682</v>
      </c>
      <c r="B921" s="1569"/>
      <c r="C921" s="1570"/>
      <c r="D921" s="1570"/>
      <c r="E921" s="1570"/>
      <c r="F921" s="1569" t="s">
        <v>91</v>
      </c>
      <c r="G921" s="1569"/>
      <c r="H921" s="1571"/>
      <c r="I921" s="1571"/>
      <c r="J921" s="1572"/>
    </row>
    <row r="922" spans="1:10" hidden="1">
      <c r="A922" s="1568" t="s">
        <v>89</v>
      </c>
      <c r="B922" s="1569"/>
      <c r="C922" s="1570"/>
      <c r="D922" s="1570"/>
      <c r="E922" s="1570"/>
      <c r="F922" s="1569" t="s">
        <v>92</v>
      </c>
      <c r="G922" s="1569"/>
      <c r="H922" s="1571"/>
      <c r="I922" s="1571"/>
      <c r="J922" s="1572"/>
    </row>
    <row r="923" spans="1:10" hidden="1">
      <c r="A923" s="1568" t="s">
        <v>90</v>
      </c>
      <c r="B923" s="1569"/>
      <c r="C923" s="1584"/>
      <c r="D923" s="1584"/>
      <c r="E923" s="1584"/>
      <c r="F923" s="1569" t="s">
        <v>93</v>
      </c>
      <c r="G923" s="1569"/>
      <c r="H923" s="1571"/>
      <c r="I923" s="1571"/>
      <c r="J923" s="1572"/>
    </row>
    <row r="924" spans="1:10" hidden="1">
      <c r="A924" s="1568" t="s">
        <v>1213</v>
      </c>
      <c r="B924" s="1569"/>
      <c r="C924" s="1584"/>
      <c r="D924" s="1584"/>
      <c r="E924" s="1584"/>
      <c r="F924" s="1569" t="s">
        <v>15</v>
      </c>
      <c r="G924" s="1569"/>
      <c r="H924" s="1650"/>
      <c r="I924" s="1570"/>
      <c r="J924" s="1577"/>
    </row>
    <row r="925" spans="1:10" hidden="1">
      <c r="A925" s="1568" t="s">
        <v>1214</v>
      </c>
      <c r="B925" s="1569"/>
      <c r="C925" s="1584"/>
      <c r="D925" s="1584"/>
      <c r="E925" s="1584"/>
      <c r="F925" s="1569" t="s">
        <v>714</v>
      </c>
      <c r="G925" s="1569"/>
      <c r="H925" s="1584"/>
      <c r="I925" s="1584"/>
      <c r="J925" s="1651"/>
    </row>
    <row r="926" spans="1:10" hidden="1">
      <c r="A926" s="1568" t="s">
        <v>11</v>
      </c>
      <c r="B926" s="1569"/>
      <c r="C926" s="1584"/>
      <c r="D926" s="1584"/>
      <c r="E926" s="1584"/>
      <c r="F926" s="1587" t="s">
        <v>1232</v>
      </c>
      <c r="G926" s="1587"/>
      <c r="H926" s="1588"/>
      <c r="I926" s="1589"/>
      <c r="J926" s="1590"/>
    </row>
    <row r="927" spans="1:10" hidden="1">
      <c r="A927" s="1568" t="s">
        <v>13</v>
      </c>
      <c r="B927" s="1569"/>
      <c r="C927" s="1584"/>
      <c r="D927" s="1584"/>
      <c r="E927" s="1584"/>
      <c r="F927" s="1587"/>
      <c r="G927" s="1587"/>
      <c r="H927" s="1580"/>
      <c r="I927" s="1578"/>
      <c r="J927" s="1579"/>
    </row>
    <row r="928" spans="1:10" hidden="1">
      <c r="A928" s="1568" t="s">
        <v>14</v>
      </c>
      <c r="B928" s="1569"/>
      <c r="C928" s="1581"/>
      <c r="D928" s="1581"/>
      <c r="E928" s="1581"/>
      <c r="F928" s="1582"/>
      <c r="G928" s="1582"/>
      <c r="H928" s="1583"/>
      <c r="I928" s="1570"/>
      <c r="J928" s="1577"/>
    </row>
    <row r="929" spans="1:10" hidden="1">
      <c r="A929" s="542"/>
      <c r="B929" s="543"/>
      <c r="C929" s="543"/>
      <c r="D929" s="543"/>
      <c r="E929" s="543"/>
      <c r="F929" s="543"/>
      <c r="G929" s="543"/>
      <c r="H929" s="543"/>
      <c r="I929" s="543"/>
      <c r="J929" s="544"/>
    </row>
    <row r="930" spans="1:10" ht="15.75" hidden="1">
      <c r="A930" s="1562" t="s">
        <v>1223</v>
      </c>
      <c r="B930" s="1563"/>
      <c r="C930" s="1563"/>
      <c r="D930" s="1563"/>
      <c r="E930" s="1563"/>
      <c r="F930" s="1563"/>
      <c r="G930" s="1563"/>
      <c r="H930" s="1563"/>
      <c r="I930" s="1563"/>
      <c r="J930" s="1564"/>
    </row>
    <row r="931" spans="1:10" hidden="1">
      <c r="A931" s="1568"/>
      <c r="B931" s="1569"/>
      <c r="C931" s="1665"/>
      <c r="D931" s="1578"/>
      <c r="E931" s="1578"/>
      <c r="F931" s="1569" t="s">
        <v>1225</v>
      </c>
      <c r="G931" s="1569"/>
      <c r="H931" s="1570"/>
      <c r="I931" s="1570"/>
      <c r="J931" s="1577"/>
    </row>
    <row r="932" spans="1:10" hidden="1">
      <c r="A932" s="1568"/>
      <c r="B932" s="1569"/>
      <c r="C932" s="1578"/>
      <c r="D932" s="1578"/>
      <c r="E932" s="1578"/>
      <c r="F932" s="1578"/>
      <c r="G932" s="1578"/>
      <c r="H932" s="1578"/>
      <c r="I932" s="1578"/>
      <c r="J932" s="1579"/>
    </row>
    <row r="933" spans="1:10" hidden="1">
      <c r="A933" s="1568" t="s">
        <v>1226</v>
      </c>
      <c r="B933" s="1569"/>
      <c r="C933" s="1570"/>
      <c r="D933" s="1570"/>
      <c r="E933" s="1570"/>
      <c r="F933" s="1569" t="s">
        <v>14</v>
      </c>
      <c r="G933" s="1569"/>
      <c r="H933" s="1574"/>
      <c r="I933" s="1574"/>
      <c r="J933" s="1575"/>
    </row>
    <row r="934" spans="1:10" hidden="1">
      <c r="A934" s="1568" t="s">
        <v>1213</v>
      </c>
      <c r="B934" s="1569"/>
      <c r="C934" s="1570"/>
      <c r="D934" s="1570"/>
      <c r="E934" s="1570"/>
      <c r="F934" s="1569" t="s">
        <v>12</v>
      </c>
      <c r="G934" s="1569"/>
      <c r="H934" s="1571"/>
      <c r="I934" s="1571"/>
      <c r="J934" s="1572"/>
    </row>
    <row r="935" spans="1:10" hidden="1">
      <c r="A935" s="1568" t="s">
        <v>1214</v>
      </c>
      <c r="B935" s="1569"/>
      <c r="C935" s="1570"/>
      <c r="D935" s="1570"/>
      <c r="E935" s="1570"/>
      <c r="F935" s="1569" t="s">
        <v>1006</v>
      </c>
      <c r="G935" s="1569"/>
      <c r="H935" s="1571"/>
      <c r="I935" s="1571"/>
      <c r="J935" s="1572"/>
    </row>
    <row r="936" spans="1:10" hidden="1">
      <c r="A936" s="1568" t="s">
        <v>11</v>
      </c>
      <c r="B936" s="1569"/>
      <c r="C936" s="1570"/>
      <c r="D936" s="1570"/>
      <c r="E936" s="1570"/>
      <c r="F936" s="1569" t="s">
        <v>15</v>
      </c>
      <c r="G936" s="1569"/>
      <c r="H936" s="1650"/>
      <c r="I936" s="1570"/>
      <c r="J936" s="1577"/>
    </row>
    <row r="937" spans="1:10" hidden="1">
      <c r="A937" s="1568" t="s">
        <v>13</v>
      </c>
      <c r="B937" s="1569"/>
      <c r="C937" s="1570"/>
      <c r="D937" s="1570"/>
      <c r="E937" s="1570"/>
      <c r="F937" s="543"/>
      <c r="G937" s="543"/>
      <c r="H937" s="543"/>
      <c r="I937" s="543"/>
      <c r="J937" s="544"/>
    </row>
    <row r="938" spans="1:10" hidden="1">
      <c r="A938" s="542"/>
      <c r="B938" s="543"/>
      <c r="C938" s="543"/>
      <c r="D938" s="543"/>
      <c r="E938" s="543"/>
      <c r="F938" s="543"/>
      <c r="G938" s="543"/>
      <c r="H938" s="543"/>
      <c r="I938" s="543"/>
      <c r="J938" s="544"/>
    </row>
    <row r="939" spans="1:10" ht="15.75" hidden="1">
      <c r="A939" s="1562" t="s">
        <v>1236</v>
      </c>
      <c r="B939" s="1563"/>
      <c r="C939" s="1563"/>
      <c r="D939" s="1563"/>
      <c r="E939" s="1563"/>
      <c r="F939" s="1563"/>
      <c r="G939" s="1563"/>
      <c r="H939" s="1563"/>
      <c r="I939" s="1563"/>
      <c r="J939" s="1564"/>
    </row>
    <row r="940" spans="1:10" ht="27.75" hidden="1" customHeight="1">
      <c r="A940" s="1565" t="s">
        <v>34</v>
      </c>
      <c r="B940" s="1566"/>
      <c r="C940" s="1566"/>
      <c r="D940" s="1566"/>
      <c r="E940" s="1567"/>
      <c r="F940" s="548" t="s">
        <v>35</v>
      </c>
      <c r="G940" s="549" t="s">
        <v>1227</v>
      </c>
      <c r="H940" s="549" t="s">
        <v>1228</v>
      </c>
      <c r="I940" s="550" t="s">
        <v>1229</v>
      </c>
      <c r="J940" s="550" t="s">
        <v>891</v>
      </c>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idden="1">
      <c r="A950" s="1559"/>
      <c r="B950" s="1560"/>
      <c r="C950" s="1560"/>
      <c r="D950" s="1560"/>
      <c r="E950" s="1561"/>
      <c r="F950" s="551"/>
      <c r="G950" s="552"/>
      <c r="H950" s="552"/>
      <c r="I950" s="552"/>
      <c r="J950" s="552"/>
    </row>
    <row r="951" spans="1:10" hidden="1">
      <c r="A951" s="1559"/>
      <c r="B951" s="1560"/>
      <c r="C951" s="1560"/>
      <c r="D951" s="1560"/>
      <c r="E951" s="1561"/>
      <c r="F951" s="551"/>
      <c r="G951" s="552"/>
      <c r="H951" s="552"/>
      <c r="I951" s="552"/>
      <c r="J951" s="552"/>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t="15.75" hidden="1">
      <c r="A965" s="1562" t="s">
        <v>1237</v>
      </c>
      <c r="B965" s="1563"/>
      <c r="C965" s="1563"/>
      <c r="D965" s="1563"/>
      <c r="E965" s="1563"/>
      <c r="F965" s="1563"/>
      <c r="G965" s="1563"/>
      <c r="H965" s="1563"/>
      <c r="I965" s="1563"/>
      <c r="J965" s="1564"/>
    </row>
    <row r="966" spans="1:10" ht="30.75" hidden="1" customHeight="1">
      <c r="A966" s="1565" t="s">
        <v>1238</v>
      </c>
      <c r="B966" s="1566"/>
      <c r="C966" s="1566"/>
      <c r="D966" s="1566"/>
      <c r="E966" s="1567"/>
      <c r="F966" s="548" t="s">
        <v>35</v>
      </c>
      <c r="G966" s="549" t="s">
        <v>1227</v>
      </c>
      <c r="H966" s="549" t="s">
        <v>1228</v>
      </c>
      <c r="I966" s="550" t="s">
        <v>1229</v>
      </c>
      <c r="J966" s="550" t="s">
        <v>891</v>
      </c>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idden="1">
      <c r="A976" s="1559"/>
      <c r="B976" s="1560"/>
      <c r="C976" s="1560"/>
      <c r="D976" s="1560"/>
      <c r="E976" s="1561"/>
      <c r="F976" s="551"/>
      <c r="G976" s="552"/>
      <c r="H976" s="552"/>
      <c r="I976" s="552"/>
      <c r="J976" s="552"/>
    </row>
    <row r="977" spans="1:10" hidden="1">
      <c r="A977" s="1559"/>
      <c r="B977" s="1560"/>
      <c r="C977" s="1560"/>
      <c r="D977" s="1560"/>
      <c r="E977" s="1561"/>
      <c r="F977" s="551"/>
      <c r="G977" s="552"/>
      <c r="H977" s="552"/>
      <c r="I977" s="552"/>
      <c r="J977" s="552"/>
    </row>
    <row r="978" spans="1:10" hidden="1">
      <c r="A978" s="1559"/>
      <c r="B978" s="1560"/>
      <c r="C978" s="1560"/>
      <c r="D978" s="1560"/>
      <c r="E978" s="1561"/>
      <c r="F978" s="551"/>
      <c r="G978" s="552"/>
      <c r="H978" s="552"/>
      <c r="I978" s="552"/>
      <c r="J978" s="552"/>
    </row>
    <row r="979" spans="1:10" hidden="1">
      <c r="A979" s="1559"/>
      <c r="B979" s="1560"/>
      <c r="C979" s="1560"/>
      <c r="D979" s="1560"/>
      <c r="E979" s="1561"/>
      <c r="F979" s="551"/>
      <c r="G979" s="552"/>
      <c r="H979" s="552"/>
      <c r="I979" s="552"/>
      <c r="J979" s="552"/>
    </row>
    <row r="980" spans="1:10" hidden="1">
      <c r="A980" s="1559"/>
      <c r="B980" s="1560"/>
      <c r="C980" s="1560"/>
      <c r="D980" s="1560"/>
      <c r="E980" s="1561"/>
      <c r="F980" s="551"/>
      <c r="G980" s="552"/>
      <c r="H980" s="552"/>
      <c r="I980" s="552"/>
      <c r="J980" s="552"/>
    </row>
    <row r="981" spans="1:10" hidden="1">
      <c r="A981" s="1559"/>
      <c r="B981" s="1560"/>
      <c r="C981" s="1560"/>
      <c r="D981" s="1560"/>
      <c r="E981" s="1561"/>
      <c r="F981" s="551"/>
      <c r="G981" s="552"/>
      <c r="H981" s="552"/>
      <c r="I981" s="552"/>
      <c r="J981" s="552"/>
    </row>
    <row r="982" spans="1:10" hidden="1">
      <c r="A982" s="1559"/>
      <c r="B982" s="1560"/>
      <c r="C982" s="1560"/>
      <c r="D982" s="1560"/>
      <c r="E982" s="1561"/>
      <c r="F982" s="551"/>
      <c r="G982" s="552"/>
      <c r="H982" s="552"/>
      <c r="I982" s="552"/>
      <c r="J982" s="552"/>
    </row>
    <row r="983" spans="1:10" hidden="1">
      <c r="A983" s="1559"/>
      <c r="B983" s="1560"/>
      <c r="C983" s="1560"/>
      <c r="D983" s="1560"/>
      <c r="E983" s="1561"/>
      <c r="F983" s="551"/>
      <c r="G983" s="552"/>
      <c r="H983" s="552"/>
      <c r="I983" s="552"/>
      <c r="J983" s="552"/>
    </row>
    <row r="984" spans="1:10" hidden="1">
      <c r="A984" s="1559"/>
      <c r="B984" s="1560"/>
      <c r="C984" s="1560"/>
      <c r="D984" s="1560"/>
      <c r="E984" s="1561"/>
      <c r="F984" s="551"/>
      <c r="G984" s="552"/>
      <c r="H984" s="552"/>
      <c r="I984" s="552"/>
      <c r="J984" s="552"/>
    </row>
    <row r="985" spans="1:10" hidden="1">
      <c r="A985" s="1559"/>
      <c r="B985" s="1560"/>
      <c r="C985" s="1560"/>
      <c r="D985" s="1560"/>
      <c r="E985" s="1561"/>
      <c r="F985" s="551"/>
      <c r="G985" s="552"/>
      <c r="H985" s="552"/>
      <c r="I985" s="552"/>
      <c r="J985" s="552"/>
    </row>
    <row r="986" spans="1:10" hidden="1">
      <c r="A986" s="1559"/>
      <c r="B986" s="1560"/>
      <c r="C986" s="1560"/>
      <c r="D986" s="1560"/>
      <c r="E986" s="1561"/>
      <c r="F986" s="551"/>
      <c r="G986" s="552"/>
      <c r="H986" s="552"/>
      <c r="I986" s="552"/>
      <c r="J986" s="552"/>
    </row>
    <row r="987" spans="1:10" hidden="1">
      <c r="A987" s="1559"/>
      <c r="B987" s="1560"/>
      <c r="C987" s="1560"/>
      <c r="D987" s="1560"/>
      <c r="E987" s="1561"/>
      <c r="F987" s="551"/>
      <c r="G987" s="552"/>
      <c r="H987" s="552"/>
      <c r="I987" s="552"/>
      <c r="J987" s="552"/>
    </row>
    <row r="988" spans="1:10" hidden="1">
      <c r="A988" s="1559"/>
      <c r="B988" s="1560"/>
      <c r="C988" s="1560"/>
      <c r="D988" s="1560"/>
      <c r="E988" s="1561"/>
      <c r="F988" s="551"/>
      <c r="G988" s="552"/>
      <c r="H988" s="552"/>
      <c r="I988" s="552"/>
      <c r="J988" s="552"/>
    </row>
    <row r="989" spans="1:10" hidden="1">
      <c r="A989" s="1559"/>
      <c r="B989" s="1560"/>
      <c r="C989" s="1560"/>
      <c r="D989" s="1560"/>
      <c r="E989" s="1561"/>
      <c r="F989" s="551"/>
      <c r="G989" s="552"/>
      <c r="H989" s="552"/>
      <c r="I989" s="552"/>
      <c r="J989" s="552"/>
    </row>
    <row r="990" spans="1:10" hidden="1">
      <c r="A990" s="1559"/>
      <c r="B990" s="1560"/>
      <c r="C990" s="1560"/>
      <c r="D990" s="1560"/>
      <c r="E990" s="1561"/>
      <c r="F990" s="551"/>
      <c r="G990" s="552"/>
      <c r="H990" s="552"/>
      <c r="I990" s="552"/>
      <c r="J990" s="552"/>
    </row>
    <row r="991" spans="1:10" ht="15.75" hidden="1">
      <c r="A991" s="1556" t="s">
        <v>1230</v>
      </c>
      <c r="B991" s="1556"/>
      <c r="C991" s="1556"/>
      <c r="D991" s="1556"/>
      <c r="E991" s="1556"/>
      <c r="F991" s="1556"/>
      <c r="G991" s="1556"/>
      <c r="H991" s="1556"/>
      <c r="I991" s="1556"/>
      <c r="J991" s="1556"/>
    </row>
    <row r="992" spans="1:10" hidden="1">
      <c r="A992" s="1538" t="s">
        <v>25</v>
      </c>
      <c r="B992" s="1539"/>
      <c r="C992" s="1539"/>
      <c r="D992" s="1539"/>
      <c r="E992" s="1539"/>
      <c r="F992" s="1539"/>
      <c r="G992" s="1539"/>
      <c r="H992" s="1539"/>
      <c r="I992" s="1539"/>
      <c r="J992" s="1540"/>
    </row>
    <row r="993" spans="1:10" hidden="1">
      <c r="A993" s="1531" t="s">
        <v>1527</v>
      </c>
      <c r="B993" s="1532"/>
      <c r="C993" s="1532"/>
      <c r="D993" s="1532"/>
      <c r="E993" s="1532"/>
      <c r="F993" s="1532"/>
      <c r="G993" s="1533"/>
      <c r="H993" s="1534"/>
      <c r="I993" s="1535"/>
      <c r="J993" s="1536"/>
    </row>
    <row r="994" spans="1:10" hidden="1">
      <c r="A994" s="1531" t="s">
        <v>30</v>
      </c>
      <c r="B994" s="1532"/>
      <c r="C994" s="1532"/>
      <c r="D994" s="1532"/>
      <c r="E994" s="1532"/>
      <c r="F994" s="1532"/>
      <c r="G994" s="1533"/>
      <c r="H994" s="1557"/>
      <c r="I994" s="1535"/>
      <c r="J994" s="1536"/>
    </row>
    <row r="995" spans="1:10" hidden="1">
      <c r="A995" s="1531" t="s">
        <v>1276</v>
      </c>
      <c r="B995" s="1532"/>
      <c r="C995" s="1532"/>
      <c r="D995" s="1532"/>
      <c r="E995" s="1532"/>
      <c r="F995" s="1532"/>
      <c r="G995" s="1533"/>
      <c r="H995" s="1541"/>
      <c r="I995" s="1542"/>
      <c r="J995" s="1543"/>
    </row>
    <row r="996" spans="1:10" hidden="1">
      <c r="A996" s="1531" t="s">
        <v>1277</v>
      </c>
      <c r="B996" s="1532"/>
      <c r="C996" s="1532"/>
      <c r="D996" s="1532"/>
      <c r="E996" s="1532"/>
      <c r="F996" s="1532"/>
      <c r="G996" s="1533"/>
      <c r="H996" s="1544"/>
      <c r="I996" s="1545"/>
      <c r="J996" s="1546"/>
    </row>
    <row r="997" spans="1:10" hidden="1">
      <c r="A997" s="1547"/>
      <c r="B997" s="1548"/>
      <c r="C997" s="1548"/>
      <c r="D997" s="1548"/>
      <c r="E997" s="1548"/>
      <c r="F997" s="1548"/>
      <c r="G997" s="1548"/>
      <c r="H997" s="1548"/>
      <c r="I997" s="1548"/>
      <c r="J997" s="1549"/>
    </row>
    <row r="998" spans="1:10" hidden="1">
      <c r="A998" s="1550"/>
      <c r="B998" s="1551"/>
      <c r="C998" s="1551"/>
      <c r="D998" s="1551"/>
      <c r="E998" s="1551"/>
      <c r="F998" s="1551"/>
      <c r="G998" s="1551"/>
      <c r="H998" s="1551"/>
      <c r="I998" s="1551"/>
      <c r="J998" s="1552"/>
    </row>
    <row r="999" spans="1:10" hidden="1">
      <c r="A999" s="1550"/>
      <c r="B999" s="1551"/>
      <c r="C999" s="1551"/>
      <c r="D999" s="1551"/>
      <c r="E999" s="1551"/>
      <c r="F999" s="1551"/>
      <c r="G999" s="1551"/>
      <c r="H999" s="1551"/>
      <c r="I999" s="1551"/>
      <c r="J999" s="1552"/>
    </row>
    <row r="1000" spans="1:10" hidden="1">
      <c r="A1000" s="1553"/>
      <c r="B1000" s="1554"/>
      <c r="C1000" s="1554"/>
      <c r="D1000" s="1554"/>
      <c r="E1000" s="1554"/>
      <c r="F1000" s="1554"/>
      <c r="G1000" s="1554"/>
      <c r="H1000" s="1554"/>
      <c r="I1000" s="1554"/>
      <c r="J1000" s="1555"/>
    </row>
    <row r="1001" spans="1:10" hidden="1">
      <c r="A1001" s="1531" t="s">
        <v>65</v>
      </c>
      <c r="B1001" s="1532"/>
      <c r="C1001" s="1532"/>
      <c r="D1001" s="1532"/>
      <c r="E1001" s="1532"/>
      <c r="F1001" s="1532"/>
      <c r="G1001" s="1533"/>
      <c r="H1001" s="1534"/>
      <c r="I1001" s="1535"/>
      <c r="J1001" s="1536"/>
    </row>
    <row r="1002" spans="1:10" ht="23.25" hidden="1" customHeight="1">
      <c r="A1002" s="1537" t="s">
        <v>1720</v>
      </c>
      <c r="B1002" s="1537"/>
      <c r="C1002" s="1537"/>
      <c r="D1002" s="1537"/>
      <c r="E1002" s="1537"/>
      <c r="F1002" s="1537"/>
      <c r="G1002" s="1537"/>
      <c r="H1002" s="1537"/>
      <c r="I1002" s="1537"/>
      <c r="J1002" s="1537"/>
    </row>
    <row r="1003" spans="1:10" hidden="1">
      <c r="A1003" s="1538" t="s">
        <v>1231</v>
      </c>
      <c r="B1003" s="1539"/>
      <c r="C1003" s="1539"/>
      <c r="D1003" s="1539"/>
      <c r="E1003" s="1539"/>
      <c r="F1003" s="1539"/>
      <c r="G1003" s="1539"/>
      <c r="H1003" s="1539"/>
      <c r="I1003" s="1539"/>
      <c r="J1003" s="1540"/>
    </row>
    <row r="1004" spans="1:10" hidden="1">
      <c r="A1004" s="1531" t="s">
        <v>889</v>
      </c>
      <c r="B1004" s="1532"/>
      <c r="C1004" s="1558"/>
      <c r="D1004" s="1532"/>
      <c r="E1004" s="1532"/>
      <c r="F1004" s="1532"/>
      <c r="G1004" s="1533"/>
      <c r="H1004" s="1534"/>
      <c r="I1004" s="1535"/>
      <c r="J1004" s="1536"/>
    </row>
    <row r="1005" spans="1:10" hidden="1">
      <c r="A1005" s="1531" t="s">
        <v>62</v>
      </c>
      <c r="B1005" s="1532"/>
      <c r="C1005" s="1532"/>
      <c r="D1005" s="1532"/>
      <c r="E1005" s="1532"/>
      <c r="F1005" s="1532"/>
      <c r="G1005" s="1533"/>
      <c r="H1005" s="1534"/>
      <c r="I1005" s="1535"/>
      <c r="J1005" s="1536"/>
    </row>
    <row r="1006" spans="1:10" hidden="1">
      <c r="A1006" s="1531" t="s">
        <v>95</v>
      </c>
      <c r="B1006" s="1532"/>
      <c r="C1006" s="1532"/>
      <c r="D1006" s="1532"/>
      <c r="E1006" s="1532"/>
      <c r="F1006" s="1532"/>
      <c r="G1006" s="1533"/>
      <c r="H1006" s="1534"/>
      <c r="I1006" s="1535"/>
      <c r="J1006" s="1536"/>
    </row>
    <row r="1007" spans="1:10" hidden="1">
      <c r="A1007" s="1531" t="s">
        <v>64</v>
      </c>
      <c r="B1007" s="1532"/>
      <c r="C1007" s="1532"/>
      <c r="D1007" s="1532"/>
      <c r="E1007" s="1532"/>
      <c r="F1007" s="1532"/>
      <c r="G1007" s="1533"/>
      <c r="H1007" s="1534"/>
      <c r="I1007" s="1535"/>
      <c r="J1007" s="1536"/>
    </row>
    <row r="1008" spans="1:10" ht="15.75" hidden="1">
      <c r="A1008" s="1591" t="s">
        <v>1047</v>
      </c>
      <c r="B1008" s="1592"/>
      <c r="C1008" s="1592"/>
      <c r="D1008" s="1592"/>
      <c r="E1008" s="1592"/>
      <c r="F1008" s="1592"/>
      <c r="G1008" s="1592"/>
      <c r="H1008" s="1592"/>
      <c r="I1008" s="1592"/>
      <c r="J1008" s="1593"/>
    </row>
    <row r="1009" spans="1:10" ht="15.75" hidden="1">
      <c r="A1009" s="1562" t="s">
        <v>1222</v>
      </c>
      <c r="B1009" s="1563"/>
      <c r="C1009" s="1563"/>
      <c r="D1009" s="1563"/>
      <c r="E1009" s="1563"/>
      <c r="F1009" s="1563"/>
      <c r="G1009" s="1563"/>
      <c r="H1009" s="1563"/>
      <c r="I1009" s="1563"/>
      <c r="J1009" s="1564"/>
    </row>
    <row r="1010" spans="1:10" hidden="1">
      <c r="A1010" s="1568" t="s">
        <v>682</v>
      </c>
      <c r="B1010" s="1569"/>
      <c r="C1010" s="1570"/>
      <c r="D1010" s="1570"/>
      <c r="E1010" s="1570"/>
      <c r="F1010" s="1569" t="s">
        <v>91</v>
      </c>
      <c r="G1010" s="1569"/>
      <c r="H1010" s="1571"/>
      <c r="I1010" s="1571"/>
      <c r="J1010" s="1572"/>
    </row>
    <row r="1011" spans="1:10" hidden="1">
      <c r="A1011" s="1568" t="s">
        <v>89</v>
      </c>
      <c r="B1011" s="1569"/>
      <c r="C1011" s="1570"/>
      <c r="D1011" s="1570"/>
      <c r="E1011" s="1570"/>
      <c r="F1011" s="1569" t="s">
        <v>92</v>
      </c>
      <c r="G1011" s="1569"/>
      <c r="H1011" s="1571"/>
      <c r="I1011" s="1571"/>
      <c r="J1011" s="1572"/>
    </row>
    <row r="1012" spans="1:10" hidden="1">
      <c r="A1012" s="1568" t="s">
        <v>90</v>
      </c>
      <c r="B1012" s="1569"/>
      <c r="C1012" s="1584"/>
      <c r="D1012" s="1584"/>
      <c r="E1012" s="1584"/>
      <c r="F1012" s="1569" t="s">
        <v>93</v>
      </c>
      <c r="G1012" s="1569"/>
      <c r="H1012" s="1571"/>
      <c r="I1012" s="1571"/>
      <c r="J1012" s="1572"/>
    </row>
    <row r="1013" spans="1:10" hidden="1">
      <c r="A1013" s="1568" t="s">
        <v>1213</v>
      </c>
      <c r="B1013" s="1569"/>
      <c r="C1013" s="1584"/>
      <c r="D1013" s="1584"/>
      <c r="E1013" s="1584"/>
      <c r="F1013" s="1569" t="s">
        <v>15</v>
      </c>
      <c r="G1013" s="1569"/>
      <c r="H1013" s="1650"/>
      <c r="I1013" s="1570"/>
      <c r="J1013" s="1577"/>
    </row>
    <row r="1014" spans="1:10" hidden="1">
      <c r="A1014" s="1568" t="s">
        <v>1214</v>
      </c>
      <c r="B1014" s="1569"/>
      <c r="C1014" s="1584"/>
      <c r="D1014" s="1584"/>
      <c r="E1014" s="1584"/>
      <c r="F1014" s="1569" t="s">
        <v>714</v>
      </c>
      <c r="G1014" s="1569"/>
      <c r="H1014" s="1584"/>
      <c r="I1014" s="1584"/>
      <c r="J1014" s="1651"/>
    </row>
    <row r="1015" spans="1:10" hidden="1">
      <c r="A1015" s="1568" t="s">
        <v>11</v>
      </c>
      <c r="B1015" s="1569"/>
      <c r="C1015" s="1584"/>
      <c r="D1015" s="1584"/>
      <c r="E1015" s="1584"/>
      <c r="F1015" s="1587" t="s">
        <v>1232</v>
      </c>
      <c r="G1015" s="1587"/>
      <c r="H1015" s="1588"/>
      <c r="I1015" s="1589"/>
      <c r="J1015" s="1590"/>
    </row>
    <row r="1016" spans="1:10" hidden="1">
      <c r="A1016" s="1568" t="s">
        <v>13</v>
      </c>
      <c r="B1016" s="1569"/>
      <c r="C1016" s="1584"/>
      <c r="D1016" s="1584"/>
      <c r="E1016" s="1584"/>
      <c r="F1016" s="1587"/>
      <c r="G1016" s="1587"/>
      <c r="H1016" s="1580"/>
      <c r="I1016" s="1578"/>
      <c r="J1016" s="1579"/>
    </row>
    <row r="1017" spans="1:10" hidden="1">
      <c r="A1017" s="1568" t="s">
        <v>14</v>
      </c>
      <c r="B1017" s="1569"/>
      <c r="C1017" s="1581"/>
      <c r="D1017" s="1581"/>
      <c r="E1017" s="1581"/>
      <c r="F1017" s="1582"/>
      <c r="G1017" s="1582"/>
      <c r="H1017" s="1583"/>
      <c r="I1017" s="1570"/>
      <c r="J1017" s="1577"/>
    </row>
    <row r="1018" spans="1:10" hidden="1">
      <c r="A1018" s="542"/>
      <c r="B1018" s="543"/>
      <c r="C1018" s="543"/>
      <c r="D1018" s="543"/>
      <c r="E1018" s="543"/>
      <c r="F1018" s="543"/>
      <c r="G1018" s="543"/>
      <c r="H1018" s="543"/>
      <c r="I1018" s="543"/>
      <c r="J1018" s="544"/>
    </row>
    <row r="1019" spans="1:10" ht="15.75" hidden="1">
      <c r="A1019" s="1562" t="s">
        <v>1223</v>
      </c>
      <c r="B1019" s="1563"/>
      <c r="C1019" s="1563"/>
      <c r="D1019" s="1563"/>
      <c r="E1019" s="1563"/>
      <c r="F1019" s="1563"/>
      <c r="G1019" s="1563"/>
      <c r="H1019" s="1563"/>
      <c r="I1019" s="1563"/>
      <c r="J1019" s="1564"/>
    </row>
    <row r="1020" spans="1:10" hidden="1">
      <c r="A1020" s="1568"/>
      <c r="B1020" s="1569"/>
      <c r="C1020" s="1665"/>
      <c r="D1020" s="1578"/>
      <c r="E1020" s="1578"/>
      <c r="F1020" s="1569" t="s">
        <v>1225</v>
      </c>
      <c r="G1020" s="1569"/>
      <c r="H1020" s="1570"/>
      <c r="I1020" s="1570"/>
      <c r="J1020" s="1577"/>
    </row>
    <row r="1021" spans="1:10" hidden="1">
      <c r="A1021" s="1568"/>
      <c r="B1021" s="1569"/>
      <c r="C1021" s="1578"/>
      <c r="D1021" s="1578"/>
      <c r="E1021" s="1578"/>
      <c r="F1021" s="1578"/>
      <c r="G1021" s="1578"/>
      <c r="H1021" s="1578"/>
      <c r="I1021" s="1578"/>
      <c r="J1021" s="1579"/>
    </row>
    <row r="1022" spans="1:10" hidden="1">
      <c r="A1022" s="1568" t="s">
        <v>1226</v>
      </c>
      <c r="B1022" s="1569"/>
      <c r="C1022" s="1570"/>
      <c r="D1022" s="1570"/>
      <c r="E1022" s="1570"/>
      <c r="F1022" s="1569" t="s">
        <v>14</v>
      </c>
      <c r="G1022" s="1569"/>
      <c r="H1022" s="1574"/>
      <c r="I1022" s="1574"/>
      <c r="J1022" s="1575"/>
    </row>
    <row r="1023" spans="1:10" hidden="1">
      <c r="A1023" s="1568" t="s">
        <v>1213</v>
      </c>
      <c r="B1023" s="1569"/>
      <c r="C1023" s="1570"/>
      <c r="D1023" s="1570"/>
      <c r="E1023" s="1570"/>
      <c r="F1023" s="1569" t="s">
        <v>12</v>
      </c>
      <c r="G1023" s="1569"/>
      <c r="H1023" s="1571"/>
      <c r="I1023" s="1571"/>
      <c r="J1023" s="1572"/>
    </row>
    <row r="1024" spans="1:10" hidden="1">
      <c r="A1024" s="1568" t="s">
        <v>1214</v>
      </c>
      <c r="B1024" s="1569"/>
      <c r="C1024" s="1570"/>
      <c r="D1024" s="1570"/>
      <c r="E1024" s="1570"/>
      <c r="F1024" s="1569" t="s">
        <v>1006</v>
      </c>
      <c r="G1024" s="1569"/>
      <c r="H1024" s="1571"/>
      <c r="I1024" s="1571"/>
      <c r="J1024" s="1572"/>
    </row>
    <row r="1025" spans="1:10" hidden="1">
      <c r="A1025" s="1568" t="s">
        <v>11</v>
      </c>
      <c r="B1025" s="1569"/>
      <c r="C1025" s="1570"/>
      <c r="D1025" s="1570"/>
      <c r="E1025" s="1570"/>
      <c r="F1025" s="1569" t="s">
        <v>15</v>
      </c>
      <c r="G1025" s="1569"/>
      <c r="H1025" s="1650"/>
      <c r="I1025" s="1570"/>
      <c r="J1025" s="1577"/>
    </row>
    <row r="1026" spans="1:10" hidden="1">
      <c r="A1026" s="1568" t="s">
        <v>13</v>
      </c>
      <c r="B1026" s="1569"/>
      <c r="C1026" s="1570"/>
      <c r="D1026" s="1570"/>
      <c r="E1026" s="1570"/>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2" t="s">
        <v>1236</v>
      </c>
      <c r="B1028" s="1563"/>
      <c r="C1028" s="1563"/>
      <c r="D1028" s="1563"/>
      <c r="E1028" s="1563"/>
      <c r="F1028" s="1563"/>
      <c r="G1028" s="1563"/>
      <c r="H1028" s="1563"/>
      <c r="I1028" s="1563"/>
      <c r="J1028" s="1564"/>
    </row>
    <row r="1029" spans="1:10" ht="29.25" hidden="1" customHeight="1">
      <c r="A1029" s="1565" t="s">
        <v>34</v>
      </c>
      <c r="B1029" s="1566"/>
      <c r="C1029" s="1566"/>
      <c r="D1029" s="1566"/>
      <c r="E1029" s="1567"/>
      <c r="F1029" s="548" t="s">
        <v>35</v>
      </c>
      <c r="G1029" s="549" t="s">
        <v>1227</v>
      </c>
      <c r="H1029" s="549" t="s">
        <v>1228</v>
      </c>
      <c r="I1029" s="550" t="s">
        <v>1229</v>
      </c>
      <c r="J1029" s="550" t="s">
        <v>891</v>
      </c>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idden="1">
      <c r="A1039" s="1559"/>
      <c r="B1039" s="1560"/>
      <c r="C1039" s="1560"/>
      <c r="D1039" s="1560"/>
      <c r="E1039" s="1561"/>
      <c r="F1039" s="551"/>
      <c r="G1039" s="552"/>
      <c r="H1039" s="552"/>
      <c r="I1039" s="552"/>
      <c r="J1039" s="552"/>
    </row>
    <row r="1040" spans="1:10" hidden="1">
      <c r="A1040" s="1559"/>
      <c r="B1040" s="1560"/>
      <c r="C1040" s="1560"/>
      <c r="D1040" s="1560"/>
      <c r="E1040" s="1561"/>
      <c r="F1040" s="551"/>
      <c r="G1040" s="552"/>
      <c r="H1040" s="552"/>
      <c r="I1040" s="552"/>
      <c r="J1040" s="552"/>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t="15.75" hidden="1">
      <c r="A1054" s="1562" t="s">
        <v>1237</v>
      </c>
      <c r="B1054" s="1563"/>
      <c r="C1054" s="1563"/>
      <c r="D1054" s="1563"/>
      <c r="E1054" s="1563"/>
      <c r="F1054" s="1563"/>
      <c r="G1054" s="1563"/>
      <c r="H1054" s="1563"/>
      <c r="I1054" s="1563"/>
      <c r="J1054" s="1564"/>
    </row>
    <row r="1055" spans="1:10" ht="30" hidden="1" customHeight="1">
      <c r="A1055" s="1565" t="s">
        <v>1238</v>
      </c>
      <c r="B1055" s="1566"/>
      <c r="C1055" s="1566"/>
      <c r="D1055" s="1566"/>
      <c r="E1055" s="1567"/>
      <c r="F1055" s="548" t="s">
        <v>35</v>
      </c>
      <c r="G1055" s="549" t="s">
        <v>1227</v>
      </c>
      <c r="H1055" s="549" t="s">
        <v>1228</v>
      </c>
      <c r="I1055" s="550" t="s">
        <v>1229</v>
      </c>
      <c r="J1055" s="550" t="s">
        <v>891</v>
      </c>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idden="1">
      <c r="A1065" s="1559"/>
      <c r="B1065" s="1560"/>
      <c r="C1065" s="1560"/>
      <c r="D1065" s="1560"/>
      <c r="E1065" s="1561"/>
      <c r="F1065" s="551"/>
      <c r="G1065" s="552"/>
      <c r="H1065" s="552"/>
      <c r="I1065" s="552"/>
      <c r="J1065" s="552"/>
    </row>
    <row r="1066" spans="1:10" hidden="1">
      <c r="A1066" s="1559"/>
      <c r="B1066" s="1560"/>
      <c r="C1066" s="1560"/>
      <c r="D1066" s="1560"/>
      <c r="E1066" s="1561"/>
      <c r="F1066" s="551"/>
      <c r="G1066" s="552"/>
      <c r="H1066" s="552"/>
      <c r="I1066" s="552"/>
      <c r="J1066" s="552"/>
    </row>
    <row r="1067" spans="1:10" hidden="1">
      <c r="A1067" s="1559"/>
      <c r="B1067" s="1560"/>
      <c r="C1067" s="1560"/>
      <c r="D1067" s="1560"/>
      <c r="E1067" s="1561"/>
      <c r="F1067" s="551"/>
      <c r="G1067" s="552"/>
      <c r="H1067" s="552"/>
      <c r="I1067" s="552"/>
      <c r="J1067" s="552"/>
    </row>
    <row r="1068" spans="1:10" hidden="1">
      <c r="A1068" s="1559"/>
      <c r="B1068" s="1560"/>
      <c r="C1068" s="1560"/>
      <c r="D1068" s="1560"/>
      <c r="E1068" s="1561"/>
      <c r="F1068" s="551"/>
      <c r="G1068" s="552"/>
      <c r="H1068" s="552"/>
      <c r="I1068" s="552"/>
      <c r="J1068" s="552"/>
    </row>
    <row r="1069" spans="1:10" hidden="1">
      <c r="A1069" s="1559"/>
      <c r="B1069" s="1560"/>
      <c r="C1069" s="1560"/>
      <c r="D1069" s="1560"/>
      <c r="E1069" s="1561"/>
      <c r="F1069" s="551"/>
      <c r="G1069" s="552"/>
      <c r="H1069" s="552"/>
      <c r="I1069" s="552"/>
      <c r="J1069" s="552"/>
    </row>
    <row r="1070" spans="1:10" hidden="1">
      <c r="A1070" s="1559"/>
      <c r="B1070" s="1560"/>
      <c r="C1070" s="1560"/>
      <c r="D1070" s="1560"/>
      <c r="E1070" s="1561"/>
      <c r="F1070" s="551"/>
      <c r="G1070" s="552"/>
      <c r="H1070" s="552"/>
      <c r="I1070" s="552"/>
      <c r="J1070" s="552"/>
    </row>
    <row r="1071" spans="1:10" hidden="1">
      <c r="A1071" s="1559"/>
      <c r="B1071" s="1560"/>
      <c r="C1071" s="1560"/>
      <c r="D1071" s="1560"/>
      <c r="E1071" s="1561"/>
      <c r="F1071" s="551"/>
      <c r="G1071" s="552"/>
      <c r="H1071" s="552"/>
      <c r="I1071" s="552"/>
      <c r="J1071" s="552"/>
    </row>
    <row r="1072" spans="1:10" hidden="1">
      <c r="A1072" s="1559"/>
      <c r="B1072" s="1560"/>
      <c r="C1072" s="1560"/>
      <c r="D1072" s="1560"/>
      <c r="E1072" s="1561"/>
      <c r="F1072" s="551"/>
      <c r="G1072" s="552"/>
      <c r="H1072" s="552"/>
      <c r="I1072" s="552"/>
      <c r="J1072" s="552"/>
    </row>
    <row r="1073" spans="1:10" hidden="1">
      <c r="A1073" s="1559"/>
      <c r="B1073" s="1560"/>
      <c r="C1073" s="1560"/>
      <c r="D1073" s="1560"/>
      <c r="E1073" s="1561"/>
      <c r="F1073" s="551"/>
      <c r="G1073" s="552"/>
      <c r="H1073" s="552"/>
      <c r="I1073" s="552"/>
      <c r="J1073" s="552"/>
    </row>
    <row r="1074" spans="1:10" hidden="1">
      <c r="A1074" s="1559"/>
      <c r="B1074" s="1560"/>
      <c r="C1074" s="1560"/>
      <c r="D1074" s="1560"/>
      <c r="E1074" s="1561"/>
      <c r="F1074" s="551"/>
      <c r="G1074" s="552"/>
      <c r="H1074" s="552"/>
      <c r="I1074" s="552"/>
      <c r="J1074" s="552"/>
    </row>
    <row r="1075" spans="1:10" hidden="1">
      <c r="A1075" s="1559"/>
      <c r="B1075" s="1560"/>
      <c r="C1075" s="1560"/>
      <c r="D1075" s="1560"/>
      <c r="E1075" s="1561"/>
      <c r="F1075" s="551"/>
      <c r="G1075" s="552"/>
      <c r="H1075" s="552"/>
      <c r="I1075" s="552"/>
      <c r="J1075" s="552"/>
    </row>
    <row r="1076" spans="1:10" hidden="1">
      <c r="A1076" s="1559"/>
      <c r="B1076" s="1560"/>
      <c r="C1076" s="1560"/>
      <c r="D1076" s="1560"/>
      <c r="E1076" s="1561"/>
      <c r="F1076" s="551"/>
      <c r="G1076" s="552"/>
      <c r="H1076" s="552"/>
      <c r="I1076" s="552"/>
      <c r="J1076" s="552"/>
    </row>
    <row r="1077" spans="1:10" hidden="1">
      <c r="A1077" s="1559"/>
      <c r="B1077" s="1560"/>
      <c r="C1077" s="1560"/>
      <c r="D1077" s="1560"/>
      <c r="E1077" s="1561"/>
      <c r="F1077" s="551"/>
      <c r="G1077" s="552"/>
      <c r="H1077" s="552"/>
      <c r="I1077" s="552"/>
      <c r="J1077" s="552"/>
    </row>
    <row r="1078" spans="1:10" hidden="1">
      <c r="A1078" s="1559"/>
      <c r="B1078" s="1560"/>
      <c r="C1078" s="1560"/>
      <c r="D1078" s="1560"/>
      <c r="E1078" s="1561"/>
      <c r="F1078" s="551"/>
      <c r="G1078" s="552"/>
      <c r="H1078" s="552"/>
      <c r="I1078" s="552"/>
      <c r="J1078" s="552"/>
    </row>
    <row r="1079" spans="1:10" hidden="1">
      <c r="A1079" s="1559"/>
      <c r="B1079" s="1560"/>
      <c r="C1079" s="1560"/>
      <c r="D1079" s="1560"/>
      <c r="E1079" s="1561"/>
      <c r="F1079" s="551"/>
      <c r="G1079" s="552"/>
      <c r="H1079" s="552"/>
      <c r="I1079" s="552"/>
      <c r="J1079" s="552"/>
    </row>
    <row r="1080" spans="1:10" ht="15.75" hidden="1">
      <c r="A1080" s="1556" t="s">
        <v>1230</v>
      </c>
      <c r="B1080" s="1556"/>
      <c r="C1080" s="1556"/>
      <c r="D1080" s="1556"/>
      <c r="E1080" s="1556"/>
      <c r="F1080" s="1556"/>
      <c r="G1080" s="1556"/>
      <c r="H1080" s="1556"/>
      <c r="I1080" s="1556"/>
      <c r="J1080" s="1556"/>
    </row>
    <row r="1081" spans="1:10" hidden="1">
      <c r="A1081" s="1538" t="s">
        <v>25</v>
      </c>
      <c r="B1081" s="1539"/>
      <c r="C1081" s="1539"/>
      <c r="D1081" s="1539"/>
      <c r="E1081" s="1539"/>
      <c r="F1081" s="1539"/>
      <c r="G1081" s="1539"/>
      <c r="H1081" s="1539"/>
      <c r="I1081" s="1539"/>
      <c r="J1081" s="1540"/>
    </row>
    <row r="1082" spans="1:10" hidden="1">
      <c r="A1082" s="1531" t="s">
        <v>1527</v>
      </c>
      <c r="B1082" s="1532"/>
      <c r="C1082" s="1532"/>
      <c r="D1082" s="1532"/>
      <c r="E1082" s="1532"/>
      <c r="F1082" s="1532"/>
      <c r="G1082" s="1533"/>
      <c r="H1082" s="1534"/>
      <c r="I1082" s="1535"/>
      <c r="J1082" s="1536"/>
    </row>
    <row r="1083" spans="1:10" hidden="1">
      <c r="A1083" s="1531" t="s">
        <v>30</v>
      </c>
      <c r="B1083" s="1532"/>
      <c r="C1083" s="1532"/>
      <c r="D1083" s="1532"/>
      <c r="E1083" s="1532"/>
      <c r="F1083" s="1532"/>
      <c r="G1083" s="1533"/>
      <c r="H1083" s="1557"/>
      <c r="I1083" s="1535"/>
      <c r="J1083" s="1536"/>
    </row>
    <row r="1084" spans="1:10" hidden="1">
      <c r="A1084" s="1531" t="s">
        <v>1276</v>
      </c>
      <c r="B1084" s="1532"/>
      <c r="C1084" s="1532"/>
      <c r="D1084" s="1532"/>
      <c r="E1084" s="1532"/>
      <c r="F1084" s="1532"/>
      <c r="G1084" s="1533"/>
      <c r="H1084" s="1541"/>
      <c r="I1084" s="1542"/>
      <c r="J1084" s="1543"/>
    </row>
    <row r="1085" spans="1:10" hidden="1">
      <c r="A1085" s="1531" t="s">
        <v>1277</v>
      </c>
      <c r="B1085" s="1532"/>
      <c r="C1085" s="1532"/>
      <c r="D1085" s="1532"/>
      <c r="E1085" s="1532"/>
      <c r="F1085" s="1532"/>
      <c r="G1085" s="1533"/>
      <c r="H1085" s="1544"/>
      <c r="I1085" s="1545"/>
      <c r="J1085" s="1546"/>
    </row>
    <row r="1086" spans="1:10" hidden="1">
      <c r="A1086" s="1547"/>
      <c r="B1086" s="1548"/>
      <c r="C1086" s="1548"/>
      <c r="D1086" s="1548"/>
      <c r="E1086" s="1548"/>
      <c r="F1086" s="1548"/>
      <c r="G1086" s="1548"/>
      <c r="H1086" s="1548"/>
      <c r="I1086" s="1548"/>
      <c r="J1086" s="1549"/>
    </row>
    <row r="1087" spans="1:10" hidden="1">
      <c r="A1087" s="1550"/>
      <c r="B1087" s="1551"/>
      <c r="C1087" s="1551"/>
      <c r="D1087" s="1551"/>
      <c r="E1087" s="1551"/>
      <c r="F1087" s="1551"/>
      <c r="G1087" s="1551"/>
      <c r="H1087" s="1551"/>
      <c r="I1087" s="1551"/>
      <c r="J1087" s="1552"/>
    </row>
    <row r="1088" spans="1:10" hidden="1">
      <c r="A1088" s="1550"/>
      <c r="B1088" s="1551"/>
      <c r="C1088" s="1551"/>
      <c r="D1088" s="1551"/>
      <c r="E1088" s="1551"/>
      <c r="F1088" s="1551"/>
      <c r="G1088" s="1551"/>
      <c r="H1088" s="1551"/>
      <c r="I1088" s="1551"/>
      <c r="J1088" s="1552"/>
    </row>
    <row r="1089" spans="1:10" hidden="1">
      <c r="A1089" s="1553"/>
      <c r="B1089" s="1554"/>
      <c r="C1089" s="1554"/>
      <c r="D1089" s="1554"/>
      <c r="E1089" s="1554"/>
      <c r="F1089" s="1554"/>
      <c r="G1089" s="1554"/>
      <c r="H1089" s="1554"/>
      <c r="I1089" s="1554"/>
      <c r="J1089" s="1555"/>
    </row>
    <row r="1090" spans="1:10" hidden="1">
      <c r="A1090" s="1531" t="s">
        <v>65</v>
      </c>
      <c r="B1090" s="1532"/>
      <c r="C1090" s="1532"/>
      <c r="D1090" s="1532"/>
      <c r="E1090" s="1532"/>
      <c r="F1090" s="1532"/>
      <c r="G1090" s="1533"/>
      <c r="H1090" s="1534"/>
      <c r="I1090" s="1535"/>
      <c r="J1090" s="1536"/>
    </row>
    <row r="1091" spans="1:10" ht="25.5" hidden="1" customHeight="1">
      <c r="A1091" s="1537" t="s">
        <v>1720</v>
      </c>
      <c r="B1091" s="1537"/>
      <c r="C1091" s="1537"/>
      <c r="D1091" s="1537"/>
      <c r="E1091" s="1537"/>
      <c r="F1091" s="1537"/>
      <c r="G1091" s="1537"/>
      <c r="H1091" s="1537"/>
      <c r="I1091" s="1537"/>
      <c r="J1091" s="1537"/>
    </row>
    <row r="1092" spans="1:10" hidden="1">
      <c r="A1092" s="1538" t="s">
        <v>1231</v>
      </c>
      <c r="B1092" s="1539"/>
      <c r="C1092" s="1539"/>
      <c r="D1092" s="1539"/>
      <c r="E1092" s="1539"/>
      <c r="F1092" s="1539"/>
      <c r="G1092" s="1539"/>
      <c r="H1092" s="1539"/>
      <c r="I1092" s="1539"/>
      <c r="J1092" s="1540"/>
    </row>
    <row r="1093" spans="1:10" hidden="1">
      <c r="A1093" s="1531" t="s">
        <v>889</v>
      </c>
      <c r="B1093" s="1532"/>
      <c r="C1093" s="1558"/>
      <c r="D1093" s="1532"/>
      <c r="E1093" s="1532"/>
      <c r="F1093" s="1532"/>
      <c r="G1093" s="1533"/>
      <c r="H1093" s="1534"/>
      <c r="I1093" s="1535"/>
      <c r="J1093" s="1536"/>
    </row>
    <row r="1094" spans="1:10" hidden="1">
      <c r="A1094" s="1531" t="s">
        <v>62</v>
      </c>
      <c r="B1094" s="1532"/>
      <c r="C1094" s="1532"/>
      <c r="D1094" s="1532"/>
      <c r="E1094" s="1532"/>
      <c r="F1094" s="1532"/>
      <c r="G1094" s="1533"/>
      <c r="H1094" s="1534"/>
      <c r="I1094" s="1535"/>
      <c r="J1094" s="1536"/>
    </row>
    <row r="1095" spans="1:10" hidden="1">
      <c r="A1095" s="1531" t="s">
        <v>95</v>
      </c>
      <c r="B1095" s="1532"/>
      <c r="C1095" s="1532"/>
      <c r="D1095" s="1532"/>
      <c r="E1095" s="1532"/>
      <c r="F1095" s="1532"/>
      <c r="G1095" s="1533"/>
      <c r="H1095" s="1534"/>
      <c r="I1095" s="1535"/>
      <c r="J1095" s="1536"/>
    </row>
    <row r="1096" spans="1:10" hidden="1">
      <c r="A1096" s="1531" t="s">
        <v>64</v>
      </c>
      <c r="B1096" s="1532"/>
      <c r="C1096" s="1532"/>
      <c r="D1096" s="1532"/>
      <c r="E1096" s="1532"/>
      <c r="F1096" s="1532"/>
      <c r="G1096" s="1533"/>
      <c r="H1096" s="1534"/>
      <c r="I1096" s="1535"/>
      <c r="J1096" s="1536"/>
    </row>
    <row r="1097" spans="1:10" ht="15.75" hidden="1">
      <c r="A1097" s="1591" t="s">
        <v>1047</v>
      </c>
      <c r="B1097" s="1592"/>
      <c r="C1097" s="1592"/>
      <c r="D1097" s="1592"/>
      <c r="E1097" s="1592"/>
      <c r="F1097" s="1592"/>
      <c r="G1097" s="1592"/>
      <c r="H1097" s="1592"/>
      <c r="I1097" s="1592"/>
      <c r="J1097" s="1593"/>
    </row>
    <row r="1098" spans="1:10" ht="15.75" hidden="1">
      <c r="A1098" s="1562" t="s">
        <v>1222</v>
      </c>
      <c r="B1098" s="1563"/>
      <c r="C1098" s="1563"/>
      <c r="D1098" s="1563"/>
      <c r="E1098" s="1563"/>
      <c r="F1098" s="1563"/>
      <c r="G1098" s="1563"/>
      <c r="H1098" s="1563"/>
      <c r="I1098" s="1563"/>
      <c r="J1098" s="1564"/>
    </row>
    <row r="1099" spans="1:10" hidden="1">
      <c r="A1099" s="1568" t="s">
        <v>682</v>
      </c>
      <c r="B1099" s="1569"/>
      <c r="C1099" s="1570"/>
      <c r="D1099" s="1570"/>
      <c r="E1099" s="1570"/>
      <c r="F1099" s="1569" t="s">
        <v>91</v>
      </c>
      <c r="G1099" s="1569"/>
      <c r="H1099" s="1571"/>
      <c r="I1099" s="1571"/>
      <c r="J1099" s="1572"/>
    </row>
    <row r="1100" spans="1:10" hidden="1">
      <c r="A1100" s="1568" t="s">
        <v>89</v>
      </c>
      <c r="B1100" s="1569"/>
      <c r="C1100" s="1570"/>
      <c r="D1100" s="1570"/>
      <c r="E1100" s="1570"/>
      <c r="F1100" s="1569" t="s">
        <v>92</v>
      </c>
      <c r="G1100" s="1569"/>
      <c r="H1100" s="1571"/>
      <c r="I1100" s="1571"/>
      <c r="J1100" s="1572"/>
    </row>
    <row r="1101" spans="1:10" hidden="1">
      <c r="A1101" s="1568" t="s">
        <v>90</v>
      </c>
      <c r="B1101" s="1569"/>
      <c r="C1101" s="1584"/>
      <c r="D1101" s="1584"/>
      <c r="E1101" s="1584"/>
      <c r="F1101" s="1569" t="s">
        <v>93</v>
      </c>
      <c r="G1101" s="1569"/>
      <c r="H1101" s="1571"/>
      <c r="I1101" s="1571"/>
      <c r="J1101" s="1572"/>
    </row>
    <row r="1102" spans="1:10" hidden="1">
      <c r="A1102" s="1568" t="s">
        <v>1213</v>
      </c>
      <c r="B1102" s="1569"/>
      <c r="C1102" s="1584"/>
      <c r="D1102" s="1584"/>
      <c r="E1102" s="1584"/>
      <c r="F1102" s="1569" t="s">
        <v>15</v>
      </c>
      <c r="G1102" s="1569"/>
      <c r="H1102" s="1650"/>
      <c r="I1102" s="1570"/>
      <c r="J1102" s="1577"/>
    </row>
    <row r="1103" spans="1:10" hidden="1">
      <c r="A1103" s="1568" t="s">
        <v>1214</v>
      </c>
      <c r="B1103" s="1569"/>
      <c r="C1103" s="1584"/>
      <c r="D1103" s="1584"/>
      <c r="E1103" s="1584"/>
      <c r="F1103" s="1569" t="s">
        <v>714</v>
      </c>
      <c r="G1103" s="1569"/>
      <c r="H1103" s="1584"/>
      <c r="I1103" s="1584"/>
      <c r="J1103" s="1651"/>
    </row>
    <row r="1104" spans="1:10" hidden="1">
      <c r="A1104" s="1568" t="s">
        <v>11</v>
      </c>
      <c r="B1104" s="1569"/>
      <c r="C1104" s="1584"/>
      <c r="D1104" s="1584"/>
      <c r="E1104" s="1584"/>
      <c r="F1104" s="1587" t="s">
        <v>1232</v>
      </c>
      <c r="G1104" s="1587"/>
      <c r="H1104" s="1588"/>
      <c r="I1104" s="1589"/>
      <c r="J1104" s="1590"/>
    </row>
    <row r="1105" spans="1:10" hidden="1">
      <c r="A1105" s="1568" t="s">
        <v>13</v>
      </c>
      <c r="B1105" s="1569"/>
      <c r="C1105" s="1584"/>
      <c r="D1105" s="1584"/>
      <c r="E1105" s="1584"/>
      <c r="F1105" s="1587"/>
      <c r="G1105" s="1587"/>
      <c r="H1105" s="1580"/>
      <c r="I1105" s="1578"/>
      <c r="J1105" s="1579"/>
    </row>
    <row r="1106" spans="1:10" hidden="1">
      <c r="A1106" s="1568" t="s">
        <v>14</v>
      </c>
      <c r="B1106" s="1569"/>
      <c r="C1106" s="1581"/>
      <c r="D1106" s="1581"/>
      <c r="E1106" s="1581"/>
      <c r="F1106" s="1582"/>
      <c r="G1106" s="1582"/>
      <c r="H1106" s="1583"/>
      <c r="I1106" s="1570"/>
      <c r="J1106" s="1577"/>
    </row>
    <row r="1107" spans="1:10" hidden="1">
      <c r="A1107" s="542"/>
      <c r="B1107" s="543"/>
      <c r="C1107" s="543"/>
      <c r="D1107" s="543"/>
      <c r="E1107" s="543"/>
      <c r="F1107" s="543"/>
      <c r="G1107" s="543"/>
      <c r="H1107" s="543"/>
      <c r="I1107" s="543"/>
      <c r="J1107" s="544"/>
    </row>
    <row r="1108" spans="1:10" ht="15.75" hidden="1">
      <c r="A1108" s="1562" t="s">
        <v>1223</v>
      </c>
      <c r="B1108" s="1563"/>
      <c r="C1108" s="1563"/>
      <c r="D1108" s="1563"/>
      <c r="E1108" s="1563"/>
      <c r="F1108" s="1563"/>
      <c r="G1108" s="1563"/>
      <c r="H1108" s="1563"/>
      <c r="I1108" s="1563"/>
      <c r="J1108" s="1564"/>
    </row>
    <row r="1109" spans="1:10" hidden="1">
      <c r="A1109" s="1568"/>
      <c r="B1109" s="1569"/>
      <c r="C1109" s="1665"/>
      <c r="D1109" s="1578"/>
      <c r="E1109" s="1578"/>
      <c r="F1109" s="1569" t="s">
        <v>1225</v>
      </c>
      <c r="G1109" s="1569"/>
      <c r="H1109" s="1570"/>
      <c r="I1109" s="1570"/>
      <c r="J1109" s="1577"/>
    </row>
    <row r="1110" spans="1:10" hidden="1">
      <c r="A1110" s="1568"/>
      <c r="B1110" s="1569"/>
      <c r="C1110" s="1578"/>
      <c r="D1110" s="1578"/>
      <c r="E1110" s="1578"/>
      <c r="F1110" s="1578"/>
      <c r="G1110" s="1578"/>
      <c r="H1110" s="1578"/>
      <c r="I1110" s="1578"/>
      <c r="J1110" s="1579"/>
    </row>
    <row r="1111" spans="1:10" hidden="1">
      <c r="A1111" s="1568" t="s">
        <v>1226</v>
      </c>
      <c r="B1111" s="1569"/>
      <c r="C1111" s="1570"/>
      <c r="D1111" s="1570"/>
      <c r="E1111" s="1570"/>
      <c r="F1111" s="1569" t="s">
        <v>14</v>
      </c>
      <c r="G1111" s="1569"/>
      <c r="H1111" s="1574"/>
      <c r="I1111" s="1574"/>
      <c r="J1111" s="1575"/>
    </row>
    <row r="1112" spans="1:10" hidden="1">
      <c r="A1112" s="1568" t="s">
        <v>1213</v>
      </c>
      <c r="B1112" s="1569"/>
      <c r="C1112" s="1570"/>
      <c r="D1112" s="1570"/>
      <c r="E1112" s="1570"/>
      <c r="F1112" s="1569" t="s">
        <v>12</v>
      </c>
      <c r="G1112" s="1569"/>
      <c r="H1112" s="1571"/>
      <c r="I1112" s="1571"/>
      <c r="J1112" s="1572"/>
    </row>
    <row r="1113" spans="1:10" hidden="1">
      <c r="A1113" s="1568" t="s">
        <v>1214</v>
      </c>
      <c r="B1113" s="1569"/>
      <c r="C1113" s="1570"/>
      <c r="D1113" s="1570"/>
      <c r="E1113" s="1570"/>
      <c r="F1113" s="1569" t="s">
        <v>1006</v>
      </c>
      <c r="G1113" s="1569"/>
      <c r="H1113" s="1571"/>
      <c r="I1113" s="1571"/>
      <c r="J1113" s="1572"/>
    </row>
    <row r="1114" spans="1:10" hidden="1">
      <c r="A1114" s="1568" t="s">
        <v>11</v>
      </c>
      <c r="B1114" s="1569"/>
      <c r="C1114" s="1570"/>
      <c r="D1114" s="1570"/>
      <c r="E1114" s="1570"/>
      <c r="F1114" s="1569" t="s">
        <v>15</v>
      </c>
      <c r="G1114" s="1569"/>
      <c r="H1114" s="1650"/>
      <c r="I1114" s="1570"/>
      <c r="J1114" s="1577"/>
    </row>
    <row r="1115" spans="1:10" hidden="1">
      <c r="A1115" s="1568" t="s">
        <v>13</v>
      </c>
      <c r="B1115" s="1569"/>
      <c r="C1115" s="1570"/>
      <c r="D1115" s="1570"/>
      <c r="E1115" s="1570"/>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2" t="s">
        <v>1236</v>
      </c>
      <c r="B1117" s="1563"/>
      <c r="C1117" s="1563"/>
      <c r="D1117" s="1563"/>
      <c r="E1117" s="1563"/>
      <c r="F1117" s="1563"/>
      <c r="G1117" s="1563"/>
      <c r="H1117" s="1563"/>
      <c r="I1117" s="1563"/>
      <c r="J1117" s="1564"/>
    </row>
    <row r="1118" spans="1:10" ht="29.25" hidden="1" customHeight="1">
      <c r="A1118" s="1565" t="s">
        <v>34</v>
      </c>
      <c r="B1118" s="1566"/>
      <c r="C1118" s="1566"/>
      <c r="D1118" s="1566"/>
      <c r="E1118" s="1567"/>
      <c r="F1118" s="548" t="s">
        <v>35</v>
      </c>
      <c r="G1118" s="549" t="s">
        <v>1227</v>
      </c>
      <c r="H1118" s="549" t="s">
        <v>1228</v>
      </c>
      <c r="I1118" s="550" t="s">
        <v>1229</v>
      </c>
      <c r="J1118" s="550" t="s">
        <v>891</v>
      </c>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idden="1">
      <c r="A1128" s="1559"/>
      <c r="B1128" s="1560"/>
      <c r="C1128" s="1560"/>
      <c r="D1128" s="1560"/>
      <c r="E1128" s="1561"/>
      <c r="F1128" s="551"/>
      <c r="G1128" s="552"/>
      <c r="H1128" s="552"/>
      <c r="I1128" s="552"/>
      <c r="J1128" s="552"/>
    </row>
    <row r="1129" spans="1:10" hidden="1">
      <c r="A1129" s="1559"/>
      <c r="B1129" s="1560"/>
      <c r="C1129" s="1560"/>
      <c r="D1129" s="1560"/>
      <c r="E1129" s="1561"/>
      <c r="F1129" s="551"/>
      <c r="G1129" s="552"/>
      <c r="H1129" s="552"/>
      <c r="I1129" s="552"/>
      <c r="J1129" s="552"/>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t="15.75" hidden="1">
      <c r="A1143" s="1562" t="s">
        <v>1237</v>
      </c>
      <c r="B1143" s="1563"/>
      <c r="C1143" s="1563"/>
      <c r="D1143" s="1563"/>
      <c r="E1143" s="1563"/>
      <c r="F1143" s="1563"/>
      <c r="G1143" s="1563"/>
      <c r="H1143" s="1563"/>
      <c r="I1143" s="1563"/>
      <c r="J1143" s="1564"/>
    </row>
    <row r="1144" spans="1:10" ht="30" hidden="1" customHeight="1">
      <c r="A1144" s="1565" t="s">
        <v>1238</v>
      </c>
      <c r="B1144" s="1566"/>
      <c r="C1144" s="1566"/>
      <c r="D1144" s="1566"/>
      <c r="E1144" s="1567"/>
      <c r="F1144" s="548" t="s">
        <v>35</v>
      </c>
      <c r="G1144" s="549" t="s">
        <v>1227</v>
      </c>
      <c r="H1144" s="549" t="s">
        <v>1228</v>
      </c>
      <c r="I1144" s="550" t="s">
        <v>1229</v>
      </c>
      <c r="J1144" s="550" t="s">
        <v>891</v>
      </c>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idden="1">
      <c r="A1154" s="1559"/>
      <c r="B1154" s="1560"/>
      <c r="C1154" s="1560"/>
      <c r="D1154" s="1560"/>
      <c r="E1154" s="1561"/>
      <c r="F1154" s="551"/>
      <c r="G1154" s="552"/>
      <c r="H1154" s="552"/>
      <c r="I1154" s="552"/>
      <c r="J1154" s="552"/>
    </row>
    <row r="1155" spans="1:10" hidden="1">
      <c r="A1155" s="1559"/>
      <c r="B1155" s="1560"/>
      <c r="C1155" s="1560"/>
      <c r="D1155" s="1560"/>
      <c r="E1155" s="1561"/>
      <c r="F1155" s="551"/>
      <c r="G1155" s="552"/>
      <c r="H1155" s="552"/>
      <c r="I1155" s="552"/>
      <c r="J1155" s="552"/>
    </row>
    <row r="1156" spans="1:10" hidden="1">
      <c r="A1156" s="1559"/>
      <c r="B1156" s="1560"/>
      <c r="C1156" s="1560"/>
      <c r="D1156" s="1560"/>
      <c r="E1156" s="1561"/>
      <c r="F1156" s="551"/>
      <c r="G1156" s="552"/>
      <c r="H1156" s="552"/>
      <c r="I1156" s="552"/>
      <c r="J1156" s="552"/>
    </row>
    <row r="1157" spans="1:10" hidden="1">
      <c r="A1157" s="1559"/>
      <c r="B1157" s="1560"/>
      <c r="C1157" s="1560"/>
      <c r="D1157" s="1560"/>
      <c r="E1157" s="1561"/>
      <c r="F1157" s="551"/>
      <c r="G1157" s="552"/>
      <c r="H1157" s="552"/>
      <c r="I1157" s="552"/>
      <c r="J1157" s="552"/>
    </row>
    <row r="1158" spans="1:10" hidden="1">
      <c r="A1158" s="1559"/>
      <c r="B1158" s="1560"/>
      <c r="C1158" s="1560"/>
      <c r="D1158" s="1560"/>
      <c r="E1158" s="1561"/>
      <c r="F1158" s="551"/>
      <c r="G1158" s="552"/>
      <c r="H1158" s="552"/>
      <c r="I1158" s="552"/>
      <c r="J1158" s="552"/>
    </row>
    <row r="1159" spans="1:10" hidden="1">
      <c r="A1159" s="1559"/>
      <c r="B1159" s="1560"/>
      <c r="C1159" s="1560"/>
      <c r="D1159" s="1560"/>
      <c r="E1159" s="1561"/>
      <c r="F1159" s="551"/>
      <c r="G1159" s="552"/>
      <c r="H1159" s="552"/>
      <c r="I1159" s="552"/>
      <c r="J1159" s="552"/>
    </row>
    <row r="1160" spans="1:10" hidden="1">
      <c r="A1160" s="1559"/>
      <c r="B1160" s="1560"/>
      <c r="C1160" s="1560"/>
      <c r="D1160" s="1560"/>
      <c r="E1160" s="1561"/>
      <c r="F1160" s="551"/>
      <c r="G1160" s="552"/>
      <c r="H1160" s="552"/>
      <c r="I1160" s="552"/>
      <c r="J1160" s="552"/>
    </row>
    <row r="1161" spans="1:10" hidden="1">
      <c r="A1161" s="1559"/>
      <c r="B1161" s="1560"/>
      <c r="C1161" s="1560"/>
      <c r="D1161" s="1560"/>
      <c r="E1161" s="1561"/>
      <c r="F1161" s="551"/>
      <c r="G1161" s="552"/>
      <c r="H1161" s="552"/>
      <c r="I1161" s="552"/>
      <c r="J1161" s="552"/>
    </row>
    <row r="1162" spans="1:10" hidden="1">
      <c r="A1162" s="1559"/>
      <c r="B1162" s="1560"/>
      <c r="C1162" s="1560"/>
      <c r="D1162" s="1560"/>
      <c r="E1162" s="1561"/>
      <c r="F1162" s="551"/>
      <c r="G1162" s="552"/>
      <c r="H1162" s="552"/>
      <c r="I1162" s="552"/>
      <c r="J1162" s="552"/>
    </row>
    <row r="1163" spans="1:10" hidden="1">
      <c r="A1163" s="1559"/>
      <c r="B1163" s="1560"/>
      <c r="C1163" s="1560"/>
      <c r="D1163" s="1560"/>
      <c r="E1163" s="1561"/>
      <c r="F1163" s="551"/>
      <c r="G1163" s="552"/>
      <c r="H1163" s="552"/>
      <c r="I1163" s="552"/>
      <c r="J1163" s="552"/>
    </row>
    <row r="1164" spans="1:10" hidden="1">
      <c r="A1164" s="1559"/>
      <c r="B1164" s="1560"/>
      <c r="C1164" s="1560"/>
      <c r="D1164" s="1560"/>
      <c r="E1164" s="1561"/>
      <c r="F1164" s="551"/>
      <c r="G1164" s="552"/>
      <c r="H1164" s="552"/>
      <c r="I1164" s="552"/>
      <c r="J1164" s="552"/>
    </row>
    <row r="1165" spans="1:10" hidden="1">
      <c r="A1165" s="1559"/>
      <c r="B1165" s="1560"/>
      <c r="C1165" s="1560"/>
      <c r="D1165" s="1560"/>
      <c r="E1165" s="1561"/>
      <c r="F1165" s="551"/>
      <c r="G1165" s="552"/>
      <c r="H1165" s="552"/>
      <c r="I1165" s="552"/>
      <c r="J1165" s="552"/>
    </row>
    <row r="1166" spans="1:10" hidden="1">
      <c r="A1166" s="1559"/>
      <c r="B1166" s="1560"/>
      <c r="C1166" s="1560"/>
      <c r="D1166" s="1560"/>
      <c r="E1166" s="1561"/>
      <c r="F1166" s="551"/>
      <c r="G1166" s="552"/>
      <c r="H1166" s="552"/>
      <c r="I1166" s="552"/>
      <c r="J1166" s="552"/>
    </row>
    <row r="1167" spans="1:10" hidden="1">
      <c r="A1167" s="1559"/>
      <c r="B1167" s="1560"/>
      <c r="C1167" s="1560"/>
      <c r="D1167" s="1560"/>
      <c r="E1167" s="1561"/>
      <c r="F1167" s="551"/>
      <c r="G1167" s="552"/>
      <c r="H1167" s="552"/>
      <c r="I1167" s="552"/>
      <c r="J1167" s="552"/>
    </row>
    <row r="1168" spans="1:10" hidden="1">
      <c r="A1168" s="1559"/>
      <c r="B1168" s="1560"/>
      <c r="C1168" s="1560"/>
      <c r="D1168" s="1560"/>
      <c r="E1168" s="1561"/>
      <c r="F1168" s="551"/>
      <c r="G1168" s="552"/>
      <c r="H1168" s="552"/>
      <c r="I1168" s="552"/>
      <c r="J1168" s="552"/>
    </row>
    <row r="1169" spans="1:10" ht="15.75" hidden="1">
      <c r="A1169" s="1556" t="s">
        <v>1230</v>
      </c>
      <c r="B1169" s="1556"/>
      <c r="C1169" s="1556"/>
      <c r="D1169" s="1556"/>
      <c r="E1169" s="1556"/>
      <c r="F1169" s="1556"/>
      <c r="G1169" s="1556"/>
      <c r="H1169" s="1556"/>
      <c r="I1169" s="1556"/>
      <c r="J1169" s="1556"/>
    </row>
    <row r="1170" spans="1:10" hidden="1">
      <c r="A1170" s="1538" t="s">
        <v>25</v>
      </c>
      <c r="B1170" s="1539"/>
      <c r="C1170" s="1539"/>
      <c r="D1170" s="1539"/>
      <c r="E1170" s="1539"/>
      <c r="F1170" s="1539"/>
      <c r="G1170" s="1539"/>
      <c r="H1170" s="1539"/>
      <c r="I1170" s="1539"/>
      <c r="J1170" s="1540"/>
    </row>
    <row r="1171" spans="1:10" hidden="1">
      <c r="A1171" s="1531" t="s">
        <v>1527</v>
      </c>
      <c r="B1171" s="1532"/>
      <c r="C1171" s="1532"/>
      <c r="D1171" s="1532"/>
      <c r="E1171" s="1532"/>
      <c r="F1171" s="1532"/>
      <c r="G1171" s="1533"/>
      <c r="H1171" s="1534"/>
      <c r="I1171" s="1535"/>
      <c r="J1171" s="1536"/>
    </row>
    <row r="1172" spans="1:10" hidden="1">
      <c r="A1172" s="1531" t="s">
        <v>30</v>
      </c>
      <c r="B1172" s="1532"/>
      <c r="C1172" s="1532"/>
      <c r="D1172" s="1532"/>
      <c r="E1172" s="1532"/>
      <c r="F1172" s="1532"/>
      <c r="G1172" s="1533"/>
      <c r="H1172" s="1557"/>
      <c r="I1172" s="1535"/>
      <c r="J1172" s="1536"/>
    </row>
    <row r="1173" spans="1:10" hidden="1">
      <c r="A1173" s="1531" t="s">
        <v>1276</v>
      </c>
      <c r="B1173" s="1532"/>
      <c r="C1173" s="1532"/>
      <c r="D1173" s="1532"/>
      <c r="E1173" s="1532"/>
      <c r="F1173" s="1532"/>
      <c r="G1173" s="1533"/>
      <c r="H1173" s="1541"/>
      <c r="I1173" s="1542"/>
      <c r="J1173" s="1543"/>
    </row>
    <row r="1174" spans="1:10" hidden="1">
      <c r="A1174" s="1531" t="s">
        <v>1277</v>
      </c>
      <c r="B1174" s="1532"/>
      <c r="C1174" s="1532"/>
      <c r="D1174" s="1532"/>
      <c r="E1174" s="1532"/>
      <c r="F1174" s="1532"/>
      <c r="G1174" s="1533"/>
      <c r="H1174" s="1544"/>
      <c r="I1174" s="1545"/>
      <c r="J1174" s="1546"/>
    </row>
    <row r="1175" spans="1:10" hidden="1">
      <c r="A1175" s="1547"/>
      <c r="B1175" s="1548"/>
      <c r="C1175" s="1548"/>
      <c r="D1175" s="1548"/>
      <c r="E1175" s="1548"/>
      <c r="F1175" s="1548"/>
      <c r="G1175" s="1548"/>
      <c r="H1175" s="1548"/>
      <c r="I1175" s="1548"/>
      <c r="J1175" s="1549"/>
    </row>
    <row r="1176" spans="1:10" hidden="1">
      <c r="A1176" s="1550"/>
      <c r="B1176" s="1551"/>
      <c r="C1176" s="1551"/>
      <c r="D1176" s="1551"/>
      <c r="E1176" s="1551"/>
      <c r="F1176" s="1551"/>
      <c r="G1176" s="1551"/>
      <c r="H1176" s="1551"/>
      <c r="I1176" s="1551"/>
      <c r="J1176" s="1552"/>
    </row>
    <row r="1177" spans="1:10" hidden="1">
      <c r="A1177" s="1550"/>
      <c r="B1177" s="1551"/>
      <c r="C1177" s="1551"/>
      <c r="D1177" s="1551"/>
      <c r="E1177" s="1551"/>
      <c r="F1177" s="1551"/>
      <c r="G1177" s="1551"/>
      <c r="H1177" s="1551"/>
      <c r="I1177" s="1551"/>
      <c r="J1177" s="1552"/>
    </row>
    <row r="1178" spans="1:10" hidden="1">
      <c r="A1178" s="1553"/>
      <c r="B1178" s="1554"/>
      <c r="C1178" s="1554"/>
      <c r="D1178" s="1554"/>
      <c r="E1178" s="1554"/>
      <c r="F1178" s="1554"/>
      <c r="G1178" s="1554"/>
      <c r="H1178" s="1554"/>
      <c r="I1178" s="1554"/>
      <c r="J1178" s="1555"/>
    </row>
    <row r="1179" spans="1:10" hidden="1">
      <c r="A1179" s="1531" t="s">
        <v>65</v>
      </c>
      <c r="B1179" s="1532"/>
      <c r="C1179" s="1532"/>
      <c r="D1179" s="1532"/>
      <c r="E1179" s="1532"/>
      <c r="F1179" s="1532"/>
      <c r="G1179" s="1533"/>
      <c r="H1179" s="1534"/>
      <c r="I1179" s="1535"/>
      <c r="J1179" s="1536"/>
    </row>
    <row r="1180" spans="1:10" ht="24" hidden="1" customHeight="1">
      <c r="A1180" s="1537" t="s">
        <v>1720</v>
      </c>
      <c r="B1180" s="1537"/>
      <c r="C1180" s="1537"/>
      <c r="D1180" s="1537"/>
      <c r="E1180" s="1537"/>
      <c r="F1180" s="1537"/>
      <c r="G1180" s="1537"/>
      <c r="H1180" s="1537"/>
      <c r="I1180" s="1537"/>
      <c r="J1180" s="1537"/>
    </row>
    <row r="1181" spans="1:10" hidden="1">
      <c r="A1181" s="1538" t="s">
        <v>1231</v>
      </c>
      <c r="B1181" s="1539"/>
      <c r="C1181" s="1539"/>
      <c r="D1181" s="1539"/>
      <c r="E1181" s="1539"/>
      <c r="F1181" s="1539"/>
      <c r="G1181" s="1539"/>
      <c r="H1181" s="1539"/>
      <c r="I1181" s="1539"/>
      <c r="J1181" s="1540"/>
    </row>
    <row r="1182" spans="1:10" hidden="1">
      <c r="A1182" s="1531" t="s">
        <v>889</v>
      </c>
      <c r="B1182" s="1532"/>
      <c r="C1182" s="1558"/>
      <c r="D1182" s="1532"/>
      <c r="E1182" s="1532"/>
      <c r="F1182" s="1532"/>
      <c r="G1182" s="1533"/>
      <c r="H1182" s="1534"/>
      <c r="I1182" s="1535"/>
      <c r="J1182" s="1536"/>
    </row>
    <row r="1183" spans="1:10" hidden="1">
      <c r="A1183" s="1531" t="s">
        <v>62</v>
      </c>
      <c r="B1183" s="1532"/>
      <c r="C1183" s="1532"/>
      <c r="D1183" s="1532"/>
      <c r="E1183" s="1532"/>
      <c r="F1183" s="1532"/>
      <c r="G1183" s="1533"/>
      <c r="H1183" s="1534"/>
      <c r="I1183" s="1535"/>
      <c r="J1183" s="1536"/>
    </row>
    <row r="1184" spans="1:10" hidden="1">
      <c r="A1184" s="1531" t="s">
        <v>95</v>
      </c>
      <c r="B1184" s="1532"/>
      <c r="C1184" s="1532"/>
      <c r="D1184" s="1532"/>
      <c r="E1184" s="1532"/>
      <c r="F1184" s="1532"/>
      <c r="G1184" s="1533"/>
      <c r="H1184" s="1534"/>
      <c r="I1184" s="1535"/>
      <c r="J1184" s="1536"/>
    </row>
    <row r="1185" spans="1:10" hidden="1">
      <c r="A1185" s="1531" t="s">
        <v>64</v>
      </c>
      <c r="B1185" s="1532"/>
      <c r="C1185" s="1532"/>
      <c r="D1185" s="1532"/>
      <c r="E1185" s="1532"/>
      <c r="F1185" s="1532"/>
      <c r="G1185" s="1533"/>
      <c r="H1185" s="1534"/>
      <c r="I1185" s="1535"/>
      <c r="J1185" s="1536"/>
    </row>
    <row r="1186" spans="1:10" ht="15.75" hidden="1">
      <c r="A1186" s="1591" t="s">
        <v>1047</v>
      </c>
      <c r="B1186" s="1592"/>
      <c r="C1186" s="1592"/>
      <c r="D1186" s="1592"/>
      <c r="E1186" s="1592"/>
      <c r="F1186" s="1592"/>
      <c r="G1186" s="1592"/>
      <c r="H1186" s="1592"/>
      <c r="I1186" s="1592"/>
      <c r="J1186" s="1593"/>
    </row>
    <row r="1187" spans="1:10" ht="15.75" hidden="1">
      <c r="A1187" s="1562" t="s">
        <v>1222</v>
      </c>
      <c r="B1187" s="1563"/>
      <c r="C1187" s="1563"/>
      <c r="D1187" s="1563"/>
      <c r="E1187" s="1563"/>
      <c r="F1187" s="1563"/>
      <c r="G1187" s="1563"/>
      <c r="H1187" s="1563"/>
      <c r="I1187" s="1563"/>
      <c r="J1187" s="1564"/>
    </row>
    <row r="1188" spans="1:10" hidden="1">
      <c r="A1188" s="1568" t="s">
        <v>682</v>
      </c>
      <c r="B1188" s="1569"/>
      <c r="C1188" s="1570"/>
      <c r="D1188" s="1570"/>
      <c r="E1188" s="1570"/>
      <c r="F1188" s="1569" t="s">
        <v>91</v>
      </c>
      <c r="G1188" s="1569"/>
      <c r="H1188" s="1571"/>
      <c r="I1188" s="1571"/>
      <c r="J1188" s="1572"/>
    </row>
    <row r="1189" spans="1:10" hidden="1">
      <c r="A1189" s="1568" t="s">
        <v>89</v>
      </c>
      <c r="B1189" s="1569"/>
      <c r="C1189" s="1570"/>
      <c r="D1189" s="1570"/>
      <c r="E1189" s="1570"/>
      <c r="F1189" s="1569" t="s">
        <v>92</v>
      </c>
      <c r="G1189" s="1569"/>
      <c r="H1189" s="1571"/>
      <c r="I1189" s="1571"/>
      <c r="J1189" s="1572"/>
    </row>
    <row r="1190" spans="1:10" hidden="1">
      <c r="A1190" s="1568" t="s">
        <v>90</v>
      </c>
      <c r="B1190" s="1569"/>
      <c r="C1190" s="1584"/>
      <c r="D1190" s="1584"/>
      <c r="E1190" s="1584"/>
      <c r="F1190" s="1569" t="s">
        <v>93</v>
      </c>
      <c r="G1190" s="1569"/>
      <c r="H1190" s="1571"/>
      <c r="I1190" s="1571"/>
      <c r="J1190" s="1572"/>
    </row>
    <row r="1191" spans="1:10" hidden="1">
      <c r="A1191" s="1568" t="s">
        <v>1213</v>
      </c>
      <c r="B1191" s="1569"/>
      <c r="C1191" s="1584"/>
      <c r="D1191" s="1584"/>
      <c r="E1191" s="1584"/>
      <c r="F1191" s="1569" t="s">
        <v>15</v>
      </c>
      <c r="G1191" s="1569"/>
      <c r="H1191" s="1650"/>
      <c r="I1191" s="1570"/>
      <c r="J1191" s="1577"/>
    </row>
    <row r="1192" spans="1:10" hidden="1">
      <c r="A1192" s="1568" t="s">
        <v>1214</v>
      </c>
      <c r="B1192" s="1569"/>
      <c r="C1192" s="1584"/>
      <c r="D1192" s="1584"/>
      <c r="E1192" s="1584"/>
      <c r="F1192" s="1569" t="s">
        <v>714</v>
      </c>
      <c r="G1192" s="1569"/>
      <c r="H1192" s="1584"/>
      <c r="I1192" s="1584"/>
      <c r="J1192" s="1651"/>
    </row>
    <row r="1193" spans="1:10" hidden="1">
      <c r="A1193" s="1568" t="s">
        <v>11</v>
      </c>
      <c r="B1193" s="1569"/>
      <c r="C1193" s="1584"/>
      <c r="D1193" s="1584"/>
      <c r="E1193" s="1584"/>
      <c r="F1193" s="1587" t="s">
        <v>1232</v>
      </c>
      <c r="G1193" s="1587"/>
      <c r="H1193" s="1588"/>
      <c r="I1193" s="1589"/>
      <c r="J1193" s="1590"/>
    </row>
    <row r="1194" spans="1:10" hidden="1">
      <c r="A1194" s="1568" t="s">
        <v>13</v>
      </c>
      <c r="B1194" s="1569"/>
      <c r="C1194" s="1584"/>
      <c r="D1194" s="1584"/>
      <c r="E1194" s="1584"/>
      <c r="F1194" s="1587"/>
      <c r="G1194" s="1587"/>
      <c r="H1194" s="1580"/>
      <c r="I1194" s="1578"/>
      <c r="J1194" s="1579"/>
    </row>
    <row r="1195" spans="1:10" hidden="1">
      <c r="A1195" s="1568" t="s">
        <v>14</v>
      </c>
      <c r="B1195" s="1569"/>
      <c r="C1195" s="1581"/>
      <c r="D1195" s="1581"/>
      <c r="E1195" s="1581"/>
      <c r="F1195" s="1582"/>
      <c r="G1195" s="1582"/>
      <c r="H1195" s="1583"/>
      <c r="I1195" s="1570"/>
      <c r="J1195" s="1577"/>
    </row>
    <row r="1196" spans="1:10" hidden="1">
      <c r="A1196" s="542"/>
      <c r="B1196" s="543"/>
      <c r="C1196" s="543"/>
      <c r="D1196" s="543"/>
      <c r="E1196" s="543"/>
      <c r="F1196" s="543"/>
      <c r="G1196" s="543"/>
      <c r="H1196" s="543"/>
      <c r="I1196" s="543"/>
      <c r="J1196" s="544"/>
    </row>
    <row r="1197" spans="1:10" ht="15.75" hidden="1">
      <c r="A1197" s="1562" t="s">
        <v>1223</v>
      </c>
      <c r="B1197" s="1563"/>
      <c r="C1197" s="1563"/>
      <c r="D1197" s="1563"/>
      <c r="E1197" s="1563"/>
      <c r="F1197" s="1563"/>
      <c r="G1197" s="1563"/>
      <c r="H1197" s="1563"/>
      <c r="I1197" s="1563"/>
      <c r="J1197" s="1564"/>
    </row>
    <row r="1198" spans="1:10" hidden="1">
      <c r="A1198" s="1568"/>
      <c r="B1198" s="1569"/>
      <c r="C1198" s="1665"/>
      <c r="D1198" s="1578"/>
      <c r="E1198" s="1578"/>
      <c r="F1198" s="1569" t="s">
        <v>1225</v>
      </c>
      <c r="G1198" s="1569"/>
      <c r="H1198" s="1570"/>
      <c r="I1198" s="1570"/>
      <c r="J1198" s="1577"/>
    </row>
    <row r="1199" spans="1:10" hidden="1">
      <c r="A1199" s="1568"/>
      <c r="B1199" s="1569"/>
      <c r="C1199" s="1578"/>
      <c r="D1199" s="1578"/>
      <c r="E1199" s="1578"/>
      <c r="F1199" s="1578"/>
      <c r="G1199" s="1578"/>
      <c r="H1199" s="1578"/>
      <c r="I1199" s="1578"/>
      <c r="J1199" s="1579"/>
    </row>
    <row r="1200" spans="1:10" hidden="1">
      <c r="A1200" s="1568" t="s">
        <v>1226</v>
      </c>
      <c r="B1200" s="1569"/>
      <c r="C1200" s="1570"/>
      <c r="D1200" s="1570"/>
      <c r="E1200" s="1570"/>
      <c r="F1200" s="1569" t="s">
        <v>14</v>
      </c>
      <c r="G1200" s="1569"/>
      <c r="H1200" s="1574"/>
      <c r="I1200" s="1574"/>
      <c r="J1200" s="1575"/>
    </row>
    <row r="1201" spans="1:10" hidden="1">
      <c r="A1201" s="1568" t="s">
        <v>1213</v>
      </c>
      <c r="B1201" s="1569"/>
      <c r="C1201" s="1570"/>
      <c r="D1201" s="1570"/>
      <c r="E1201" s="1570"/>
      <c r="F1201" s="1569" t="s">
        <v>12</v>
      </c>
      <c r="G1201" s="1569"/>
      <c r="H1201" s="1571"/>
      <c r="I1201" s="1571"/>
      <c r="J1201" s="1572"/>
    </row>
    <row r="1202" spans="1:10" hidden="1">
      <c r="A1202" s="1568" t="s">
        <v>1214</v>
      </c>
      <c r="B1202" s="1569"/>
      <c r="C1202" s="1570"/>
      <c r="D1202" s="1570"/>
      <c r="E1202" s="1570"/>
      <c r="F1202" s="1569" t="s">
        <v>1006</v>
      </c>
      <c r="G1202" s="1569"/>
      <c r="H1202" s="1571"/>
      <c r="I1202" s="1571"/>
      <c r="J1202" s="1572"/>
    </row>
    <row r="1203" spans="1:10" hidden="1">
      <c r="A1203" s="1568" t="s">
        <v>11</v>
      </c>
      <c r="B1203" s="1569"/>
      <c r="C1203" s="1570"/>
      <c r="D1203" s="1570"/>
      <c r="E1203" s="1570"/>
      <c r="F1203" s="1569" t="s">
        <v>15</v>
      </c>
      <c r="G1203" s="1569"/>
      <c r="H1203" s="1650"/>
      <c r="I1203" s="1570"/>
      <c r="J1203" s="1577"/>
    </row>
    <row r="1204" spans="1:10" hidden="1">
      <c r="A1204" s="1568" t="s">
        <v>13</v>
      </c>
      <c r="B1204" s="1569"/>
      <c r="C1204" s="1570"/>
      <c r="D1204" s="1570"/>
      <c r="E1204" s="1570"/>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2" t="s">
        <v>1236</v>
      </c>
      <c r="B1206" s="1563"/>
      <c r="C1206" s="1563"/>
      <c r="D1206" s="1563"/>
      <c r="E1206" s="1563"/>
      <c r="F1206" s="1563"/>
      <c r="G1206" s="1563"/>
      <c r="H1206" s="1563"/>
      <c r="I1206" s="1563"/>
      <c r="J1206" s="1564"/>
    </row>
    <row r="1207" spans="1:10" ht="29.25" hidden="1" customHeight="1">
      <c r="A1207" s="1565" t="s">
        <v>34</v>
      </c>
      <c r="B1207" s="1566"/>
      <c r="C1207" s="1566"/>
      <c r="D1207" s="1566"/>
      <c r="E1207" s="1567"/>
      <c r="F1207" s="548" t="s">
        <v>35</v>
      </c>
      <c r="G1207" s="549" t="s">
        <v>1227</v>
      </c>
      <c r="H1207" s="549" t="s">
        <v>1228</v>
      </c>
      <c r="I1207" s="550" t="s">
        <v>1229</v>
      </c>
      <c r="J1207" s="550" t="s">
        <v>891</v>
      </c>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idden="1">
      <c r="A1217" s="1559"/>
      <c r="B1217" s="1560"/>
      <c r="C1217" s="1560"/>
      <c r="D1217" s="1560"/>
      <c r="E1217" s="1561"/>
      <c r="F1217" s="551"/>
      <c r="G1217" s="552"/>
      <c r="H1217" s="552"/>
      <c r="I1217" s="552"/>
      <c r="J1217" s="552"/>
    </row>
    <row r="1218" spans="1:10" hidden="1">
      <c r="A1218" s="1559"/>
      <c r="B1218" s="1560"/>
      <c r="C1218" s="1560"/>
      <c r="D1218" s="1560"/>
      <c r="E1218" s="1561"/>
      <c r="F1218" s="551"/>
      <c r="G1218" s="552"/>
      <c r="H1218" s="552"/>
      <c r="I1218" s="552"/>
      <c r="J1218" s="552"/>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t="15.75" hidden="1">
      <c r="A1232" s="1562" t="s">
        <v>1237</v>
      </c>
      <c r="B1232" s="1563"/>
      <c r="C1232" s="1563"/>
      <c r="D1232" s="1563"/>
      <c r="E1232" s="1563"/>
      <c r="F1232" s="1563"/>
      <c r="G1232" s="1563"/>
      <c r="H1232" s="1563"/>
      <c r="I1232" s="1563"/>
      <c r="J1232" s="1564"/>
    </row>
    <row r="1233" spans="1:10" ht="30" hidden="1" customHeight="1">
      <c r="A1233" s="1565" t="s">
        <v>1238</v>
      </c>
      <c r="B1233" s="1566"/>
      <c r="C1233" s="1566"/>
      <c r="D1233" s="1566"/>
      <c r="E1233" s="1567"/>
      <c r="F1233" s="548" t="s">
        <v>35</v>
      </c>
      <c r="G1233" s="549" t="s">
        <v>1227</v>
      </c>
      <c r="H1233" s="549" t="s">
        <v>1228</v>
      </c>
      <c r="I1233" s="550" t="s">
        <v>1229</v>
      </c>
      <c r="J1233" s="550" t="s">
        <v>891</v>
      </c>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idden="1">
      <c r="A1243" s="1559"/>
      <c r="B1243" s="1560"/>
      <c r="C1243" s="1560"/>
      <c r="D1243" s="1560"/>
      <c r="E1243" s="1561"/>
      <c r="F1243" s="551"/>
      <c r="G1243" s="552"/>
      <c r="H1243" s="552"/>
      <c r="I1243" s="552"/>
      <c r="J1243" s="552"/>
    </row>
    <row r="1244" spans="1:10" hidden="1">
      <c r="A1244" s="1559"/>
      <c r="B1244" s="1560"/>
      <c r="C1244" s="1560"/>
      <c r="D1244" s="1560"/>
      <c r="E1244" s="1561"/>
      <c r="F1244" s="551"/>
      <c r="G1244" s="552"/>
      <c r="H1244" s="552"/>
      <c r="I1244" s="552"/>
      <c r="J1244" s="552"/>
    </row>
    <row r="1245" spans="1:10" hidden="1">
      <c r="A1245" s="1559"/>
      <c r="B1245" s="1560"/>
      <c r="C1245" s="1560"/>
      <c r="D1245" s="1560"/>
      <c r="E1245" s="1561"/>
      <c r="F1245" s="551"/>
      <c r="G1245" s="552"/>
      <c r="H1245" s="552"/>
      <c r="I1245" s="552"/>
      <c r="J1245" s="552"/>
    </row>
    <row r="1246" spans="1:10" hidden="1">
      <c r="A1246" s="1559"/>
      <c r="B1246" s="1560"/>
      <c r="C1246" s="1560"/>
      <c r="D1246" s="1560"/>
      <c r="E1246" s="1561"/>
      <c r="F1246" s="551"/>
      <c r="G1246" s="552"/>
      <c r="H1246" s="552"/>
      <c r="I1246" s="552"/>
      <c r="J1246" s="552"/>
    </row>
    <row r="1247" spans="1:10" hidden="1">
      <c r="A1247" s="1559"/>
      <c r="B1247" s="1560"/>
      <c r="C1247" s="1560"/>
      <c r="D1247" s="1560"/>
      <c r="E1247" s="1561"/>
      <c r="F1247" s="551"/>
      <c r="G1247" s="552"/>
      <c r="H1247" s="552"/>
      <c r="I1247" s="552"/>
      <c r="J1247" s="552"/>
    </row>
    <row r="1248" spans="1:10" hidden="1">
      <c r="A1248" s="1559"/>
      <c r="B1248" s="1560"/>
      <c r="C1248" s="1560"/>
      <c r="D1248" s="1560"/>
      <c r="E1248" s="1561"/>
      <c r="F1248" s="551"/>
      <c r="G1248" s="552"/>
      <c r="H1248" s="552"/>
      <c r="I1248" s="552"/>
      <c r="J1248" s="552"/>
    </row>
    <row r="1249" spans="1:10" hidden="1">
      <c r="A1249" s="1559"/>
      <c r="B1249" s="1560"/>
      <c r="C1249" s="1560"/>
      <c r="D1249" s="1560"/>
      <c r="E1249" s="1561"/>
      <c r="F1249" s="551"/>
      <c r="G1249" s="552"/>
      <c r="H1249" s="552"/>
      <c r="I1249" s="552"/>
      <c r="J1249" s="552"/>
    </row>
    <row r="1250" spans="1:10" hidden="1">
      <c r="A1250" s="1559"/>
      <c r="B1250" s="1560"/>
      <c r="C1250" s="1560"/>
      <c r="D1250" s="1560"/>
      <c r="E1250" s="1561"/>
      <c r="F1250" s="551"/>
      <c r="G1250" s="552"/>
      <c r="H1250" s="552"/>
      <c r="I1250" s="552"/>
      <c r="J1250" s="552"/>
    </row>
    <row r="1251" spans="1:10" hidden="1">
      <c r="A1251" s="1559"/>
      <c r="B1251" s="1560"/>
      <c r="C1251" s="1560"/>
      <c r="D1251" s="1560"/>
      <c r="E1251" s="1561"/>
      <c r="F1251" s="551"/>
      <c r="G1251" s="552"/>
      <c r="H1251" s="552"/>
      <c r="I1251" s="552"/>
      <c r="J1251" s="552"/>
    </row>
    <row r="1252" spans="1:10" hidden="1">
      <c r="A1252" s="1559"/>
      <c r="B1252" s="1560"/>
      <c r="C1252" s="1560"/>
      <c r="D1252" s="1560"/>
      <c r="E1252" s="1561"/>
      <c r="F1252" s="551"/>
      <c r="G1252" s="552"/>
      <c r="H1252" s="552"/>
      <c r="I1252" s="552"/>
      <c r="J1252" s="552"/>
    </row>
    <row r="1253" spans="1:10" hidden="1">
      <c r="A1253" s="1559"/>
      <c r="B1253" s="1560"/>
      <c r="C1253" s="1560"/>
      <c r="D1253" s="1560"/>
      <c r="E1253" s="1561"/>
      <c r="F1253" s="551"/>
      <c r="G1253" s="552"/>
      <c r="H1253" s="552"/>
      <c r="I1253" s="552"/>
      <c r="J1253" s="552"/>
    </row>
    <row r="1254" spans="1:10" hidden="1">
      <c r="A1254" s="1559"/>
      <c r="B1254" s="1560"/>
      <c r="C1254" s="1560"/>
      <c r="D1254" s="1560"/>
      <c r="E1254" s="1561"/>
      <c r="F1254" s="551"/>
      <c r="G1254" s="552"/>
      <c r="H1254" s="552"/>
      <c r="I1254" s="552"/>
      <c r="J1254" s="552"/>
    </row>
    <row r="1255" spans="1:10" hidden="1">
      <c r="A1255" s="1559"/>
      <c r="B1255" s="1560"/>
      <c r="C1255" s="1560"/>
      <c r="D1255" s="1560"/>
      <c r="E1255" s="1561"/>
      <c r="F1255" s="551"/>
      <c r="G1255" s="552"/>
      <c r="H1255" s="552"/>
      <c r="I1255" s="552"/>
      <c r="J1255" s="552"/>
    </row>
    <row r="1256" spans="1:10" hidden="1">
      <c r="A1256" s="1559"/>
      <c r="B1256" s="1560"/>
      <c r="C1256" s="1560"/>
      <c r="D1256" s="1560"/>
      <c r="E1256" s="1561"/>
      <c r="F1256" s="551"/>
      <c r="G1256" s="552"/>
      <c r="H1256" s="552"/>
      <c r="I1256" s="552"/>
      <c r="J1256" s="552"/>
    </row>
    <row r="1257" spans="1:10" hidden="1">
      <c r="A1257" s="1559"/>
      <c r="B1257" s="1560"/>
      <c r="C1257" s="1560"/>
      <c r="D1257" s="1560"/>
      <c r="E1257" s="1561"/>
      <c r="F1257" s="551"/>
      <c r="G1257" s="552"/>
      <c r="H1257" s="552"/>
      <c r="I1257" s="552"/>
      <c r="J1257" s="552"/>
    </row>
    <row r="1258" spans="1:10" ht="15.75" hidden="1">
      <c r="A1258" s="1556" t="s">
        <v>1230</v>
      </c>
      <c r="B1258" s="1556"/>
      <c r="C1258" s="1556"/>
      <c r="D1258" s="1556"/>
      <c r="E1258" s="1556"/>
      <c r="F1258" s="1556"/>
      <c r="G1258" s="1556"/>
      <c r="H1258" s="1556"/>
      <c r="I1258" s="1556"/>
      <c r="J1258" s="1556"/>
    </row>
    <row r="1259" spans="1:10" hidden="1">
      <c r="A1259" s="1538" t="s">
        <v>25</v>
      </c>
      <c r="B1259" s="1539"/>
      <c r="C1259" s="1539"/>
      <c r="D1259" s="1539"/>
      <c r="E1259" s="1539"/>
      <c r="F1259" s="1539"/>
      <c r="G1259" s="1539"/>
      <c r="H1259" s="1539"/>
      <c r="I1259" s="1539"/>
      <c r="J1259" s="1540"/>
    </row>
    <row r="1260" spans="1:10" hidden="1">
      <c r="A1260" s="1531" t="s">
        <v>1527</v>
      </c>
      <c r="B1260" s="1532"/>
      <c r="C1260" s="1532"/>
      <c r="D1260" s="1532"/>
      <c r="E1260" s="1532"/>
      <c r="F1260" s="1532"/>
      <c r="G1260" s="1533"/>
      <c r="H1260" s="1534"/>
      <c r="I1260" s="1535"/>
      <c r="J1260" s="1536"/>
    </row>
    <row r="1261" spans="1:10" hidden="1">
      <c r="A1261" s="1531" t="s">
        <v>30</v>
      </c>
      <c r="B1261" s="1532"/>
      <c r="C1261" s="1532"/>
      <c r="D1261" s="1532"/>
      <c r="E1261" s="1532"/>
      <c r="F1261" s="1532"/>
      <c r="G1261" s="1533"/>
      <c r="H1261" s="1557"/>
      <c r="I1261" s="1535"/>
      <c r="J1261" s="1536"/>
    </row>
    <row r="1262" spans="1:10" hidden="1">
      <c r="A1262" s="1531" t="s">
        <v>1276</v>
      </c>
      <c r="B1262" s="1532"/>
      <c r="C1262" s="1532"/>
      <c r="D1262" s="1532"/>
      <c r="E1262" s="1532"/>
      <c r="F1262" s="1532"/>
      <c r="G1262" s="1533"/>
      <c r="H1262" s="1541"/>
      <c r="I1262" s="1542"/>
      <c r="J1262" s="1543"/>
    </row>
    <row r="1263" spans="1:10" hidden="1">
      <c r="A1263" s="1531" t="s">
        <v>1277</v>
      </c>
      <c r="B1263" s="1532"/>
      <c r="C1263" s="1532"/>
      <c r="D1263" s="1532"/>
      <c r="E1263" s="1532"/>
      <c r="F1263" s="1532"/>
      <c r="G1263" s="1533"/>
      <c r="H1263" s="1544"/>
      <c r="I1263" s="1545"/>
      <c r="J1263" s="1546"/>
    </row>
    <row r="1264" spans="1:10" hidden="1">
      <c r="A1264" s="1547"/>
      <c r="B1264" s="1548"/>
      <c r="C1264" s="1548"/>
      <c r="D1264" s="1548"/>
      <c r="E1264" s="1548"/>
      <c r="F1264" s="1548"/>
      <c r="G1264" s="1548"/>
      <c r="H1264" s="1548"/>
      <c r="I1264" s="1548"/>
      <c r="J1264" s="1549"/>
    </row>
    <row r="1265" spans="1:10" hidden="1">
      <c r="A1265" s="1550"/>
      <c r="B1265" s="1551"/>
      <c r="C1265" s="1551"/>
      <c r="D1265" s="1551"/>
      <c r="E1265" s="1551"/>
      <c r="F1265" s="1551"/>
      <c r="G1265" s="1551"/>
      <c r="H1265" s="1551"/>
      <c r="I1265" s="1551"/>
      <c r="J1265" s="1552"/>
    </row>
    <row r="1266" spans="1:10" hidden="1">
      <c r="A1266" s="1550"/>
      <c r="B1266" s="1551"/>
      <c r="C1266" s="1551"/>
      <c r="D1266" s="1551"/>
      <c r="E1266" s="1551"/>
      <c r="F1266" s="1551"/>
      <c r="G1266" s="1551"/>
      <c r="H1266" s="1551"/>
      <c r="I1266" s="1551"/>
      <c r="J1266" s="1552"/>
    </row>
    <row r="1267" spans="1:10" hidden="1">
      <c r="A1267" s="1553"/>
      <c r="B1267" s="1554"/>
      <c r="C1267" s="1554"/>
      <c r="D1267" s="1554"/>
      <c r="E1267" s="1554"/>
      <c r="F1267" s="1554"/>
      <c r="G1267" s="1554"/>
      <c r="H1267" s="1554"/>
      <c r="I1267" s="1554"/>
      <c r="J1267" s="1555"/>
    </row>
    <row r="1268" spans="1:10" hidden="1">
      <c r="A1268" s="1531" t="s">
        <v>65</v>
      </c>
      <c r="B1268" s="1532"/>
      <c r="C1268" s="1532"/>
      <c r="D1268" s="1532"/>
      <c r="E1268" s="1532"/>
      <c r="F1268" s="1532"/>
      <c r="G1268" s="1533"/>
      <c r="H1268" s="1534"/>
      <c r="I1268" s="1535"/>
      <c r="J1268" s="1536"/>
    </row>
    <row r="1269" spans="1:10" ht="26.25" hidden="1" customHeight="1">
      <c r="A1269" s="1537" t="s">
        <v>1720</v>
      </c>
      <c r="B1269" s="1537"/>
      <c r="C1269" s="1537"/>
      <c r="D1269" s="1537"/>
      <c r="E1269" s="1537"/>
      <c r="F1269" s="1537"/>
      <c r="G1269" s="1537"/>
      <c r="H1269" s="1537"/>
      <c r="I1269" s="1537"/>
      <c r="J1269" s="1537"/>
    </row>
    <row r="1270" spans="1:10" hidden="1">
      <c r="A1270" s="1538" t="s">
        <v>1231</v>
      </c>
      <c r="B1270" s="1539"/>
      <c r="C1270" s="1539"/>
      <c r="D1270" s="1539"/>
      <c r="E1270" s="1539"/>
      <c r="F1270" s="1539"/>
      <c r="G1270" s="1539"/>
      <c r="H1270" s="1539"/>
      <c r="I1270" s="1539"/>
      <c r="J1270" s="1540"/>
    </row>
    <row r="1271" spans="1:10" hidden="1">
      <c r="A1271" s="1531" t="s">
        <v>889</v>
      </c>
      <c r="B1271" s="1532"/>
      <c r="C1271" s="1558"/>
      <c r="D1271" s="1532"/>
      <c r="E1271" s="1532"/>
      <c r="F1271" s="1532"/>
      <c r="G1271" s="1533"/>
      <c r="H1271" s="1534"/>
      <c r="I1271" s="1535"/>
      <c r="J1271" s="1536"/>
    </row>
    <row r="1272" spans="1:10" hidden="1">
      <c r="A1272" s="1531" t="s">
        <v>62</v>
      </c>
      <c r="B1272" s="1532"/>
      <c r="C1272" s="1532"/>
      <c r="D1272" s="1532"/>
      <c r="E1272" s="1532"/>
      <c r="F1272" s="1532"/>
      <c r="G1272" s="1533"/>
      <c r="H1272" s="1534"/>
      <c r="I1272" s="1535"/>
      <c r="J1272" s="1536"/>
    </row>
    <row r="1273" spans="1:10" hidden="1">
      <c r="A1273" s="1531" t="s">
        <v>95</v>
      </c>
      <c r="B1273" s="1532"/>
      <c r="C1273" s="1532"/>
      <c r="D1273" s="1532"/>
      <c r="E1273" s="1532"/>
      <c r="F1273" s="1532"/>
      <c r="G1273" s="1533"/>
      <c r="H1273" s="1534"/>
      <c r="I1273" s="1535"/>
      <c r="J1273" s="1536"/>
    </row>
    <row r="1274" spans="1:10" hidden="1">
      <c r="A1274" s="1531" t="s">
        <v>64</v>
      </c>
      <c r="B1274" s="1532"/>
      <c r="C1274" s="1532"/>
      <c r="D1274" s="1532"/>
      <c r="E1274" s="1532"/>
      <c r="F1274" s="1532"/>
      <c r="G1274" s="1533"/>
      <c r="H1274" s="1534"/>
      <c r="I1274" s="1535"/>
      <c r="J1274" s="1536"/>
    </row>
    <row r="1275" spans="1:10" ht="15.75" hidden="1">
      <c r="A1275" s="1591" t="s">
        <v>1047</v>
      </c>
      <c r="B1275" s="1592"/>
      <c r="C1275" s="1592"/>
      <c r="D1275" s="1592"/>
      <c r="E1275" s="1592"/>
      <c r="F1275" s="1592"/>
      <c r="G1275" s="1592"/>
      <c r="H1275" s="1592"/>
      <c r="I1275" s="1592"/>
      <c r="J1275" s="1593"/>
    </row>
    <row r="1276" spans="1:10" ht="15.75" hidden="1">
      <c r="A1276" s="1562" t="s">
        <v>1222</v>
      </c>
      <c r="B1276" s="1563"/>
      <c r="C1276" s="1563"/>
      <c r="D1276" s="1563"/>
      <c r="E1276" s="1563"/>
      <c r="F1276" s="1563"/>
      <c r="G1276" s="1563"/>
      <c r="H1276" s="1563"/>
      <c r="I1276" s="1563"/>
      <c r="J1276" s="1564"/>
    </row>
    <row r="1277" spans="1:10" hidden="1">
      <c r="A1277" s="1568" t="s">
        <v>682</v>
      </c>
      <c r="B1277" s="1569"/>
      <c r="C1277" s="1570"/>
      <c r="D1277" s="1570"/>
      <c r="E1277" s="1570"/>
      <c r="F1277" s="1569" t="s">
        <v>91</v>
      </c>
      <c r="G1277" s="1569"/>
      <c r="H1277" s="1571"/>
      <c r="I1277" s="1571"/>
      <c r="J1277" s="1572"/>
    </row>
    <row r="1278" spans="1:10" hidden="1">
      <c r="A1278" s="1568" t="s">
        <v>89</v>
      </c>
      <c r="B1278" s="1569"/>
      <c r="C1278" s="1570"/>
      <c r="D1278" s="1570"/>
      <c r="E1278" s="1570"/>
      <c r="F1278" s="1569" t="s">
        <v>92</v>
      </c>
      <c r="G1278" s="1569"/>
      <c r="H1278" s="1571"/>
      <c r="I1278" s="1571"/>
      <c r="J1278" s="1572"/>
    </row>
    <row r="1279" spans="1:10" hidden="1">
      <c r="A1279" s="1568" t="s">
        <v>90</v>
      </c>
      <c r="B1279" s="1569"/>
      <c r="C1279" s="1584"/>
      <c r="D1279" s="1584"/>
      <c r="E1279" s="1584"/>
      <c r="F1279" s="1569" t="s">
        <v>93</v>
      </c>
      <c r="G1279" s="1569"/>
      <c r="H1279" s="1571"/>
      <c r="I1279" s="1571"/>
      <c r="J1279" s="1572"/>
    </row>
    <row r="1280" spans="1:10" hidden="1">
      <c r="A1280" s="1568" t="s">
        <v>1213</v>
      </c>
      <c r="B1280" s="1569"/>
      <c r="C1280" s="1584"/>
      <c r="D1280" s="1584"/>
      <c r="E1280" s="1584"/>
      <c r="F1280" s="1569" t="s">
        <v>15</v>
      </c>
      <c r="G1280" s="1569"/>
      <c r="H1280" s="1650"/>
      <c r="I1280" s="1570"/>
      <c r="J1280" s="1577"/>
    </row>
    <row r="1281" spans="1:10" hidden="1">
      <c r="A1281" s="1568" t="s">
        <v>1214</v>
      </c>
      <c r="B1281" s="1569"/>
      <c r="C1281" s="1584"/>
      <c r="D1281" s="1584"/>
      <c r="E1281" s="1584"/>
      <c r="F1281" s="1569" t="s">
        <v>714</v>
      </c>
      <c r="G1281" s="1569"/>
      <c r="H1281" s="1584"/>
      <c r="I1281" s="1584"/>
      <c r="J1281" s="1651"/>
    </row>
    <row r="1282" spans="1:10" hidden="1">
      <c r="A1282" s="1568" t="s">
        <v>11</v>
      </c>
      <c r="B1282" s="1569"/>
      <c r="C1282" s="1584"/>
      <c r="D1282" s="1584"/>
      <c r="E1282" s="1584"/>
      <c r="F1282" s="1587" t="s">
        <v>1232</v>
      </c>
      <c r="G1282" s="1587"/>
      <c r="H1282" s="1588"/>
      <c r="I1282" s="1589"/>
      <c r="J1282" s="1590"/>
    </row>
    <row r="1283" spans="1:10" hidden="1">
      <c r="A1283" s="1568" t="s">
        <v>13</v>
      </c>
      <c r="B1283" s="1569"/>
      <c r="C1283" s="1584"/>
      <c r="D1283" s="1584"/>
      <c r="E1283" s="1584"/>
      <c r="F1283" s="1587"/>
      <c r="G1283" s="1587"/>
      <c r="H1283" s="1580"/>
      <c r="I1283" s="1578"/>
      <c r="J1283" s="1579"/>
    </row>
    <row r="1284" spans="1:10" hidden="1">
      <c r="A1284" s="1568" t="s">
        <v>14</v>
      </c>
      <c r="B1284" s="1569"/>
      <c r="C1284" s="1581"/>
      <c r="D1284" s="1581"/>
      <c r="E1284" s="1581"/>
      <c r="F1284" s="1582"/>
      <c r="G1284" s="1582"/>
      <c r="H1284" s="1583"/>
      <c r="I1284" s="1570"/>
      <c r="J1284" s="1577"/>
    </row>
    <row r="1285" spans="1:10" hidden="1">
      <c r="A1285" s="542"/>
      <c r="B1285" s="543"/>
      <c r="C1285" s="543"/>
      <c r="D1285" s="543"/>
      <c r="E1285" s="543"/>
      <c r="F1285" s="543"/>
      <c r="G1285" s="543"/>
      <c r="H1285" s="543"/>
      <c r="I1285" s="543"/>
      <c r="J1285" s="544"/>
    </row>
    <row r="1286" spans="1:10" ht="15.75" hidden="1">
      <c r="A1286" s="1562" t="s">
        <v>1223</v>
      </c>
      <c r="B1286" s="1563"/>
      <c r="C1286" s="1563"/>
      <c r="D1286" s="1563"/>
      <c r="E1286" s="1563"/>
      <c r="F1286" s="1563"/>
      <c r="G1286" s="1563"/>
      <c r="H1286" s="1563"/>
      <c r="I1286" s="1563"/>
      <c r="J1286" s="1564"/>
    </row>
    <row r="1287" spans="1:10" hidden="1">
      <c r="A1287" s="1568"/>
      <c r="B1287" s="1569"/>
      <c r="C1287" s="1665"/>
      <c r="D1287" s="1578"/>
      <c r="E1287" s="1578"/>
      <c r="F1287" s="1569" t="s">
        <v>1225</v>
      </c>
      <c r="G1287" s="1569"/>
      <c r="H1287" s="1570"/>
      <c r="I1287" s="1570"/>
      <c r="J1287" s="1577"/>
    </row>
    <row r="1288" spans="1:10" hidden="1">
      <c r="A1288" s="1568"/>
      <c r="B1288" s="1569"/>
      <c r="C1288" s="1578"/>
      <c r="D1288" s="1578"/>
      <c r="E1288" s="1578"/>
      <c r="F1288" s="1578"/>
      <c r="G1288" s="1578"/>
      <c r="H1288" s="1578"/>
      <c r="I1288" s="1578"/>
      <c r="J1288" s="1579"/>
    </row>
    <row r="1289" spans="1:10" hidden="1">
      <c r="A1289" s="1568" t="s">
        <v>1226</v>
      </c>
      <c r="B1289" s="1569"/>
      <c r="C1289" s="1570"/>
      <c r="D1289" s="1570"/>
      <c r="E1289" s="1570"/>
      <c r="F1289" s="1569" t="s">
        <v>14</v>
      </c>
      <c r="G1289" s="1569"/>
      <c r="H1289" s="1574"/>
      <c r="I1289" s="1574"/>
      <c r="J1289" s="1575"/>
    </row>
    <row r="1290" spans="1:10" hidden="1">
      <c r="A1290" s="1568" t="s">
        <v>1213</v>
      </c>
      <c r="B1290" s="1569"/>
      <c r="C1290" s="1570"/>
      <c r="D1290" s="1570"/>
      <c r="E1290" s="1570"/>
      <c r="F1290" s="1569" t="s">
        <v>12</v>
      </c>
      <c r="G1290" s="1569"/>
      <c r="H1290" s="1571"/>
      <c r="I1290" s="1571"/>
      <c r="J1290" s="1572"/>
    </row>
    <row r="1291" spans="1:10" hidden="1">
      <c r="A1291" s="1568" t="s">
        <v>1214</v>
      </c>
      <c r="B1291" s="1569"/>
      <c r="C1291" s="1570"/>
      <c r="D1291" s="1570"/>
      <c r="E1291" s="1570"/>
      <c r="F1291" s="1569" t="s">
        <v>1006</v>
      </c>
      <c r="G1291" s="1569"/>
      <c r="H1291" s="1571"/>
      <c r="I1291" s="1571"/>
      <c r="J1291" s="1572"/>
    </row>
    <row r="1292" spans="1:10" hidden="1">
      <c r="A1292" s="1568" t="s">
        <v>11</v>
      </c>
      <c r="B1292" s="1569"/>
      <c r="C1292" s="1570"/>
      <c r="D1292" s="1570"/>
      <c r="E1292" s="1570"/>
      <c r="F1292" s="1569" t="s">
        <v>15</v>
      </c>
      <c r="G1292" s="1569"/>
      <c r="H1292" s="1650"/>
      <c r="I1292" s="1570"/>
      <c r="J1292" s="1577"/>
    </row>
    <row r="1293" spans="1:10" hidden="1">
      <c r="A1293" s="1568" t="s">
        <v>13</v>
      </c>
      <c r="B1293" s="1569"/>
      <c r="C1293" s="1570"/>
      <c r="D1293" s="1570"/>
      <c r="E1293" s="1570"/>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2" t="s">
        <v>1236</v>
      </c>
      <c r="B1295" s="1563"/>
      <c r="C1295" s="1563"/>
      <c r="D1295" s="1563"/>
      <c r="E1295" s="1563"/>
      <c r="F1295" s="1563"/>
      <c r="G1295" s="1563"/>
      <c r="H1295" s="1563"/>
      <c r="I1295" s="1563"/>
      <c r="J1295" s="1564"/>
    </row>
    <row r="1296" spans="1:10" ht="27.75" hidden="1" customHeight="1">
      <c r="A1296" s="1565" t="s">
        <v>34</v>
      </c>
      <c r="B1296" s="1566"/>
      <c r="C1296" s="1566"/>
      <c r="D1296" s="1566"/>
      <c r="E1296" s="1567"/>
      <c r="F1296" s="548" t="s">
        <v>35</v>
      </c>
      <c r="G1296" s="549" t="s">
        <v>1227</v>
      </c>
      <c r="H1296" s="549" t="s">
        <v>1228</v>
      </c>
      <c r="I1296" s="550" t="s">
        <v>1229</v>
      </c>
      <c r="J1296" s="550" t="s">
        <v>891</v>
      </c>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idden="1">
      <c r="A1306" s="1559"/>
      <c r="B1306" s="1560"/>
      <c r="C1306" s="1560"/>
      <c r="D1306" s="1560"/>
      <c r="E1306" s="1561"/>
      <c r="F1306" s="551"/>
      <c r="G1306" s="552"/>
      <c r="H1306" s="552"/>
      <c r="I1306" s="552"/>
      <c r="J1306" s="552"/>
    </row>
    <row r="1307" spans="1:10" hidden="1">
      <c r="A1307" s="1559"/>
      <c r="B1307" s="1560"/>
      <c r="C1307" s="1560"/>
      <c r="D1307" s="1560"/>
      <c r="E1307" s="1561"/>
      <c r="F1307" s="551"/>
      <c r="G1307" s="552"/>
      <c r="H1307" s="552"/>
      <c r="I1307" s="552"/>
      <c r="J1307" s="552"/>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t="15.75" hidden="1">
      <c r="A1321" s="1562" t="s">
        <v>1237</v>
      </c>
      <c r="B1321" s="1563"/>
      <c r="C1321" s="1563"/>
      <c r="D1321" s="1563"/>
      <c r="E1321" s="1563"/>
      <c r="F1321" s="1563"/>
      <c r="G1321" s="1563"/>
      <c r="H1321" s="1563"/>
      <c r="I1321" s="1563"/>
      <c r="J1321" s="1564"/>
    </row>
    <row r="1322" spans="1:10" ht="30" hidden="1" customHeight="1">
      <c r="A1322" s="1565" t="s">
        <v>1238</v>
      </c>
      <c r="B1322" s="1566"/>
      <c r="C1322" s="1566"/>
      <c r="D1322" s="1566"/>
      <c r="E1322" s="1567"/>
      <c r="F1322" s="548" t="s">
        <v>35</v>
      </c>
      <c r="G1322" s="549" t="s">
        <v>1227</v>
      </c>
      <c r="H1322" s="549" t="s">
        <v>1228</v>
      </c>
      <c r="I1322" s="550" t="s">
        <v>1229</v>
      </c>
      <c r="J1322" s="550" t="s">
        <v>891</v>
      </c>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idden="1">
      <c r="A1332" s="1559"/>
      <c r="B1332" s="1560"/>
      <c r="C1332" s="1560"/>
      <c r="D1332" s="1560"/>
      <c r="E1332" s="1561"/>
      <c r="F1332" s="551"/>
      <c r="G1332" s="552"/>
      <c r="H1332" s="552"/>
      <c r="I1332" s="552"/>
      <c r="J1332" s="552"/>
    </row>
    <row r="1333" spans="1:10" hidden="1">
      <c r="A1333" s="1559"/>
      <c r="B1333" s="1560"/>
      <c r="C1333" s="1560"/>
      <c r="D1333" s="1560"/>
      <c r="E1333" s="1561"/>
      <c r="F1333" s="551"/>
      <c r="G1333" s="552"/>
      <c r="H1333" s="552"/>
      <c r="I1333" s="552"/>
      <c r="J1333" s="552"/>
    </row>
    <row r="1334" spans="1:10" hidden="1">
      <c r="A1334" s="1559"/>
      <c r="B1334" s="1560"/>
      <c r="C1334" s="1560"/>
      <c r="D1334" s="1560"/>
      <c r="E1334" s="1561"/>
      <c r="F1334" s="551"/>
      <c r="G1334" s="552"/>
      <c r="H1334" s="552"/>
      <c r="I1334" s="552"/>
      <c r="J1334" s="552"/>
    </row>
    <row r="1335" spans="1:10" hidden="1">
      <c r="A1335" s="1559"/>
      <c r="B1335" s="1560"/>
      <c r="C1335" s="1560"/>
      <c r="D1335" s="1560"/>
      <c r="E1335" s="1561"/>
      <c r="F1335" s="551"/>
      <c r="G1335" s="552"/>
      <c r="H1335" s="552"/>
      <c r="I1335" s="552"/>
      <c r="J1335" s="552"/>
    </row>
    <row r="1336" spans="1:10" hidden="1">
      <c r="A1336" s="1559"/>
      <c r="B1336" s="1560"/>
      <c r="C1336" s="1560"/>
      <c r="D1336" s="1560"/>
      <c r="E1336" s="1561"/>
      <c r="F1336" s="551"/>
      <c r="G1336" s="552"/>
      <c r="H1336" s="552"/>
      <c r="I1336" s="552"/>
      <c r="J1336" s="552"/>
    </row>
    <row r="1337" spans="1:10" hidden="1">
      <c r="A1337" s="1559"/>
      <c r="B1337" s="1560"/>
      <c r="C1337" s="1560"/>
      <c r="D1337" s="1560"/>
      <c r="E1337" s="1561"/>
      <c r="F1337" s="551"/>
      <c r="G1337" s="552"/>
      <c r="H1337" s="552"/>
      <c r="I1337" s="552"/>
      <c r="J1337" s="552"/>
    </row>
    <row r="1338" spans="1:10" hidden="1">
      <c r="A1338" s="1559"/>
      <c r="B1338" s="1560"/>
      <c r="C1338" s="1560"/>
      <c r="D1338" s="1560"/>
      <c r="E1338" s="1561"/>
      <c r="F1338" s="551"/>
      <c r="G1338" s="552"/>
      <c r="H1338" s="552"/>
      <c r="I1338" s="552"/>
      <c r="J1338" s="552"/>
    </row>
    <row r="1339" spans="1:10" hidden="1">
      <c r="A1339" s="1559"/>
      <c r="B1339" s="1560"/>
      <c r="C1339" s="1560"/>
      <c r="D1339" s="1560"/>
      <c r="E1339" s="1561"/>
      <c r="F1339" s="551"/>
      <c r="G1339" s="552"/>
      <c r="H1339" s="552"/>
      <c r="I1339" s="552"/>
      <c r="J1339" s="552"/>
    </row>
    <row r="1340" spans="1:10" hidden="1">
      <c r="A1340" s="1559"/>
      <c r="B1340" s="1560"/>
      <c r="C1340" s="1560"/>
      <c r="D1340" s="1560"/>
      <c r="E1340" s="1561"/>
      <c r="F1340" s="551"/>
      <c r="G1340" s="552"/>
      <c r="H1340" s="552"/>
      <c r="I1340" s="552"/>
      <c r="J1340" s="552"/>
    </row>
    <row r="1341" spans="1:10" hidden="1">
      <c r="A1341" s="1559"/>
      <c r="B1341" s="1560"/>
      <c r="C1341" s="1560"/>
      <c r="D1341" s="1560"/>
      <c r="E1341" s="1561"/>
      <c r="F1341" s="551"/>
      <c r="G1341" s="552"/>
      <c r="H1341" s="552"/>
      <c r="I1341" s="552"/>
      <c r="J1341" s="552"/>
    </row>
    <row r="1342" spans="1:10" hidden="1">
      <c r="A1342" s="1559"/>
      <c r="B1342" s="1560"/>
      <c r="C1342" s="1560"/>
      <c r="D1342" s="1560"/>
      <c r="E1342" s="1561"/>
      <c r="F1342" s="551"/>
      <c r="G1342" s="552"/>
      <c r="H1342" s="552"/>
      <c r="I1342" s="552"/>
      <c r="J1342" s="552"/>
    </row>
    <row r="1343" spans="1:10" hidden="1">
      <c r="A1343" s="1559"/>
      <c r="B1343" s="1560"/>
      <c r="C1343" s="1560"/>
      <c r="D1343" s="1560"/>
      <c r="E1343" s="1561"/>
      <c r="F1343" s="551"/>
      <c r="G1343" s="552"/>
      <c r="H1343" s="552"/>
      <c r="I1343" s="552"/>
      <c r="J1343" s="552"/>
    </row>
    <row r="1344" spans="1:10" hidden="1">
      <c r="A1344" s="1559"/>
      <c r="B1344" s="1560"/>
      <c r="C1344" s="1560"/>
      <c r="D1344" s="1560"/>
      <c r="E1344" s="1561"/>
      <c r="F1344" s="551"/>
      <c r="G1344" s="552"/>
      <c r="H1344" s="552"/>
      <c r="I1344" s="552"/>
      <c r="J1344" s="552"/>
    </row>
    <row r="1345" spans="1:10" hidden="1">
      <c r="A1345" s="1559"/>
      <c r="B1345" s="1560"/>
      <c r="C1345" s="1560"/>
      <c r="D1345" s="1560"/>
      <c r="E1345" s="1561"/>
      <c r="F1345" s="551"/>
      <c r="G1345" s="552"/>
      <c r="H1345" s="552"/>
      <c r="I1345" s="552"/>
      <c r="J1345" s="552"/>
    </row>
    <row r="1346" spans="1:10" hidden="1">
      <c r="A1346" s="1559"/>
      <c r="B1346" s="1560"/>
      <c r="C1346" s="1560"/>
      <c r="D1346" s="1560"/>
      <c r="E1346" s="1561"/>
      <c r="F1346" s="551"/>
      <c r="G1346" s="552"/>
      <c r="H1346" s="552"/>
      <c r="I1346" s="552"/>
      <c r="J1346" s="552"/>
    </row>
    <row r="1347" spans="1:10" ht="15.75" hidden="1">
      <c r="A1347" s="1556" t="s">
        <v>1230</v>
      </c>
      <c r="B1347" s="1556"/>
      <c r="C1347" s="1556"/>
      <c r="D1347" s="1556"/>
      <c r="E1347" s="1556"/>
      <c r="F1347" s="1556"/>
      <c r="G1347" s="1556"/>
      <c r="H1347" s="1556"/>
      <c r="I1347" s="1556"/>
      <c r="J1347" s="1556"/>
    </row>
    <row r="1348" spans="1:10" hidden="1">
      <c r="A1348" s="1538" t="s">
        <v>25</v>
      </c>
      <c r="B1348" s="1539"/>
      <c r="C1348" s="1539"/>
      <c r="D1348" s="1539"/>
      <c r="E1348" s="1539"/>
      <c r="F1348" s="1539"/>
      <c r="G1348" s="1539"/>
      <c r="H1348" s="1539"/>
      <c r="I1348" s="1539"/>
      <c r="J1348" s="1540"/>
    </row>
    <row r="1349" spans="1:10" hidden="1">
      <c r="A1349" s="1531" t="s">
        <v>1527</v>
      </c>
      <c r="B1349" s="1532"/>
      <c r="C1349" s="1532"/>
      <c r="D1349" s="1532"/>
      <c r="E1349" s="1532"/>
      <c r="F1349" s="1532"/>
      <c r="G1349" s="1533"/>
      <c r="H1349" s="1534"/>
      <c r="I1349" s="1535"/>
      <c r="J1349" s="1536"/>
    </row>
    <row r="1350" spans="1:10" hidden="1">
      <c r="A1350" s="1531" t="s">
        <v>30</v>
      </c>
      <c r="B1350" s="1532"/>
      <c r="C1350" s="1532"/>
      <c r="D1350" s="1532"/>
      <c r="E1350" s="1532"/>
      <c r="F1350" s="1532"/>
      <c r="G1350" s="1533"/>
      <c r="H1350" s="1557"/>
      <c r="I1350" s="1535"/>
      <c r="J1350" s="1536"/>
    </row>
    <row r="1351" spans="1:10" hidden="1">
      <c r="A1351" s="1531" t="s">
        <v>1276</v>
      </c>
      <c r="B1351" s="1532"/>
      <c r="C1351" s="1532"/>
      <c r="D1351" s="1532"/>
      <c r="E1351" s="1532"/>
      <c r="F1351" s="1532"/>
      <c r="G1351" s="1533"/>
      <c r="H1351" s="1541"/>
      <c r="I1351" s="1542"/>
      <c r="J1351" s="1543"/>
    </row>
    <row r="1352" spans="1:10" hidden="1">
      <c r="A1352" s="1531" t="s">
        <v>1277</v>
      </c>
      <c r="B1352" s="1532"/>
      <c r="C1352" s="1532"/>
      <c r="D1352" s="1532"/>
      <c r="E1352" s="1532"/>
      <c r="F1352" s="1532"/>
      <c r="G1352" s="1533"/>
      <c r="H1352" s="1544"/>
      <c r="I1352" s="1545"/>
      <c r="J1352" s="1546"/>
    </row>
    <row r="1353" spans="1:10" hidden="1">
      <c r="A1353" s="1547"/>
      <c r="B1353" s="1548"/>
      <c r="C1353" s="1548"/>
      <c r="D1353" s="1548"/>
      <c r="E1353" s="1548"/>
      <c r="F1353" s="1548"/>
      <c r="G1353" s="1548"/>
      <c r="H1353" s="1548"/>
      <c r="I1353" s="1548"/>
      <c r="J1353" s="1549"/>
    </row>
    <row r="1354" spans="1:10" hidden="1">
      <c r="A1354" s="1550"/>
      <c r="B1354" s="1551"/>
      <c r="C1354" s="1551"/>
      <c r="D1354" s="1551"/>
      <c r="E1354" s="1551"/>
      <c r="F1354" s="1551"/>
      <c r="G1354" s="1551"/>
      <c r="H1354" s="1551"/>
      <c r="I1354" s="1551"/>
      <c r="J1354" s="1552"/>
    </row>
    <row r="1355" spans="1:10" hidden="1">
      <c r="A1355" s="1550"/>
      <c r="B1355" s="1551"/>
      <c r="C1355" s="1551"/>
      <c r="D1355" s="1551"/>
      <c r="E1355" s="1551"/>
      <c r="F1355" s="1551"/>
      <c r="G1355" s="1551"/>
      <c r="H1355" s="1551"/>
      <c r="I1355" s="1551"/>
      <c r="J1355" s="1552"/>
    </row>
    <row r="1356" spans="1:10" hidden="1">
      <c r="A1356" s="1553"/>
      <c r="B1356" s="1554"/>
      <c r="C1356" s="1554"/>
      <c r="D1356" s="1554"/>
      <c r="E1356" s="1554"/>
      <c r="F1356" s="1554"/>
      <c r="G1356" s="1554"/>
      <c r="H1356" s="1554"/>
      <c r="I1356" s="1554"/>
      <c r="J1356" s="1555"/>
    </row>
    <row r="1357" spans="1:10" hidden="1">
      <c r="A1357" s="1531" t="s">
        <v>65</v>
      </c>
      <c r="B1357" s="1532"/>
      <c r="C1357" s="1532"/>
      <c r="D1357" s="1532"/>
      <c r="E1357" s="1532"/>
      <c r="F1357" s="1532"/>
      <c r="G1357" s="1533"/>
      <c r="H1357" s="1534"/>
      <c r="I1357" s="1535"/>
      <c r="J1357" s="1536"/>
    </row>
    <row r="1358" spans="1:10" ht="25.5" hidden="1" customHeight="1">
      <c r="A1358" s="1537" t="s">
        <v>1720</v>
      </c>
      <c r="B1358" s="1537"/>
      <c r="C1358" s="1537"/>
      <c r="D1358" s="1537"/>
      <c r="E1358" s="1537"/>
      <c r="F1358" s="1537"/>
      <c r="G1358" s="1537"/>
      <c r="H1358" s="1537"/>
      <c r="I1358" s="1537"/>
      <c r="J1358" s="1537"/>
    </row>
    <row r="1359" spans="1:10" hidden="1">
      <c r="A1359" s="1538" t="s">
        <v>1231</v>
      </c>
      <c r="B1359" s="1539"/>
      <c r="C1359" s="1539"/>
      <c r="D1359" s="1539"/>
      <c r="E1359" s="1539"/>
      <c r="F1359" s="1539"/>
      <c r="G1359" s="1539"/>
      <c r="H1359" s="1539"/>
      <c r="I1359" s="1539"/>
      <c r="J1359" s="1540"/>
    </row>
    <row r="1360" spans="1:10" hidden="1">
      <c r="A1360" s="1531" t="s">
        <v>889</v>
      </c>
      <c r="B1360" s="1532"/>
      <c r="C1360" s="1558"/>
      <c r="D1360" s="1532"/>
      <c r="E1360" s="1532"/>
      <c r="F1360" s="1532"/>
      <c r="G1360" s="1533"/>
      <c r="H1360" s="1534"/>
      <c r="I1360" s="1535"/>
      <c r="J1360" s="1536"/>
    </row>
    <row r="1361" spans="1:10" hidden="1">
      <c r="A1361" s="1531" t="s">
        <v>62</v>
      </c>
      <c r="B1361" s="1532"/>
      <c r="C1361" s="1532"/>
      <c r="D1361" s="1532"/>
      <c r="E1361" s="1532"/>
      <c r="F1361" s="1532"/>
      <c r="G1361" s="1533"/>
      <c r="H1361" s="1534"/>
      <c r="I1361" s="1535"/>
      <c r="J1361" s="1536"/>
    </row>
    <row r="1362" spans="1:10" hidden="1">
      <c r="A1362" s="1531" t="s">
        <v>95</v>
      </c>
      <c r="B1362" s="1532"/>
      <c r="C1362" s="1532"/>
      <c r="D1362" s="1532"/>
      <c r="E1362" s="1532"/>
      <c r="F1362" s="1532"/>
      <c r="G1362" s="1533"/>
      <c r="H1362" s="1534"/>
      <c r="I1362" s="1535"/>
      <c r="J1362" s="1536"/>
    </row>
    <row r="1363" spans="1:10" hidden="1">
      <c r="A1363" s="1531" t="s">
        <v>64</v>
      </c>
      <c r="B1363" s="1532"/>
      <c r="C1363" s="1532"/>
      <c r="D1363" s="1532"/>
      <c r="E1363" s="1532"/>
      <c r="F1363" s="1532"/>
      <c r="G1363" s="1533"/>
      <c r="H1363" s="1534"/>
      <c r="I1363" s="1535"/>
      <c r="J1363" s="1536"/>
    </row>
    <row r="1364" spans="1:10" ht="15.75" hidden="1">
      <c r="A1364" s="1591" t="s">
        <v>1047</v>
      </c>
      <c r="B1364" s="1592"/>
      <c r="C1364" s="1592"/>
      <c r="D1364" s="1592"/>
      <c r="E1364" s="1592"/>
      <c r="F1364" s="1592"/>
      <c r="G1364" s="1592"/>
      <c r="H1364" s="1592"/>
      <c r="I1364" s="1592"/>
      <c r="J1364" s="1593"/>
    </row>
    <row r="1365" spans="1:10" ht="15.75" hidden="1">
      <c r="A1365" s="1562" t="s">
        <v>1222</v>
      </c>
      <c r="B1365" s="1563"/>
      <c r="C1365" s="1563"/>
      <c r="D1365" s="1563"/>
      <c r="E1365" s="1563"/>
      <c r="F1365" s="1563"/>
      <c r="G1365" s="1563"/>
      <c r="H1365" s="1563"/>
      <c r="I1365" s="1563"/>
      <c r="J1365" s="1564"/>
    </row>
    <row r="1366" spans="1:10" hidden="1">
      <c r="A1366" s="1568" t="s">
        <v>682</v>
      </c>
      <c r="B1366" s="1569"/>
      <c r="C1366" s="1570"/>
      <c r="D1366" s="1570"/>
      <c r="E1366" s="1570"/>
      <c r="F1366" s="1569" t="s">
        <v>91</v>
      </c>
      <c r="G1366" s="1569"/>
      <c r="H1366" s="1571"/>
      <c r="I1366" s="1571"/>
      <c r="J1366" s="1572"/>
    </row>
    <row r="1367" spans="1:10" hidden="1">
      <c r="A1367" s="1568" t="s">
        <v>89</v>
      </c>
      <c r="B1367" s="1569"/>
      <c r="C1367" s="1570"/>
      <c r="D1367" s="1570"/>
      <c r="E1367" s="1570"/>
      <c r="F1367" s="1569" t="s">
        <v>92</v>
      </c>
      <c r="G1367" s="1569"/>
      <c r="H1367" s="1571"/>
      <c r="I1367" s="1571"/>
      <c r="J1367" s="1572"/>
    </row>
    <row r="1368" spans="1:10" hidden="1">
      <c r="A1368" s="1568" t="s">
        <v>90</v>
      </c>
      <c r="B1368" s="1569"/>
      <c r="C1368" s="1584"/>
      <c r="D1368" s="1584"/>
      <c r="E1368" s="1584"/>
      <c r="F1368" s="1569" t="s">
        <v>93</v>
      </c>
      <c r="G1368" s="1569"/>
      <c r="H1368" s="1571"/>
      <c r="I1368" s="1571"/>
      <c r="J1368" s="1572"/>
    </row>
    <row r="1369" spans="1:10" hidden="1">
      <c r="A1369" s="1568" t="s">
        <v>1213</v>
      </c>
      <c r="B1369" s="1569"/>
      <c r="C1369" s="1584"/>
      <c r="D1369" s="1584"/>
      <c r="E1369" s="1584"/>
      <c r="F1369" s="1569" t="s">
        <v>15</v>
      </c>
      <c r="G1369" s="1569"/>
      <c r="H1369" s="1650"/>
      <c r="I1369" s="1570"/>
      <c r="J1369" s="1577"/>
    </row>
    <row r="1370" spans="1:10" hidden="1">
      <c r="A1370" s="1568" t="s">
        <v>1214</v>
      </c>
      <c r="B1370" s="1569"/>
      <c r="C1370" s="1584"/>
      <c r="D1370" s="1584"/>
      <c r="E1370" s="1584"/>
      <c r="F1370" s="1569" t="s">
        <v>714</v>
      </c>
      <c r="G1370" s="1569"/>
      <c r="H1370" s="1584"/>
      <c r="I1370" s="1584"/>
      <c r="J1370" s="1651"/>
    </row>
    <row r="1371" spans="1:10" hidden="1">
      <c r="A1371" s="1568" t="s">
        <v>11</v>
      </c>
      <c r="B1371" s="1569"/>
      <c r="C1371" s="1584"/>
      <c r="D1371" s="1584"/>
      <c r="E1371" s="1584"/>
      <c r="F1371" s="1587" t="s">
        <v>1232</v>
      </c>
      <c r="G1371" s="1587"/>
      <c r="H1371" s="1588"/>
      <c r="I1371" s="1589"/>
      <c r="J1371" s="1590"/>
    </row>
    <row r="1372" spans="1:10" hidden="1">
      <c r="A1372" s="1568" t="s">
        <v>13</v>
      </c>
      <c r="B1372" s="1569"/>
      <c r="C1372" s="1584"/>
      <c r="D1372" s="1584"/>
      <c r="E1372" s="1584"/>
      <c r="F1372" s="1587"/>
      <c r="G1372" s="1587"/>
      <c r="H1372" s="1580"/>
      <c r="I1372" s="1578"/>
      <c r="J1372" s="1579"/>
    </row>
    <row r="1373" spans="1:10" hidden="1">
      <c r="A1373" s="1568" t="s">
        <v>14</v>
      </c>
      <c r="B1373" s="1569"/>
      <c r="C1373" s="1581"/>
      <c r="D1373" s="1581"/>
      <c r="E1373" s="1581"/>
      <c r="F1373" s="1582"/>
      <c r="G1373" s="1582"/>
      <c r="H1373" s="1583"/>
      <c r="I1373" s="1570"/>
      <c r="J1373" s="1577"/>
    </row>
    <row r="1374" spans="1:10" hidden="1">
      <c r="A1374" s="542"/>
      <c r="B1374" s="543"/>
      <c r="C1374" s="543"/>
      <c r="D1374" s="543"/>
      <c r="E1374" s="543"/>
      <c r="F1374" s="543"/>
      <c r="G1374" s="543"/>
      <c r="H1374" s="543"/>
      <c r="I1374" s="543"/>
      <c r="J1374" s="544"/>
    </row>
    <row r="1375" spans="1:10" ht="15.75" hidden="1">
      <c r="A1375" s="1562" t="s">
        <v>1223</v>
      </c>
      <c r="B1375" s="1563"/>
      <c r="C1375" s="1563"/>
      <c r="D1375" s="1563"/>
      <c r="E1375" s="1563"/>
      <c r="F1375" s="1563"/>
      <c r="G1375" s="1563"/>
      <c r="H1375" s="1563"/>
      <c r="I1375" s="1563"/>
      <c r="J1375" s="1564"/>
    </row>
    <row r="1376" spans="1:10" hidden="1">
      <c r="A1376" s="1568"/>
      <c r="B1376" s="1569"/>
      <c r="C1376" s="1665"/>
      <c r="D1376" s="1578"/>
      <c r="E1376" s="1578"/>
      <c r="F1376" s="1569" t="s">
        <v>1225</v>
      </c>
      <c r="G1376" s="1569"/>
      <c r="H1376" s="1570"/>
      <c r="I1376" s="1570"/>
      <c r="J1376" s="1577"/>
    </row>
    <row r="1377" spans="1:10" hidden="1">
      <c r="A1377" s="1568"/>
      <c r="B1377" s="1569"/>
      <c r="C1377" s="1578"/>
      <c r="D1377" s="1578"/>
      <c r="E1377" s="1578"/>
      <c r="F1377" s="1578"/>
      <c r="G1377" s="1578"/>
      <c r="H1377" s="1578"/>
      <c r="I1377" s="1578"/>
      <c r="J1377" s="1579"/>
    </row>
    <row r="1378" spans="1:10" hidden="1">
      <c r="A1378" s="1568" t="s">
        <v>1226</v>
      </c>
      <c r="B1378" s="1569"/>
      <c r="C1378" s="1570"/>
      <c r="D1378" s="1570"/>
      <c r="E1378" s="1570"/>
      <c r="F1378" s="1569" t="s">
        <v>14</v>
      </c>
      <c r="G1378" s="1569"/>
      <c r="H1378" s="1574"/>
      <c r="I1378" s="1574"/>
      <c r="J1378" s="1575"/>
    </row>
    <row r="1379" spans="1:10" hidden="1">
      <c r="A1379" s="1568" t="s">
        <v>1213</v>
      </c>
      <c r="B1379" s="1569"/>
      <c r="C1379" s="1570"/>
      <c r="D1379" s="1570"/>
      <c r="E1379" s="1570"/>
      <c r="F1379" s="1569" t="s">
        <v>12</v>
      </c>
      <c r="G1379" s="1569"/>
      <c r="H1379" s="1571"/>
      <c r="I1379" s="1571"/>
      <c r="J1379" s="1572"/>
    </row>
    <row r="1380" spans="1:10" hidden="1">
      <c r="A1380" s="1568" t="s">
        <v>1214</v>
      </c>
      <c r="B1380" s="1569"/>
      <c r="C1380" s="1570"/>
      <c r="D1380" s="1570"/>
      <c r="E1380" s="1570"/>
      <c r="F1380" s="1569" t="s">
        <v>1006</v>
      </c>
      <c r="G1380" s="1569"/>
      <c r="H1380" s="1571"/>
      <c r="I1380" s="1571"/>
      <c r="J1380" s="1572"/>
    </row>
    <row r="1381" spans="1:10" hidden="1">
      <c r="A1381" s="1568" t="s">
        <v>11</v>
      </c>
      <c r="B1381" s="1569"/>
      <c r="C1381" s="1570"/>
      <c r="D1381" s="1570"/>
      <c r="E1381" s="1570"/>
      <c r="F1381" s="1569" t="s">
        <v>15</v>
      </c>
      <c r="G1381" s="1569"/>
      <c r="H1381" s="1650"/>
      <c r="I1381" s="1570"/>
      <c r="J1381" s="1577"/>
    </row>
    <row r="1382" spans="1:10" hidden="1">
      <c r="A1382" s="1568" t="s">
        <v>13</v>
      </c>
      <c r="B1382" s="1569"/>
      <c r="C1382" s="1570"/>
      <c r="D1382" s="1570"/>
      <c r="E1382" s="1570"/>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2" t="s">
        <v>1236</v>
      </c>
      <c r="B1384" s="1563"/>
      <c r="C1384" s="1563"/>
      <c r="D1384" s="1563"/>
      <c r="E1384" s="1563"/>
      <c r="F1384" s="1563"/>
      <c r="G1384" s="1563"/>
      <c r="H1384" s="1563"/>
      <c r="I1384" s="1563"/>
      <c r="J1384" s="1564"/>
    </row>
    <row r="1385" spans="1:10" ht="29.25" hidden="1" customHeight="1">
      <c r="A1385" s="1565" t="s">
        <v>34</v>
      </c>
      <c r="B1385" s="1566"/>
      <c r="C1385" s="1566"/>
      <c r="D1385" s="1566"/>
      <c r="E1385" s="1567"/>
      <c r="F1385" s="548" t="s">
        <v>35</v>
      </c>
      <c r="G1385" s="549" t="s">
        <v>1227</v>
      </c>
      <c r="H1385" s="549" t="s">
        <v>1228</v>
      </c>
      <c r="I1385" s="550" t="s">
        <v>1229</v>
      </c>
      <c r="J1385" s="550" t="s">
        <v>891</v>
      </c>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idden="1">
      <c r="A1395" s="1559"/>
      <c r="B1395" s="1560"/>
      <c r="C1395" s="1560"/>
      <c r="D1395" s="1560"/>
      <c r="E1395" s="1561"/>
      <c r="F1395" s="551"/>
      <c r="G1395" s="552"/>
      <c r="H1395" s="552"/>
      <c r="I1395" s="552"/>
      <c r="J1395" s="552"/>
    </row>
    <row r="1396" spans="1:10" hidden="1">
      <c r="A1396" s="1559"/>
      <c r="B1396" s="1560"/>
      <c r="C1396" s="1560"/>
      <c r="D1396" s="1560"/>
      <c r="E1396" s="1561"/>
      <c r="F1396" s="551"/>
      <c r="G1396" s="552"/>
      <c r="H1396" s="552"/>
      <c r="I1396" s="552"/>
      <c r="J1396" s="552"/>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t="15.75" hidden="1">
      <c r="A1410" s="1562" t="s">
        <v>1237</v>
      </c>
      <c r="B1410" s="1563"/>
      <c r="C1410" s="1563"/>
      <c r="D1410" s="1563"/>
      <c r="E1410" s="1563"/>
      <c r="F1410" s="1563"/>
      <c r="G1410" s="1563"/>
      <c r="H1410" s="1563"/>
      <c r="I1410" s="1563"/>
      <c r="J1410" s="1564"/>
    </row>
    <row r="1411" spans="1:10" ht="29.25" hidden="1" customHeight="1">
      <c r="A1411" s="1565" t="s">
        <v>1238</v>
      </c>
      <c r="B1411" s="1566"/>
      <c r="C1411" s="1566"/>
      <c r="D1411" s="1566"/>
      <c r="E1411" s="1567"/>
      <c r="F1411" s="548" t="s">
        <v>35</v>
      </c>
      <c r="G1411" s="549" t="s">
        <v>1227</v>
      </c>
      <c r="H1411" s="549" t="s">
        <v>1228</v>
      </c>
      <c r="I1411" s="550" t="s">
        <v>1229</v>
      </c>
      <c r="J1411" s="550" t="s">
        <v>891</v>
      </c>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idden="1">
      <c r="A1421" s="1559"/>
      <c r="B1421" s="1560"/>
      <c r="C1421" s="1560"/>
      <c r="D1421" s="1560"/>
      <c r="E1421" s="1561"/>
      <c r="F1421" s="551"/>
      <c r="G1421" s="552"/>
      <c r="H1421" s="552"/>
      <c r="I1421" s="552"/>
      <c r="J1421" s="552"/>
    </row>
    <row r="1422" spans="1:10" hidden="1">
      <c r="A1422" s="1559"/>
      <c r="B1422" s="1560"/>
      <c r="C1422" s="1560"/>
      <c r="D1422" s="1560"/>
      <c r="E1422" s="1561"/>
      <c r="F1422" s="551"/>
      <c r="G1422" s="552"/>
      <c r="H1422" s="552"/>
      <c r="I1422" s="552"/>
      <c r="J1422" s="552"/>
    </row>
    <row r="1423" spans="1:10" hidden="1">
      <c r="A1423" s="1559"/>
      <c r="B1423" s="1560"/>
      <c r="C1423" s="1560"/>
      <c r="D1423" s="1560"/>
      <c r="E1423" s="1561"/>
      <c r="F1423" s="551"/>
      <c r="G1423" s="552"/>
      <c r="H1423" s="552"/>
      <c r="I1423" s="552"/>
      <c r="J1423" s="552"/>
    </row>
    <row r="1424" spans="1:10" hidden="1">
      <c r="A1424" s="1559"/>
      <c r="B1424" s="1560"/>
      <c r="C1424" s="1560"/>
      <c r="D1424" s="1560"/>
      <c r="E1424" s="1561"/>
      <c r="F1424" s="551"/>
      <c r="G1424" s="552"/>
      <c r="H1424" s="552"/>
      <c r="I1424" s="552"/>
      <c r="J1424" s="552"/>
    </row>
    <row r="1425" spans="1:10" hidden="1">
      <c r="A1425" s="1559"/>
      <c r="B1425" s="1560"/>
      <c r="C1425" s="1560"/>
      <c r="D1425" s="1560"/>
      <c r="E1425" s="1561"/>
      <c r="F1425" s="551"/>
      <c r="G1425" s="552"/>
      <c r="H1425" s="552"/>
      <c r="I1425" s="552"/>
      <c r="J1425" s="552"/>
    </row>
    <row r="1426" spans="1:10" hidden="1">
      <c r="A1426" s="1559"/>
      <c r="B1426" s="1560"/>
      <c r="C1426" s="1560"/>
      <c r="D1426" s="1560"/>
      <c r="E1426" s="1561"/>
      <c r="F1426" s="551"/>
      <c r="G1426" s="552"/>
      <c r="H1426" s="552"/>
      <c r="I1426" s="552"/>
      <c r="J1426" s="552"/>
    </row>
    <row r="1427" spans="1:10" hidden="1">
      <c r="A1427" s="1559"/>
      <c r="B1427" s="1560"/>
      <c r="C1427" s="1560"/>
      <c r="D1427" s="1560"/>
      <c r="E1427" s="1561"/>
      <c r="F1427" s="551"/>
      <c r="G1427" s="552"/>
      <c r="H1427" s="552"/>
      <c r="I1427" s="552"/>
      <c r="J1427" s="552"/>
    </row>
    <row r="1428" spans="1:10" hidden="1">
      <c r="A1428" s="1559"/>
      <c r="B1428" s="1560"/>
      <c r="C1428" s="1560"/>
      <c r="D1428" s="1560"/>
      <c r="E1428" s="1561"/>
      <c r="F1428" s="551"/>
      <c r="G1428" s="552"/>
      <c r="H1428" s="552"/>
      <c r="I1428" s="552"/>
      <c r="J1428" s="552"/>
    </row>
    <row r="1429" spans="1:10" hidden="1">
      <c r="A1429" s="1559"/>
      <c r="B1429" s="1560"/>
      <c r="C1429" s="1560"/>
      <c r="D1429" s="1560"/>
      <c r="E1429" s="1561"/>
      <c r="F1429" s="551"/>
      <c r="G1429" s="552"/>
      <c r="H1429" s="552"/>
      <c r="I1429" s="552"/>
      <c r="J1429" s="552"/>
    </row>
    <row r="1430" spans="1:10" hidden="1">
      <c r="A1430" s="1559"/>
      <c r="B1430" s="1560"/>
      <c r="C1430" s="1560"/>
      <c r="D1430" s="1560"/>
      <c r="E1430" s="1561"/>
      <c r="F1430" s="551"/>
      <c r="G1430" s="552"/>
      <c r="H1430" s="552"/>
      <c r="I1430" s="552"/>
      <c r="J1430" s="552"/>
    </row>
    <row r="1431" spans="1:10" hidden="1">
      <c r="A1431" s="1559"/>
      <c r="B1431" s="1560"/>
      <c r="C1431" s="1560"/>
      <c r="D1431" s="1560"/>
      <c r="E1431" s="1561"/>
      <c r="F1431" s="551"/>
      <c r="G1431" s="552"/>
      <c r="H1431" s="552"/>
      <c r="I1431" s="552"/>
      <c r="J1431" s="552"/>
    </row>
    <row r="1432" spans="1:10" hidden="1">
      <c r="A1432" s="1559"/>
      <c r="B1432" s="1560"/>
      <c r="C1432" s="1560"/>
      <c r="D1432" s="1560"/>
      <c r="E1432" s="1561"/>
      <c r="F1432" s="551"/>
      <c r="G1432" s="552"/>
      <c r="H1432" s="552"/>
      <c r="I1432" s="552"/>
      <c r="J1432" s="552"/>
    </row>
    <row r="1433" spans="1:10" hidden="1">
      <c r="A1433" s="1559"/>
      <c r="B1433" s="1560"/>
      <c r="C1433" s="1560"/>
      <c r="D1433" s="1560"/>
      <c r="E1433" s="1561"/>
      <c r="F1433" s="551"/>
      <c r="G1433" s="552"/>
      <c r="H1433" s="552"/>
      <c r="I1433" s="552"/>
      <c r="J1433" s="552"/>
    </row>
    <row r="1434" spans="1:10" hidden="1">
      <c r="A1434" s="1559"/>
      <c r="B1434" s="1560"/>
      <c r="C1434" s="1560"/>
      <c r="D1434" s="1560"/>
      <c r="E1434" s="1561"/>
      <c r="F1434" s="551"/>
      <c r="G1434" s="552"/>
      <c r="H1434" s="552"/>
      <c r="I1434" s="552"/>
      <c r="J1434" s="552"/>
    </row>
    <row r="1435" spans="1:10" hidden="1">
      <c r="A1435" s="1559"/>
      <c r="B1435" s="1560"/>
      <c r="C1435" s="1560"/>
      <c r="D1435" s="1560"/>
      <c r="E1435" s="1561"/>
      <c r="F1435" s="551"/>
      <c r="G1435" s="552"/>
      <c r="H1435" s="552"/>
      <c r="I1435" s="552"/>
      <c r="J1435" s="552"/>
    </row>
    <row r="1436" spans="1:10" ht="15.75" hidden="1">
      <c r="A1436" s="1556" t="s">
        <v>1230</v>
      </c>
      <c r="B1436" s="1556"/>
      <c r="C1436" s="1556"/>
      <c r="D1436" s="1556"/>
      <c r="E1436" s="1556"/>
      <c r="F1436" s="1556"/>
      <c r="G1436" s="1556"/>
      <c r="H1436" s="1556"/>
      <c r="I1436" s="1556"/>
      <c r="J1436" s="1556"/>
    </row>
    <row r="1437" spans="1:10" hidden="1">
      <c r="A1437" s="1538" t="s">
        <v>25</v>
      </c>
      <c r="B1437" s="1539"/>
      <c r="C1437" s="1539"/>
      <c r="D1437" s="1539"/>
      <c r="E1437" s="1539"/>
      <c r="F1437" s="1539"/>
      <c r="G1437" s="1539"/>
      <c r="H1437" s="1539"/>
      <c r="I1437" s="1539"/>
      <c r="J1437" s="1540"/>
    </row>
    <row r="1438" spans="1:10" hidden="1">
      <c r="A1438" s="1531" t="s">
        <v>1527</v>
      </c>
      <c r="B1438" s="1532"/>
      <c r="C1438" s="1532"/>
      <c r="D1438" s="1532"/>
      <c r="E1438" s="1532"/>
      <c r="F1438" s="1532"/>
      <c r="G1438" s="1533"/>
      <c r="H1438" s="1534"/>
      <c r="I1438" s="1535"/>
      <c r="J1438" s="1536"/>
    </row>
    <row r="1439" spans="1:10" hidden="1">
      <c r="A1439" s="1531" t="s">
        <v>30</v>
      </c>
      <c r="B1439" s="1532"/>
      <c r="C1439" s="1532"/>
      <c r="D1439" s="1532"/>
      <c r="E1439" s="1532"/>
      <c r="F1439" s="1532"/>
      <c r="G1439" s="1533"/>
      <c r="H1439" s="1557"/>
      <c r="I1439" s="1535"/>
      <c r="J1439" s="1536"/>
    </row>
    <row r="1440" spans="1:10" hidden="1">
      <c r="A1440" s="1531" t="s">
        <v>1276</v>
      </c>
      <c r="B1440" s="1532"/>
      <c r="C1440" s="1532"/>
      <c r="D1440" s="1532"/>
      <c r="E1440" s="1532"/>
      <c r="F1440" s="1532"/>
      <c r="G1440" s="1533"/>
      <c r="H1440" s="1541"/>
      <c r="I1440" s="1542"/>
      <c r="J1440" s="1543"/>
    </row>
    <row r="1441" spans="1:10" hidden="1">
      <c r="A1441" s="1531" t="s">
        <v>1277</v>
      </c>
      <c r="B1441" s="1532"/>
      <c r="C1441" s="1532"/>
      <c r="D1441" s="1532"/>
      <c r="E1441" s="1532"/>
      <c r="F1441" s="1532"/>
      <c r="G1441" s="1533"/>
      <c r="H1441" s="1544"/>
      <c r="I1441" s="1545"/>
      <c r="J1441" s="1546"/>
    </row>
    <row r="1442" spans="1:10" hidden="1">
      <c r="A1442" s="1547"/>
      <c r="B1442" s="1548"/>
      <c r="C1442" s="1548"/>
      <c r="D1442" s="1548"/>
      <c r="E1442" s="1548"/>
      <c r="F1442" s="1548"/>
      <c r="G1442" s="1548"/>
      <c r="H1442" s="1548"/>
      <c r="I1442" s="1548"/>
      <c r="J1442" s="1549"/>
    </row>
    <row r="1443" spans="1:10" hidden="1">
      <c r="A1443" s="1550"/>
      <c r="B1443" s="1551"/>
      <c r="C1443" s="1551"/>
      <c r="D1443" s="1551"/>
      <c r="E1443" s="1551"/>
      <c r="F1443" s="1551"/>
      <c r="G1443" s="1551"/>
      <c r="H1443" s="1551"/>
      <c r="I1443" s="1551"/>
      <c r="J1443" s="1552"/>
    </row>
    <row r="1444" spans="1:10" hidden="1">
      <c r="A1444" s="1550"/>
      <c r="B1444" s="1551"/>
      <c r="C1444" s="1551"/>
      <c r="D1444" s="1551"/>
      <c r="E1444" s="1551"/>
      <c r="F1444" s="1551"/>
      <c r="G1444" s="1551"/>
      <c r="H1444" s="1551"/>
      <c r="I1444" s="1551"/>
      <c r="J1444" s="1552"/>
    </row>
    <row r="1445" spans="1:10" hidden="1">
      <c r="A1445" s="1553"/>
      <c r="B1445" s="1554"/>
      <c r="C1445" s="1554"/>
      <c r="D1445" s="1554"/>
      <c r="E1445" s="1554"/>
      <c r="F1445" s="1554"/>
      <c r="G1445" s="1554"/>
      <c r="H1445" s="1554"/>
      <c r="I1445" s="1554"/>
      <c r="J1445" s="1555"/>
    </row>
    <row r="1446" spans="1:10" hidden="1">
      <c r="A1446" s="1531" t="s">
        <v>65</v>
      </c>
      <c r="B1446" s="1532"/>
      <c r="C1446" s="1532"/>
      <c r="D1446" s="1532"/>
      <c r="E1446" s="1532"/>
      <c r="F1446" s="1532"/>
      <c r="G1446" s="1533"/>
      <c r="H1446" s="1534"/>
      <c r="I1446" s="1535"/>
      <c r="J1446" s="1536"/>
    </row>
    <row r="1447" spans="1:10" ht="24" hidden="1" customHeight="1">
      <c r="A1447" s="1537" t="s">
        <v>1720</v>
      </c>
      <c r="B1447" s="1537"/>
      <c r="C1447" s="1537"/>
      <c r="D1447" s="1537"/>
      <c r="E1447" s="1537"/>
      <c r="F1447" s="1537"/>
      <c r="G1447" s="1537"/>
      <c r="H1447" s="1537"/>
      <c r="I1447" s="1537"/>
      <c r="J1447" s="1537"/>
    </row>
    <row r="1448" spans="1:10" hidden="1">
      <c r="A1448" s="1538" t="s">
        <v>1231</v>
      </c>
      <c r="B1448" s="1539"/>
      <c r="C1448" s="1539"/>
      <c r="D1448" s="1539"/>
      <c r="E1448" s="1539"/>
      <c r="F1448" s="1539"/>
      <c r="G1448" s="1539"/>
      <c r="H1448" s="1539"/>
      <c r="I1448" s="1539"/>
      <c r="J1448" s="1540"/>
    </row>
    <row r="1449" spans="1:10" hidden="1">
      <c r="A1449" s="1531" t="s">
        <v>889</v>
      </c>
      <c r="B1449" s="1532"/>
      <c r="C1449" s="1558"/>
      <c r="D1449" s="1532"/>
      <c r="E1449" s="1532"/>
      <c r="F1449" s="1532"/>
      <c r="G1449" s="1533"/>
      <c r="H1449" s="1534"/>
      <c r="I1449" s="1535"/>
      <c r="J1449" s="1536"/>
    </row>
    <row r="1450" spans="1:10" hidden="1">
      <c r="A1450" s="1531" t="s">
        <v>62</v>
      </c>
      <c r="B1450" s="1532"/>
      <c r="C1450" s="1532"/>
      <c r="D1450" s="1532"/>
      <c r="E1450" s="1532"/>
      <c r="F1450" s="1532"/>
      <c r="G1450" s="1533"/>
      <c r="H1450" s="1534"/>
      <c r="I1450" s="1535"/>
      <c r="J1450" s="1536"/>
    </row>
    <row r="1451" spans="1:10" hidden="1">
      <c r="A1451" s="1531" t="s">
        <v>95</v>
      </c>
      <c r="B1451" s="1532"/>
      <c r="C1451" s="1532"/>
      <c r="D1451" s="1532"/>
      <c r="E1451" s="1532"/>
      <c r="F1451" s="1532"/>
      <c r="G1451" s="1533"/>
      <c r="H1451" s="1534"/>
      <c r="I1451" s="1535"/>
      <c r="J1451" s="1536"/>
    </row>
    <row r="1452" spans="1:10" hidden="1">
      <c r="A1452" s="1531" t="s">
        <v>64</v>
      </c>
      <c r="B1452" s="1532"/>
      <c r="C1452" s="1532"/>
      <c r="D1452" s="1532"/>
      <c r="E1452" s="1532"/>
      <c r="F1452" s="1532"/>
      <c r="G1452" s="1533"/>
      <c r="H1452" s="1534"/>
      <c r="I1452" s="1535"/>
      <c r="J1452" s="1536"/>
    </row>
    <row r="1453" spans="1:10" ht="15.75" hidden="1">
      <c r="A1453" s="1591" t="s">
        <v>1047</v>
      </c>
      <c r="B1453" s="1592"/>
      <c r="C1453" s="1592"/>
      <c r="D1453" s="1592"/>
      <c r="E1453" s="1592"/>
      <c r="F1453" s="1592"/>
      <c r="G1453" s="1592"/>
      <c r="H1453" s="1592"/>
      <c r="I1453" s="1592"/>
      <c r="J1453" s="1593"/>
    </row>
    <row r="1454" spans="1:10" ht="15.75" hidden="1">
      <c r="A1454" s="1562" t="s">
        <v>1222</v>
      </c>
      <c r="B1454" s="1563"/>
      <c r="C1454" s="1563"/>
      <c r="D1454" s="1563"/>
      <c r="E1454" s="1563"/>
      <c r="F1454" s="1563"/>
      <c r="G1454" s="1563"/>
      <c r="H1454" s="1563"/>
      <c r="I1454" s="1563"/>
      <c r="J1454" s="1564"/>
    </row>
    <row r="1455" spans="1:10" hidden="1">
      <c r="A1455" s="1568" t="s">
        <v>682</v>
      </c>
      <c r="B1455" s="1569"/>
      <c r="C1455" s="1570"/>
      <c r="D1455" s="1570"/>
      <c r="E1455" s="1570"/>
      <c r="F1455" s="1569" t="s">
        <v>91</v>
      </c>
      <c r="G1455" s="1569"/>
      <c r="H1455" s="1571"/>
      <c r="I1455" s="1571"/>
      <c r="J1455" s="1572"/>
    </row>
    <row r="1456" spans="1:10" hidden="1">
      <c r="A1456" s="1568" t="s">
        <v>89</v>
      </c>
      <c r="B1456" s="1569"/>
      <c r="C1456" s="1570"/>
      <c r="D1456" s="1570"/>
      <c r="E1456" s="1570"/>
      <c r="F1456" s="1569" t="s">
        <v>92</v>
      </c>
      <c r="G1456" s="1569"/>
      <c r="H1456" s="1571"/>
      <c r="I1456" s="1571"/>
      <c r="J1456" s="1572"/>
    </row>
    <row r="1457" spans="1:10" hidden="1">
      <c r="A1457" s="1568" t="s">
        <v>90</v>
      </c>
      <c r="B1457" s="1569"/>
      <c r="C1457" s="1584"/>
      <c r="D1457" s="1584"/>
      <c r="E1457" s="1584"/>
      <c r="F1457" s="1569" t="s">
        <v>93</v>
      </c>
      <c r="G1457" s="1569"/>
      <c r="H1457" s="1571"/>
      <c r="I1457" s="1571"/>
      <c r="J1457" s="1572"/>
    </row>
    <row r="1458" spans="1:10" hidden="1">
      <c r="A1458" s="1568" t="s">
        <v>1213</v>
      </c>
      <c r="B1458" s="1569"/>
      <c r="C1458" s="1584"/>
      <c r="D1458" s="1584"/>
      <c r="E1458" s="1584"/>
      <c r="F1458" s="1569" t="s">
        <v>15</v>
      </c>
      <c r="G1458" s="1569"/>
      <c r="H1458" s="1650"/>
      <c r="I1458" s="1570"/>
      <c r="J1458" s="1577"/>
    </row>
    <row r="1459" spans="1:10" hidden="1">
      <c r="A1459" s="1568" t="s">
        <v>1214</v>
      </c>
      <c r="B1459" s="1569"/>
      <c r="C1459" s="1584"/>
      <c r="D1459" s="1584"/>
      <c r="E1459" s="1584"/>
      <c r="F1459" s="1569" t="s">
        <v>714</v>
      </c>
      <c r="G1459" s="1569"/>
      <c r="H1459" s="1584"/>
      <c r="I1459" s="1584"/>
      <c r="J1459" s="1651"/>
    </row>
    <row r="1460" spans="1:10" hidden="1">
      <c r="A1460" s="1568" t="s">
        <v>11</v>
      </c>
      <c r="B1460" s="1569"/>
      <c r="C1460" s="1584"/>
      <c r="D1460" s="1584"/>
      <c r="E1460" s="1584"/>
      <c r="F1460" s="1587" t="s">
        <v>1232</v>
      </c>
      <c r="G1460" s="1587"/>
      <c r="H1460" s="1588"/>
      <c r="I1460" s="1589"/>
      <c r="J1460" s="1590"/>
    </row>
    <row r="1461" spans="1:10" hidden="1">
      <c r="A1461" s="1568" t="s">
        <v>13</v>
      </c>
      <c r="B1461" s="1569"/>
      <c r="C1461" s="1584"/>
      <c r="D1461" s="1584"/>
      <c r="E1461" s="1584"/>
      <c r="F1461" s="1587"/>
      <c r="G1461" s="1587"/>
      <c r="H1461" s="1580"/>
      <c r="I1461" s="1578"/>
      <c r="J1461" s="1579"/>
    </row>
    <row r="1462" spans="1:10" hidden="1">
      <c r="A1462" s="1568" t="s">
        <v>14</v>
      </c>
      <c r="B1462" s="1569"/>
      <c r="C1462" s="1581"/>
      <c r="D1462" s="1581"/>
      <c r="E1462" s="1581"/>
      <c r="F1462" s="1582"/>
      <c r="G1462" s="1582"/>
      <c r="H1462" s="1583"/>
      <c r="I1462" s="1570"/>
      <c r="J1462" s="1577"/>
    </row>
    <row r="1463" spans="1:10" hidden="1">
      <c r="A1463" s="542"/>
      <c r="B1463" s="543"/>
      <c r="C1463" s="543"/>
      <c r="D1463" s="543"/>
      <c r="E1463" s="543"/>
      <c r="F1463" s="543"/>
      <c r="G1463" s="543"/>
      <c r="H1463" s="543"/>
      <c r="I1463" s="543"/>
      <c r="J1463" s="544"/>
    </row>
    <row r="1464" spans="1:10" ht="15.75" hidden="1">
      <c r="A1464" s="1562" t="s">
        <v>1223</v>
      </c>
      <c r="B1464" s="1563"/>
      <c r="C1464" s="1563"/>
      <c r="D1464" s="1563"/>
      <c r="E1464" s="1563"/>
      <c r="F1464" s="1563"/>
      <c r="G1464" s="1563"/>
      <c r="H1464" s="1563"/>
      <c r="I1464" s="1563"/>
      <c r="J1464" s="1564"/>
    </row>
    <row r="1465" spans="1:10" hidden="1">
      <c r="A1465" s="1568"/>
      <c r="B1465" s="1569"/>
      <c r="C1465" s="1665"/>
      <c r="D1465" s="1578"/>
      <c r="E1465" s="1578"/>
      <c r="F1465" s="1569" t="s">
        <v>1225</v>
      </c>
      <c r="G1465" s="1569"/>
      <c r="H1465" s="1570"/>
      <c r="I1465" s="1570"/>
      <c r="J1465" s="1577"/>
    </row>
    <row r="1466" spans="1:10" hidden="1">
      <c r="A1466" s="1568"/>
      <c r="B1466" s="1569"/>
      <c r="C1466" s="1578"/>
      <c r="D1466" s="1578"/>
      <c r="E1466" s="1578"/>
      <c r="F1466" s="1578"/>
      <c r="G1466" s="1578"/>
      <c r="H1466" s="1578"/>
      <c r="I1466" s="1578"/>
      <c r="J1466" s="1579"/>
    </row>
    <row r="1467" spans="1:10" hidden="1">
      <c r="A1467" s="1568" t="s">
        <v>1226</v>
      </c>
      <c r="B1467" s="1569"/>
      <c r="C1467" s="1570"/>
      <c r="D1467" s="1570"/>
      <c r="E1467" s="1570"/>
      <c r="F1467" s="1569" t="s">
        <v>14</v>
      </c>
      <c r="G1467" s="1569"/>
      <c r="H1467" s="1574"/>
      <c r="I1467" s="1574"/>
      <c r="J1467" s="1575"/>
    </row>
    <row r="1468" spans="1:10" hidden="1">
      <c r="A1468" s="1568" t="s">
        <v>1213</v>
      </c>
      <c r="B1468" s="1569"/>
      <c r="C1468" s="1570"/>
      <c r="D1468" s="1570"/>
      <c r="E1468" s="1570"/>
      <c r="F1468" s="1569" t="s">
        <v>12</v>
      </c>
      <c r="G1468" s="1569"/>
      <c r="H1468" s="1571"/>
      <c r="I1468" s="1571"/>
      <c r="J1468" s="1572"/>
    </row>
    <row r="1469" spans="1:10" hidden="1">
      <c r="A1469" s="1568" t="s">
        <v>1214</v>
      </c>
      <c r="B1469" s="1569"/>
      <c r="C1469" s="1570"/>
      <c r="D1469" s="1570"/>
      <c r="E1469" s="1570"/>
      <c r="F1469" s="1569" t="s">
        <v>1006</v>
      </c>
      <c r="G1469" s="1569"/>
      <c r="H1469" s="1571"/>
      <c r="I1469" s="1571"/>
      <c r="J1469" s="1572"/>
    </row>
    <row r="1470" spans="1:10" hidden="1">
      <c r="A1470" s="1568" t="s">
        <v>11</v>
      </c>
      <c r="B1470" s="1569"/>
      <c r="C1470" s="1570"/>
      <c r="D1470" s="1570"/>
      <c r="E1470" s="1570"/>
      <c r="F1470" s="1569" t="s">
        <v>15</v>
      </c>
      <c r="G1470" s="1569"/>
      <c r="H1470" s="1650"/>
      <c r="I1470" s="1570"/>
      <c r="J1470" s="1577"/>
    </row>
    <row r="1471" spans="1:10" hidden="1">
      <c r="A1471" s="1568" t="s">
        <v>13</v>
      </c>
      <c r="B1471" s="1569"/>
      <c r="C1471" s="1570"/>
      <c r="D1471" s="1570"/>
      <c r="E1471" s="1570"/>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2" t="s">
        <v>1236</v>
      </c>
      <c r="B1473" s="1563"/>
      <c r="C1473" s="1563"/>
      <c r="D1473" s="1563"/>
      <c r="E1473" s="1563"/>
      <c r="F1473" s="1563"/>
      <c r="G1473" s="1563"/>
      <c r="H1473" s="1563"/>
      <c r="I1473" s="1563"/>
      <c r="J1473" s="1564"/>
    </row>
    <row r="1474" spans="1:10" ht="27" hidden="1" customHeight="1">
      <c r="A1474" s="1565" t="s">
        <v>34</v>
      </c>
      <c r="B1474" s="1566"/>
      <c r="C1474" s="1566"/>
      <c r="D1474" s="1566"/>
      <c r="E1474" s="1567"/>
      <c r="F1474" s="548" t="s">
        <v>35</v>
      </c>
      <c r="G1474" s="549" t="s">
        <v>1227</v>
      </c>
      <c r="H1474" s="549" t="s">
        <v>1228</v>
      </c>
      <c r="I1474" s="550" t="s">
        <v>1229</v>
      </c>
      <c r="J1474" s="550" t="s">
        <v>891</v>
      </c>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idden="1">
      <c r="A1484" s="1559"/>
      <c r="B1484" s="1560"/>
      <c r="C1484" s="1560"/>
      <c r="D1484" s="1560"/>
      <c r="E1484" s="1561"/>
      <c r="F1484" s="551"/>
      <c r="G1484" s="552"/>
      <c r="H1484" s="552"/>
      <c r="I1484" s="552"/>
      <c r="J1484" s="552"/>
    </row>
    <row r="1485" spans="1:10" hidden="1">
      <c r="A1485" s="1559"/>
      <c r="B1485" s="1560"/>
      <c r="C1485" s="1560"/>
      <c r="D1485" s="1560"/>
      <c r="E1485" s="1561"/>
      <c r="F1485" s="551"/>
      <c r="G1485" s="552"/>
      <c r="H1485" s="552"/>
      <c r="I1485" s="552"/>
      <c r="J1485" s="552"/>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t="15.75" hidden="1">
      <c r="A1499" s="1562" t="s">
        <v>1237</v>
      </c>
      <c r="B1499" s="1563"/>
      <c r="C1499" s="1563"/>
      <c r="D1499" s="1563"/>
      <c r="E1499" s="1563"/>
      <c r="F1499" s="1563"/>
      <c r="G1499" s="1563"/>
      <c r="H1499" s="1563"/>
      <c r="I1499" s="1563"/>
      <c r="J1499" s="1564"/>
    </row>
    <row r="1500" spans="1:10" ht="30" hidden="1" customHeight="1">
      <c r="A1500" s="1565" t="s">
        <v>1238</v>
      </c>
      <c r="B1500" s="1566"/>
      <c r="C1500" s="1566"/>
      <c r="D1500" s="1566"/>
      <c r="E1500" s="1567"/>
      <c r="F1500" s="548" t="s">
        <v>35</v>
      </c>
      <c r="G1500" s="549" t="s">
        <v>1227</v>
      </c>
      <c r="H1500" s="549" t="s">
        <v>1228</v>
      </c>
      <c r="I1500" s="550" t="s">
        <v>1229</v>
      </c>
      <c r="J1500" s="550" t="s">
        <v>891</v>
      </c>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idden="1">
      <c r="A1510" s="1559"/>
      <c r="B1510" s="1560"/>
      <c r="C1510" s="1560"/>
      <c r="D1510" s="1560"/>
      <c r="E1510" s="1561"/>
      <c r="F1510" s="551"/>
      <c r="G1510" s="552"/>
      <c r="H1510" s="552"/>
      <c r="I1510" s="552"/>
      <c r="J1510" s="552"/>
    </row>
    <row r="1511" spans="1:10" hidden="1">
      <c r="A1511" s="1559"/>
      <c r="B1511" s="1560"/>
      <c r="C1511" s="1560"/>
      <c r="D1511" s="1560"/>
      <c r="E1511" s="1561"/>
      <c r="F1511" s="551"/>
      <c r="G1511" s="552"/>
      <c r="H1511" s="552"/>
      <c r="I1511" s="552"/>
      <c r="J1511" s="552"/>
    </row>
    <row r="1512" spans="1:10" hidden="1">
      <c r="A1512" s="1559"/>
      <c r="B1512" s="1560"/>
      <c r="C1512" s="1560"/>
      <c r="D1512" s="1560"/>
      <c r="E1512" s="1561"/>
      <c r="F1512" s="551"/>
      <c r="G1512" s="552"/>
      <c r="H1512" s="552"/>
      <c r="I1512" s="552"/>
      <c r="J1512" s="552"/>
    </row>
    <row r="1513" spans="1:10" hidden="1">
      <c r="A1513" s="1559"/>
      <c r="B1513" s="1560"/>
      <c r="C1513" s="1560"/>
      <c r="D1513" s="1560"/>
      <c r="E1513" s="1561"/>
      <c r="F1513" s="551"/>
      <c r="G1513" s="552"/>
      <c r="H1513" s="552"/>
      <c r="I1513" s="552"/>
      <c r="J1513" s="552"/>
    </row>
    <row r="1514" spans="1:10" hidden="1">
      <c r="A1514" s="1559"/>
      <c r="B1514" s="1560"/>
      <c r="C1514" s="1560"/>
      <c r="D1514" s="1560"/>
      <c r="E1514" s="1561"/>
      <c r="F1514" s="551"/>
      <c r="G1514" s="552"/>
      <c r="H1514" s="552"/>
      <c r="I1514" s="552"/>
      <c r="J1514" s="552"/>
    </row>
    <row r="1515" spans="1:10" hidden="1">
      <c r="A1515" s="1559"/>
      <c r="B1515" s="1560"/>
      <c r="C1515" s="1560"/>
      <c r="D1515" s="1560"/>
      <c r="E1515" s="1561"/>
      <c r="F1515" s="551"/>
      <c r="G1515" s="552"/>
      <c r="H1515" s="552"/>
      <c r="I1515" s="552"/>
      <c r="J1515" s="552"/>
    </row>
    <row r="1516" spans="1:10" hidden="1">
      <c r="A1516" s="1559"/>
      <c r="B1516" s="1560"/>
      <c r="C1516" s="1560"/>
      <c r="D1516" s="1560"/>
      <c r="E1516" s="1561"/>
      <c r="F1516" s="551"/>
      <c r="G1516" s="552"/>
      <c r="H1516" s="552"/>
      <c r="I1516" s="552"/>
      <c r="J1516" s="552"/>
    </row>
    <row r="1517" spans="1:10" hidden="1">
      <c r="A1517" s="1559"/>
      <c r="B1517" s="1560"/>
      <c r="C1517" s="1560"/>
      <c r="D1517" s="1560"/>
      <c r="E1517" s="1561"/>
      <c r="F1517" s="551"/>
      <c r="G1517" s="552"/>
      <c r="H1517" s="552"/>
      <c r="I1517" s="552"/>
      <c r="J1517" s="552"/>
    </row>
    <row r="1518" spans="1:10" hidden="1">
      <c r="A1518" s="1559"/>
      <c r="B1518" s="1560"/>
      <c r="C1518" s="1560"/>
      <c r="D1518" s="1560"/>
      <c r="E1518" s="1561"/>
      <c r="F1518" s="551"/>
      <c r="G1518" s="552"/>
      <c r="H1518" s="552"/>
      <c r="I1518" s="552"/>
      <c r="J1518" s="552"/>
    </row>
    <row r="1519" spans="1:10" hidden="1">
      <c r="A1519" s="1559"/>
      <c r="B1519" s="1560"/>
      <c r="C1519" s="1560"/>
      <c r="D1519" s="1560"/>
      <c r="E1519" s="1561"/>
      <c r="F1519" s="551"/>
      <c r="G1519" s="552"/>
      <c r="H1519" s="552"/>
      <c r="I1519" s="552"/>
      <c r="J1519" s="552"/>
    </row>
    <row r="1520" spans="1:10" hidden="1">
      <c r="A1520" s="1559"/>
      <c r="B1520" s="1560"/>
      <c r="C1520" s="1560"/>
      <c r="D1520" s="1560"/>
      <c r="E1520" s="1561"/>
      <c r="F1520" s="551"/>
      <c r="G1520" s="552"/>
      <c r="H1520" s="552"/>
      <c r="I1520" s="552"/>
      <c r="J1520" s="552"/>
    </row>
    <row r="1521" spans="1:10" hidden="1">
      <c r="A1521" s="1559"/>
      <c r="B1521" s="1560"/>
      <c r="C1521" s="1560"/>
      <c r="D1521" s="1560"/>
      <c r="E1521" s="1561"/>
      <c r="F1521" s="551"/>
      <c r="G1521" s="552"/>
      <c r="H1521" s="552"/>
      <c r="I1521" s="552"/>
      <c r="J1521" s="552"/>
    </row>
    <row r="1522" spans="1:10" hidden="1">
      <c r="A1522" s="1559"/>
      <c r="B1522" s="1560"/>
      <c r="C1522" s="1560"/>
      <c r="D1522" s="1560"/>
      <c r="E1522" s="1561"/>
      <c r="F1522" s="551"/>
      <c r="G1522" s="552"/>
      <c r="H1522" s="552"/>
      <c r="I1522" s="552"/>
      <c r="J1522" s="552"/>
    </row>
    <row r="1523" spans="1:10" hidden="1">
      <c r="A1523" s="1559"/>
      <c r="B1523" s="1560"/>
      <c r="C1523" s="1560"/>
      <c r="D1523" s="1560"/>
      <c r="E1523" s="1561"/>
      <c r="F1523" s="551"/>
      <c r="G1523" s="552"/>
      <c r="H1523" s="552"/>
      <c r="I1523" s="552"/>
      <c r="J1523" s="552"/>
    </row>
    <row r="1524" spans="1:10" hidden="1">
      <c r="A1524" s="1559"/>
      <c r="B1524" s="1560"/>
      <c r="C1524" s="1560"/>
      <c r="D1524" s="1560"/>
      <c r="E1524" s="1561"/>
      <c r="F1524" s="551"/>
      <c r="G1524" s="552"/>
      <c r="H1524" s="552"/>
      <c r="I1524" s="552"/>
      <c r="J1524" s="552"/>
    </row>
    <row r="1525" spans="1:10" ht="15.75" hidden="1">
      <c r="A1525" s="1556" t="s">
        <v>1230</v>
      </c>
      <c r="B1525" s="1556"/>
      <c r="C1525" s="1556"/>
      <c r="D1525" s="1556"/>
      <c r="E1525" s="1556"/>
      <c r="F1525" s="1556"/>
      <c r="G1525" s="1556"/>
      <c r="H1525" s="1556"/>
      <c r="I1525" s="1556"/>
      <c r="J1525" s="1556"/>
    </row>
    <row r="1526" spans="1:10" hidden="1">
      <c r="A1526" s="1538" t="s">
        <v>25</v>
      </c>
      <c r="B1526" s="1539"/>
      <c r="C1526" s="1539"/>
      <c r="D1526" s="1539"/>
      <c r="E1526" s="1539"/>
      <c r="F1526" s="1539"/>
      <c r="G1526" s="1539"/>
      <c r="H1526" s="1539"/>
      <c r="I1526" s="1539"/>
      <c r="J1526" s="1540"/>
    </row>
    <row r="1527" spans="1:10" hidden="1">
      <c r="A1527" s="1531" t="s">
        <v>1527</v>
      </c>
      <c r="B1527" s="1532"/>
      <c r="C1527" s="1532"/>
      <c r="D1527" s="1532"/>
      <c r="E1527" s="1532"/>
      <c r="F1527" s="1532"/>
      <c r="G1527" s="1533"/>
      <c r="H1527" s="1534"/>
      <c r="I1527" s="1535"/>
      <c r="J1527" s="1536"/>
    </row>
    <row r="1528" spans="1:10" hidden="1">
      <c r="A1528" s="1531" t="s">
        <v>30</v>
      </c>
      <c r="B1528" s="1532"/>
      <c r="C1528" s="1532"/>
      <c r="D1528" s="1532"/>
      <c r="E1528" s="1532"/>
      <c r="F1528" s="1532"/>
      <c r="G1528" s="1533"/>
      <c r="H1528" s="1557"/>
      <c r="I1528" s="1535"/>
      <c r="J1528" s="1536"/>
    </row>
    <row r="1529" spans="1:10" hidden="1">
      <c r="A1529" s="1531" t="s">
        <v>1276</v>
      </c>
      <c r="B1529" s="1532"/>
      <c r="C1529" s="1532"/>
      <c r="D1529" s="1532"/>
      <c r="E1529" s="1532"/>
      <c r="F1529" s="1532"/>
      <c r="G1529" s="1533"/>
      <c r="H1529" s="1541"/>
      <c r="I1529" s="1542"/>
      <c r="J1529" s="1543"/>
    </row>
    <row r="1530" spans="1:10" hidden="1">
      <c r="A1530" s="1531" t="s">
        <v>1277</v>
      </c>
      <c r="B1530" s="1532"/>
      <c r="C1530" s="1532"/>
      <c r="D1530" s="1532"/>
      <c r="E1530" s="1532"/>
      <c r="F1530" s="1532"/>
      <c r="G1530" s="1533"/>
      <c r="H1530" s="1544"/>
      <c r="I1530" s="1545"/>
      <c r="J1530" s="1546"/>
    </row>
    <row r="1531" spans="1:10" hidden="1">
      <c r="A1531" s="1547"/>
      <c r="B1531" s="1548"/>
      <c r="C1531" s="1548"/>
      <c r="D1531" s="1548"/>
      <c r="E1531" s="1548"/>
      <c r="F1531" s="1548"/>
      <c r="G1531" s="1548"/>
      <c r="H1531" s="1548"/>
      <c r="I1531" s="1548"/>
      <c r="J1531" s="1549"/>
    </row>
    <row r="1532" spans="1:10" hidden="1">
      <c r="A1532" s="1550"/>
      <c r="B1532" s="1551"/>
      <c r="C1532" s="1551"/>
      <c r="D1532" s="1551"/>
      <c r="E1532" s="1551"/>
      <c r="F1532" s="1551"/>
      <c r="G1532" s="1551"/>
      <c r="H1532" s="1551"/>
      <c r="I1532" s="1551"/>
      <c r="J1532" s="1552"/>
    </row>
    <row r="1533" spans="1:10" hidden="1">
      <c r="A1533" s="1550"/>
      <c r="B1533" s="1551"/>
      <c r="C1533" s="1551"/>
      <c r="D1533" s="1551"/>
      <c r="E1533" s="1551"/>
      <c r="F1533" s="1551"/>
      <c r="G1533" s="1551"/>
      <c r="H1533" s="1551"/>
      <c r="I1533" s="1551"/>
      <c r="J1533" s="1552"/>
    </row>
    <row r="1534" spans="1:10" hidden="1">
      <c r="A1534" s="1553"/>
      <c r="B1534" s="1554"/>
      <c r="C1534" s="1554"/>
      <c r="D1534" s="1554"/>
      <c r="E1534" s="1554"/>
      <c r="F1534" s="1554"/>
      <c r="G1534" s="1554"/>
      <c r="H1534" s="1554"/>
      <c r="I1534" s="1554"/>
      <c r="J1534" s="1555"/>
    </row>
    <row r="1535" spans="1:10" hidden="1">
      <c r="A1535" s="1531" t="s">
        <v>65</v>
      </c>
      <c r="B1535" s="1532"/>
      <c r="C1535" s="1532"/>
      <c r="D1535" s="1532"/>
      <c r="E1535" s="1532"/>
      <c r="F1535" s="1532"/>
      <c r="G1535" s="1533"/>
      <c r="H1535" s="1534"/>
      <c r="I1535" s="1535"/>
      <c r="J1535" s="1536"/>
    </row>
    <row r="1536" spans="1:10" ht="24.75" hidden="1" customHeight="1">
      <c r="A1536" s="1537" t="s">
        <v>1720</v>
      </c>
      <c r="B1536" s="1537"/>
      <c r="C1536" s="1537"/>
      <c r="D1536" s="1537"/>
      <c r="E1536" s="1537"/>
      <c r="F1536" s="1537"/>
      <c r="G1536" s="1537"/>
      <c r="H1536" s="1537"/>
      <c r="I1536" s="1537"/>
      <c r="J1536" s="1537"/>
    </row>
    <row r="1537" spans="1:10" hidden="1">
      <c r="A1537" s="1538" t="s">
        <v>1231</v>
      </c>
      <c r="B1537" s="1539"/>
      <c r="C1537" s="1539"/>
      <c r="D1537" s="1539"/>
      <c r="E1537" s="1539"/>
      <c r="F1537" s="1539"/>
      <c r="G1537" s="1539"/>
      <c r="H1537" s="1539"/>
      <c r="I1537" s="1539"/>
      <c r="J1537" s="1540"/>
    </row>
    <row r="1538" spans="1:10" hidden="1">
      <c r="A1538" s="1531" t="s">
        <v>889</v>
      </c>
      <c r="B1538" s="1532"/>
      <c r="C1538" s="1558"/>
      <c r="D1538" s="1532"/>
      <c r="E1538" s="1532"/>
      <c r="F1538" s="1532"/>
      <c r="G1538" s="1533"/>
      <c r="H1538" s="1534"/>
      <c r="I1538" s="1535"/>
      <c r="J1538" s="1536"/>
    </row>
    <row r="1539" spans="1:10" hidden="1">
      <c r="A1539" s="1531" t="s">
        <v>62</v>
      </c>
      <c r="B1539" s="1532"/>
      <c r="C1539" s="1532"/>
      <c r="D1539" s="1532"/>
      <c r="E1539" s="1532"/>
      <c r="F1539" s="1532"/>
      <c r="G1539" s="1533"/>
      <c r="H1539" s="1534"/>
      <c r="I1539" s="1535"/>
      <c r="J1539" s="1536"/>
    </row>
    <row r="1540" spans="1:10" hidden="1">
      <c r="A1540" s="1531" t="s">
        <v>95</v>
      </c>
      <c r="B1540" s="1532"/>
      <c r="C1540" s="1532"/>
      <c r="D1540" s="1532"/>
      <c r="E1540" s="1532"/>
      <c r="F1540" s="1532"/>
      <c r="G1540" s="1533"/>
      <c r="H1540" s="1534"/>
      <c r="I1540" s="1535"/>
      <c r="J1540" s="1536"/>
    </row>
    <row r="1541" spans="1:10" hidden="1">
      <c r="A1541" s="1531" t="s">
        <v>64</v>
      </c>
      <c r="B1541" s="1532"/>
      <c r="C1541" s="1532"/>
      <c r="D1541" s="1532"/>
      <c r="E1541" s="1532"/>
      <c r="F1541" s="1532"/>
      <c r="G1541" s="1533"/>
      <c r="H1541" s="1534"/>
      <c r="I1541" s="1535"/>
      <c r="J1541" s="1536"/>
    </row>
    <row r="1542" spans="1:10" ht="15.75" hidden="1">
      <c r="A1542" s="1591" t="s">
        <v>1047</v>
      </c>
      <c r="B1542" s="1592"/>
      <c r="C1542" s="1592"/>
      <c r="D1542" s="1592"/>
      <c r="E1542" s="1592"/>
      <c r="F1542" s="1592"/>
      <c r="G1542" s="1592"/>
      <c r="H1542" s="1592"/>
      <c r="I1542" s="1592"/>
      <c r="J1542" s="1593"/>
    </row>
    <row r="1543" spans="1:10" ht="15.75" hidden="1">
      <c r="A1543" s="1562" t="s">
        <v>1222</v>
      </c>
      <c r="B1543" s="1563"/>
      <c r="C1543" s="1563"/>
      <c r="D1543" s="1563"/>
      <c r="E1543" s="1563"/>
      <c r="F1543" s="1563"/>
      <c r="G1543" s="1563"/>
      <c r="H1543" s="1563"/>
      <c r="I1543" s="1563"/>
      <c r="J1543" s="1564"/>
    </row>
    <row r="1544" spans="1:10" hidden="1">
      <c r="A1544" s="1568" t="s">
        <v>682</v>
      </c>
      <c r="B1544" s="1569"/>
      <c r="C1544" s="1570"/>
      <c r="D1544" s="1570"/>
      <c r="E1544" s="1570"/>
      <c r="F1544" s="1569" t="s">
        <v>91</v>
      </c>
      <c r="G1544" s="1569"/>
      <c r="H1544" s="1571"/>
      <c r="I1544" s="1571"/>
      <c r="J1544" s="1572"/>
    </row>
    <row r="1545" spans="1:10" hidden="1">
      <c r="A1545" s="1568" t="s">
        <v>89</v>
      </c>
      <c r="B1545" s="1569"/>
      <c r="C1545" s="1570"/>
      <c r="D1545" s="1570"/>
      <c r="E1545" s="1570"/>
      <c r="F1545" s="1569" t="s">
        <v>92</v>
      </c>
      <c r="G1545" s="1569"/>
      <c r="H1545" s="1571"/>
      <c r="I1545" s="1571"/>
      <c r="J1545" s="1572"/>
    </row>
    <row r="1546" spans="1:10" hidden="1">
      <c r="A1546" s="1568" t="s">
        <v>90</v>
      </c>
      <c r="B1546" s="1569"/>
      <c r="C1546" s="1584"/>
      <c r="D1546" s="1584"/>
      <c r="E1546" s="1584"/>
      <c r="F1546" s="1569" t="s">
        <v>93</v>
      </c>
      <c r="G1546" s="1569"/>
      <c r="H1546" s="1571"/>
      <c r="I1546" s="1571"/>
      <c r="J1546" s="1572"/>
    </row>
    <row r="1547" spans="1:10" hidden="1">
      <c r="A1547" s="1568" t="s">
        <v>1213</v>
      </c>
      <c r="B1547" s="1569"/>
      <c r="C1547" s="1584"/>
      <c r="D1547" s="1584"/>
      <c r="E1547" s="1584"/>
      <c r="F1547" s="1569" t="s">
        <v>15</v>
      </c>
      <c r="G1547" s="1569"/>
      <c r="H1547" s="1650"/>
      <c r="I1547" s="1570"/>
      <c r="J1547" s="1577"/>
    </row>
    <row r="1548" spans="1:10" hidden="1">
      <c r="A1548" s="1568" t="s">
        <v>1214</v>
      </c>
      <c r="B1548" s="1569"/>
      <c r="C1548" s="1584"/>
      <c r="D1548" s="1584"/>
      <c r="E1548" s="1584"/>
      <c r="F1548" s="1569" t="s">
        <v>714</v>
      </c>
      <c r="G1548" s="1569"/>
      <c r="H1548" s="1584"/>
      <c r="I1548" s="1584"/>
      <c r="J1548" s="1651"/>
    </row>
    <row r="1549" spans="1:10" hidden="1">
      <c r="A1549" s="1568" t="s">
        <v>11</v>
      </c>
      <c r="B1549" s="1569"/>
      <c r="C1549" s="1584"/>
      <c r="D1549" s="1584"/>
      <c r="E1549" s="1584"/>
      <c r="F1549" s="1587" t="s">
        <v>1232</v>
      </c>
      <c r="G1549" s="1587"/>
      <c r="H1549" s="1588"/>
      <c r="I1549" s="1589"/>
      <c r="J1549" s="1590"/>
    </row>
    <row r="1550" spans="1:10" hidden="1">
      <c r="A1550" s="1568" t="s">
        <v>13</v>
      </c>
      <c r="B1550" s="1569"/>
      <c r="C1550" s="1584"/>
      <c r="D1550" s="1584"/>
      <c r="E1550" s="1584"/>
      <c r="F1550" s="1587"/>
      <c r="G1550" s="1587"/>
      <c r="H1550" s="1580"/>
      <c r="I1550" s="1578"/>
      <c r="J1550" s="1579"/>
    </row>
    <row r="1551" spans="1:10" hidden="1">
      <c r="A1551" s="1568" t="s">
        <v>14</v>
      </c>
      <c r="B1551" s="1569"/>
      <c r="C1551" s="1581"/>
      <c r="D1551" s="1581"/>
      <c r="E1551" s="1581"/>
      <c r="F1551" s="1582"/>
      <c r="G1551" s="1582"/>
      <c r="H1551" s="1583"/>
      <c r="I1551" s="1570"/>
      <c r="J1551" s="1577"/>
    </row>
    <row r="1552" spans="1:10" hidden="1">
      <c r="A1552" s="542"/>
      <c r="B1552" s="543"/>
      <c r="C1552" s="543"/>
      <c r="D1552" s="543"/>
      <c r="E1552" s="543"/>
      <c r="F1552" s="543"/>
      <c r="G1552" s="543"/>
      <c r="H1552" s="543"/>
      <c r="I1552" s="543"/>
      <c r="J1552" s="544"/>
    </row>
    <row r="1553" spans="1:10" ht="15.75" hidden="1">
      <c r="A1553" s="1562" t="s">
        <v>1223</v>
      </c>
      <c r="B1553" s="1563"/>
      <c r="C1553" s="1563"/>
      <c r="D1553" s="1563"/>
      <c r="E1553" s="1563"/>
      <c r="F1553" s="1563"/>
      <c r="G1553" s="1563"/>
      <c r="H1553" s="1563"/>
      <c r="I1553" s="1563"/>
      <c r="J1553" s="1564"/>
    </row>
    <row r="1554" spans="1:10" hidden="1">
      <c r="A1554" s="1568"/>
      <c r="B1554" s="1569"/>
      <c r="C1554" s="1665"/>
      <c r="D1554" s="1578"/>
      <c r="E1554" s="1578"/>
      <c r="F1554" s="1569" t="s">
        <v>1225</v>
      </c>
      <c r="G1554" s="1569"/>
      <c r="H1554" s="1570"/>
      <c r="I1554" s="1570"/>
      <c r="J1554" s="1577"/>
    </row>
    <row r="1555" spans="1:10" hidden="1">
      <c r="A1555" s="1568"/>
      <c r="B1555" s="1569"/>
      <c r="C1555" s="1578"/>
      <c r="D1555" s="1578"/>
      <c r="E1555" s="1578"/>
      <c r="F1555" s="1578"/>
      <c r="G1555" s="1578"/>
      <c r="H1555" s="1578"/>
      <c r="I1555" s="1578"/>
      <c r="J1555" s="1579"/>
    </row>
    <row r="1556" spans="1:10" hidden="1">
      <c r="A1556" s="1568" t="s">
        <v>1226</v>
      </c>
      <c r="B1556" s="1569"/>
      <c r="C1556" s="1570"/>
      <c r="D1556" s="1570"/>
      <c r="E1556" s="1570"/>
      <c r="F1556" s="1569" t="s">
        <v>14</v>
      </c>
      <c r="G1556" s="1569"/>
      <c r="H1556" s="1574"/>
      <c r="I1556" s="1574"/>
      <c r="J1556" s="1575"/>
    </row>
    <row r="1557" spans="1:10" hidden="1">
      <c r="A1557" s="1568" t="s">
        <v>1213</v>
      </c>
      <c r="B1557" s="1569"/>
      <c r="C1557" s="1570"/>
      <c r="D1557" s="1570"/>
      <c r="E1557" s="1570"/>
      <c r="F1557" s="1569" t="s">
        <v>12</v>
      </c>
      <c r="G1557" s="1569"/>
      <c r="H1557" s="1571"/>
      <c r="I1557" s="1571"/>
      <c r="J1557" s="1572"/>
    </row>
    <row r="1558" spans="1:10" hidden="1">
      <c r="A1558" s="1568" t="s">
        <v>1214</v>
      </c>
      <c r="B1558" s="1569"/>
      <c r="C1558" s="1570"/>
      <c r="D1558" s="1570"/>
      <c r="E1558" s="1570"/>
      <c r="F1558" s="1569" t="s">
        <v>1006</v>
      </c>
      <c r="G1558" s="1569"/>
      <c r="H1558" s="1571"/>
      <c r="I1558" s="1571"/>
      <c r="J1558" s="1572"/>
    </row>
    <row r="1559" spans="1:10" hidden="1">
      <c r="A1559" s="1568" t="s">
        <v>11</v>
      </c>
      <c r="B1559" s="1569"/>
      <c r="C1559" s="1570"/>
      <c r="D1559" s="1570"/>
      <c r="E1559" s="1570"/>
      <c r="F1559" s="1569" t="s">
        <v>15</v>
      </c>
      <c r="G1559" s="1569"/>
      <c r="H1559" s="1650"/>
      <c r="I1559" s="1570"/>
      <c r="J1559" s="1577"/>
    </row>
    <row r="1560" spans="1:10" hidden="1">
      <c r="A1560" s="1568" t="s">
        <v>13</v>
      </c>
      <c r="B1560" s="1569"/>
      <c r="C1560" s="1570"/>
      <c r="D1560" s="1570"/>
      <c r="E1560" s="1570"/>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2" t="s">
        <v>1236</v>
      </c>
      <c r="B1562" s="1563"/>
      <c r="C1562" s="1563"/>
      <c r="D1562" s="1563"/>
      <c r="E1562" s="1563"/>
      <c r="F1562" s="1563"/>
      <c r="G1562" s="1563"/>
      <c r="H1562" s="1563"/>
      <c r="I1562" s="1563"/>
      <c r="J1562" s="1564"/>
    </row>
    <row r="1563" spans="1:10" ht="29.25" hidden="1" customHeight="1">
      <c r="A1563" s="1565" t="s">
        <v>34</v>
      </c>
      <c r="B1563" s="1566"/>
      <c r="C1563" s="1566"/>
      <c r="D1563" s="1566"/>
      <c r="E1563" s="1567"/>
      <c r="F1563" s="548" t="s">
        <v>35</v>
      </c>
      <c r="G1563" s="549" t="s">
        <v>1227</v>
      </c>
      <c r="H1563" s="549" t="s">
        <v>1228</v>
      </c>
      <c r="I1563" s="550" t="s">
        <v>1229</v>
      </c>
      <c r="J1563" s="550" t="s">
        <v>891</v>
      </c>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idden="1">
      <c r="A1573" s="1559"/>
      <c r="B1573" s="1560"/>
      <c r="C1573" s="1560"/>
      <c r="D1573" s="1560"/>
      <c r="E1573" s="1561"/>
      <c r="F1573" s="551"/>
      <c r="G1573" s="552"/>
      <c r="H1573" s="552"/>
      <c r="I1573" s="552"/>
      <c r="J1573" s="552"/>
    </row>
    <row r="1574" spans="1:10" hidden="1">
      <c r="A1574" s="1559"/>
      <c r="B1574" s="1560"/>
      <c r="C1574" s="1560"/>
      <c r="D1574" s="1560"/>
      <c r="E1574" s="1561"/>
      <c r="F1574" s="551"/>
      <c r="G1574" s="552"/>
      <c r="H1574" s="552"/>
      <c r="I1574" s="552"/>
      <c r="J1574" s="552"/>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t="15.75" hidden="1">
      <c r="A1588" s="1562" t="s">
        <v>1237</v>
      </c>
      <c r="B1588" s="1563"/>
      <c r="C1588" s="1563"/>
      <c r="D1588" s="1563"/>
      <c r="E1588" s="1563"/>
      <c r="F1588" s="1563"/>
      <c r="G1588" s="1563"/>
      <c r="H1588" s="1563"/>
      <c r="I1588" s="1563"/>
      <c r="J1588" s="1564"/>
    </row>
    <row r="1589" spans="1:10" ht="30" hidden="1" customHeight="1">
      <c r="A1589" s="1565" t="s">
        <v>1238</v>
      </c>
      <c r="B1589" s="1566"/>
      <c r="C1589" s="1566"/>
      <c r="D1589" s="1566"/>
      <c r="E1589" s="1567"/>
      <c r="F1589" s="548" t="s">
        <v>35</v>
      </c>
      <c r="G1589" s="549" t="s">
        <v>1227</v>
      </c>
      <c r="H1589" s="549" t="s">
        <v>1228</v>
      </c>
      <c r="I1589" s="550" t="s">
        <v>1229</v>
      </c>
      <c r="J1589" s="550" t="s">
        <v>891</v>
      </c>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idden="1">
      <c r="A1599" s="1559"/>
      <c r="B1599" s="1560"/>
      <c r="C1599" s="1560"/>
      <c r="D1599" s="1560"/>
      <c r="E1599" s="1561"/>
      <c r="F1599" s="551"/>
      <c r="G1599" s="552"/>
      <c r="H1599" s="552"/>
      <c r="I1599" s="552"/>
      <c r="J1599" s="552"/>
    </row>
    <row r="1600" spans="1:10" hidden="1">
      <c r="A1600" s="1559"/>
      <c r="B1600" s="1560"/>
      <c r="C1600" s="1560"/>
      <c r="D1600" s="1560"/>
      <c r="E1600" s="1561"/>
      <c r="F1600" s="551"/>
      <c r="G1600" s="552"/>
      <c r="H1600" s="552"/>
      <c r="I1600" s="552"/>
      <c r="J1600" s="552"/>
    </row>
    <row r="1601" spans="1:10" hidden="1">
      <c r="A1601" s="1559"/>
      <c r="B1601" s="1560"/>
      <c r="C1601" s="1560"/>
      <c r="D1601" s="1560"/>
      <c r="E1601" s="1561"/>
      <c r="F1601" s="551"/>
      <c r="G1601" s="552"/>
      <c r="H1601" s="552"/>
      <c r="I1601" s="552"/>
      <c r="J1601" s="552"/>
    </row>
    <row r="1602" spans="1:10" hidden="1">
      <c r="A1602" s="1559"/>
      <c r="B1602" s="1560"/>
      <c r="C1602" s="1560"/>
      <c r="D1602" s="1560"/>
      <c r="E1602" s="1561"/>
      <c r="F1602" s="551"/>
      <c r="G1602" s="552"/>
      <c r="H1602" s="552"/>
      <c r="I1602" s="552"/>
      <c r="J1602" s="552"/>
    </row>
    <row r="1603" spans="1:10" hidden="1">
      <c r="A1603" s="1559"/>
      <c r="B1603" s="1560"/>
      <c r="C1603" s="1560"/>
      <c r="D1603" s="1560"/>
      <c r="E1603" s="1561"/>
      <c r="F1603" s="551"/>
      <c r="G1603" s="552"/>
      <c r="H1603" s="552"/>
      <c r="I1603" s="552"/>
      <c r="J1603" s="552"/>
    </row>
    <row r="1604" spans="1:10" hidden="1">
      <c r="A1604" s="1559"/>
      <c r="B1604" s="1560"/>
      <c r="C1604" s="1560"/>
      <c r="D1604" s="1560"/>
      <c r="E1604" s="1561"/>
      <c r="F1604" s="551"/>
      <c r="G1604" s="552"/>
      <c r="H1604" s="552"/>
      <c r="I1604" s="552"/>
      <c r="J1604" s="552"/>
    </row>
    <row r="1605" spans="1:10" hidden="1">
      <c r="A1605" s="1559"/>
      <c r="B1605" s="1560"/>
      <c r="C1605" s="1560"/>
      <c r="D1605" s="1560"/>
      <c r="E1605" s="1561"/>
      <c r="F1605" s="551"/>
      <c r="G1605" s="552"/>
      <c r="H1605" s="552"/>
      <c r="I1605" s="552"/>
      <c r="J1605" s="552"/>
    </row>
    <row r="1606" spans="1:10" hidden="1">
      <c r="A1606" s="1559"/>
      <c r="B1606" s="1560"/>
      <c r="C1606" s="1560"/>
      <c r="D1606" s="1560"/>
      <c r="E1606" s="1561"/>
      <c r="F1606" s="551"/>
      <c r="G1606" s="552"/>
      <c r="H1606" s="552"/>
      <c r="I1606" s="552"/>
      <c r="J1606" s="552"/>
    </row>
    <row r="1607" spans="1:10" hidden="1">
      <c r="A1607" s="1559"/>
      <c r="B1607" s="1560"/>
      <c r="C1607" s="1560"/>
      <c r="D1607" s="1560"/>
      <c r="E1607" s="1561"/>
      <c r="F1607" s="551"/>
      <c r="G1607" s="552"/>
      <c r="H1607" s="552"/>
      <c r="I1607" s="552"/>
      <c r="J1607" s="552"/>
    </row>
    <row r="1608" spans="1:10" hidden="1">
      <c r="A1608" s="1559"/>
      <c r="B1608" s="1560"/>
      <c r="C1608" s="1560"/>
      <c r="D1608" s="1560"/>
      <c r="E1608" s="1561"/>
      <c r="F1608" s="551"/>
      <c r="G1608" s="552"/>
      <c r="H1608" s="552"/>
      <c r="I1608" s="552"/>
      <c r="J1608" s="552"/>
    </row>
    <row r="1609" spans="1:10" hidden="1">
      <c r="A1609" s="1559"/>
      <c r="B1609" s="1560"/>
      <c r="C1609" s="1560"/>
      <c r="D1609" s="1560"/>
      <c r="E1609" s="1561"/>
      <c r="F1609" s="551"/>
      <c r="G1609" s="552"/>
      <c r="H1609" s="552"/>
      <c r="I1609" s="552"/>
      <c r="J1609" s="552"/>
    </row>
    <row r="1610" spans="1:10" hidden="1">
      <c r="A1610" s="1559"/>
      <c r="B1610" s="1560"/>
      <c r="C1610" s="1560"/>
      <c r="D1610" s="1560"/>
      <c r="E1610" s="1561"/>
      <c r="F1610" s="551"/>
      <c r="G1610" s="552"/>
      <c r="H1610" s="552"/>
      <c r="I1610" s="552"/>
      <c r="J1610" s="552"/>
    </row>
    <row r="1611" spans="1:10" hidden="1">
      <c r="A1611" s="1559"/>
      <c r="B1611" s="1560"/>
      <c r="C1611" s="1560"/>
      <c r="D1611" s="1560"/>
      <c r="E1611" s="1561"/>
      <c r="F1611" s="551"/>
      <c r="G1611" s="552"/>
      <c r="H1611" s="552"/>
      <c r="I1611" s="552"/>
      <c r="J1611" s="552"/>
    </row>
    <row r="1612" spans="1:10" hidden="1">
      <c r="A1612" s="1559"/>
      <c r="B1612" s="1560"/>
      <c r="C1612" s="1560"/>
      <c r="D1612" s="1560"/>
      <c r="E1612" s="1561"/>
      <c r="F1612" s="551"/>
      <c r="G1612" s="552"/>
      <c r="H1612" s="552"/>
      <c r="I1612" s="552"/>
      <c r="J1612" s="552"/>
    </row>
    <row r="1613" spans="1:10" hidden="1">
      <c r="A1613" s="1559"/>
      <c r="B1613" s="1560"/>
      <c r="C1613" s="1560"/>
      <c r="D1613" s="1560"/>
      <c r="E1613" s="1561"/>
      <c r="F1613" s="551"/>
      <c r="G1613" s="552"/>
      <c r="H1613" s="552"/>
      <c r="I1613" s="552"/>
      <c r="J1613" s="552"/>
    </row>
    <row r="1614" spans="1:10" ht="15.75" hidden="1">
      <c r="A1614" s="1556" t="s">
        <v>1230</v>
      </c>
      <c r="B1614" s="1556"/>
      <c r="C1614" s="1556"/>
      <c r="D1614" s="1556"/>
      <c r="E1614" s="1556"/>
      <c r="F1614" s="1556"/>
      <c r="G1614" s="1556"/>
      <c r="H1614" s="1556"/>
      <c r="I1614" s="1556"/>
      <c r="J1614" s="1556"/>
    </row>
    <row r="1615" spans="1:10" hidden="1">
      <c r="A1615" s="1538" t="s">
        <v>25</v>
      </c>
      <c r="B1615" s="1539"/>
      <c r="C1615" s="1539"/>
      <c r="D1615" s="1539"/>
      <c r="E1615" s="1539"/>
      <c r="F1615" s="1539"/>
      <c r="G1615" s="1539"/>
      <c r="H1615" s="1539"/>
      <c r="I1615" s="1539"/>
      <c r="J1615" s="1540"/>
    </row>
    <row r="1616" spans="1:10" hidden="1">
      <c r="A1616" s="1531" t="s">
        <v>1527</v>
      </c>
      <c r="B1616" s="1532"/>
      <c r="C1616" s="1532"/>
      <c r="D1616" s="1532"/>
      <c r="E1616" s="1532"/>
      <c r="F1616" s="1532"/>
      <c r="G1616" s="1533"/>
      <c r="H1616" s="1534"/>
      <c r="I1616" s="1535"/>
      <c r="J1616" s="1536"/>
    </row>
    <row r="1617" spans="1:10" hidden="1">
      <c r="A1617" s="1531" t="s">
        <v>30</v>
      </c>
      <c r="B1617" s="1532"/>
      <c r="C1617" s="1532"/>
      <c r="D1617" s="1532"/>
      <c r="E1617" s="1532"/>
      <c r="F1617" s="1532"/>
      <c r="G1617" s="1533"/>
      <c r="H1617" s="1557"/>
      <c r="I1617" s="1535"/>
      <c r="J1617" s="1536"/>
    </row>
    <row r="1618" spans="1:10" hidden="1">
      <c r="A1618" s="1531" t="s">
        <v>1276</v>
      </c>
      <c r="B1618" s="1532"/>
      <c r="C1618" s="1532"/>
      <c r="D1618" s="1532"/>
      <c r="E1618" s="1532"/>
      <c r="F1618" s="1532"/>
      <c r="G1618" s="1533"/>
      <c r="H1618" s="1541"/>
      <c r="I1618" s="1542"/>
      <c r="J1618" s="1543"/>
    </row>
    <row r="1619" spans="1:10" hidden="1">
      <c r="A1619" s="1531" t="s">
        <v>1277</v>
      </c>
      <c r="B1619" s="1532"/>
      <c r="C1619" s="1532"/>
      <c r="D1619" s="1532"/>
      <c r="E1619" s="1532"/>
      <c r="F1619" s="1532"/>
      <c r="G1619" s="1533"/>
      <c r="H1619" s="1544"/>
      <c r="I1619" s="1545"/>
      <c r="J1619" s="1546"/>
    </row>
    <row r="1620" spans="1:10" hidden="1">
      <c r="A1620" s="1547"/>
      <c r="B1620" s="1548"/>
      <c r="C1620" s="1548"/>
      <c r="D1620" s="1548"/>
      <c r="E1620" s="1548"/>
      <c r="F1620" s="1548"/>
      <c r="G1620" s="1548"/>
      <c r="H1620" s="1548"/>
      <c r="I1620" s="1548"/>
      <c r="J1620" s="1549"/>
    </row>
    <row r="1621" spans="1:10" hidden="1">
      <c r="A1621" s="1550"/>
      <c r="B1621" s="1551"/>
      <c r="C1621" s="1551"/>
      <c r="D1621" s="1551"/>
      <c r="E1621" s="1551"/>
      <c r="F1621" s="1551"/>
      <c r="G1621" s="1551"/>
      <c r="H1621" s="1551"/>
      <c r="I1621" s="1551"/>
      <c r="J1621" s="1552"/>
    </row>
    <row r="1622" spans="1:10" hidden="1">
      <c r="A1622" s="1550"/>
      <c r="B1622" s="1551"/>
      <c r="C1622" s="1551"/>
      <c r="D1622" s="1551"/>
      <c r="E1622" s="1551"/>
      <c r="F1622" s="1551"/>
      <c r="G1622" s="1551"/>
      <c r="H1622" s="1551"/>
      <c r="I1622" s="1551"/>
      <c r="J1622" s="1552"/>
    </row>
    <row r="1623" spans="1:10" hidden="1">
      <c r="A1623" s="1553"/>
      <c r="B1623" s="1554"/>
      <c r="C1623" s="1554"/>
      <c r="D1623" s="1554"/>
      <c r="E1623" s="1554"/>
      <c r="F1623" s="1554"/>
      <c r="G1623" s="1554"/>
      <c r="H1623" s="1554"/>
      <c r="I1623" s="1554"/>
      <c r="J1623" s="1555"/>
    </row>
    <row r="1624" spans="1:10" hidden="1">
      <c r="A1624" s="1531" t="s">
        <v>65</v>
      </c>
      <c r="B1624" s="1532"/>
      <c r="C1624" s="1532"/>
      <c r="D1624" s="1532"/>
      <c r="E1624" s="1532"/>
      <c r="F1624" s="1532"/>
      <c r="G1624" s="1533"/>
      <c r="H1624" s="1534"/>
      <c r="I1624" s="1535"/>
      <c r="J1624" s="1536"/>
    </row>
    <row r="1625" spans="1:10" ht="25.5" hidden="1" customHeight="1">
      <c r="A1625" s="1537" t="s">
        <v>1720</v>
      </c>
      <c r="B1625" s="1537"/>
      <c r="C1625" s="1537"/>
      <c r="D1625" s="1537"/>
      <c r="E1625" s="1537"/>
      <c r="F1625" s="1537"/>
      <c r="G1625" s="1537"/>
      <c r="H1625" s="1537"/>
      <c r="I1625" s="1537"/>
      <c r="J1625" s="1537"/>
    </row>
    <row r="1626" spans="1:10" hidden="1">
      <c r="A1626" s="1538" t="s">
        <v>1231</v>
      </c>
      <c r="B1626" s="1539"/>
      <c r="C1626" s="1539"/>
      <c r="D1626" s="1539"/>
      <c r="E1626" s="1539"/>
      <c r="F1626" s="1539"/>
      <c r="G1626" s="1539"/>
      <c r="H1626" s="1539"/>
      <c r="I1626" s="1539"/>
      <c r="J1626" s="1540"/>
    </row>
    <row r="1627" spans="1:10" hidden="1">
      <c r="A1627" s="1531" t="s">
        <v>889</v>
      </c>
      <c r="B1627" s="1532"/>
      <c r="C1627" s="1558"/>
      <c r="D1627" s="1532"/>
      <c r="E1627" s="1532"/>
      <c r="F1627" s="1532"/>
      <c r="G1627" s="1533"/>
      <c r="H1627" s="1534"/>
      <c r="I1627" s="1535"/>
      <c r="J1627" s="1536"/>
    </row>
    <row r="1628" spans="1:10" hidden="1">
      <c r="A1628" s="1531" t="s">
        <v>62</v>
      </c>
      <c r="B1628" s="1532"/>
      <c r="C1628" s="1532"/>
      <c r="D1628" s="1532"/>
      <c r="E1628" s="1532"/>
      <c r="F1628" s="1532"/>
      <c r="G1628" s="1533"/>
      <c r="H1628" s="1534"/>
      <c r="I1628" s="1535"/>
      <c r="J1628" s="1536"/>
    </row>
    <row r="1629" spans="1:10" hidden="1">
      <c r="A1629" s="1531" t="s">
        <v>95</v>
      </c>
      <c r="B1629" s="1532"/>
      <c r="C1629" s="1532"/>
      <c r="D1629" s="1532"/>
      <c r="E1629" s="1532"/>
      <c r="F1629" s="1532"/>
      <c r="G1629" s="1533"/>
      <c r="H1629" s="1534"/>
      <c r="I1629" s="1535"/>
      <c r="J1629" s="1536"/>
    </row>
    <row r="1630" spans="1:10" hidden="1">
      <c r="A1630" s="1531" t="s">
        <v>64</v>
      </c>
      <c r="B1630" s="1532"/>
      <c r="C1630" s="1532"/>
      <c r="D1630" s="1532"/>
      <c r="E1630" s="1532"/>
      <c r="F1630" s="1532"/>
      <c r="G1630" s="1533"/>
      <c r="H1630" s="1534"/>
      <c r="I1630" s="1535"/>
      <c r="J1630" s="1536"/>
    </row>
    <row r="1631" spans="1:10" ht="15.75" hidden="1">
      <c r="A1631" s="1591" t="s">
        <v>1047</v>
      </c>
      <c r="B1631" s="1592"/>
      <c r="C1631" s="1592"/>
      <c r="D1631" s="1592"/>
      <c r="E1631" s="1592"/>
      <c r="F1631" s="1592"/>
      <c r="G1631" s="1592"/>
      <c r="H1631" s="1592"/>
      <c r="I1631" s="1592"/>
      <c r="J1631" s="1593"/>
    </row>
    <row r="1632" spans="1:10" ht="15.75" hidden="1">
      <c r="A1632" s="1562" t="s">
        <v>1222</v>
      </c>
      <c r="B1632" s="1563"/>
      <c r="C1632" s="1563"/>
      <c r="D1632" s="1563"/>
      <c r="E1632" s="1563"/>
      <c r="F1632" s="1563"/>
      <c r="G1632" s="1563"/>
      <c r="H1632" s="1563"/>
      <c r="I1632" s="1563"/>
      <c r="J1632" s="1564"/>
    </row>
    <row r="1633" spans="1:10" hidden="1">
      <c r="A1633" s="1568" t="s">
        <v>682</v>
      </c>
      <c r="B1633" s="1569"/>
      <c r="C1633" s="1570"/>
      <c r="D1633" s="1570"/>
      <c r="E1633" s="1570"/>
      <c r="F1633" s="1569" t="s">
        <v>91</v>
      </c>
      <c r="G1633" s="1569"/>
      <c r="H1633" s="1571"/>
      <c r="I1633" s="1571"/>
      <c r="J1633" s="1572"/>
    </row>
    <row r="1634" spans="1:10" hidden="1">
      <c r="A1634" s="1568" t="s">
        <v>89</v>
      </c>
      <c r="B1634" s="1569"/>
      <c r="C1634" s="1570"/>
      <c r="D1634" s="1570"/>
      <c r="E1634" s="1570"/>
      <c r="F1634" s="1569" t="s">
        <v>92</v>
      </c>
      <c r="G1634" s="1569"/>
      <c r="H1634" s="1571"/>
      <c r="I1634" s="1571"/>
      <c r="J1634" s="1572"/>
    </row>
    <row r="1635" spans="1:10" hidden="1">
      <c r="A1635" s="1568" t="s">
        <v>90</v>
      </c>
      <c r="B1635" s="1569"/>
      <c r="C1635" s="1584"/>
      <c r="D1635" s="1584"/>
      <c r="E1635" s="1584"/>
      <c r="F1635" s="1569" t="s">
        <v>93</v>
      </c>
      <c r="G1635" s="1569"/>
      <c r="H1635" s="1571"/>
      <c r="I1635" s="1571"/>
      <c r="J1635" s="1572"/>
    </row>
    <row r="1636" spans="1:10" hidden="1">
      <c r="A1636" s="1568" t="s">
        <v>1213</v>
      </c>
      <c r="B1636" s="1569"/>
      <c r="C1636" s="1584"/>
      <c r="D1636" s="1584"/>
      <c r="E1636" s="1584"/>
      <c r="F1636" s="1569" t="s">
        <v>15</v>
      </c>
      <c r="G1636" s="1569"/>
      <c r="H1636" s="1650"/>
      <c r="I1636" s="1570"/>
      <c r="J1636" s="1577"/>
    </row>
    <row r="1637" spans="1:10" hidden="1">
      <c r="A1637" s="1568" t="s">
        <v>1214</v>
      </c>
      <c r="B1637" s="1569"/>
      <c r="C1637" s="1584"/>
      <c r="D1637" s="1584"/>
      <c r="E1637" s="1584"/>
      <c r="F1637" s="1569" t="s">
        <v>714</v>
      </c>
      <c r="G1637" s="1569"/>
      <c r="H1637" s="1584"/>
      <c r="I1637" s="1584"/>
      <c r="J1637" s="1651"/>
    </row>
    <row r="1638" spans="1:10" hidden="1">
      <c r="A1638" s="1568" t="s">
        <v>11</v>
      </c>
      <c r="B1638" s="1569"/>
      <c r="C1638" s="1584"/>
      <c r="D1638" s="1584"/>
      <c r="E1638" s="1584"/>
      <c r="F1638" s="1587" t="s">
        <v>1232</v>
      </c>
      <c r="G1638" s="1587"/>
      <c r="H1638" s="1588"/>
      <c r="I1638" s="1589"/>
      <c r="J1638" s="1590"/>
    </row>
    <row r="1639" spans="1:10" hidden="1">
      <c r="A1639" s="1568" t="s">
        <v>13</v>
      </c>
      <c r="B1639" s="1569"/>
      <c r="C1639" s="1584"/>
      <c r="D1639" s="1584"/>
      <c r="E1639" s="1584"/>
      <c r="F1639" s="1587"/>
      <c r="G1639" s="1587"/>
      <c r="H1639" s="1580"/>
      <c r="I1639" s="1578"/>
      <c r="J1639" s="1579"/>
    </row>
    <row r="1640" spans="1:10" hidden="1">
      <c r="A1640" s="1568" t="s">
        <v>14</v>
      </c>
      <c r="B1640" s="1569"/>
      <c r="C1640" s="1581"/>
      <c r="D1640" s="1581"/>
      <c r="E1640" s="1581"/>
      <c r="F1640" s="1582"/>
      <c r="G1640" s="1582"/>
      <c r="H1640" s="1583"/>
      <c r="I1640" s="1570"/>
      <c r="J1640" s="1577"/>
    </row>
    <row r="1641" spans="1:10" hidden="1">
      <c r="A1641" s="542"/>
      <c r="B1641" s="543"/>
      <c r="C1641" s="543"/>
      <c r="D1641" s="543"/>
      <c r="E1641" s="543"/>
      <c r="F1641" s="543"/>
      <c r="G1641" s="543"/>
      <c r="H1641" s="543"/>
      <c r="I1641" s="543"/>
      <c r="J1641" s="544"/>
    </row>
    <row r="1642" spans="1:10" ht="15.75" hidden="1">
      <c r="A1642" s="1562" t="s">
        <v>1223</v>
      </c>
      <c r="B1642" s="1563"/>
      <c r="C1642" s="1563"/>
      <c r="D1642" s="1563"/>
      <c r="E1642" s="1563"/>
      <c r="F1642" s="1563"/>
      <c r="G1642" s="1563"/>
      <c r="H1642" s="1563"/>
      <c r="I1642" s="1563"/>
      <c r="J1642" s="1564"/>
    </row>
    <row r="1643" spans="1:10" hidden="1">
      <c r="A1643" s="1568"/>
      <c r="B1643" s="1569"/>
      <c r="C1643" s="1665"/>
      <c r="D1643" s="1578"/>
      <c r="E1643" s="1578"/>
      <c r="F1643" s="1569" t="s">
        <v>1225</v>
      </c>
      <c r="G1643" s="1569"/>
      <c r="H1643" s="1570"/>
      <c r="I1643" s="1570"/>
      <c r="J1643" s="1577"/>
    </row>
    <row r="1644" spans="1:10" hidden="1">
      <c r="A1644" s="1568"/>
      <c r="B1644" s="1569"/>
      <c r="C1644" s="1578"/>
      <c r="D1644" s="1578"/>
      <c r="E1644" s="1578"/>
      <c r="F1644" s="1578"/>
      <c r="G1644" s="1578"/>
      <c r="H1644" s="1578"/>
      <c r="I1644" s="1578"/>
      <c r="J1644" s="1579"/>
    </row>
    <row r="1645" spans="1:10" hidden="1">
      <c r="A1645" s="1568" t="s">
        <v>1226</v>
      </c>
      <c r="B1645" s="1569"/>
      <c r="C1645" s="1570"/>
      <c r="D1645" s="1570"/>
      <c r="E1645" s="1570"/>
      <c r="F1645" s="1569" t="s">
        <v>14</v>
      </c>
      <c r="G1645" s="1569"/>
      <c r="H1645" s="1574"/>
      <c r="I1645" s="1574"/>
      <c r="J1645" s="1575"/>
    </row>
    <row r="1646" spans="1:10" hidden="1">
      <c r="A1646" s="1568" t="s">
        <v>1213</v>
      </c>
      <c r="B1646" s="1569"/>
      <c r="C1646" s="1570"/>
      <c r="D1646" s="1570"/>
      <c r="E1646" s="1570"/>
      <c r="F1646" s="1569" t="s">
        <v>12</v>
      </c>
      <c r="G1646" s="1569"/>
      <c r="H1646" s="1571"/>
      <c r="I1646" s="1571"/>
      <c r="J1646" s="1572"/>
    </row>
    <row r="1647" spans="1:10" hidden="1">
      <c r="A1647" s="1568" t="s">
        <v>1214</v>
      </c>
      <c r="B1647" s="1569"/>
      <c r="C1647" s="1570"/>
      <c r="D1647" s="1570"/>
      <c r="E1647" s="1570"/>
      <c r="F1647" s="1569" t="s">
        <v>1006</v>
      </c>
      <c r="G1647" s="1569"/>
      <c r="H1647" s="1571"/>
      <c r="I1647" s="1571"/>
      <c r="J1647" s="1572"/>
    </row>
    <row r="1648" spans="1:10" hidden="1">
      <c r="A1648" s="1568" t="s">
        <v>11</v>
      </c>
      <c r="B1648" s="1569"/>
      <c r="C1648" s="1570"/>
      <c r="D1648" s="1570"/>
      <c r="E1648" s="1570"/>
      <c r="F1648" s="1569" t="s">
        <v>15</v>
      </c>
      <c r="G1648" s="1569"/>
      <c r="H1648" s="1650"/>
      <c r="I1648" s="1570"/>
      <c r="J1648" s="1577"/>
    </row>
    <row r="1649" spans="1:10" hidden="1">
      <c r="A1649" s="1568" t="s">
        <v>13</v>
      </c>
      <c r="B1649" s="1569"/>
      <c r="C1649" s="1570"/>
      <c r="D1649" s="1570"/>
      <c r="E1649" s="1570"/>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2" t="s">
        <v>1236</v>
      </c>
      <c r="B1651" s="1563"/>
      <c r="C1651" s="1563"/>
      <c r="D1651" s="1563"/>
      <c r="E1651" s="1563"/>
      <c r="F1651" s="1563"/>
      <c r="G1651" s="1563"/>
      <c r="H1651" s="1563"/>
      <c r="I1651" s="1563"/>
      <c r="J1651" s="1564"/>
    </row>
    <row r="1652" spans="1:10" ht="27.75" hidden="1" customHeight="1">
      <c r="A1652" s="1565" t="s">
        <v>34</v>
      </c>
      <c r="B1652" s="1566"/>
      <c r="C1652" s="1566"/>
      <c r="D1652" s="1566"/>
      <c r="E1652" s="1567"/>
      <c r="F1652" s="548" t="s">
        <v>35</v>
      </c>
      <c r="G1652" s="549" t="s">
        <v>1227</v>
      </c>
      <c r="H1652" s="549" t="s">
        <v>1228</v>
      </c>
      <c r="I1652" s="550" t="s">
        <v>1229</v>
      </c>
      <c r="J1652" s="550" t="s">
        <v>891</v>
      </c>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idden="1">
      <c r="A1662" s="1559"/>
      <c r="B1662" s="1560"/>
      <c r="C1662" s="1560"/>
      <c r="D1662" s="1560"/>
      <c r="E1662" s="1561"/>
      <c r="F1662" s="551"/>
      <c r="G1662" s="552"/>
      <c r="H1662" s="552"/>
      <c r="I1662" s="552"/>
      <c r="J1662" s="552"/>
    </row>
    <row r="1663" spans="1:10" hidden="1">
      <c r="A1663" s="1559"/>
      <c r="B1663" s="1560"/>
      <c r="C1663" s="1560"/>
      <c r="D1663" s="1560"/>
      <c r="E1663" s="1561"/>
      <c r="F1663" s="551"/>
      <c r="G1663" s="552"/>
      <c r="H1663" s="552"/>
      <c r="I1663" s="552"/>
      <c r="J1663" s="552"/>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t="15.75" hidden="1">
      <c r="A1677" s="1562" t="s">
        <v>1237</v>
      </c>
      <c r="B1677" s="1563"/>
      <c r="C1677" s="1563"/>
      <c r="D1677" s="1563"/>
      <c r="E1677" s="1563"/>
      <c r="F1677" s="1563"/>
      <c r="G1677" s="1563"/>
      <c r="H1677" s="1563"/>
      <c r="I1677" s="1563"/>
      <c r="J1677" s="1564"/>
    </row>
    <row r="1678" spans="1:10" ht="30" hidden="1" customHeight="1">
      <c r="A1678" s="1565" t="s">
        <v>1238</v>
      </c>
      <c r="B1678" s="1566"/>
      <c r="C1678" s="1566"/>
      <c r="D1678" s="1566"/>
      <c r="E1678" s="1567"/>
      <c r="F1678" s="548" t="s">
        <v>35</v>
      </c>
      <c r="G1678" s="549" t="s">
        <v>1227</v>
      </c>
      <c r="H1678" s="549" t="s">
        <v>1228</v>
      </c>
      <c r="I1678" s="550" t="s">
        <v>1229</v>
      </c>
      <c r="J1678" s="550" t="s">
        <v>891</v>
      </c>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idden="1">
      <c r="A1688" s="1559"/>
      <c r="B1688" s="1560"/>
      <c r="C1688" s="1560"/>
      <c r="D1688" s="1560"/>
      <c r="E1688" s="1561"/>
      <c r="F1688" s="551"/>
      <c r="G1688" s="552"/>
      <c r="H1688" s="552"/>
      <c r="I1688" s="552"/>
      <c r="J1688" s="552"/>
    </row>
    <row r="1689" spans="1:10" hidden="1">
      <c r="A1689" s="1559"/>
      <c r="B1689" s="1560"/>
      <c r="C1689" s="1560"/>
      <c r="D1689" s="1560"/>
      <c r="E1689" s="1561"/>
      <c r="F1689" s="551"/>
      <c r="G1689" s="552"/>
      <c r="H1689" s="552"/>
      <c r="I1689" s="552"/>
      <c r="J1689" s="552"/>
    </row>
    <row r="1690" spans="1:10" hidden="1">
      <c r="A1690" s="1559"/>
      <c r="B1690" s="1560"/>
      <c r="C1690" s="1560"/>
      <c r="D1690" s="1560"/>
      <c r="E1690" s="1561"/>
      <c r="F1690" s="551"/>
      <c r="G1690" s="552"/>
      <c r="H1690" s="552"/>
      <c r="I1690" s="552"/>
      <c r="J1690" s="552"/>
    </row>
    <row r="1691" spans="1:10" hidden="1">
      <c r="A1691" s="1559"/>
      <c r="B1691" s="1560"/>
      <c r="C1691" s="1560"/>
      <c r="D1691" s="1560"/>
      <c r="E1691" s="1561"/>
      <c r="F1691" s="551"/>
      <c r="G1691" s="552"/>
      <c r="H1691" s="552"/>
      <c r="I1691" s="552"/>
      <c r="J1691" s="552"/>
    </row>
    <row r="1692" spans="1:10" hidden="1">
      <c r="A1692" s="1559"/>
      <c r="B1692" s="1560"/>
      <c r="C1692" s="1560"/>
      <c r="D1692" s="1560"/>
      <c r="E1692" s="1561"/>
      <c r="F1692" s="551"/>
      <c r="G1692" s="552"/>
      <c r="H1692" s="552"/>
      <c r="I1692" s="552"/>
      <c r="J1692" s="552"/>
    </row>
    <row r="1693" spans="1:10" hidden="1">
      <c r="A1693" s="1559"/>
      <c r="B1693" s="1560"/>
      <c r="C1693" s="1560"/>
      <c r="D1693" s="1560"/>
      <c r="E1693" s="1561"/>
      <c r="F1693" s="551"/>
      <c r="G1693" s="552"/>
      <c r="H1693" s="552"/>
      <c r="I1693" s="552"/>
      <c r="J1693" s="552"/>
    </row>
    <row r="1694" spans="1:10" hidden="1">
      <c r="A1694" s="1559"/>
      <c r="B1694" s="1560"/>
      <c r="C1694" s="1560"/>
      <c r="D1694" s="1560"/>
      <c r="E1694" s="1561"/>
      <c r="F1694" s="551"/>
      <c r="G1694" s="552"/>
      <c r="H1694" s="552"/>
      <c r="I1694" s="552"/>
      <c r="J1694" s="552"/>
    </row>
    <row r="1695" spans="1:10" hidden="1">
      <c r="A1695" s="1559"/>
      <c r="B1695" s="1560"/>
      <c r="C1695" s="1560"/>
      <c r="D1695" s="1560"/>
      <c r="E1695" s="1561"/>
      <c r="F1695" s="551"/>
      <c r="G1695" s="552"/>
      <c r="H1695" s="552"/>
      <c r="I1695" s="552"/>
      <c r="J1695" s="552"/>
    </row>
    <row r="1696" spans="1:10" hidden="1">
      <c r="A1696" s="1559"/>
      <c r="B1696" s="1560"/>
      <c r="C1696" s="1560"/>
      <c r="D1696" s="1560"/>
      <c r="E1696" s="1561"/>
      <c r="F1696" s="551"/>
      <c r="G1696" s="552"/>
      <c r="H1696" s="552"/>
      <c r="I1696" s="552"/>
      <c r="J1696" s="552"/>
    </row>
    <row r="1697" spans="1:10" hidden="1">
      <c r="A1697" s="1559"/>
      <c r="B1697" s="1560"/>
      <c r="C1697" s="1560"/>
      <c r="D1697" s="1560"/>
      <c r="E1697" s="1561"/>
      <c r="F1697" s="551"/>
      <c r="G1697" s="552"/>
      <c r="H1697" s="552"/>
      <c r="I1697" s="552"/>
      <c r="J1697" s="552"/>
    </row>
    <row r="1698" spans="1:10" hidden="1">
      <c r="A1698" s="1559"/>
      <c r="B1698" s="1560"/>
      <c r="C1698" s="1560"/>
      <c r="D1698" s="1560"/>
      <c r="E1698" s="1561"/>
      <c r="F1698" s="551"/>
      <c r="G1698" s="552"/>
      <c r="H1698" s="552"/>
      <c r="I1698" s="552"/>
      <c r="J1698" s="552"/>
    </row>
    <row r="1699" spans="1:10" hidden="1">
      <c r="A1699" s="1559"/>
      <c r="B1699" s="1560"/>
      <c r="C1699" s="1560"/>
      <c r="D1699" s="1560"/>
      <c r="E1699" s="1561"/>
      <c r="F1699" s="551"/>
      <c r="G1699" s="552"/>
      <c r="H1699" s="552"/>
      <c r="I1699" s="552"/>
      <c r="J1699" s="552"/>
    </row>
    <row r="1700" spans="1:10" hidden="1">
      <c r="A1700" s="1559"/>
      <c r="B1700" s="1560"/>
      <c r="C1700" s="1560"/>
      <c r="D1700" s="1560"/>
      <c r="E1700" s="1561"/>
      <c r="F1700" s="551"/>
      <c r="G1700" s="552"/>
      <c r="H1700" s="552"/>
      <c r="I1700" s="552"/>
      <c r="J1700" s="552"/>
    </row>
    <row r="1701" spans="1:10" hidden="1">
      <c r="A1701" s="1559"/>
      <c r="B1701" s="1560"/>
      <c r="C1701" s="1560"/>
      <c r="D1701" s="1560"/>
      <c r="E1701" s="1561"/>
      <c r="F1701" s="551"/>
      <c r="G1701" s="552"/>
      <c r="H1701" s="552"/>
      <c r="I1701" s="552"/>
      <c r="J1701" s="552"/>
    </row>
    <row r="1702" spans="1:10" hidden="1">
      <c r="A1702" s="1559"/>
      <c r="B1702" s="1560"/>
      <c r="C1702" s="1560"/>
      <c r="D1702" s="1560"/>
      <c r="E1702" s="1561"/>
      <c r="F1702" s="551"/>
      <c r="G1702" s="552"/>
      <c r="H1702" s="552"/>
      <c r="I1702" s="552"/>
      <c r="J1702" s="552"/>
    </row>
    <row r="1703" spans="1:10" ht="15.75" hidden="1">
      <c r="A1703" s="1556" t="s">
        <v>1230</v>
      </c>
      <c r="B1703" s="1556"/>
      <c r="C1703" s="1556"/>
      <c r="D1703" s="1556"/>
      <c r="E1703" s="1556"/>
      <c r="F1703" s="1556"/>
      <c r="G1703" s="1556"/>
      <c r="H1703" s="1556"/>
      <c r="I1703" s="1556"/>
      <c r="J1703" s="1556"/>
    </row>
    <row r="1704" spans="1:10" hidden="1">
      <c r="A1704" s="1538" t="s">
        <v>25</v>
      </c>
      <c r="B1704" s="1539"/>
      <c r="C1704" s="1539"/>
      <c r="D1704" s="1539"/>
      <c r="E1704" s="1539"/>
      <c r="F1704" s="1539"/>
      <c r="G1704" s="1539"/>
      <c r="H1704" s="1539"/>
      <c r="I1704" s="1539"/>
      <c r="J1704" s="1540"/>
    </row>
    <row r="1705" spans="1:10" hidden="1">
      <c r="A1705" s="1531" t="s">
        <v>1527</v>
      </c>
      <c r="B1705" s="1532"/>
      <c r="C1705" s="1532"/>
      <c r="D1705" s="1532"/>
      <c r="E1705" s="1532"/>
      <c r="F1705" s="1532"/>
      <c r="G1705" s="1533"/>
      <c r="H1705" s="1534"/>
      <c r="I1705" s="1535"/>
      <c r="J1705" s="1536"/>
    </row>
    <row r="1706" spans="1:10" hidden="1">
      <c r="A1706" s="1531" t="s">
        <v>30</v>
      </c>
      <c r="B1706" s="1532"/>
      <c r="C1706" s="1532"/>
      <c r="D1706" s="1532"/>
      <c r="E1706" s="1532"/>
      <c r="F1706" s="1532"/>
      <c r="G1706" s="1533"/>
      <c r="H1706" s="1557"/>
      <c r="I1706" s="1535"/>
      <c r="J1706" s="1536"/>
    </row>
    <row r="1707" spans="1:10" hidden="1">
      <c r="A1707" s="1531" t="s">
        <v>1276</v>
      </c>
      <c r="B1707" s="1532"/>
      <c r="C1707" s="1532"/>
      <c r="D1707" s="1532"/>
      <c r="E1707" s="1532"/>
      <c r="F1707" s="1532"/>
      <c r="G1707" s="1533"/>
      <c r="H1707" s="1541"/>
      <c r="I1707" s="1542"/>
      <c r="J1707" s="1543"/>
    </row>
    <row r="1708" spans="1:10" hidden="1">
      <c r="A1708" s="1531" t="s">
        <v>1277</v>
      </c>
      <c r="B1708" s="1532"/>
      <c r="C1708" s="1532"/>
      <c r="D1708" s="1532"/>
      <c r="E1708" s="1532"/>
      <c r="F1708" s="1532"/>
      <c r="G1708" s="1533"/>
      <c r="H1708" s="1544"/>
      <c r="I1708" s="1545"/>
      <c r="J1708" s="1546"/>
    </row>
    <row r="1709" spans="1:10" hidden="1">
      <c r="A1709" s="1547"/>
      <c r="B1709" s="1548"/>
      <c r="C1709" s="1548"/>
      <c r="D1709" s="1548"/>
      <c r="E1709" s="1548"/>
      <c r="F1709" s="1548"/>
      <c r="G1709" s="1548"/>
      <c r="H1709" s="1548"/>
      <c r="I1709" s="1548"/>
      <c r="J1709" s="1549"/>
    </row>
    <row r="1710" spans="1:10" hidden="1">
      <c r="A1710" s="1550"/>
      <c r="B1710" s="1551"/>
      <c r="C1710" s="1551"/>
      <c r="D1710" s="1551"/>
      <c r="E1710" s="1551"/>
      <c r="F1710" s="1551"/>
      <c r="G1710" s="1551"/>
      <c r="H1710" s="1551"/>
      <c r="I1710" s="1551"/>
      <c r="J1710" s="1552"/>
    </row>
    <row r="1711" spans="1:10" hidden="1">
      <c r="A1711" s="1550"/>
      <c r="B1711" s="1551"/>
      <c r="C1711" s="1551"/>
      <c r="D1711" s="1551"/>
      <c r="E1711" s="1551"/>
      <c r="F1711" s="1551"/>
      <c r="G1711" s="1551"/>
      <c r="H1711" s="1551"/>
      <c r="I1711" s="1551"/>
      <c r="J1711" s="1552"/>
    </row>
    <row r="1712" spans="1:10" hidden="1">
      <c r="A1712" s="1553"/>
      <c r="B1712" s="1554"/>
      <c r="C1712" s="1554"/>
      <c r="D1712" s="1554"/>
      <c r="E1712" s="1554"/>
      <c r="F1712" s="1554"/>
      <c r="G1712" s="1554"/>
      <c r="H1712" s="1554"/>
      <c r="I1712" s="1554"/>
      <c r="J1712" s="1555"/>
    </row>
    <row r="1713" spans="1:10" hidden="1">
      <c r="A1713" s="1531" t="s">
        <v>65</v>
      </c>
      <c r="B1713" s="1532"/>
      <c r="C1713" s="1532"/>
      <c r="D1713" s="1532"/>
      <c r="E1713" s="1532"/>
      <c r="F1713" s="1532"/>
      <c r="G1713" s="1533"/>
      <c r="H1713" s="1534"/>
      <c r="I1713" s="1535"/>
      <c r="J1713" s="1536"/>
    </row>
    <row r="1714" spans="1:10" ht="27" hidden="1" customHeight="1">
      <c r="A1714" s="1537" t="s">
        <v>1720</v>
      </c>
      <c r="B1714" s="1537"/>
      <c r="C1714" s="1537"/>
      <c r="D1714" s="1537"/>
      <c r="E1714" s="1537"/>
      <c r="F1714" s="1537"/>
      <c r="G1714" s="1537"/>
      <c r="H1714" s="1537"/>
      <c r="I1714" s="1537"/>
      <c r="J1714" s="1537"/>
    </row>
    <row r="1715" spans="1:10" hidden="1">
      <c r="A1715" s="1538" t="s">
        <v>1231</v>
      </c>
      <c r="B1715" s="1539"/>
      <c r="C1715" s="1539"/>
      <c r="D1715" s="1539"/>
      <c r="E1715" s="1539"/>
      <c r="F1715" s="1539"/>
      <c r="G1715" s="1539"/>
      <c r="H1715" s="1539"/>
      <c r="I1715" s="1539"/>
      <c r="J1715" s="1540"/>
    </row>
    <row r="1716" spans="1:10" hidden="1">
      <c r="A1716" s="1531" t="s">
        <v>889</v>
      </c>
      <c r="B1716" s="1532"/>
      <c r="C1716" s="1558"/>
      <c r="D1716" s="1532"/>
      <c r="E1716" s="1532"/>
      <c r="F1716" s="1532"/>
      <c r="G1716" s="1533"/>
      <c r="H1716" s="1534"/>
      <c r="I1716" s="1535"/>
      <c r="J1716" s="1536"/>
    </row>
    <row r="1717" spans="1:10" hidden="1">
      <c r="A1717" s="1531" t="s">
        <v>62</v>
      </c>
      <c r="B1717" s="1532"/>
      <c r="C1717" s="1532"/>
      <c r="D1717" s="1532"/>
      <c r="E1717" s="1532"/>
      <c r="F1717" s="1532"/>
      <c r="G1717" s="1533"/>
      <c r="H1717" s="1534"/>
      <c r="I1717" s="1535"/>
      <c r="J1717" s="1536"/>
    </row>
    <row r="1718" spans="1:10" hidden="1">
      <c r="A1718" s="1531" t="s">
        <v>95</v>
      </c>
      <c r="B1718" s="1532"/>
      <c r="C1718" s="1532"/>
      <c r="D1718" s="1532"/>
      <c r="E1718" s="1532"/>
      <c r="F1718" s="1532"/>
      <c r="G1718" s="1533"/>
      <c r="H1718" s="1534"/>
      <c r="I1718" s="1535"/>
      <c r="J1718" s="1536"/>
    </row>
    <row r="1719" spans="1:10" hidden="1">
      <c r="A1719" s="1531" t="s">
        <v>64</v>
      </c>
      <c r="B1719" s="1532"/>
      <c r="C1719" s="1532"/>
      <c r="D1719" s="1532"/>
      <c r="E1719" s="1532"/>
      <c r="F1719" s="1532"/>
      <c r="G1719" s="1533"/>
      <c r="H1719" s="1534"/>
      <c r="I1719" s="1535"/>
      <c r="J1719" s="1536"/>
    </row>
    <row r="1720" spans="1:10" ht="15.75" hidden="1">
      <c r="A1720" s="1591" t="s">
        <v>1047</v>
      </c>
      <c r="B1720" s="1592"/>
      <c r="C1720" s="1592"/>
      <c r="D1720" s="1592"/>
      <c r="E1720" s="1592"/>
      <c r="F1720" s="1592"/>
      <c r="G1720" s="1592"/>
      <c r="H1720" s="1592"/>
      <c r="I1720" s="1592"/>
      <c r="J1720" s="1593"/>
    </row>
    <row r="1721" spans="1:10" ht="15.75" hidden="1">
      <c r="A1721" s="1562" t="s">
        <v>1222</v>
      </c>
      <c r="B1721" s="1563"/>
      <c r="C1721" s="1563"/>
      <c r="D1721" s="1563"/>
      <c r="E1721" s="1563"/>
      <c r="F1721" s="1563"/>
      <c r="G1721" s="1563"/>
      <c r="H1721" s="1563"/>
      <c r="I1721" s="1563"/>
      <c r="J1721" s="1564"/>
    </row>
    <row r="1722" spans="1:10" hidden="1">
      <c r="A1722" s="1568" t="s">
        <v>682</v>
      </c>
      <c r="B1722" s="1569"/>
      <c r="C1722" s="1570"/>
      <c r="D1722" s="1570"/>
      <c r="E1722" s="1570"/>
      <c r="F1722" s="1569" t="s">
        <v>91</v>
      </c>
      <c r="G1722" s="1569"/>
      <c r="H1722" s="1571"/>
      <c r="I1722" s="1571"/>
      <c r="J1722" s="1572"/>
    </row>
    <row r="1723" spans="1:10" hidden="1">
      <c r="A1723" s="1568" t="s">
        <v>89</v>
      </c>
      <c r="B1723" s="1569"/>
      <c r="C1723" s="1570"/>
      <c r="D1723" s="1570"/>
      <c r="E1723" s="1570"/>
      <c r="F1723" s="1569" t="s">
        <v>92</v>
      </c>
      <c r="G1723" s="1569"/>
      <c r="H1723" s="1571"/>
      <c r="I1723" s="1571"/>
      <c r="J1723" s="1572"/>
    </row>
    <row r="1724" spans="1:10" hidden="1">
      <c r="A1724" s="1568" t="s">
        <v>90</v>
      </c>
      <c r="B1724" s="1569"/>
      <c r="C1724" s="1584"/>
      <c r="D1724" s="1584"/>
      <c r="E1724" s="1584"/>
      <c r="F1724" s="1569" t="s">
        <v>93</v>
      </c>
      <c r="G1724" s="1569"/>
      <c r="H1724" s="1571"/>
      <c r="I1724" s="1571"/>
      <c r="J1724" s="1572"/>
    </row>
    <row r="1725" spans="1:10" hidden="1">
      <c r="A1725" s="1568" t="s">
        <v>1213</v>
      </c>
      <c r="B1725" s="1569"/>
      <c r="C1725" s="1584"/>
      <c r="D1725" s="1584"/>
      <c r="E1725" s="1584"/>
      <c r="F1725" s="1569" t="s">
        <v>15</v>
      </c>
      <c r="G1725" s="1569"/>
      <c r="H1725" s="1650"/>
      <c r="I1725" s="1570"/>
      <c r="J1725" s="1577"/>
    </row>
    <row r="1726" spans="1:10" hidden="1">
      <c r="A1726" s="1568" t="s">
        <v>1214</v>
      </c>
      <c r="B1726" s="1569"/>
      <c r="C1726" s="1584"/>
      <c r="D1726" s="1584"/>
      <c r="E1726" s="1584"/>
      <c r="F1726" s="1569" t="s">
        <v>714</v>
      </c>
      <c r="G1726" s="1569"/>
      <c r="H1726" s="1584"/>
      <c r="I1726" s="1584"/>
      <c r="J1726" s="1651"/>
    </row>
    <row r="1727" spans="1:10" hidden="1">
      <c r="A1727" s="1568" t="s">
        <v>11</v>
      </c>
      <c r="B1727" s="1569"/>
      <c r="C1727" s="1584"/>
      <c r="D1727" s="1584"/>
      <c r="E1727" s="1584"/>
      <c r="F1727" s="1587" t="s">
        <v>1232</v>
      </c>
      <c r="G1727" s="1587"/>
      <c r="H1727" s="1588"/>
      <c r="I1727" s="1589"/>
      <c r="J1727" s="1590"/>
    </row>
    <row r="1728" spans="1:10" hidden="1">
      <c r="A1728" s="1568" t="s">
        <v>13</v>
      </c>
      <c r="B1728" s="1569"/>
      <c r="C1728" s="1584"/>
      <c r="D1728" s="1584"/>
      <c r="E1728" s="1584"/>
      <c r="F1728" s="1587"/>
      <c r="G1728" s="1587"/>
      <c r="H1728" s="1580"/>
      <c r="I1728" s="1578"/>
      <c r="J1728" s="1579"/>
    </row>
    <row r="1729" spans="1:10" hidden="1">
      <c r="A1729" s="1568" t="s">
        <v>14</v>
      </c>
      <c r="B1729" s="1569"/>
      <c r="C1729" s="1581"/>
      <c r="D1729" s="1581"/>
      <c r="E1729" s="1581"/>
      <c r="F1729" s="1582"/>
      <c r="G1729" s="1582"/>
      <c r="H1729" s="1583"/>
      <c r="I1729" s="1570"/>
      <c r="J1729" s="1577"/>
    </row>
    <row r="1730" spans="1:10" hidden="1">
      <c r="A1730" s="542"/>
      <c r="B1730" s="543"/>
      <c r="C1730" s="543"/>
      <c r="D1730" s="543"/>
      <c r="E1730" s="543"/>
      <c r="F1730" s="543"/>
      <c r="G1730" s="543"/>
      <c r="H1730" s="543"/>
      <c r="I1730" s="543"/>
      <c r="J1730" s="544"/>
    </row>
    <row r="1731" spans="1:10" ht="15.75" hidden="1">
      <c r="A1731" s="1562" t="s">
        <v>1223</v>
      </c>
      <c r="B1731" s="1563"/>
      <c r="C1731" s="1563"/>
      <c r="D1731" s="1563"/>
      <c r="E1731" s="1563"/>
      <c r="F1731" s="1563"/>
      <c r="G1731" s="1563"/>
      <c r="H1731" s="1563"/>
      <c r="I1731" s="1563"/>
      <c r="J1731" s="1564"/>
    </row>
    <row r="1732" spans="1:10" hidden="1">
      <c r="A1732" s="1568"/>
      <c r="B1732" s="1569"/>
      <c r="C1732" s="1665"/>
      <c r="D1732" s="1578"/>
      <c r="E1732" s="1578"/>
      <c r="F1732" s="1569" t="s">
        <v>1225</v>
      </c>
      <c r="G1732" s="1569"/>
      <c r="H1732" s="1570"/>
      <c r="I1732" s="1570"/>
      <c r="J1732" s="1577"/>
    </row>
    <row r="1733" spans="1:10" hidden="1">
      <c r="A1733" s="1568"/>
      <c r="B1733" s="1569"/>
      <c r="C1733" s="1578"/>
      <c r="D1733" s="1578"/>
      <c r="E1733" s="1578"/>
      <c r="F1733" s="1578"/>
      <c r="G1733" s="1578"/>
      <c r="H1733" s="1578"/>
      <c r="I1733" s="1578"/>
      <c r="J1733" s="1579"/>
    </row>
    <row r="1734" spans="1:10" hidden="1">
      <c r="A1734" s="1568" t="s">
        <v>1226</v>
      </c>
      <c r="B1734" s="1569"/>
      <c r="C1734" s="1570"/>
      <c r="D1734" s="1570"/>
      <c r="E1734" s="1570"/>
      <c r="F1734" s="1569" t="s">
        <v>14</v>
      </c>
      <c r="G1734" s="1569"/>
      <c r="H1734" s="1574"/>
      <c r="I1734" s="1574"/>
      <c r="J1734" s="1575"/>
    </row>
    <row r="1735" spans="1:10" hidden="1">
      <c r="A1735" s="1568" t="s">
        <v>1213</v>
      </c>
      <c r="B1735" s="1569"/>
      <c r="C1735" s="1570"/>
      <c r="D1735" s="1570"/>
      <c r="E1735" s="1570"/>
      <c r="F1735" s="1569" t="s">
        <v>12</v>
      </c>
      <c r="G1735" s="1569"/>
      <c r="H1735" s="1571"/>
      <c r="I1735" s="1571"/>
      <c r="J1735" s="1572"/>
    </row>
    <row r="1736" spans="1:10" hidden="1">
      <c r="A1736" s="1568" t="s">
        <v>1214</v>
      </c>
      <c r="B1736" s="1569"/>
      <c r="C1736" s="1570"/>
      <c r="D1736" s="1570"/>
      <c r="E1736" s="1570"/>
      <c r="F1736" s="1569" t="s">
        <v>1006</v>
      </c>
      <c r="G1736" s="1569"/>
      <c r="H1736" s="1571"/>
      <c r="I1736" s="1571"/>
      <c r="J1736" s="1572"/>
    </row>
    <row r="1737" spans="1:10" hidden="1">
      <c r="A1737" s="1568" t="s">
        <v>11</v>
      </c>
      <c r="B1737" s="1569"/>
      <c r="C1737" s="1570"/>
      <c r="D1737" s="1570"/>
      <c r="E1737" s="1570"/>
      <c r="F1737" s="1569" t="s">
        <v>15</v>
      </c>
      <c r="G1737" s="1569"/>
      <c r="H1737" s="1650"/>
      <c r="I1737" s="1570"/>
      <c r="J1737" s="1577"/>
    </row>
    <row r="1738" spans="1:10" hidden="1">
      <c r="A1738" s="1568" t="s">
        <v>13</v>
      </c>
      <c r="B1738" s="1569"/>
      <c r="C1738" s="1570"/>
      <c r="D1738" s="1570"/>
      <c r="E1738" s="1570"/>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2" t="s">
        <v>1236</v>
      </c>
      <c r="B1740" s="1563"/>
      <c r="C1740" s="1563"/>
      <c r="D1740" s="1563"/>
      <c r="E1740" s="1563"/>
      <c r="F1740" s="1563"/>
      <c r="G1740" s="1563"/>
      <c r="H1740" s="1563"/>
      <c r="I1740" s="1563"/>
      <c r="J1740" s="1564"/>
    </row>
    <row r="1741" spans="1:10" ht="29.25" hidden="1" customHeight="1">
      <c r="A1741" s="1565" t="s">
        <v>34</v>
      </c>
      <c r="B1741" s="1566"/>
      <c r="C1741" s="1566"/>
      <c r="D1741" s="1566"/>
      <c r="E1741" s="1567"/>
      <c r="F1741" s="548" t="s">
        <v>35</v>
      </c>
      <c r="G1741" s="549" t="s">
        <v>1227</v>
      </c>
      <c r="H1741" s="549" t="s">
        <v>1228</v>
      </c>
      <c r="I1741" s="550" t="s">
        <v>1229</v>
      </c>
      <c r="J1741" s="550" t="s">
        <v>891</v>
      </c>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idden="1">
      <c r="A1751" s="1559"/>
      <c r="B1751" s="1560"/>
      <c r="C1751" s="1560"/>
      <c r="D1751" s="1560"/>
      <c r="E1751" s="1561"/>
      <c r="F1751" s="551"/>
      <c r="G1751" s="552"/>
      <c r="H1751" s="552"/>
      <c r="I1751" s="552"/>
      <c r="J1751" s="552"/>
    </row>
    <row r="1752" spans="1:10" hidden="1">
      <c r="A1752" s="1559"/>
      <c r="B1752" s="1560"/>
      <c r="C1752" s="1560"/>
      <c r="D1752" s="1560"/>
      <c r="E1752" s="1561"/>
      <c r="F1752" s="551"/>
      <c r="G1752" s="552"/>
      <c r="H1752" s="552"/>
      <c r="I1752" s="552"/>
      <c r="J1752" s="552"/>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t="15.75" hidden="1">
      <c r="A1766" s="1562" t="s">
        <v>1237</v>
      </c>
      <c r="B1766" s="1563"/>
      <c r="C1766" s="1563"/>
      <c r="D1766" s="1563"/>
      <c r="E1766" s="1563"/>
      <c r="F1766" s="1563"/>
      <c r="G1766" s="1563"/>
      <c r="H1766" s="1563"/>
      <c r="I1766" s="1563"/>
      <c r="J1766" s="1564"/>
    </row>
    <row r="1767" spans="1:10" ht="30" hidden="1" customHeight="1">
      <c r="A1767" s="1565" t="s">
        <v>1238</v>
      </c>
      <c r="B1767" s="1566"/>
      <c r="C1767" s="1566"/>
      <c r="D1767" s="1566"/>
      <c r="E1767" s="1567"/>
      <c r="F1767" s="548" t="s">
        <v>35</v>
      </c>
      <c r="G1767" s="549" t="s">
        <v>1227</v>
      </c>
      <c r="H1767" s="549" t="s">
        <v>1228</v>
      </c>
      <c r="I1767" s="550" t="s">
        <v>1229</v>
      </c>
      <c r="J1767" s="550" t="s">
        <v>891</v>
      </c>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idden="1">
      <c r="A1777" s="1559"/>
      <c r="B1777" s="1560"/>
      <c r="C1777" s="1560"/>
      <c r="D1777" s="1560"/>
      <c r="E1777" s="1561"/>
      <c r="F1777" s="551"/>
      <c r="G1777" s="552"/>
      <c r="H1777" s="552"/>
      <c r="I1777" s="552"/>
      <c r="J1777" s="552"/>
    </row>
    <row r="1778" spans="1:10" hidden="1">
      <c r="A1778" s="1559"/>
      <c r="B1778" s="1560"/>
      <c r="C1778" s="1560"/>
      <c r="D1778" s="1560"/>
      <c r="E1778" s="1561"/>
      <c r="F1778" s="551"/>
      <c r="G1778" s="552"/>
      <c r="H1778" s="552"/>
      <c r="I1778" s="552"/>
      <c r="J1778" s="552"/>
    </row>
    <row r="1779" spans="1:10" hidden="1">
      <c r="A1779" s="1559"/>
      <c r="B1779" s="1560"/>
      <c r="C1779" s="1560"/>
      <c r="D1779" s="1560"/>
      <c r="E1779" s="1561"/>
      <c r="F1779" s="551"/>
      <c r="G1779" s="552"/>
      <c r="H1779" s="552"/>
      <c r="I1779" s="552"/>
      <c r="J1779" s="552"/>
    </row>
    <row r="1780" spans="1:10" hidden="1">
      <c r="A1780" s="1559"/>
      <c r="B1780" s="1560"/>
      <c r="C1780" s="1560"/>
      <c r="D1780" s="1560"/>
      <c r="E1780" s="1561"/>
      <c r="F1780" s="551"/>
      <c r="G1780" s="552"/>
      <c r="H1780" s="552"/>
      <c r="I1780" s="552"/>
      <c r="J1780" s="552"/>
    </row>
    <row r="1781" spans="1:10" hidden="1">
      <c r="A1781" s="1559"/>
      <c r="B1781" s="1560"/>
      <c r="C1781" s="1560"/>
      <c r="D1781" s="1560"/>
      <c r="E1781" s="1561"/>
      <c r="F1781" s="551"/>
      <c r="G1781" s="552"/>
      <c r="H1781" s="552"/>
      <c r="I1781" s="552"/>
      <c r="J1781" s="552"/>
    </row>
    <row r="1782" spans="1:10" hidden="1">
      <c r="A1782" s="1559"/>
      <c r="B1782" s="1560"/>
      <c r="C1782" s="1560"/>
      <c r="D1782" s="1560"/>
      <c r="E1782" s="1561"/>
      <c r="F1782" s="551"/>
      <c r="G1782" s="552"/>
      <c r="H1782" s="552"/>
      <c r="I1782" s="552"/>
      <c r="J1782" s="552"/>
    </row>
    <row r="1783" spans="1:10" hidden="1">
      <c r="A1783" s="1559"/>
      <c r="B1783" s="1560"/>
      <c r="C1783" s="1560"/>
      <c r="D1783" s="1560"/>
      <c r="E1783" s="1561"/>
      <c r="F1783" s="551"/>
      <c r="G1783" s="552"/>
      <c r="H1783" s="552"/>
      <c r="I1783" s="552"/>
      <c r="J1783" s="552"/>
    </row>
    <row r="1784" spans="1:10" hidden="1">
      <c r="A1784" s="1559"/>
      <c r="B1784" s="1560"/>
      <c r="C1784" s="1560"/>
      <c r="D1784" s="1560"/>
      <c r="E1784" s="1561"/>
      <c r="F1784" s="551"/>
      <c r="G1784" s="552"/>
      <c r="H1784" s="552"/>
      <c r="I1784" s="552"/>
      <c r="J1784" s="552"/>
    </row>
    <row r="1785" spans="1:10" hidden="1">
      <c r="A1785" s="1559"/>
      <c r="B1785" s="1560"/>
      <c r="C1785" s="1560"/>
      <c r="D1785" s="1560"/>
      <c r="E1785" s="1561"/>
      <c r="F1785" s="551"/>
      <c r="G1785" s="552"/>
      <c r="H1785" s="552"/>
      <c r="I1785" s="552"/>
      <c r="J1785" s="552"/>
    </row>
    <row r="1786" spans="1:10" hidden="1">
      <c r="A1786" s="1559"/>
      <c r="B1786" s="1560"/>
      <c r="C1786" s="1560"/>
      <c r="D1786" s="1560"/>
      <c r="E1786" s="1561"/>
      <c r="F1786" s="551"/>
      <c r="G1786" s="552"/>
      <c r="H1786" s="552"/>
      <c r="I1786" s="552"/>
      <c r="J1786" s="552"/>
    </row>
    <row r="1787" spans="1:10" hidden="1">
      <c r="A1787" s="1559"/>
      <c r="B1787" s="1560"/>
      <c r="C1787" s="1560"/>
      <c r="D1787" s="1560"/>
      <c r="E1787" s="1561"/>
      <c r="F1787" s="551"/>
      <c r="G1787" s="552"/>
      <c r="H1787" s="552"/>
      <c r="I1787" s="552"/>
      <c r="J1787" s="552"/>
    </row>
    <row r="1788" spans="1:10" hidden="1">
      <c r="A1788" s="1559"/>
      <c r="B1788" s="1560"/>
      <c r="C1788" s="1560"/>
      <c r="D1788" s="1560"/>
      <c r="E1788" s="1561"/>
      <c r="F1788" s="551"/>
      <c r="G1788" s="552"/>
      <c r="H1788" s="552"/>
      <c r="I1788" s="552"/>
      <c r="J1788" s="552"/>
    </row>
    <row r="1789" spans="1:10" hidden="1">
      <c r="A1789" s="1559"/>
      <c r="B1789" s="1560"/>
      <c r="C1789" s="1560"/>
      <c r="D1789" s="1560"/>
      <c r="E1789" s="1561"/>
      <c r="F1789" s="551"/>
      <c r="G1789" s="552"/>
      <c r="H1789" s="552"/>
      <c r="I1789" s="552"/>
      <c r="J1789" s="552"/>
    </row>
    <row r="1790" spans="1:10" hidden="1">
      <c r="A1790" s="1559"/>
      <c r="B1790" s="1560"/>
      <c r="C1790" s="1560"/>
      <c r="D1790" s="1560"/>
      <c r="E1790" s="1561"/>
      <c r="F1790" s="551"/>
      <c r="G1790" s="552"/>
      <c r="H1790" s="552"/>
      <c r="I1790" s="552"/>
      <c r="J1790" s="552"/>
    </row>
    <row r="1791" spans="1:10" hidden="1">
      <c r="A1791" s="1559"/>
      <c r="B1791" s="1560"/>
      <c r="C1791" s="1560"/>
      <c r="D1791" s="1560"/>
      <c r="E1791" s="1561"/>
      <c r="F1791" s="551"/>
      <c r="G1791" s="552"/>
      <c r="H1791" s="552"/>
      <c r="I1791" s="552"/>
      <c r="J1791" s="552"/>
    </row>
    <row r="1792" spans="1:10" ht="15.75" hidden="1">
      <c r="A1792" s="1556" t="s">
        <v>1230</v>
      </c>
      <c r="B1792" s="1556"/>
      <c r="C1792" s="1556"/>
      <c r="D1792" s="1556"/>
      <c r="E1792" s="1556"/>
      <c r="F1792" s="1556"/>
      <c r="G1792" s="1556"/>
      <c r="H1792" s="1556"/>
      <c r="I1792" s="1556"/>
      <c r="J1792" s="1556"/>
    </row>
    <row r="1793" spans="1:10" hidden="1">
      <c r="A1793" s="1538" t="s">
        <v>25</v>
      </c>
      <c r="B1793" s="1539"/>
      <c r="C1793" s="1539"/>
      <c r="D1793" s="1539"/>
      <c r="E1793" s="1539"/>
      <c r="F1793" s="1539"/>
      <c r="G1793" s="1539"/>
      <c r="H1793" s="1539"/>
      <c r="I1793" s="1539"/>
      <c r="J1793" s="1540"/>
    </row>
    <row r="1794" spans="1:10" hidden="1">
      <c r="A1794" s="1531" t="s">
        <v>1527</v>
      </c>
      <c r="B1794" s="1532"/>
      <c r="C1794" s="1532"/>
      <c r="D1794" s="1532"/>
      <c r="E1794" s="1532"/>
      <c r="F1794" s="1532"/>
      <c r="G1794" s="1533"/>
      <c r="H1794" s="1534"/>
      <c r="I1794" s="1535"/>
      <c r="J1794" s="1536"/>
    </row>
    <row r="1795" spans="1:10" hidden="1">
      <c r="A1795" s="1531" t="s">
        <v>30</v>
      </c>
      <c r="B1795" s="1532"/>
      <c r="C1795" s="1532"/>
      <c r="D1795" s="1532"/>
      <c r="E1795" s="1532"/>
      <c r="F1795" s="1532"/>
      <c r="G1795" s="1533"/>
      <c r="H1795" s="1557"/>
      <c r="I1795" s="1535"/>
      <c r="J1795" s="1536"/>
    </row>
    <row r="1796" spans="1:10" hidden="1">
      <c r="A1796" s="1531" t="s">
        <v>1276</v>
      </c>
      <c r="B1796" s="1532"/>
      <c r="C1796" s="1532"/>
      <c r="D1796" s="1532"/>
      <c r="E1796" s="1532"/>
      <c r="F1796" s="1532"/>
      <c r="G1796" s="1533"/>
      <c r="H1796" s="1541"/>
      <c r="I1796" s="1542"/>
      <c r="J1796" s="1543"/>
    </row>
    <row r="1797" spans="1:10" hidden="1">
      <c r="A1797" s="1531" t="s">
        <v>1277</v>
      </c>
      <c r="B1797" s="1532"/>
      <c r="C1797" s="1532"/>
      <c r="D1797" s="1532"/>
      <c r="E1797" s="1532"/>
      <c r="F1797" s="1532"/>
      <c r="G1797" s="1533"/>
      <c r="H1797" s="1544"/>
      <c r="I1797" s="1545"/>
      <c r="J1797" s="1546"/>
    </row>
    <row r="1798" spans="1:10" hidden="1">
      <c r="A1798" s="1547"/>
      <c r="B1798" s="1548"/>
      <c r="C1798" s="1548"/>
      <c r="D1798" s="1548"/>
      <c r="E1798" s="1548"/>
      <c r="F1798" s="1548"/>
      <c r="G1798" s="1548"/>
      <c r="H1798" s="1548"/>
      <c r="I1798" s="1548"/>
      <c r="J1798" s="1549"/>
    </row>
    <row r="1799" spans="1:10" hidden="1">
      <c r="A1799" s="1550"/>
      <c r="B1799" s="1551"/>
      <c r="C1799" s="1551"/>
      <c r="D1799" s="1551"/>
      <c r="E1799" s="1551"/>
      <c r="F1799" s="1551"/>
      <c r="G1799" s="1551"/>
      <c r="H1799" s="1551"/>
      <c r="I1799" s="1551"/>
      <c r="J1799" s="1552"/>
    </row>
    <row r="1800" spans="1:10" hidden="1">
      <c r="A1800" s="1550"/>
      <c r="B1800" s="1551"/>
      <c r="C1800" s="1551"/>
      <c r="D1800" s="1551"/>
      <c r="E1800" s="1551"/>
      <c r="F1800" s="1551"/>
      <c r="G1800" s="1551"/>
      <c r="H1800" s="1551"/>
      <c r="I1800" s="1551"/>
      <c r="J1800" s="1552"/>
    </row>
    <row r="1801" spans="1:10" hidden="1">
      <c r="A1801" s="1553"/>
      <c r="B1801" s="1554"/>
      <c r="C1801" s="1554"/>
      <c r="D1801" s="1554"/>
      <c r="E1801" s="1554"/>
      <c r="F1801" s="1554"/>
      <c r="G1801" s="1554"/>
      <c r="H1801" s="1554"/>
      <c r="I1801" s="1554"/>
      <c r="J1801" s="1555"/>
    </row>
    <row r="1802" spans="1:10" hidden="1">
      <c r="A1802" s="1531" t="s">
        <v>65</v>
      </c>
      <c r="B1802" s="1532"/>
      <c r="C1802" s="1532"/>
      <c r="D1802" s="1532"/>
      <c r="E1802" s="1532"/>
      <c r="F1802" s="1532"/>
      <c r="G1802" s="1533"/>
      <c r="H1802" s="1534"/>
      <c r="I1802" s="1535"/>
      <c r="J1802" s="1536"/>
    </row>
    <row r="1803" spans="1:10" ht="24.75" hidden="1" customHeight="1">
      <c r="A1803" s="1537" t="s">
        <v>1720</v>
      </c>
      <c r="B1803" s="1537"/>
      <c r="C1803" s="1537"/>
      <c r="D1803" s="1537"/>
      <c r="E1803" s="1537"/>
      <c r="F1803" s="1537"/>
      <c r="G1803" s="1537"/>
      <c r="H1803" s="1537"/>
      <c r="I1803" s="1537"/>
      <c r="J1803" s="1537"/>
    </row>
    <row r="1804" spans="1:10" hidden="1">
      <c r="A1804" s="1538" t="s">
        <v>1231</v>
      </c>
      <c r="B1804" s="1539"/>
      <c r="C1804" s="1539"/>
      <c r="D1804" s="1539"/>
      <c r="E1804" s="1539"/>
      <c r="F1804" s="1539"/>
      <c r="G1804" s="1539"/>
      <c r="H1804" s="1539"/>
      <c r="I1804" s="1539"/>
      <c r="J1804" s="1540"/>
    </row>
    <row r="1805" spans="1:10" hidden="1">
      <c r="A1805" s="1531" t="s">
        <v>889</v>
      </c>
      <c r="B1805" s="1532"/>
      <c r="C1805" s="1558"/>
      <c r="D1805" s="1532"/>
      <c r="E1805" s="1532"/>
      <c r="F1805" s="1532"/>
      <c r="G1805" s="1533"/>
      <c r="H1805" s="1534"/>
      <c r="I1805" s="1535"/>
      <c r="J1805" s="1536"/>
    </row>
    <row r="1806" spans="1:10" hidden="1">
      <c r="A1806" s="1531" t="s">
        <v>62</v>
      </c>
      <c r="B1806" s="1532"/>
      <c r="C1806" s="1532"/>
      <c r="D1806" s="1532"/>
      <c r="E1806" s="1532"/>
      <c r="F1806" s="1532"/>
      <c r="G1806" s="1533"/>
      <c r="H1806" s="1534"/>
      <c r="I1806" s="1535"/>
      <c r="J1806" s="1536"/>
    </row>
    <row r="1807" spans="1:10" hidden="1">
      <c r="A1807" s="1531" t="s">
        <v>95</v>
      </c>
      <c r="B1807" s="1532"/>
      <c r="C1807" s="1532"/>
      <c r="D1807" s="1532"/>
      <c r="E1807" s="1532"/>
      <c r="F1807" s="1532"/>
      <c r="G1807" s="1533"/>
      <c r="H1807" s="1534"/>
      <c r="I1807" s="1535"/>
      <c r="J1807" s="1536"/>
    </row>
    <row r="1808" spans="1:10" hidden="1">
      <c r="A1808" s="1531" t="s">
        <v>64</v>
      </c>
      <c r="B1808" s="1532"/>
      <c r="C1808" s="1532"/>
      <c r="D1808" s="1532"/>
      <c r="E1808" s="1532"/>
      <c r="F1808" s="1532"/>
      <c r="G1808" s="1533"/>
      <c r="H1808" s="1534"/>
      <c r="I1808" s="1535"/>
      <c r="J1808" s="1536"/>
    </row>
    <row r="1809" spans="1:10" ht="15.75" hidden="1">
      <c r="A1809" s="1591" t="s">
        <v>1047</v>
      </c>
      <c r="B1809" s="1592"/>
      <c r="C1809" s="1592"/>
      <c r="D1809" s="1592"/>
      <c r="E1809" s="1592"/>
      <c r="F1809" s="1592"/>
      <c r="G1809" s="1592"/>
      <c r="H1809" s="1592"/>
      <c r="I1809" s="1592"/>
      <c r="J1809" s="1593"/>
    </row>
    <row r="1810" spans="1:10" ht="15.75" hidden="1">
      <c r="A1810" s="1562" t="s">
        <v>1222</v>
      </c>
      <c r="B1810" s="1563"/>
      <c r="C1810" s="1563"/>
      <c r="D1810" s="1563"/>
      <c r="E1810" s="1563"/>
      <c r="F1810" s="1563"/>
      <c r="G1810" s="1563"/>
      <c r="H1810" s="1563"/>
      <c r="I1810" s="1563"/>
      <c r="J1810" s="1564"/>
    </row>
    <row r="1811" spans="1:10" hidden="1">
      <c r="A1811" s="1568" t="s">
        <v>682</v>
      </c>
      <c r="B1811" s="1569"/>
      <c r="C1811" s="1570"/>
      <c r="D1811" s="1570"/>
      <c r="E1811" s="1570"/>
      <c r="F1811" s="1569" t="s">
        <v>91</v>
      </c>
      <c r="G1811" s="1569"/>
      <c r="H1811" s="1571"/>
      <c r="I1811" s="1571"/>
      <c r="J1811" s="1572"/>
    </row>
    <row r="1812" spans="1:10" hidden="1">
      <c r="A1812" s="1568" t="s">
        <v>89</v>
      </c>
      <c r="B1812" s="1569"/>
      <c r="C1812" s="1570"/>
      <c r="D1812" s="1570"/>
      <c r="E1812" s="1570"/>
      <c r="F1812" s="1569" t="s">
        <v>92</v>
      </c>
      <c r="G1812" s="1569"/>
      <c r="H1812" s="1571"/>
      <c r="I1812" s="1571"/>
      <c r="J1812" s="1572"/>
    </row>
    <row r="1813" spans="1:10" hidden="1">
      <c r="A1813" s="1568" t="s">
        <v>90</v>
      </c>
      <c r="B1813" s="1569"/>
      <c r="C1813" s="1584"/>
      <c r="D1813" s="1584"/>
      <c r="E1813" s="1584"/>
      <c r="F1813" s="1569" t="s">
        <v>93</v>
      </c>
      <c r="G1813" s="1569"/>
      <c r="H1813" s="1571"/>
      <c r="I1813" s="1571"/>
      <c r="J1813" s="1572"/>
    </row>
    <row r="1814" spans="1:10" hidden="1">
      <c r="A1814" s="1568" t="s">
        <v>1213</v>
      </c>
      <c r="B1814" s="1569"/>
      <c r="C1814" s="1584"/>
      <c r="D1814" s="1584"/>
      <c r="E1814" s="1584"/>
      <c r="F1814" s="1569" t="s">
        <v>15</v>
      </c>
      <c r="G1814" s="1569"/>
      <c r="H1814" s="1650"/>
      <c r="I1814" s="1570"/>
      <c r="J1814" s="1577"/>
    </row>
    <row r="1815" spans="1:10" hidden="1">
      <c r="A1815" s="1568" t="s">
        <v>1214</v>
      </c>
      <c r="B1815" s="1569"/>
      <c r="C1815" s="1584"/>
      <c r="D1815" s="1584"/>
      <c r="E1815" s="1584"/>
      <c r="F1815" s="1569" t="s">
        <v>714</v>
      </c>
      <c r="G1815" s="1569"/>
      <c r="H1815" s="1584"/>
      <c r="I1815" s="1584"/>
      <c r="J1815" s="1651"/>
    </row>
    <row r="1816" spans="1:10" hidden="1">
      <c r="A1816" s="1568" t="s">
        <v>11</v>
      </c>
      <c r="B1816" s="1569"/>
      <c r="C1816" s="1584"/>
      <c r="D1816" s="1584"/>
      <c r="E1816" s="1584"/>
      <c r="F1816" s="1587" t="s">
        <v>1232</v>
      </c>
      <c r="G1816" s="1587"/>
      <c r="H1816" s="1588"/>
      <c r="I1816" s="1589"/>
      <c r="J1816" s="1590"/>
    </row>
    <row r="1817" spans="1:10" hidden="1">
      <c r="A1817" s="1568" t="s">
        <v>13</v>
      </c>
      <c r="B1817" s="1569"/>
      <c r="C1817" s="1584"/>
      <c r="D1817" s="1584"/>
      <c r="E1817" s="1584"/>
      <c r="F1817" s="1587"/>
      <c r="G1817" s="1587"/>
      <c r="H1817" s="1580"/>
      <c r="I1817" s="1578"/>
      <c r="J1817" s="1579"/>
    </row>
    <row r="1818" spans="1:10" hidden="1">
      <c r="A1818" s="1568" t="s">
        <v>14</v>
      </c>
      <c r="B1818" s="1569"/>
      <c r="C1818" s="1581"/>
      <c r="D1818" s="1581"/>
      <c r="E1818" s="1581"/>
      <c r="F1818" s="1582"/>
      <c r="G1818" s="1582"/>
      <c r="H1818" s="1583"/>
      <c r="I1818" s="1570"/>
      <c r="J1818" s="1577"/>
    </row>
    <row r="1819" spans="1:10" hidden="1">
      <c r="A1819" s="542"/>
      <c r="B1819" s="543"/>
      <c r="C1819" s="543"/>
      <c r="D1819" s="543"/>
      <c r="E1819" s="543"/>
      <c r="F1819" s="543"/>
      <c r="G1819" s="543"/>
      <c r="H1819" s="543"/>
      <c r="I1819" s="543"/>
      <c r="J1819" s="544"/>
    </row>
    <row r="1820" spans="1:10" ht="15.75" hidden="1">
      <c r="A1820" s="1562" t="s">
        <v>1223</v>
      </c>
      <c r="B1820" s="1563"/>
      <c r="C1820" s="1563"/>
      <c r="D1820" s="1563"/>
      <c r="E1820" s="1563"/>
      <c r="F1820" s="1563"/>
      <c r="G1820" s="1563"/>
      <c r="H1820" s="1563"/>
      <c r="I1820" s="1563"/>
      <c r="J1820" s="1564"/>
    </row>
    <row r="1821" spans="1:10" hidden="1">
      <c r="A1821" s="1568"/>
      <c r="B1821" s="1569"/>
      <c r="C1821" s="1665"/>
      <c r="D1821" s="1578"/>
      <c r="E1821" s="1578"/>
      <c r="F1821" s="1569" t="s">
        <v>1225</v>
      </c>
      <c r="G1821" s="1569"/>
      <c r="H1821" s="1570"/>
      <c r="I1821" s="1570"/>
      <c r="J1821" s="1577"/>
    </row>
    <row r="1822" spans="1:10" hidden="1">
      <c r="A1822" s="1568"/>
      <c r="B1822" s="1569"/>
      <c r="C1822" s="1578"/>
      <c r="D1822" s="1578"/>
      <c r="E1822" s="1578"/>
      <c r="F1822" s="1578"/>
      <c r="G1822" s="1578"/>
      <c r="H1822" s="1578"/>
      <c r="I1822" s="1578"/>
      <c r="J1822" s="1579"/>
    </row>
    <row r="1823" spans="1:10" hidden="1">
      <c r="A1823" s="1568" t="s">
        <v>1226</v>
      </c>
      <c r="B1823" s="1569"/>
      <c r="C1823" s="1570"/>
      <c r="D1823" s="1570"/>
      <c r="E1823" s="1570"/>
      <c r="F1823" s="1569" t="s">
        <v>14</v>
      </c>
      <c r="G1823" s="1569"/>
      <c r="H1823" s="1574"/>
      <c r="I1823" s="1574"/>
      <c r="J1823" s="1575"/>
    </row>
    <row r="1824" spans="1:10" hidden="1">
      <c r="A1824" s="1568" t="s">
        <v>1213</v>
      </c>
      <c r="B1824" s="1569"/>
      <c r="C1824" s="1570"/>
      <c r="D1824" s="1570"/>
      <c r="E1824" s="1570"/>
      <c r="F1824" s="1569" t="s">
        <v>12</v>
      </c>
      <c r="G1824" s="1569"/>
      <c r="H1824" s="1571"/>
      <c r="I1824" s="1571"/>
      <c r="J1824" s="1572"/>
    </row>
    <row r="1825" spans="1:10" hidden="1">
      <c r="A1825" s="1568" t="s">
        <v>1214</v>
      </c>
      <c r="B1825" s="1569"/>
      <c r="C1825" s="1570"/>
      <c r="D1825" s="1570"/>
      <c r="E1825" s="1570"/>
      <c r="F1825" s="1569" t="s">
        <v>1006</v>
      </c>
      <c r="G1825" s="1569"/>
      <c r="H1825" s="1571"/>
      <c r="I1825" s="1571"/>
      <c r="J1825" s="1572"/>
    </row>
    <row r="1826" spans="1:10" hidden="1">
      <c r="A1826" s="1568" t="s">
        <v>11</v>
      </c>
      <c r="B1826" s="1569"/>
      <c r="C1826" s="1570"/>
      <c r="D1826" s="1570"/>
      <c r="E1826" s="1570"/>
      <c r="F1826" s="1569" t="s">
        <v>15</v>
      </c>
      <c r="G1826" s="1569"/>
      <c r="H1826" s="1650"/>
      <c r="I1826" s="1570"/>
      <c r="J1826" s="1577"/>
    </row>
    <row r="1827" spans="1:10" hidden="1">
      <c r="A1827" s="1568" t="s">
        <v>13</v>
      </c>
      <c r="B1827" s="1569"/>
      <c r="C1827" s="1570"/>
      <c r="D1827" s="1570"/>
      <c r="E1827" s="1570"/>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2" t="s">
        <v>1236</v>
      </c>
      <c r="B1829" s="1563"/>
      <c r="C1829" s="1563"/>
      <c r="D1829" s="1563"/>
      <c r="E1829" s="1563"/>
      <c r="F1829" s="1563"/>
      <c r="G1829" s="1563"/>
      <c r="H1829" s="1563"/>
      <c r="I1829" s="1563"/>
      <c r="J1829" s="1564"/>
    </row>
    <row r="1830" spans="1:10" ht="28.5" hidden="1" customHeight="1">
      <c r="A1830" s="1565" t="s">
        <v>34</v>
      </c>
      <c r="B1830" s="1566"/>
      <c r="C1830" s="1566"/>
      <c r="D1830" s="1566"/>
      <c r="E1830" s="1567"/>
      <c r="F1830" s="548" t="s">
        <v>35</v>
      </c>
      <c r="G1830" s="549" t="s">
        <v>1227</v>
      </c>
      <c r="H1830" s="549" t="s">
        <v>1228</v>
      </c>
      <c r="I1830" s="550" t="s">
        <v>1229</v>
      </c>
      <c r="J1830" s="550" t="s">
        <v>891</v>
      </c>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idden="1">
      <c r="A1840" s="1559"/>
      <c r="B1840" s="1560"/>
      <c r="C1840" s="1560"/>
      <c r="D1840" s="1560"/>
      <c r="E1840" s="1561"/>
      <c r="F1840" s="551"/>
      <c r="G1840" s="552"/>
      <c r="H1840" s="552"/>
      <c r="I1840" s="552"/>
      <c r="J1840" s="552"/>
    </row>
    <row r="1841" spans="1:10" hidden="1">
      <c r="A1841" s="1559"/>
      <c r="B1841" s="1560"/>
      <c r="C1841" s="1560"/>
      <c r="D1841" s="1560"/>
      <c r="E1841" s="1561"/>
      <c r="F1841" s="551"/>
      <c r="G1841" s="552"/>
      <c r="H1841" s="552"/>
      <c r="I1841" s="552"/>
      <c r="J1841" s="552"/>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t="15.75" hidden="1">
      <c r="A1855" s="1562" t="s">
        <v>1237</v>
      </c>
      <c r="B1855" s="1563"/>
      <c r="C1855" s="1563"/>
      <c r="D1855" s="1563"/>
      <c r="E1855" s="1563"/>
      <c r="F1855" s="1563"/>
      <c r="G1855" s="1563"/>
      <c r="H1855" s="1563"/>
      <c r="I1855" s="1563"/>
      <c r="J1855" s="1564"/>
    </row>
    <row r="1856" spans="1:10" ht="30.75" hidden="1" customHeight="1">
      <c r="A1856" s="1565" t="s">
        <v>1238</v>
      </c>
      <c r="B1856" s="1566"/>
      <c r="C1856" s="1566"/>
      <c r="D1856" s="1566"/>
      <c r="E1856" s="1567"/>
      <c r="F1856" s="548" t="s">
        <v>35</v>
      </c>
      <c r="G1856" s="549" t="s">
        <v>1227</v>
      </c>
      <c r="H1856" s="549" t="s">
        <v>1228</v>
      </c>
      <c r="I1856" s="550" t="s">
        <v>1229</v>
      </c>
      <c r="J1856" s="550" t="s">
        <v>891</v>
      </c>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idden="1">
      <c r="A1866" s="1559"/>
      <c r="B1866" s="1560"/>
      <c r="C1866" s="1560"/>
      <c r="D1866" s="1560"/>
      <c r="E1866" s="1561"/>
      <c r="F1866" s="551"/>
      <c r="G1866" s="552"/>
      <c r="H1866" s="552"/>
      <c r="I1866" s="552"/>
      <c r="J1866" s="552"/>
    </row>
    <row r="1867" spans="1:10" hidden="1">
      <c r="A1867" s="1559"/>
      <c r="B1867" s="1560"/>
      <c r="C1867" s="1560"/>
      <c r="D1867" s="1560"/>
      <c r="E1867" s="1561"/>
      <c r="F1867" s="551"/>
      <c r="G1867" s="552"/>
      <c r="H1867" s="552"/>
      <c r="I1867" s="552"/>
      <c r="J1867" s="552"/>
    </row>
    <row r="1868" spans="1:10" hidden="1">
      <c r="A1868" s="1559"/>
      <c r="B1868" s="1560"/>
      <c r="C1868" s="1560"/>
      <c r="D1868" s="1560"/>
      <c r="E1868" s="1561"/>
      <c r="F1868" s="551"/>
      <c r="G1868" s="552"/>
      <c r="H1868" s="552"/>
      <c r="I1868" s="552"/>
      <c r="J1868" s="552"/>
    </row>
    <row r="1869" spans="1:10" hidden="1">
      <c r="A1869" s="1559"/>
      <c r="B1869" s="1560"/>
      <c r="C1869" s="1560"/>
      <c r="D1869" s="1560"/>
      <c r="E1869" s="1561"/>
      <c r="F1869" s="551"/>
      <c r="G1869" s="552"/>
      <c r="H1869" s="552"/>
      <c r="I1869" s="552"/>
      <c r="J1869" s="552"/>
    </row>
    <row r="1870" spans="1:10" hidden="1">
      <c r="A1870" s="1559"/>
      <c r="B1870" s="1560"/>
      <c r="C1870" s="1560"/>
      <c r="D1870" s="1560"/>
      <c r="E1870" s="1561"/>
      <c r="F1870" s="551"/>
      <c r="G1870" s="552"/>
      <c r="H1870" s="552"/>
      <c r="I1870" s="552"/>
      <c r="J1870" s="552"/>
    </row>
    <row r="1871" spans="1:10" hidden="1">
      <c r="A1871" s="1559"/>
      <c r="B1871" s="1560"/>
      <c r="C1871" s="1560"/>
      <c r="D1871" s="1560"/>
      <c r="E1871" s="1561"/>
      <c r="F1871" s="551"/>
      <c r="G1871" s="552"/>
      <c r="H1871" s="552"/>
      <c r="I1871" s="552"/>
      <c r="J1871" s="552"/>
    </row>
    <row r="1872" spans="1:10" hidden="1">
      <c r="A1872" s="1559"/>
      <c r="B1872" s="1560"/>
      <c r="C1872" s="1560"/>
      <c r="D1872" s="1560"/>
      <c r="E1872" s="1561"/>
      <c r="F1872" s="551"/>
      <c r="G1872" s="552"/>
      <c r="H1872" s="552"/>
      <c r="I1872" s="552"/>
      <c r="J1872" s="552"/>
    </row>
    <row r="1873" spans="1:10" hidden="1">
      <c r="A1873" s="1559"/>
      <c r="B1873" s="1560"/>
      <c r="C1873" s="1560"/>
      <c r="D1873" s="1560"/>
      <c r="E1873" s="1561"/>
      <c r="F1873" s="551"/>
      <c r="G1873" s="552"/>
      <c r="H1873" s="552"/>
      <c r="I1873" s="552"/>
      <c r="J1873" s="552"/>
    </row>
    <row r="1874" spans="1:10" hidden="1">
      <c r="A1874" s="1559"/>
      <c r="B1874" s="1560"/>
      <c r="C1874" s="1560"/>
      <c r="D1874" s="1560"/>
      <c r="E1874" s="1561"/>
      <c r="F1874" s="551"/>
      <c r="G1874" s="552"/>
      <c r="H1874" s="552"/>
      <c r="I1874" s="552"/>
      <c r="J1874" s="552"/>
    </row>
    <row r="1875" spans="1:10" hidden="1">
      <c r="A1875" s="1559"/>
      <c r="B1875" s="1560"/>
      <c r="C1875" s="1560"/>
      <c r="D1875" s="1560"/>
      <c r="E1875" s="1561"/>
      <c r="F1875" s="551"/>
      <c r="G1875" s="552"/>
      <c r="H1875" s="552"/>
      <c r="I1875" s="552"/>
      <c r="J1875" s="552"/>
    </row>
    <row r="1876" spans="1:10" hidden="1">
      <c r="A1876" s="1559"/>
      <c r="B1876" s="1560"/>
      <c r="C1876" s="1560"/>
      <c r="D1876" s="1560"/>
      <c r="E1876" s="1561"/>
      <c r="F1876" s="551"/>
      <c r="G1876" s="552"/>
      <c r="H1876" s="552"/>
      <c r="I1876" s="552"/>
      <c r="J1876" s="552"/>
    </row>
    <row r="1877" spans="1:10" hidden="1">
      <c r="A1877" s="1559"/>
      <c r="B1877" s="1560"/>
      <c r="C1877" s="1560"/>
      <c r="D1877" s="1560"/>
      <c r="E1877" s="1561"/>
      <c r="F1877" s="551"/>
      <c r="G1877" s="552"/>
      <c r="H1877" s="552"/>
      <c r="I1877" s="552"/>
      <c r="J1877" s="552"/>
    </row>
    <row r="1878" spans="1:10" hidden="1">
      <c r="A1878" s="1559"/>
      <c r="B1878" s="1560"/>
      <c r="C1878" s="1560"/>
      <c r="D1878" s="1560"/>
      <c r="E1878" s="1561"/>
      <c r="F1878" s="551"/>
      <c r="G1878" s="552"/>
      <c r="H1878" s="552"/>
      <c r="I1878" s="552"/>
      <c r="J1878" s="552"/>
    </row>
    <row r="1879" spans="1:10" hidden="1">
      <c r="A1879" s="1559"/>
      <c r="B1879" s="1560"/>
      <c r="C1879" s="1560"/>
      <c r="D1879" s="1560"/>
      <c r="E1879" s="1561"/>
      <c r="F1879" s="551"/>
      <c r="G1879" s="552"/>
      <c r="H1879" s="552"/>
      <c r="I1879" s="552"/>
      <c r="J1879" s="552"/>
    </row>
    <row r="1880" spans="1:10" hidden="1">
      <c r="A1880" s="1559"/>
      <c r="B1880" s="1560"/>
      <c r="C1880" s="1560"/>
      <c r="D1880" s="1560"/>
      <c r="E1880" s="1561"/>
      <c r="F1880" s="551"/>
      <c r="G1880" s="552"/>
      <c r="H1880" s="552"/>
      <c r="I1880" s="552"/>
      <c r="J1880" s="552"/>
    </row>
    <row r="1881" spans="1:10" ht="15.75" hidden="1">
      <c r="A1881" s="1556" t="s">
        <v>1230</v>
      </c>
      <c r="B1881" s="1556"/>
      <c r="C1881" s="1556"/>
      <c r="D1881" s="1556"/>
      <c r="E1881" s="1556"/>
      <c r="F1881" s="1556"/>
      <c r="G1881" s="1556"/>
      <c r="H1881" s="1556"/>
      <c r="I1881" s="1556"/>
      <c r="J1881" s="1556"/>
    </row>
    <row r="1882" spans="1:10" hidden="1">
      <c r="A1882" s="1538" t="s">
        <v>25</v>
      </c>
      <c r="B1882" s="1539"/>
      <c r="C1882" s="1539"/>
      <c r="D1882" s="1539"/>
      <c r="E1882" s="1539"/>
      <c r="F1882" s="1539"/>
      <c r="G1882" s="1539"/>
      <c r="H1882" s="1539"/>
      <c r="I1882" s="1539"/>
      <c r="J1882" s="1540"/>
    </row>
    <row r="1883" spans="1:10" hidden="1">
      <c r="A1883" s="1531" t="s">
        <v>1527</v>
      </c>
      <c r="B1883" s="1532"/>
      <c r="C1883" s="1532"/>
      <c r="D1883" s="1532"/>
      <c r="E1883" s="1532"/>
      <c r="F1883" s="1532"/>
      <c r="G1883" s="1533"/>
      <c r="H1883" s="1534"/>
      <c r="I1883" s="1535"/>
      <c r="J1883" s="1536"/>
    </row>
    <row r="1884" spans="1:10" hidden="1">
      <c r="A1884" s="1531" t="s">
        <v>30</v>
      </c>
      <c r="B1884" s="1532"/>
      <c r="C1884" s="1532"/>
      <c r="D1884" s="1532"/>
      <c r="E1884" s="1532"/>
      <c r="F1884" s="1532"/>
      <c r="G1884" s="1533"/>
      <c r="H1884" s="1557"/>
      <c r="I1884" s="1535"/>
      <c r="J1884" s="1536"/>
    </row>
    <row r="1885" spans="1:10" hidden="1">
      <c r="A1885" s="1531" t="s">
        <v>1276</v>
      </c>
      <c r="B1885" s="1532"/>
      <c r="C1885" s="1532"/>
      <c r="D1885" s="1532"/>
      <c r="E1885" s="1532"/>
      <c r="F1885" s="1532"/>
      <c r="G1885" s="1533"/>
      <c r="H1885" s="1541"/>
      <c r="I1885" s="1542"/>
      <c r="J1885" s="1543"/>
    </row>
    <row r="1886" spans="1:10" hidden="1">
      <c r="A1886" s="1531" t="s">
        <v>1277</v>
      </c>
      <c r="B1886" s="1532"/>
      <c r="C1886" s="1532"/>
      <c r="D1886" s="1532"/>
      <c r="E1886" s="1532"/>
      <c r="F1886" s="1532"/>
      <c r="G1886" s="1533"/>
      <c r="H1886" s="1544"/>
      <c r="I1886" s="1545"/>
      <c r="J1886" s="1546"/>
    </row>
    <row r="1887" spans="1:10" hidden="1">
      <c r="A1887" s="1547"/>
      <c r="B1887" s="1548"/>
      <c r="C1887" s="1548"/>
      <c r="D1887" s="1548"/>
      <c r="E1887" s="1548"/>
      <c r="F1887" s="1548"/>
      <c r="G1887" s="1548"/>
      <c r="H1887" s="1548"/>
      <c r="I1887" s="1548"/>
      <c r="J1887" s="1549"/>
    </row>
    <row r="1888" spans="1:10" hidden="1">
      <c r="A1888" s="1550"/>
      <c r="B1888" s="1551"/>
      <c r="C1888" s="1551"/>
      <c r="D1888" s="1551"/>
      <c r="E1888" s="1551"/>
      <c r="F1888" s="1551"/>
      <c r="G1888" s="1551"/>
      <c r="H1888" s="1551"/>
      <c r="I1888" s="1551"/>
      <c r="J1888" s="1552"/>
    </row>
    <row r="1889" spans="1:10" hidden="1">
      <c r="A1889" s="1550"/>
      <c r="B1889" s="1551"/>
      <c r="C1889" s="1551"/>
      <c r="D1889" s="1551"/>
      <c r="E1889" s="1551"/>
      <c r="F1889" s="1551"/>
      <c r="G1889" s="1551"/>
      <c r="H1889" s="1551"/>
      <c r="I1889" s="1551"/>
      <c r="J1889" s="1552"/>
    </row>
    <row r="1890" spans="1:10" hidden="1">
      <c r="A1890" s="1553"/>
      <c r="B1890" s="1554"/>
      <c r="C1890" s="1554"/>
      <c r="D1890" s="1554"/>
      <c r="E1890" s="1554"/>
      <c r="F1890" s="1554"/>
      <c r="G1890" s="1554"/>
      <c r="H1890" s="1554"/>
      <c r="I1890" s="1554"/>
      <c r="J1890" s="1555"/>
    </row>
    <row r="1891" spans="1:10" hidden="1">
      <c r="A1891" s="1531" t="s">
        <v>65</v>
      </c>
      <c r="B1891" s="1532"/>
      <c r="C1891" s="1532"/>
      <c r="D1891" s="1532"/>
      <c r="E1891" s="1532"/>
      <c r="F1891" s="1532"/>
      <c r="G1891" s="1533"/>
      <c r="H1891" s="1534"/>
      <c r="I1891" s="1535"/>
      <c r="J1891" s="1536"/>
    </row>
    <row r="1892" spans="1:10" ht="24.75" hidden="1" customHeight="1">
      <c r="A1892" s="1537" t="s">
        <v>1720</v>
      </c>
      <c r="B1892" s="1537"/>
      <c r="C1892" s="1537"/>
      <c r="D1892" s="1537"/>
      <c r="E1892" s="1537"/>
      <c r="F1892" s="1537"/>
      <c r="G1892" s="1537"/>
      <c r="H1892" s="1537"/>
      <c r="I1892" s="1537"/>
      <c r="J1892" s="1537"/>
    </row>
    <row r="1893" spans="1:10" hidden="1">
      <c r="A1893" s="1538" t="s">
        <v>1231</v>
      </c>
      <c r="B1893" s="1539"/>
      <c r="C1893" s="1539"/>
      <c r="D1893" s="1539"/>
      <c r="E1893" s="1539"/>
      <c r="F1893" s="1539"/>
      <c r="G1893" s="1539"/>
      <c r="H1893" s="1539"/>
      <c r="I1893" s="1539"/>
      <c r="J1893" s="1540"/>
    </row>
    <row r="1894" spans="1:10" hidden="1">
      <c r="A1894" s="1531" t="s">
        <v>889</v>
      </c>
      <c r="B1894" s="1532"/>
      <c r="C1894" s="1558"/>
      <c r="D1894" s="1532"/>
      <c r="E1894" s="1532"/>
      <c r="F1894" s="1532"/>
      <c r="G1894" s="1533"/>
      <c r="H1894" s="1534"/>
      <c r="I1894" s="1535"/>
      <c r="J1894" s="1536"/>
    </row>
    <row r="1895" spans="1:10" hidden="1">
      <c r="A1895" s="1531" t="s">
        <v>62</v>
      </c>
      <c r="B1895" s="1532"/>
      <c r="C1895" s="1532"/>
      <c r="D1895" s="1532"/>
      <c r="E1895" s="1532"/>
      <c r="F1895" s="1532"/>
      <c r="G1895" s="1533"/>
      <c r="H1895" s="1534"/>
      <c r="I1895" s="1535"/>
      <c r="J1895" s="1536"/>
    </row>
    <row r="1896" spans="1:10" hidden="1">
      <c r="A1896" s="1531" t="s">
        <v>95</v>
      </c>
      <c r="B1896" s="1532"/>
      <c r="C1896" s="1532"/>
      <c r="D1896" s="1532"/>
      <c r="E1896" s="1532"/>
      <c r="F1896" s="1532"/>
      <c r="G1896" s="1533"/>
      <c r="H1896" s="1534"/>
      <c r="I1896" s="1535"/>
      <c r="J1896" s="1536"/>
    </row>
    <row r="1897" spans="1:10" hidden="1">
      <c r="A1897" s="1531" t="s">
        <v>64</v>
      </c>
      <c r="B1897" s="1532"/>
      <c r="C1897" s="1532"/>
      <c r="D1897" s="1532"/>
      <c r="E1897" s="1532"/>
      <c r="F1897" s="1532"/>
      <c r="G1897" s="1533"/>
      <c r="H1897" s="1534"/>
      <c r="I1897" s="1535"/>
      <c r="J1897" s="1536"/>
    </row>
    <row r="1898" spans="1:10" ht="15.75" hidden="1">
      <c r="A1898" s="1591" t="s">
        <v>1047</v>
      </c>
      <c r="B1898" s="1592"/>
      <c r="C1898" s="1592"/>
      <c r="D1898" s="1592"/>
      <c r="E1898" s="1592"/>
      <c r="F1898" s="1592"/>
      <c r="G1898" s="1592"/>
      <c r="H1898" s="1592"/>
      <c r="I1898" s="1592"/>
      <c r="J1898" s="1593"/>
    </row>
    <row r="1899" spans="1:10" ht="15.75" hidden="1">
      <c r="A1899" s="1562" t="s">
        <v>1222</v>
      </c>
      <c r="B1899" s="1563"/>
      <c r="C1899" s="1563"/>
      <c r="D1899" s="1563"/>
      <c r="E1899" s="1563"/>
      <c r="F1899" s="1563"/>
      <c r="G1899" s="1563"/>
      <c r="H1899" s="1563"/>
      <c r="I1899" s="1563"/>
      <c r="J1899" s="1564"/>
    </row>
    <row r="1900" spans="1:10" hidden="1">
      <c r="A1900" s="1568" t="s">
        <v>682</v>
      </c>
      <c r="B1900" s="1569"/>
      <c r="C1900" s="1570"/>
      <c r="D1900" s="1570"/>
      <c r="E1900" s="1570"/>
      <c r="F1900" s="1569" t="s">
        <v>91</v>
      </c>
      <c r="G1900" s="1569"/>
      <c r="H1900" s="1571"/>
      <c r="I1900" s="1571"/>
      <c r="J1900" s="1572"/>
    </row>
    <row r="1901" spans="1:10" hidden="1">
      <c r="A1901" s="1568" t="s">
        <v>89</v>
      </c>
      <c r="B1901" s="1569"/>
      <c r="C1901" s="1570"/>
      <c r="D1901" s="1570"/>
      <c r="E1901" s="1570"/>
      <c r="F1901" s="1569" t="s">
        <v>92</v>
      </c>
      <c r="G1901" s="1569"/>
      <c r="H1901" s="1571"/>
      <c r="I1901" s="1571"/>
      <c r="J1901" s="1572"/>
    </row>
    <row r="1902" spans="1:10" hidden="1">
      <c r="A1902" s="1568" t="s">
        <v>90</v>
      </c>
      <c r="B1902" s="1569"/>
      <c r="C1902" s="1584"/>
      <c r="D1902" s="1584"/>
      <c r="E1902" s="1584"/>
      <c r="F1902" s="1569" t="s">
        <v>93</v>
      </c>
      <c r="G1902" s="1569"/>
      <c r="H1902" s="1571"/>
      <c r="I1902" s="1571"/>
      <c r="J1902" s="1572"/>
    </row>
    <row r="1903" spans="1:10" hidden="1">
      <c r="A1903" s="1568" t="s">
        <v>1213</v>
      </c>
      <c r="B1903" s="1569"/>
      <c r="C1903" s="1584"/>
      <c r="D1903" s="1584"/>
      <c r="E1903" s="1584"/>
      <c r="F1903" s="1569" t="s">
        <v>15</v>
      </c>
      <c r="G1903" s="1569"/>
      <c r="H1903" s="1650"/>
      <c r="I1903" s="1570"/>
      <c r="J1903" s="1577"/>
    </row>
    <row r="1904" spans="1:10" hidden="1">
      <c r="A1904" s="1568" t="s">
        <v>1214</v>
      </c>
      <c r="B1904" s="1569"/>
      <c r="C1904" s="1584"/>
      <c r="D1904" s="1584"/>
      <c r="E1904" s="1584"/>
      <c r="F1904" s="1569" t="s">
        <v>714</v>
      </c>
      <c r="G1904" s="1569"/>
      <c r="H1904" s="1584"/>
      <c r="I1904" s="1584"/>
      <c r="J1904" s="1651"/>
    </row>
    <row r="1905" spans="1:10" hidden="1">
      <c r="A1905" s="1568" t="s">
        <v>11</v>
      </c>
      <c r="B1905" s="1569"/>
      <c r="C1905" s="1584"/>
      <c r="D1905" s="1584"/>
      <c r="E1905" s="1584"/>
      <c r="F1905" s="1587" t="s">
        <v>1232</v>
      </c>
      <c r="G1905" s="1587"/>
      <c r="H1905" s="1588"/>
      <c r="I1905" s="1589"/>
      <c r="J1905" s="1590"/>
    </row>
    <row r="1906" spans="1:10" hidden="1">
      <c r="A1906" s="1568" t="s">
        <v>13</v>
      </c>
      <c r="B1906" s="1569"/>
      <c r="C1906" s="1584"/>
      <c r="D1906" s="1584"/>
      <c r="E1906" s="1584"/>
      <c r="F1906" s="1587"/>
      <c r="G1906" s="1587"/>
      <c r="H1906" s="1580"/>
      <c r="I1906" s="1578"/>
      <c r="J1906" s="1579"/>
    </row>
    <row r="1907" spans="1:10" hidden="1">
      <c r="A1907" s="1568" t="s">
        <v>14</v>
      </c>
      <c r="B1907" s="1569"/>
      <c r="C1907" s="1581"/>
      <c r="D1907" s="1581"/>
      <c r="E1907" s="1581"/>
      <c r="F1907" s="1582"/>
      <c r="G1907" s="1582"/>
      <c r="H1907" s="1583"/>
      <c r="I1907" s="1570"/>
      <c r="J1907" s="1577"/>
    </row>
    <row r="1908" spans="1:10" hidden="1">
      <c r="A1908" s="542"/>
      <c r="B1908" s="543"/>
      <c r="C1908" s="543"/>
      <c r="D1908" s="543"/>
      <c r="E1908" s="543"/>
      <c r="F1908" s="543"/>
      <c r="G1908" s="543"/>
      <c r="H1908" s="543"/>
      <c r="I1908" s="543"/>
      <c r="J1908" s="544"/>
    </row>
    <row r="1909" spans="1:10" ht="15.75" hidden="1">
      <c r="A1909" s="1562" t="s">
        <v>1223</v>
      </c>
      <c r="B1909" s="1563"/>
      <c r="C1909" s="1563"/>
      <c r="D1909" s="1563"/>
      <c r="E1909" s="1563"/>
      <c r="F1909" s="1563"/>
      <c r="G1909" s="1563"/>
      <c r="H1909" s="1563"/>
      <c r="I1909" s="1563"/>
      <c r="J1909" s="1564"/>
    </row>
    <row r="1910" spans="1:10" hidden="1">
      <c r="A1910" s="1568"/>
      <c r="B1910" s="1569"/>
      <c r="C1910" s="1665"/>
      <c r="D1910" s="1578"/>
      <c r="E1910" s="1578"/>
      <c r="F1910" s="1569" t="s">
        <v>1225</v>
      </c>
      <c r="G1910" s="1569"/>
      <c r="H1910" s="1570"/>
      <c r="I1910" s="1570"/>
      <c r="J1910" s="1577"/>
    </row>
    <row r="1911" spans="1:10" hidden="1">
      <c r="A1911" s="1568"/>
      <c r="B1911" s="1569"/>
      <c r="C1911" s="1578"/>
      <c r="D1911" s="1578"/>
      <c r="E1911" s="1578"/>
      <c r="F1911" s="1578"/>
      <c r="G1911" s="1578"/>
      <c r="H1911" s="1578"/>
      <c r="I1911" s="1578"/>
      <c r="J1911" s="1579"/>
    </row>
    <row r="1912" spans="1:10" hidden="1">
      <c r="A1912" s="1568" t="s">
        <v>1226</v>
      </c>
      <c r="B1912" s="1569"/>
      <c r="C1912" s="1570"/>
      <c r="D1912" s="1570"/>
      <c r="E1912" s="1570"/>
      <c r="F1912" s="1569" t="s">
        <v>14</v>
      </c>
      <c r="G1912" s="1569"/>
      <c r="H1912" s="1574"/>
      <c r="I1912" s="1574"/>
      <c r="J1912" s="1575"/>
    </row>
    <row r="1913" spans="1:10" hidden="1">
      <c r="A1913" s="1568" t="s">
        <v>1213</v>
      </c>
      <c r="B1913" s="1569"/>
      <c r="C1913" s="1570"/>
      <c r="D1913" s="1570"/>
      <c r="E1913" s="1570"/>
      <c r="F1913" s="1569" t="s">
        <v>12</v>
      </c>
      <c r="G1913" s="1569"/>
      <c r="H1913" s="1571"/>
      <c r="I1913" s="1571"/>
      <c r="J1913" s="1572"/>
    </row>
    <row r="1914" spans="1:10" hidden="1">
      <c r="A1914" s="1568" t="s">
        <v>1214</v>
      </c>
      <c r="B1914" s="1569"/>
      <c r="C1914" s="1570"/>
      <c r="D1914" s="1570"/>
      <c r="E1914" s="1570"/>
      <c r="F1914" s="1569" t="s">
        <v>1006</v>
      </c>
      <c r="G1914" s="1569"/>
      <c r="H1914" s="1571"/>
      <c r="I1914" s="1571"/>
      <c r="J1914" s="1572"/>
    </row>
    <row r="1915" spans="1:10" hidden="1">
      <c r="A1915" s="1568" t="s">
        <v>11</v>
      </c>
      <c r="B1915" s="1569"/>
      <c r="C1915" s="1570"/>
      <c r="D1915" s="1570"/>
      <c r="E1915" s="1570"/>
      <c r="F1915" s="1569" t="s">
        <v>15</v>
      </c>
      <c r="G1915" s="1569"/>
      <c r="H1915" s="1650"/>
      <c r="I1915" s="1570"/>
      <c r="J1915" s="1577"/>
    </row>
    <row r="1916" spans="1:10" hidden="1">
      <c r="A1916" s="1568" t="s">
        <v>13</v>
      </c>
      <c r="B1916" s="1569"/>
      <c r="C1916" s="1570"/>
      <c r="D1916" s="1570"/>
      <c r="E1916" s="1570"/>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2" t="s">
        <v>1236</v>
      </c>
      <c r="B1918" s="1563"/>
      <c r="C1918" s="1563"/>
      <c r="D1918" s="1563"/>
      <c r="E1918" s="1563"/>
      <c r="F1918" s="1563"/>
      <c r="G1918" s="1563"/>
      <c r="H1918" s="1563"/>
      <c r="I1918" s="1563"/>
      <c r="J1918" s="1564"/>
    </row>
    <row r="1919" spans="1:10" ht="29.25" hidden="1" customHeight="1">
      <c r="A1919" s="1565" t="s">
        <v>34</v>
      </c>
      <c r="B1919" s="1566"/>
      <c r="C1919" s="1566"/>
      <c r="D1919" s="1566"/>
      <c r="E1919" s="1567"/>
      <c r="F1919" s="548" t="s">
        <v>35</v>
      </c>
      <c r="G1919" s="549" t="s">
        <v>1227</v>
      </c>
      <c r="H1919" s="549" t="s">
        <v>1228</v>
      </c>
      <c r="I1919" s="550" t="s">
        <v>1229</v>
      </c>
      <c r="J1919" s="550" t="s">
        <v>891</v>
      </c>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idden="1">
      <c r="A1929" s="1559"/>
      <c r="B1929" s="1560"/>
      <c r="C1929" s="1560"/>
      <c r="D1929" s="1560"/>
      <c r="E1929" s="1561"/>
      <c r="F1929" s="551"/>
      <c r="G1929" s="552"/>
      <c r="H1929" s="552"/>
      <c r="I1929" s="552"/>
      <c r="J1929" s="552"/>
    </row>
    <row r="1930" spans="1:10" hidden="1">
      <c r="A1930" s="1559"/>
      <c r="B1930" s="1560"/>
      <c r="C1930" s="1560"/>
      <c r="D1930" s="1560"/>
      <c r="E1930" s="1561"/>
      <c r="F1930" s="551"/>
      <c r="G1930" s="552"/>
      <c r="H1930" s="552"/>
      <c r="I1930" s="552"/>
      <c r="J1930" s="552"/>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t="15.75" hidden="1">
      <c r="A1944" s="1562" t="s">
        <v>1237</v>
      </c>
      <c r="B1944" s="1563"/>
      <c r="C1944" s="1563"/>
      <c r="D1944" s="1563"/>
      <c r="E1944" s="1563"/>
      <c r="F1944" s="1563"/>
      <c r="G1944" s="1563"/>
      <c r="H1944" s="1563"/>
      <c r="I1944" s="1563"/>
      <c r="J1944" s="1564"/>
    </row>
    <row r="1945" spans="1:10" ht="29.25" hidden="1" customHeight="1">
      <c r="A1945" s="1565" t="s">
        <v>1238</v>
      </c>
      <c r="B1945" s="1566"/>
      <c r="C1945" s="1566"/>
      <c r="D1945" s="1566"/>
      <c r="E1945" s="1567"/>
      <c r="F1945" s="548" t="s">
        <v>35</v>
      </c>
      <c r="G1945" s="549" t="s">
        <v>1227</v>
      </c>
      <c r="H1945" s="549" t="s">
        <v>1228</v>
      </c>
      <c r="I1945" s="550" t="s">
        <v>1229</v>
      </c>
      <c r="J1945" s="550" t="s">
        <v>891</v>
      </c>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idden="1">
      <c r="A1955" s="1559"/>
      <c r="B1955" s="1560"/>
      <c r="C1955" s="1560"/>
      <c r="D1955" s="1560"/>
      <c r="E1955" s="1561"/>
      <c r="F1955" s="551"/>
      <c r="G1955" s="552"/>
      <c r="H1955" s="552"/>
      <c r="I1955" s="552"/>
      <c r="J1955" s="552"/>
    </row>
    <row r="1956" spans="1:10" hidden="1">
      <c r="A1956" s="1559"/>
      <c r="B1956" s="1560"/>
      <c r="C1956" s="1560"/>
      <c r="D1956" s="1560"/>
      <c r="E1956" s="1561"/>
      <c r="F1956" s="551"/>
      <c r="G1956" s="552"/>
      <c r="H1956" s="552"/>
      <c r="I1956" s="552"/>
      <c r="J1956" s="552"/>
    </row>
    <row r="1957" spans="1:10" hidden="1">
      <c r="A1957" s="1559"/>
      <c r="B1957" s="1560"/>
      <c r="C1957" s="1560"/>
      <c r="D1957" s="1560"/>
      <c r="E1957" s="1561"/>
      <c r="F1957" s="551"/>
      <c r="G1957" s="552"/>
      <c r="H1957" s="552"/>
      <c r="I1957" s="552"/>
      <c r="J1957" s="552"/>
    </row>
    <row r="1958" spans="1:10" hidden="1">
      <c r="A1958" s="1559"/>
      <c r="B1958" s="1560"/>
      <c r="C1958" s="1560"/>
      <c r="D1958" s="1560"/>
      <c r="E1958" s="1561"/>
      <c r="F1958" s="551"/>
      <c r="G1958" s="552"/>
      <c r="H1958" s="552"/>
      <c r="I1958" s="552"/>
      <c r="J1958" s="552"/>
    </row>
    <row r="1959" spans="1:10" hidden="1">
      <c r="A1959" s="1559"/>
      <c r="B1959" s="1560"/>
      <c r="C1959" s="1560"/>
      <c r="D1959" s="1560"/>
      <c r="E1959" s="1561"/>
      <c r="F1959" s="551"/>
      <c r="G1959" s="552"/>
      <c r="H1959" s="552"/>
      <c r="I1959" s="552"/>
      <c r="J1959" s="552"/>
    </row>
    <row r="1960" spans="1:10" hidden="1">
      <c r="A1960" s="1559"/>
      <c r="B1960" s="1560"/>
      <c r="C1960" s="1560"/>
      <c r="D1960" s="1560"/>
      <c r="E1960" s="1561"/>
      <c r="F1960" s="551"/>
      <c r="G1960" s="552"/>
      <c r="H1960" s="552"/>
      <c r="I1960" s="552"/>
      <c r="J1960" s="552"/>
    </row>
    <row r="1961" spans="1:10" hidden="1">
      <c r="A1961" s="1559"/>
      <c r="B1961" s="1560"/>
      <c r="C1961" s="1560"/>
      <c r="D1961" s="1560"/>
      <c r="E1961" s="1561"/>
      <c r="F1961" s="551"/>
      <c r="G1961" s="552"/>
      <c r="H1961" s="552"/>
      <c r="I1961" s="552"/>
      <c r="J1961" s="552"/>
    </row>
    <row r="1962" spans="1:10" hidden="1">
      <c r="A1962" s="1559"/>
      <c r="B1962" s="1560"/>
      <c r="C1962" s="1560"/>
      <c r="D1962" s="1560"/>
      <c r="E1962" s="1561"/>
      <c r="F1962" s="551"/>
      <c r="G1962" s="552"/>
      <c r="H1962" s="552"/>
      <c r="I1962" s="552"/>
      <c r="J1962" s="552"/>
    </row>
    <row r="1963" spans="1:10" hidden="1">
      <c r="A1963" s="1559"/>
      <c r="B1963" s="1560"/>
      <c r="C1963" s="1560"/>
      <c r="D1963" s="1560"/>
      <c r="E1963" s="1561"/>
      <c r="F1963" s="551"/>
      <c r="G1963" s="552"/>
      <c r="H1963" s="552"/>
      <c r="I1963" s="552"/>
      <c r="J1963" s="552"/>
    </row>
    <row r="1964" spans="1:10" hidden="1">
      <c r="A1964" s="1559"/>
      <c r="B1964" s="1560"/>
      <c r="C1964" s="1560"/>
      <c r="D1964" s="1560"/>
      <c r="E1964" s="1561"/>
      <c r="F1964" s="551"/>
      <c r="G1964" s="552"/>
      <c r="H1964" s="552"/>
      <c r="I1964" s="552"/>
      <c r="J1964" s="552"/>
    </row>
    <row r="1965" spans="1:10" hidden="1">
      <c r="A1965" s="1559"/>
      <c r="B1965" s="1560"/>
      <c r="C1965" s="1560"/>
      <c r="D1965" s="1560"/>
      <c r="E1965" s="1561"/>
      <c r="F1965" s="551"/>
      <c r="G1965" s="552"/>
      <c r="H1965" s="552"/>
      <c r="I1965" s="552"/>
      <c r="J1965" s="552"/>
    </row>
    <row r="1966" spans="1:10" hidden="1">
      <c r="A1966" s="1559"/>
      <c r="B1966" s="1560"/>
      <c r="C1966" s="1560"/>
      <c r="D1966" s="1560"/>
      <c r="E1966" s="1561"/>
      <c r="F1966" s="551"/>
      <c r="G1966" s="552"/>
      <c r="H1966" s="552"/>
      <c r="I1966" s="552"/>
      <c r="J1966" s="552"/>
    </row>
    <row r="1967" spans="1:10" hidden="1">
      <c r="A1967" s="1559"/>
      <c r="B1967" s="1560"/>
      <c r="C1967" s="1560"/>
      <c r="D1967" s="1560"/>
      <c r="E1967" s="1561"/>
      <c r="F1967" s="551"/>
      <c r="G1967" s="552"/>
      <c r="H1967" s="552"/>
      <c r="I1967" s="552"/>
      <c r="J1967" s="552"/>
    </row>
    <row r="1968" spans="1:10" hidden="1">
      <c r="A1968" s="1559"/>
      <c r="B1968" s="1560"/>
      <c r="C1968" s="1560"/>
      <c r="D1968" s="1560"/>
      <c r="E1968" s="1561"/>
      <c r="F1968" s="551"/>
      <c r="G1968" s="552"/>
      <c r="H1968" s="552"/>
      <c r="I1968" s="552"/>
      <c r="J1968" s="552"/>
    </row>
    <row r="1969" spans="1:10" hidden="1">
      <c r="A1969" s="1559"/>
      <c r="B1969" s="1560"/>
      <c r="C1969" s="1560"/>
      <c r="D1969" s="1560"/>
      <c r="E1969" s="1561"/>
      <c r="F1969" s="551"/>
      <c r="G1969" s="552"/>
      <c r="H1969" s="552"/>
      <c r="I1969" s="552"/>
      <c r="J1969" s="552"/>
    </row>
    <row r="1970" spans="1:10" ht="15.75" hidden="1">
      <c r="A1970" s="1556" t="s">
        <v>1230</v>
      </c>
      <c r="B1970" s="1556"/>
      <c r="C1970" s="1556"/>
      <c r="D1970" s="1556"/>
      <c r="E1970" s="1556"/>
      <c r="F1970" s="1556"/>
      <c r="G1970" s="1556"/>
      <c r="H1970" s="1556"/>
      <c r="I1970" s="1556"/>
      <c r="J1970" s="1556"/>
    </row>
    <row r="1971" spans="1:10" hidden="1">
      <c r="A1971" s="1538" t="s">
        <v>25</v>
      </c>
      <c r="B1971" s="1539"/>
      <c r="C1971" s="1539"/>
      <c r="D1971" s="1539"/>
      <c r="E1971" s="1539"/>
      <c r="F1971" s="1539"/>
      <c r="G1971" s="1539"/>
      <c r="H1971" s="1539"/>
      <c r="I1971" s="1539"/>
      <c r="J1971" s="1540"/>
    </row>
    <row r="1972" spans="1:10" hidden="1">
      <c r="A1972" s="1531" t="s">
        <v>1527</v>
      </c>
      <c r="B1972" s="1532"/>
      <c r="C1972" s="1532"/>
      <c r="D1972" s="1532"/>
      <c r="E1972" s="1532"/>
      <c r="F1972" s="1532"/>
      <c r="G1972" s="1533"/>
      <c r="H1972" s="1534"/>
      <c r="I1972" s="1535"/>
      <c r="J1972" s="1536"/>
    </row>
    <row r="1973" spans="1:10" hidden="1">
      <c r="A1973" s="1531" t="s">
        <v>30</v>
      </c>
      <c r="B1973" s="1532"/>
      <c r="C1973" s="1532"/>
      <c r="D1973" s="1532"/>
      <c r="E1973" s="1532"/>
      <c r="F1973" s="1532"/>
      <c r="G1973" s="1533"/>
      <c r="H1973" s="1557"/>
      <c r="I1973" s="1535"/>
      <c r="J1973" s="1536"/>
    </row>
    <row r="1974" spans="1:10" hidden="1">
      <c r="A1974" s="1531" t="s">
        <v>1276</v>
      </c>
      <c r="B1974" s="1532"/>
      <c r="C1974" s="1532"/>
      <c r="D1974" s="1532"/>
      <c r="E1974" s="1532"/>
      <c r="F1974" s="1532"/>
      <c r="G1974" s="1533"/>
      <c r="H1974" s="1541"/>
      <c r="I1974" s="1542"/>
      <c r="J1974" s="1543"/>
    </row>
    <row r="1975" spans="1:10" hidden="1">
      <c r="A1975" s="1531" t="s">
        <v>1277</v>
      </c>
      <c r="B1975" s="1532"/>
      <c r="C1975" s="1532"/>
      <c r="D1975" s="1532"/>
      <c r="E1975" s="1532"/>
      <c r="F1975" s="1532"/>
      <c r="G1975" s="1533"/>
      <c r="H1975" s="1544"/>
      <c r="I1975" s="1545"/>
      <c r="J1975" s="1546"/>
    </row>
    <row r="1976" spans="1:10" hidden="1">
      <c r="A1976" s="1547"/>
      <c r="B1976" s="1548"/>
      <c r="C1976" s="1548"/>
      <c r="D1976" s="1548"/>
      <c r="E1976" s="1548"/>
      <c r="F1976" s="1548"/>
      <c r="G1976" s="1548"/>
      <c r="H1976" s="1548"/>
      <c r="I1976" s="1548"/>
      <c r="J1976" s="1549"/>
    </row>
    <row r="1977" spans="1:10" hidden="1">
      <c r="A1977" s="1550"/>
      <c r="B1977" s="1551"/>
      <c r="C1977" s="1551"/>
      <c r="D1977" s="1551"/>
      <c r="E1977" s="1551"/>
      <c r="F1977" s="1551"/>
      <c r="G1977" s="1551"/>
      <c r="H1977" s="1551"/>
      <c r="I1977" s="1551"/>
      <c r="J1977" s="1552"/>
    </row>
    <row r="1978" spans="1:10" hidden="1">
      <c r="A1978" s="1550"/>
      <c r="B1978" s="1551"/>
      <c r="C1978" s="1551"/>
      <c r="D1978" s="1551"/>
      <c r="E1978" s="1551"/>
      <c r="F1978" s="1551"/>
      <c r="G1978" s="1551"/>
      <c r="H1978" s="1551"/>
      <c r="I1978" s="1551"/>
      <c r="J1978" s="1552"/>
    </row>
    <row r="1979" spans="1:10" hidden="1">
      <c r="A1979" s="1553"/>
      <c r="B1979" s="1554"/>
      <c r="C1979" s="1554"/>
      <c r="D1979" s="1554"/>
      <c r="E1979" s="1554"/>
      <c r="F1979" s="1554"/>
      <c r="G1979" s="1554"/>
      <c r="H1979" s="1554"/>
      <c r="I1979" s="1554"/>
      <c r="J1979" s="1555"/>
    </row>
    <row r="1980" spans="1:10" hidden="1">
      <c r="A1980" s="1531" t="s">
        <v>65</v>
      </c>
      <c r="B1980" s="1532"/>
      <c r="C1980" s="1532"/>
      <c r="D1980" s="1532"/>
      <c r="E1980" s="1532"/>
      <c r="F1980" s="1532"/>
      <c r="G1980" s="1533"/>
      <c r="H1980" s="1534"/>
      <c r="I1980" s="1535"/>
      <c r="J1980" s="1536"/>
    </row>
    <row r="1981" spans="1:10" ht="25.5" hidden="1" customHeight="1">
      <c r="A1981" s="1537" t="s">
        <v>1720</v>
      </c>
      <c r="B1981" s="1537"/>
      <c r="C1981" s="1537"/>
      <c r="D1981" s="1537"/>
      <c r="E1981" s="1537"/>
      <c r="F1981" s="1537"/>
      <c r="G1981" s="1537"/>
      <c r="H1981" s="1537"/>
      <c r="I1981" s="1537"/>
      <c r="J1981" s="1537"/>
    </row>
    <row r="1982" spans="1:10" hidden="1">
      <c r="A1982" s="1538" t="s">
        <v>1231</v>
      </c>
      <c r="B1982" s="1539"/>
      <c r="C1982" s="1539"/>
      <c r="D1982" s="1539"/>
      <c r="E1982" s="1539"/>
      <c r="F1982" s="1539"/>
      <c r="G1982" s="1539"/>
      <c r="H1982" s="1539"/>
      <c r="I1982" s="1539"/>
      <c r="J1982" s="1540"/>
    </row>
    <row r="1983" spans="1:10" hidden="1">
      <c r="A1983" s="1531" t="s">
        <v>889</v>
      </c>
      <c r="B1983" s="1532"/>
      <c r="C1983" s="1558"/>
      <c r="D1983" s="1532"/>
      <c r="E1983" s="1532"/>
      <c r="F1983" s="1532"/>
      <c r="G1983" s="1533"/>
      <c r="H1983" s="1534"/>
      <c r="I1983" s="1535"/>
      <c r="J1983" s="1536"/>
    </row>
    <row r="1984" spans="1:10" hidden="1">
      <c r="A1984" s="1531" t="s">
        <v>62</v>
      </c>
      <c r="B1984" s="1532"/>
      <c r="C1984" s="1532"/>
      <c r="D1984" s="1532"/>
      <c r="E1984" s="1532"/>
      <c r="F1984" s="1532"/>
      <c r="G1984" s="1533"/>
      <c r="H1984" s="1534"/>
      <c r="I1984" s="1535"/>
      <c r="J1984" s="1536"/>
    </row>
    <row r="1985" spans="1:10" hidden="1">
      <c r="A1985" s="1531" t="s">
        <v>95</v>
      </c>
      <c r="B1985" s="1532"/>
      <c r="C1985" s="1532"/>
      <c r="D1985" s="1532"/>
      <c r="E1985" s="1532"/>
      <c r="F1985" s="1532"/>
      <c r="G1985" s="1533"/>
      <c r="H1985" s="1534"/>
      <c r="I1985" s="1535"/>
      <c r="J1985" s="1536"/>
    </row>
    <row r="1986" spans="1:10" hidden="1">
      <c r="A1986" s="1531" t="s">
        <v>64</v>
      </c>
      <c r="B1986" s="1532"/>
      <c r="C1986" s="1532"/>
      <c r="D1986" s="1532"/>
      <c r="E1986" s="1532"/>
      <c r="F1986" s="1532"/>
      <c r="G1986" s="1533"/>
      <c r="H1986" s="1534"/>
      <c r="I1986" s="1535"/>
      <c r="J1986" s="1536"/>
    </row>
    <row r="1987" spans="1:10" ht="15.75" hidden="1">
      <c r="A1987" s="1591" t="s">
        <v>1047</v>
      </c>
      <c r="B1987" s="1592"/>
      <c r="C1987" s="1592"/>
      <c r="D1987" s="1592"/>
      <c r="E1987" s="1592"/>
      <c r="F1987" s="1592"/>
      <c r="G1987" s="1592"/>
      <c r="H1987" s="1592"/>
      <c r="I1987" s="1592"/>
      <c r="J1987" s="1593"/>
    </row>
    <row r="1988" spans="1:10" ht="15.75" hidden="1">
      <c r="A1988" s="1562" t="s">
        <v>1222</v>
      </c>
      <c r="B1988" s="1563"/>
      <c r="C1988" s="1563"/>
      <c r="D1988" s="1563"/>
      <c r="E1988" s="1563"/>
      <c r="F1988" s="1563"/>
      <c r="G1988" s="1563"/>
      <c r="H1988" s="1563"/>
      <c r="I1988" s="1563"/>
      <c r="J1988" s="1564"/>
    </row>
    <row r="1989" spans="1:10" hidden="1">
      <c r="A1989" s="1568" t="s">
        <v>682</v>
      </c>
      <c r="B1989" s="1569"/>
      <c r="C1989" s="1570"/>
      <c r="D1989" s="1570"/>
      <c r="E1989" s="1570"/>
      <c r="F1989" s="1569" t="s">
        <v>91</v>
      </c>
      <c r="G1989" s="1569"/>
      <c r="H1989" s="1571"/>
      <c r="I1989" s="1571"/>
      <c r="J1989" s="1572"/>
    </row>
    <row r="1990" spans="1:10" hidden="1">
      <c r="A1990" s="1568" t="s">
        <v>89</v>
      </c>
      <c r="B1990" s="1569"/>
      <c r="C1990" s="1570"/>
      <c r="D1990" s="1570"/>
      <c r="E1990" s="1570"/>
      <c r="F1990" s="1569" t="s">
        <v>92</v>
      </c>
      <c r="G1990" s="1569"/>
      <c r="H1990" s="1571"/>
      <c r="I1990" s="1571"/>
      <c r="J1990" s="1572"/>
    </row>
    <row r="1991" spans="1:10" hidden="1">
      <c r="A1991" s="1568" t="s">
        <v>90</v>
      </c>
      <c r="B1991" s="1569"/>
      <c r="C1991" s="1584"/>
      <c r="D1991" s="1584"/>
      <c r="E1991" s="1584"/>
      <c r="F1991" s="1569" t="s">
        <v>93</v>
      </c>
      <c r="G1991" s="1569"/>
      <c r="H1991" s="1571"/>
      <c r="I1991" s="1571"/>
      <c r="J1991" s="1572"/>
    </row>
    <row r="1992" spans="1:10" hidden="1">
      <c r="A1992" s="1568" t="s">
        <v>1213</v>
      </c>
      <c r="B1992" s="1569"/>
      <c r="C1992" s="1584"/>
      <c r="D1992" s="1584"/>
      <c r="E1992" s="1584"/>
      <c r="F1992" s="1569" t="s">
        <v>15</v>
      </c>
      <c r="G1992" s="1569"/>
      <c r="H1992" s="1650"/>
      <c r="I1992" s="1570"/>
      <c r="J1992" s="1577"/>
    </row>
    <row r="1993" spans="1:10" hidden="1">
      <c r="A1993" s="1568" t="s">
        <v>1214</v>
      </c>
      <c r="B1993" s="1569"/>
      <c r="C1993" s="1584"/>
      <c r="D1993" s="1584"/>
      <c r="E1993" s="1584"/>
      <c r="F1993" s="1569" t="s">
        <v>714</v>
      </c>
      <c r="G1993" s="1569"/>
      <c r="H1993" s="1584"/>
      <c r="I1993" s="1584"/>
      <c r="J1993" s="1651"/>
    </row>
    <row r="1994" spans="1:10" hidden="1">
      <c r="A1994" s="1568" t="s">
        <v>11</v>
      </c>
      <c r="B1994" s="1569"/>
      <c r="C1994" s="1584"/>
      <c r="D1994" s="1584"/>
      <c r="E1994" s="1584"/>
      <c r="F1994" s="1587" t="s">
        <v>1232</v>
      </c>
      <c r="G1994" s="1587"/>
      <c r="H1994" s="1588"/>
      <c r="I1994" s="1589"/>
      <c r="J1994" s="1590"/>
    </row>
    <row r="1995" spans="1:10" hidden="1">
      <c r="A1995" s="1568" t="s">
        <v>13</v>
      </c>
      <c r="B1995" s="1569"/>
      <c r="C1995" s="1584"/>
      <c r="D1995" s="1584"/>
      <c r="E1995" s="1584"/>
      <c r="F1995" s="1587"/>
      <c r="G1995" s="1587"/>
      <c r="H1995" s="1580"/>
      <c r="I1995" s="1578"/>
      <c r="J1995" s="1579"/>
    </row>
    <row r="1996" spans="1:10" hidden="1">
      <c r="A1996" s="1568" t="s">
        <v>14</v>
      </c>
      <c r="B1996" s="1569"/>
      <c r="C1996" s="1581"/>
      <c r="D1996" s="1581"/>
      <c r="E1996" s="1581"/>
      <c r="F1996" s="1582"/>
      <c r="G1996" s="1582"/>
      <c r="H1996" s="1583"/>
      <c r="I1996" s="1570"/>
      <c r="J1996" s="1577"/>
    </row>
    <row r="1997" spans="1:10" hidden="1">
      <c r="A1997" s="542"/>
      <c r="B1997" s="543"/>
      <c r="C1997" s="543"/>
      <c r="D1997" s="543"/>
      <c r="E1997" s="543"/>
      <c r="F1997" s="543"/>
      <c r="G1997" s="543"/>
      <c r="H1997" s="543"/>
      <c r="I1997" s="543"/>
      <c r="J1997" s="544"/>
    </row>
    <row r="1998" spans="1:10" ht="15.75" hidden="1">
      <c r="A1998" s="1562" t="s">
        <v>1223</v>
      </c>
      <c r="B1998" s="1563"/>
      <c r="C1998" s="1563"/>
      <c r="D1998" s="1563"/>
      <c r="E1998" s="1563"/>
      <c r="F1998" s="1563"/>
      <c r="G1998" s="1563"/>
      <c r="H1998" s="1563"/>
      <c r="I1998" s="1563"/>
      <c r="J1998" s="1564"/>
    </row>
    <row r="1999" spans="1:10" hidden="1">
      <c r="A1999" s="1568"/>
      <c r="B1999" s="1569"/>
      <c r="C1999" s="1665"/>
      <c r="D1999" s="1578"/>
      <c r="E1999" s="1578"/>
      <c r="F1999" s="1569" t="s">
        <v>1225</v>
      </c>
      <c r="G1999" s="1569"/>
      <c r="H1999" s="1570"/>
      <c r="I1999" s="1570"/>
      <c r="J1999" s="1577"/>
    </row>
    <row r="2000" spans="1:10" hidden="1">
      <c r="A2000" s="1568"/>
      <c r="B2000" s="1569"/>
      <c r="C2000" s="1578"/>
      <c r="D2000" s="1578"/>
      <c r="E2000" s="1578"/>
      <c r="F2000" s="1578"/>
      <c r="G2000" s="1578"/>
      <c r="H2000" s="1578"/>
      <c r="I2000" s="1578"/>
      <c r="J2000" s="1579"/>
    </row>
    <row r="2001" spans="1:10" hidden="1">
      <c r="A2001" s="1568" t="s">
        <v>1226</v>
      </c>
      <c r="B2001" s="1569"/>
      <c r="C2001" s="1570"/>
      <c r="D2001" s="1570"/>
      <c r="E2001" s="1570"/>
      <c r="F2001" s="1569" t="s">
        <v>14</v>
      </c>
      <c r="G2001" s="1569"/>
      <c r="H2001" s="1574"/>
      <c r="I2001" s="1574"/>
      <c r="J2001" s="1575"/>
    </row>
    <row r="2002" spans="1:10" hidden="1">
      <c r="A2002" s="1568" t="s">
        <v>1213</v>
      </c>
      <c r="B2002" s="1569"/>
      <c r="C2002" s="1570"/>
      <c r="D2002" s="1570"/>
      <c r="E2002" s="1570"/>
      <c r="F2002" s="1569" t="s">
        <v>12</v>
      </c>
      <c r="G2002" s="1569"/>
      <c r="H2002" s="1571"/>
      <c r="I2002" s="1571"/>
      <c r="J2002" s="1572"/>
    </row>
    <row r="2003" spans="1:10" hidden="1">
      <c r="A2003" s="1568" t="s">
        <v>1214</v>
      </c>
      <c r="B2003" s="1569"/>
      <c r="C2003" s="1570"/>
      <c r="D2003" s="1570"/>
      <c r="E2003" s="1570"/>
      <c r="F2003" s="1569" t="s">
        <v>1006</v>
      </c>
      <c r="G2003" s="1569"/>
      <c r="H2003" s="1571"/>
      <c r="I2003" s="1571"/>
      <c r="J2003" s="1572"/>
    </row>
    <row r="2004" spans="1:10" hidden="1">
      <c r="A2004" s="1568" t="s">
        <v>11</v>
      </c>
      <c r="B2004" s="1569"/>
      <c r="C2004" s="1570"/>
      <c r="D2004" s="1570"/>
      <c r="E2004" s="1570"/>
      <c r="F2004" s="1569" t="s">
        <v>15</v>
      </c>
      <c r="G2004" s="1569"/>
      <c r="H2004" s="1650"/>
      <c r="I2004" s="1570"/>
      <c r="J2004" s="1577"/>
    </row>
    <row r="2005" spans="1:10" hidden="1">
      <c r="A2005" s="1568" t="s">
        <v>13</v>
      </c>
      <c r="B2005" s="1569"/>
      <c r="C2005" s="1570"/>
      <c r="D2005" s="1570"/>
      <c r="E2005" s="1570"/>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2" t="s">
        <v>1236</v>
      </c>
      <c r="B2007" s="1563"/>
      <c r="C2007" s="1563"/>
      <c r="D2007" s="1563"/>
      <c r="E2007" s="1563"/>
      <c r="F2007" s="1563"/>
      <c r="G2007" s="1563"/>
      <c r="H2007" s="1563"/>
      <c r="I2007" s="1563"/>
      <c r="J2007" s="1564"/>
    </row>
    <row r="2008" spans="1:10" ht="28.5" hidden="1" customHeight="1">
      <c r="A2008" s="1565" t="s">
        <v>34</v>
      </c>
      <c r="B2008" s="1566"/>
      <c r="C2008" s="1566"/>
      <c r="D2008" s="1566"/>
      <c r="E2008" s="1567"/>
      <c r="F2008" s="548" t="s">
        <v>35</v>
      </c>
      <c r="G2008" s="549" t="s">
        <v>1227</v>
      </c>
      <c r="H2008" s="549" t="s">
        <v>1228</v>
      </c>
      <c r="I2008" s="550" t="s">
        <v>1229</v>
      </c>
      <c r="J2008" s="550" t="s">
        <v>891</v>
      </c>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idden="1">
      <c r="A2018" s="1559"/>
      <c r="B2018" s="1560"/>
      <c r="C2018" s="1560"/>
      <c r="D2018" s="1560"/>
      <c r="E2018" s="1561"/>
      <c r="F2018" s="551"/>
      <c r="G2018" s="552"/>
      <c r="H2018" s="552"/>
      <c r="I2018" s="552"/>
      <c r="J2018" s="552"/>
    </row>
    <row r="2019" spans="1:10" hidden="1">
      <c r="A2019" s="1559"/>
      <c r="B2019" s="1560"/>
      <c r="C2019" s="1560"/>
      <c r="D2019" s="1560"/>
      <c r="E2019" s="1561"/>
      <c r="F2019" s="551"/>
      <c r="G2019" s="552"/>
      <c r="H2019" s="552"/>
      <c r="I2019" s="552"/>
      <c r="J2019" s="552"/>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t="15.75" hidden="1">
      <c r="A2033" s="1562" t="s">
        <v>1237</v>
      </c>
      <c r="B2033" s="1563"/>
      <c r="C2033" s="1563"/>
      <c r="D2033" s="1563"/>
      <c r="E2033" s="1563"/>
      <c r="F2033" s="1563"/>
      <c r="G2033" s="1563"/>
      <c r="H2033" s="1563"/>
      <c r="I2033" s="1563"/>
      <c r="J2033" s="1564"/>
    </row>
    <row r="2034" spans="1:10" ht="29.25" hidden="1" customHeight="1">
      <c r="A2034" s="1565" t="s">
        <v>1238</v>
      </c>
      <c r="B2034" s="1566"/>
      <c r="C2034" s="1566"/>
      <c r="D2034" s="1566"/>
      <c r="E2034" s="1567"/>
      <c r="F2034" s="548" t="s">
        <v>35</v>
      </c>
      <c r="G2034" s="549" t="s">
        <v>1227</v>
      </c>
      <c r="H2034" s="549" t="s">
        <v>1228</v>
      </c>
      <c r="I2034" s="550" t="s">
        <v>1229</v>
      </c>
      <c r="J2034" s="550" t="s">
        <v>891</v>
      </c>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idden="1">
      <c r="A2044" s="1559"/>
      <c r="B2044" s="1560"/>
      <c r="C2044" s="1560"/>
      <c r="D2044" s="1560"/>
      <c r="E2044" s="1561"/>
      <c r="F2044" s="551"/>
      <c r="G2044" s="552"/>
      <c r="H2044" s="552"/>
      <c r="I2044" s="552"/>
      <c r="J2044" s="552"/>
    </row>
    <row r="2045" spans="1:10" hidden="1">
      <c r="A2045" s="1559"/>
      <c r="B2045" s="1560"/>
      <c r="C2045" s="1560"/>
      <c r="D2045" s="1560"/>
      <c r="E2045" s="1561"/>
      <c r="F2045" s="551"/>
      <c r="G2045" s="552"/>
      <c r="H2045" s="552"/>
      <c r="I2045" s="552"/>
      <c r="J2045" s="552"/>
    </row>
    <row r="2046" spans="1:10" hidden="1">
      <c r="A2046" s="1559"/>
      <c r="B2046" s="1560"/>
      <c r="C2046" s="1560"/>
      <c r="D2046" s="1560"/>
      <c r="E2046" s="1561"/>
      <c r="F2046" s="551"/>
      <c r="G2046" s="552"/>
      <c r="H2046" s="552"/>
      <c r="I2046" s="552"/>
      <c r="J2046" s="552"/>
    </row>
    <row r="2047" spans="1:10" hidden="1">
      <c r="A2047" s="1559"/>
      <c r="B2047" s="1560"/>
      <c r="C2047" s="1560"/>
      <c r="D2047" s="1560"/>
      <c r="E2047" s="1561"/>
      <c r="F2047" s="551"/>
      <c r="G2047" s="552"/>
      <c r="H2047" s="552"/>
      <c r="I2047" s="552"/>
      <c r="J2047" s="552"/>
    </row>
    <row r="2048" spans="1:10" hidden="1">
      <c r="A2048" s="1559"/>
      <c r="B2048" s="1560"/>
      <c r="C2048" s="1560"/>
      <c r="D2048" s="1560"/>
      <c r="E2048" s="1561"/>
      <c r="F2048" s="551"/>
      <c r="G2048" s="552"/>
      <c r="H2048" s="552"/>
      <c r="I2048" s="552"/>
      <c r="J2048" s="552"/>
    </row>
    <row r="2049" spans="1:10" hidden="1">
      <c r="A2049" s="1559"/>
      <c r="B2049" s="1560"/>
      <c r="C2049" s="1560"/>
      <c r="D2049" s="1560"/>
      <c r="E2049" s="1561"/>
      <c r="F2049" s="551"/>
      <c r="G2049" s="552"/>
      <c r="H2049" s="552"/>
      <c r="I2049" s="552"/>
      <c r="J2049" s="552"/>
    </row>
    <row r="2050" spans="1:10" hidden="1">
      <c r="A2050" s="1559"/>
      <c r="B2050" s="1560"/>
      <c r="C2050" s="1560"/>
      <c r="D2050" s="1560"/>
      <c r="E2050" s="1561"/>
      <c r="F2050" s="551"/>
      <c r="G2050" s="552"/>
      <c r="H2050" s="552"/>
      <c r="I2050" s="552"/>
      <c r="J2050" s="552"/>
    </row>
    <row r="2051" spans="1:10" hidden="1">
      <c r="A2051" s="1559"/>
      <c r="B2051" s="1560"/>
      <c r="C2051" s="1560"/>
      <c r="D2051" s="1560"/>
      <c r="E2051" s="1561"/>
      <c r="F2051" s="551"/>
      <c r="G2051" s="552"/>
      <c r="H2051" s="552"/>
      <c r="I2051" s="552"/>
      <c r="J2051" s="552"/>
    </row>
    <row r="2052" spans="1:10" hidden="1">
      <c r="A2052" s="1559"/>
      <c r="B2052" s="1560"/>
      <c r="C2052" s="1560"/>
      <c r="D2052" s="1560"/>
      <c r="E2052" s="1561"/>
      <c r="F2052" s="551"/>
      <c r="G2052" s="552"/>
      <c r="H2052" s="552"/>
      <c r="I2052" s="552"/>
      <c r="J2052" s="552"/>
    </row>
    <row r="2053" spans="1:10" hidden="1">
      <c r="A2053" s="1559"/>
      <c r="B2053" s="1560"/>
      <c r="C2053" s="1560"/>
      <c r="D2053" s="1560"/>
      <c r="E2053" s="1561"/>
      <c r="F2053" s="551"/>
      <c r="G2053" s="552"/>
      <c r="H2053" s="552"/>
      <c r="I2053" s="552"/>
      <c r="J2053" s="552"/>
    </row>
    <row r="2054" spans="1:10" hidden="1">
      <c r="A2054" s="1559"/>
      <c r="B2054" s="1560"/>
      <c r="C2054" s="1560"/>
      <c r="D2054" s="1560"/>
      <c r="E2054" s="1561"/>
      <c r="F2054" s="551"/>
      <c r="G2054" s="552"/>
      <c r="H2054" s="552"/>
      <c r="I2054" s="552"/>
      <c r="J2054" s="552"/>
    </row>
    <row r="2055" spans="1:10" hidden="1">
      <c r="A2055" s="1559"/>
      <c r="B2055" s="1560"/>
      <c r="C2055" s="1560"/>
      <c r="D2055" s="1560"/>
      <c r="E2055" s="1561"/>
      <c r="F2055" s="551"/>
      <c r="G2055" s="552"/>
      <c r="H2055" s="552"/>
      <c r="I2055" s="552"/>
      <c r="J2055" s="552"/>
    </row>
    <row r="2056" spans="1:10" hidden="1">
      <c r="A2056" s="1559"/>
      <c r="B2056" s="1560"/>
      <c r="C2056" s="1560"/>
      <c r="D2056" s="1560"/>
      <c r="E2056" s="1561"/>
      <c r="F2056" s="551"/>
      <c r="G2056" s="552"/>
      <c r="H2056" s="552"/>
      <c r="I2056" s="552"/>
      <c r="J2056" s="552"/>
    </row>
    <row r="2057" spans="1:10" hidden="1">
      <c r="A2057" s="1559"/>
      <c r="B2057" s="1560"/>
      <c r="C2057" s="1560"/>
      <c r="D2057" s="1560"/>
      <c r="E2057" s="1561"/>
      <c r="F2057" s="551"/>
      <c r="G2057" s="552"/>
      <c r="H2057" s="552"/>
      <c r="I2057" s="552"/>
      <c r="J2057" s="552"/>
    </row>
    <row r="2058" spans="1:10" hidden="1">
      <c r="A2058" s="1559"/>
      <c r="B2058" s="1560"/>
      <c r="C2058" s="1560"/>
      <c r="D2058" s="1560"/>
      <c r="E2058" s="1561"/>
      <c r="F2058" s="551"/>
      <c r="G2058" s="552"/>
      <c r="H2058" s="552"/>
      <c r="I2058" s="552"/>
      <c r="J2058" s="552"/>
    </row>
    <row r="2059" spans="1:10" ht="15.75" hidden="1">
      <c r="A2059" s="1556" t="s">
        <v>1230</v>
      </c>
      <c r="B2059" s="1556"/>
      <c r="C2059" s="1556"/>
      <c r="D2059" s="1556"/>
      <c r="E2059" s="1556"/>
      <c r="F2059" s="1556"/>
      <c r="G2059" s="1556"/>
      <c r="H2059" s="1556"/>
      <c r="I2059" s="1556"/>
      <c r="J2059" s="1556"/>
    </row>
    <row r="2060" spans="1:10" hidden="1">
      <c r="A2060" s="1538" t="s">
        <v>25</v>
      </c>
      <c r="B2060" s="1539"/>
      <c r="C2060" s="1539"/>
      <c r="D2060" s="1539"/>
      <c r="E2060" s="1539"/>
      <c r="F2060" s="1539"/>
      <c r="G2060" s="1539"/>
      <c r="H2060" s="1539"/>
      <c r="I2060" s="1539"/>
      <c r="J2060" s="1540"/>
    </row>
    <row r="2061" spans="1:10" hidden="1">
      <c r="A2061" s="1531" t="s">
        <v>1527</v>
      </c>
      <c r="B2061" s="1532"/>
      <c r="C2061" s="1532"/>
      <c r="D2061" s="1532"/>
      <c r="E2061" s="1532"/>
      <c r="F2061" s="1532"/>
      <c r="G2061" s="1533"/>
      <c r="H2061" s="1534"/>
      <c r="I2061" s="1535"/>
      <c r="J2061" s="1536"/>
    </row>
    <row r="2062" spans="1:10" hidden="1">
      <c r="A2062" s="1531" t="s">
        <v>30</v>
      </c>
      <c r="B2062" s="1532"/>
      <c r="C2062" s="1532"/>
      <c r="D2062" s="1532"/>
      <c r="E2062" s="1532"/>
      <c r="F2062" s="1532"/>
      <c r="G2062" s="1533"/>
      <c r="H2062" s="1557"/>
      <c r="I2062" s="1535"/>
      <c r="J2062" s="1536"/>
    </row>
    <row r="2063" spans="1:10" hidden="1">
      <c r="A2063" s="1531" t="s">
        <v>1276</v>
      </c>
      <c r="B2063" s="1532"/>
      <c r="C2063" s="1532"/>
      <c r="D2063" s="1532"/>
      <c r="E2063" s="1532"/>
      <c r="F2063" s="1532"/>
      <c r="G2063" s="1533"/>
      <c r="H2063" s="1541"/>
      <c r="I2063" s="1542"/>
      <c r="J2063" s="1543"/>
    </row>
    <row r="2064" spans="1:10" hidden="1">
      <c r="A2064" s="1531" t="s">
        <v>1277</v>
      </c>
      <c r="B2064" s="1532"/>
      <c r="C2064" s="1532"/>
      <c r="D2064" s="1532"/>
      <c r="E2064" s="1532"/>
      <c r="F2064" s="1532"/>
      <c r="G2064" s="1533"/>
      <c r="H2064" s="1544"/>
      <c r="I2064" s="1545"/>
      <c r="J2064" s="1546"/>
    </row>
    <row r="2065" spans="1:10" hidden="1">
      <c r="A2065" s="1547"/>
      <c r="B2065" s="1548"/>
      <c r="C2065" s="1548"/>
      <c r="D2065" s="1548"/>
      <c r="E2065" s="1548"/>
      <c r="F2065" s="1548"/>
      <c r="G2065" s="1548"/>
      <c r="H2065" s="1548"/>
      <c r="I2065" s="1548"/>
      <c r="J2065" s="1549"/>
    </row>
    <row r="2066" spans="1:10" hidden="1">
      <c r="A2066" s="1550"/>
      <c r="B2066" s="1551"/>
      <c r="C2066" s="1551"/>
      <c r="D2066" s="1551"/>
      <c r="E2066" s="1551"/>
      <c r="F2066" s="1551"/>
      <c r="G2066" s="1551"/>
      <c r="H2066" s="1551"/>
      <c r="I2066" s="1551"/>
      <c r="J2066" s="1552"/>
    </row>
    <row r="2067" spans="1:10" hidden="1">
      <c r="A2067" s="1550"/>
      <c r="B2067" s="1551"/>
      <c r="C2067" s="1551"/>
      <c r="D2067" s="1551"/>
      <c r="E2067" s="1551"/>
      <c r="F2067" s="1551"/>
      <c r="G2067" s="1551"/>
      <c r="H2067" s="1551"/>
      <c r="I2067" s="1551"/>
      <c r="J2067" s="1552"/>
    </row>
    <row r="2068" spans="1:10" hidden="1">
      <c r="A2068" s="1553"/>
      <c r="B2068" s="1554"/>
      <c r="C2068" s="1554"/>
      <c r="D2068" s="1554"/>
      <c r="E2068" s="1554"/>
      <c r="F2068" s="1554"/>
      <c r="G2068" s="1554"/>
      <c r="H2068" s="1554"/>
      <c r="I2068" s="1554"/>
      <c r="J2068" s="1555"/>
    </row>
    <row r="2069" spans="1:10" hidden="1">
      <c r="A2069" s="1531" t="s">
        <v>65</v>
      </c>
      <c r="B2069" s="1532"/>
      <c r="C2069" s="1532"/>
      <c r="D2069" s="1532"/>
      <c r="E2069" s="1532"/>
      <c r="F2069" s="1532"/>
      <c r="G2069" s="1533"/>
      <c r="H2069" s="1534"/>
      <c r="I2069" s="1535"/>
      <c r="J2069" s="1536"/>
    </row>
    <row r="2070" spans="1:10" ht="25.5" hidden="1" customHeight="1">
      <c r="A2070" s="1537" t="s">
        <v>1720</v>
      </c>
      <c r="B2070" s="1537"/>
      <c r="C2070" s="1537"/>
      <c r="D2070" s="1537"/>
      <c r="E2070" s="1537"/>
      <c r="F2070" s="1537"/>
      <c r="G2070" s="1537"/>
      <c r="H2070" s="1537"/>
      <c r="I2070" s="1537"/>
      <c r="J2070" s="1537"/>
    </row>
    <row r="2071" spans="1:10" hidden="1">
      <c r="A2071" s="1538" t="s">
        <v>1231</v>
      </c>
      <c r="B2071" s="1539"/>
      <c r="C2071" s="1539"/>
      <c r="D2071" s="1539"/>
      <c r="E2071" s="1539"/>
      <c r="F2071" s="1539"/>
      <c r="G2071" s="1539"/>
      <c r="H2071" s="1539"/>
      <c r="I2071" s="1539"/>
      <c r="J2071" s="1540"/>
    </row>
    <row r="2072" spans="1:10" hidden="1">
      <c r="A2072" s="1531" t="s">
        <v>889</v>
      </c>
      <c r="B2072" s="1532"/>
      <c r="C2072" s="1558"/>
      <c r="D2072" s="1532"/>
      <c r="E2072" s="1532"/>
      <c r="F2072" s="1532"/>
      <c r="G2072" s="1533"/>
      <c r="H2072" s="1534"/>
      <c r="I2072" s="1535"/>
      <c r="J2072" s="1536"/>
    </row>
    <row r="2073" spans="1:10" hidden="1">
      <c r="A2073" s="1531" t="s">
        <v>62</v>
      </c>
      <c r="B2073" s="1532"/>
      <c r="C2073" s="1532"/>
      <c r="D2073" s="1532"/>
      <c r="E2073" s="1532"/>
      <c r="F2073" s="1532"/>
      <c r="G2073" s="1533"/>
      <c r="H2073" s="1534"/>
      <c r="I2073" s="1535"/>
      <c r="J2073" s="1536"/>
    </row>
    <row r="2074" spans="1:10" hidden="1">
      <c r="A2074" s="1531" t="s">
        <v>95</v>
      </c>
      <c r="B2074" s="1532"/>
      <c r="C2074" s="1532"/>
      <c r="D2074" s="1532"/>
      <c r="E2074" s="1532"/>
      <c r="F2074" s="1532"/>
      <c r="G2074" s="1533"/>
      <c r="H2074" s="1534"/>
      <c r="I2074" s="1535"/>
      <c r="J2074" s="1536"/>
    </row>
    <row r="2075" spans="1:10" hidden="1">
      <c r="A2075" s="1531" t="s">
        <v>64</v>
      </c>
      <c r="B2075" s="1532"/>
      <c r="C2075" s="1532"/>
      <c r="D2075" s="1532"/>
      <c r="E2075" s="1532"/>
      <c r="F2075" s="1532"/>
      <c r="G2075" s="1533"/>
      <c r="H2075" s="1534"/>
      <c r="I2075" s="1535"/>
      <c r="J2075" s="1536"/>
    </row>
    <row r="2076" spans="1:10" ht="15.75" hidden="1">
      <c r="A2076" s="1591" t="s">
        <v>1047</v>
      </c>
      <c r="B2076" s="1592"/>
      <c r="C2076" s="1592"/>
      <c r="D2076" s="1592"/>
      <c r="E2076" s="1592"/>
      <c r="F2076" s="1592"/>
      <c r="G2076" s="1592"/>
      <c r="H2076" s="1592"/>
      <c r="I2076" s="1592"/>
      <c r="J2076" s="1593"/>
    </row>
    <row r="2077" spans="1:10" ht="15.75" hidden="1">
      <c r="A2077" s="1562" t="s">
        <v>1222</v>
      </c>
      <c r="B2077" s="1563"/>
      <c r="C2077" s="1563"/>
      <c r="D2077" s="1563"/>
      <c r="E2077" s="1563"/>
      <c r="F2077" s="1563"/>
      <c r="G2077" s="1563"/>
      <c r="H2077" s="1563"/>
      <c r="I2077" s="1563"/>
      <c r="J2077" s="1564"/>
    </row>
    <row r="2078" spans="1:10" hidden="1">
      <c r="A2078" s="1568" t="s">
        <v>682</v>
      </c>
      <c r="B2078" s="1569"/>
      <c r="C2078" s="1570"/>
      <c r="D2078" s="1570"/>
      <c r="E2078" s="1570"/>
      <c r="F2078" s="1569" t="s">
        <v>91</v>
      </c>
      <c r="G2078" s="1569"/>
      <c r="H2078" s="1571"/>
      <c r="I2078" s="1571"/>
      <c r="J2078" s="1572"/>
    </row>
    <row r="2079" spans="1:10" hidden="1">
      <c r="A2079" s="1568" t="s">
        <v>89</v>
      </c>
      <c r="B2079" s="1569"/>
      <c r="C2079" s="1570"/>
      <c r="D2079" s="1570"/>
      <c r="E2079" s="1570"/>
      <c r="F2079" s="1569" t="s">
        <v>92</v>
      </c>
      <c r="G2079" s="1569"/>
      <c r="H2079" s="1571"/>
      <c r="I2079" s="1571"/>
      <c r="J2079" s="1572"/>
    </row>
    <row r="2080" spans="1:10" hidden="1">
      <c r="A2080" s="1568" t="s">
        <v>90</v>
      </c>
      <c r="B2080" s="1569"/>
      <c r="C2080" s="1584"/>
      <c r="D2080" s="1584"/>
      <c r="E2080" s="1584"/>
      <c r="F2080" s="1569" t="s">
        <v>93</v>
      </c>
      <c r="G2080" s="1569"/>
      <c r="H2080" s="1571"/>
      <c r="I2080" s="1571"/>
      <c r="J2080" s="1572"/>
    </row>
    <row r="2081" spans="1:10" hidden="1">
      <c r="A2081" s="1568" t="s">
        <v>1213</v>
      </c>
      <c r="B2081" s="1569"/>
      <c r="C2081" s="1584"/>
      <c r="D2081" s="1584"/>
      <c r="E2081" s="1584"/>
      <c r="F2081" s="1569" t="s">
        <v>15</v>
      </c>
      <c r="G2081" s="1569"/>
      <c r="H2081" s="1650"/>
      <c r="I2081" s="1570"/>
      <c r="J2081" s="1577"/>
    </row>
    <row r="2082" spans="1:10" hidden="1">
      <c r="A2082" s="1568" t="s">
        <v>1214</v>
      </c>
      <c r="B2082" s="1569"/>
      <c r="C2082" s="1584"/>
      <c r="D2082" s="1584"/>
      <c r="E2082" s="1584"/>
      <c r="F2082" s="1569" t="s">
        <v>714</v>
      </c>
      <c r="G2082" s="1569"/>
      <c r="H2082" s="1584"/>
      <c r="I2082" s="1584"/>
      <c r="J2082" s="1651"/>
    </row>
    <row r="2083" spans="1:10" hidden="1">
      <c r="A2083" s="1568" t="s">
        <v>11</v>
      </c>
      <c r="B2083" s="1569"/>
      <c r="C2083" s="1584"/>
      <c r="D2083" s="1584"/>
      <c r="E2083" s="1584"/>
      <c r="F2083" s="1587" t="s">
        <v>1232</v>
      </c>
      <c r="G2083" s="1587"/>
      <c r="H2083" s="1588"/>
      <c r="I2083" s="1589"/>
      <c r="J2083" s="1590"/>
    </row>
    <row r="2084" spans="1:10" hidden="1">
      <c r="A2084" s="1568" t="s">
        <v>13</v>
      </c>
      <c r="B2084" s="1569"/>
      <c r="C2084" s="1584"/>
      <c r="D2084" s="1584"/>
      <c r="E2084" s="1584"/>
      <c r="F2084" s="1587"/>
      <c r="G2084" s="1587"/>
      <c r="H2084" s="1580"/>
      <c r="I2084" s="1578"/>
      <c r="J2084" s="1579"/>
    </row>
    <row r="2085" spans="1:10" hidden="1">
      <c r="A2085" s="1568" t="s">
        <v>14</v>
      </c>
      <c r="B2085" s="1569"/>
      <c r="C2085" s="1581"/>
      <c r="D2085" s="1581"/>
      <c r="E2085" s="1581"/>
      <c r="F2085" s="1582"/>
      <c r="G2085" s="1582"/>
      <c r="H2085" s="1583"/>
      <c r="I2085" s="1570"/>
      <c r="J2085" s="1577"/>
    </row>
    <row r="2086" spans="1:10" hidden="1">
      <c r="A2086" s="542"/>
      <c r="B2086" s="543"/>
      <c r="C2086" s="543"/>
      <c r="D2086" s="543"/>
      <c r="E2086" s="543"/>
      <c r="F2086" s="543"/>
      <c r="G2086" s="543"/>
      <c r="H2086" s="543"/>
      <c r="I2086" s="543"/>
      <c r="J2086" s="544"/>
    </row>
    <row r="2087" spans="1:10" ht="15.75" hidden="1">
      <c r="A2087" s="1562" t="s">
        <v>1223</v>
      </c>
      <c r="B2087" s="1563"/>
      <c r="C2087" s="1563"/>
      <c r="D2087" s="1563"/>
      <c r="E2087" s="1563"/>
      <c r="F2087" s="1563"/>
      <c r="G2087" s="1563"/>
      <c r="H2087" s="1563"/>
      <c r="I2087" s="1563"/>
      <c r="J2087" s="1564"/>
    </row>
    <row r="2088" spans="1:10" hidden="1">
      <c r="A2088" s="1568"/>
      <c r="B2088" s="1569"/>
      <c r="C2088" s="1665"/>
      <c r="D2088" s="1578"/>
      <c r="E2088" s="1578"/>
      <c r="F2088" s="1569" t="s">
        <v>1225</v>
      </c>
      <c r="G2088" s="1569"/>
      <c r="H2088" s="1570"/>
      <c r="I2088" s="1570"/>
      <c r="J2088" s="1577"/>
    </row>
    <row r="2089" spans="1:10" hidden="1">
      <c r="A2089" s="1568"/>
      <c r="B2089" s="1569"/>
      <c r="C2089" s="1578"/>
      <c r="D2089" s="1578"/>
      <c r="E2089" s="1578"/>
      <c r="F2089" s="1578"/>
      <c r="G2089" s="1578"/>
      <c r="H2089" s="1578"/>
      <c r="I2089" s="1578"/>
      <c r="J2089" s="1579"/>
    </row>
    <row r="2090" spans="1:10" hidden="1">
      <c r="A2090" s="1568" t="s">
        <v>1226</v>
      </c>
      <c r="B2090" s="1569"/>
      <c r="C2090" s="1570"/>
      <c r="D2090" s="1570"/>
      <c r="E2090" s="1570"/>
      <c r="F2090" s="1569" t="s">
        <v>14</v>
      </c>
      <c r="G2090" s="1569"/>
      <c r="H2090" s="1574"/>
      <c r="I2090" s="1574"/>
      <c r="J2090" s="1575"/>
    </row>
    <row r="2091" spans="1:10" hidden="1">
      <c r="A2091" s="1568" t="s">
        <v>1213</v>
      </c>
      <c r="B2091" s="1569"/>
      <c r="C2091" s="1570"/>
      <c r="D2091" s="1570"/>
      <c r="E2091" s="1570"/>
      <c r="F2091" s="1569" t="s">
        <v>12</v>
      </c>
      <c r="G2091" s="1569"/>
      <c r="H2091" s="1571"/>
      <c r="I2091" s="1571"/>
      <c r="J2091" s="1572"/>
    </row>
    <row r="2092" spans="1:10" hidden="1">
      <c r="A2092" s="1568" t="s">
        <v>1214</v>
      </c>
      <c r="B2092" s="1569"/>
      <c r="C2092" s="1570"/>
      <c r="D2092" s="1570"/>
      <c r="E2092" s="1570"/>
      <c r="F2092" s="1569" t="s">
        <v>1006</v>
      </c>
      <c r="G2092" s="1569"/>
      <c r="H2092" s="1571"/>
      <c r="I2092" s="1571"/>
      <c r="J2092" s="1572"/>
    </row>
    <row r="2093" spans="1:10" hidden="1">
      <c r="A2093" s="1568" t="s">
        <v>11</v>
      </c>
      <c r="B2093" s="1569"/>
      <c r="C2093" s="1570"/>
      <c r="D2093" s="1570"/>
      <c r="E2093" s="1570"/>
      <c r="F2093" s="1569" t="s">
        <v>15</v>
      </c>
      <c r="G2093" s="1569"/>
      <c r="H2093" s="1650"/>
      <c r="I2093" s="1570"/>
      <c r="J2093" s="1577"/>
    </row>
    <row r="2094" spans="1:10" hidden="1">
      <c r="A2094" s="1568" t="s">
        <v>13</v>
      </c>
      <c r="B2094" s="1569"/>
      <c r="C2094" s="1570"/>
      <c r="D2094" s="1570"/>
      <c r="E2094" s="1570"/>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2" t="s">
        <v>1236</v>
      </c>
      <c r="B2096" s="1563"/>
      <c r="C2096" s="1563"/>
      <c r="D2096" s="1563"/>
      <c r="E2096" s="1563"/>
      <c r="F2096" s="1563"/>
      <c r="G2096" s="1563"/>
      <c r="H2096" s="1563"/>
      <c r="I2096" s="1563"/>
      <c r="J2096" s="1564"/>
    </row>
    <row r="2097" spans="1:10" ht="29.25" hidden="1" customHeight="1">
      <c r="A2097" s="1565" t="s">
        <v>34</v>
      </c>
      <c r="B2097" s="1566"/>
      <c r="C2097" s="1566"/>
      <c r="D2097" s="1566"/>
      <c r="E2097" s="1567"/>
      <c r="F2097" s="548" t="s">
        <v>35</v>
      </c>
      <c r="G2097" s="549" t="s">
        <v>1227</v>
      </c>
      <c r="H2097" s="549" t="s">
        <v>1228</v>
      </c>
      <c r="I2097" s="550" t="s">
        <v>1229</v>
      </c>
      <c r="J2097" s="550" t="s">
        <v>891</v>
      </c>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idden="1">
      <c r="A2107" s="1559"/>
      <c r="B2107" s="1560"/>
      <c r="C2107" s="1560"/>
      <c r="D2107" s="1560"/>
      <c r="E2107" s="1561"/>
      <c r="F2107" s="551"/>
      <c r="G2107" s="552"/>
      <c r="H2107" s="552"/>
      <c r="I2107" s="552"/>
      <c r="J2107" s="552"/>
    </row>
    <row r="2108" spans="1:10" hidden="1">
      <c r="A2108" s="1559"/>
      <c r="B2108" s="1560"/>
      <c r="C2108" s="1560"/>
      <c r="D2108" s="1560"/>
      <c r="E2108" s="1561"/>
      <c r="F2108" s="551"/>
      <c r="G2108" s="552"/>
      <c r="H2108" s="552"/>
      <c r="I2108" s="552"/>
      <c r="J2108" s="552"/>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t="15.75" hidden="1">
      <c r="A2122" s="1562" t="s">
        <v>1237</v>
      </c>
      <c r="B2122" s="1563"/>
      <c r="C2122" s="1563"/>
      <c r="D2122" s="1563"/>
      <c r="E2122" s="1563"/>
      <c r="F2122" s="1563"/>
      <c r="G2122" s="1563"/>
      <c r="H2122" s="1563"/>
      <c r="I2122" s="1563"/>
      <c r="J2122" s="1564"/>
    </row>
    <row r="2123" spans="1:10" ht="30" hidden="1" customHeight="1">
      <c r="A2123" s="1565" t="s">
        <v>1238</v>
      </c>
      <c r="B2123" s="1566"/>
      <c r="C2123" s="1566"/>
      <c r="D2123" s="1566"/>
      <c r="E2123" s="1567"/>
      <c r="F2123" s="548" t="s">
        <v>35</v>
      </c>
      <c r="G2123" s="549" t="s">
        <v>1227</v>
      </c>
      <c r="H2123" s="549" t="s">
        <v>1228</v>
      </c>
      <c r="I2123" s="550" t="s">
        <v>1229</v>
      </c>
      <c r="J2123" s="550" t="s">
        <v>891</v>
      </c>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idden="1">
      <c r="A2133" s="1559"/>
      <c r="B2133" s="1560"/>
      <c r="C2133" s="1560"/>
      <c r="D2133" s="1560"/>
      <c r="E2133" s="1561"/>
      <c r="F2133" s="551"/>
      <c r="G2133" s="552"/>
      <c r="H2133" s="552"/>
      <c r="I2133" s="552"/>
      <c r="J2133" s="552"/>
    </row>
    <row r="2134" spans="1:10" hidden="1">
      <c r="A2134" s="1559"/>
      <c r="B2134" s="1560"/>
      <c r="C2134" s="1560"/>
      <c r="D2134" s="1560"/>
      <c r="E2134" s="1561"/>
      <c r="F2134" s="551"/>
      <c r="G2134" s="552"/>
      <c r="H2134" s="552"/>
      <c r="I2134" s="552"/>
      <c r="J2134" s="552"/>
    </row>
    <row r="2135" spans="1:10" hidden="1">
      <c r="A2135" s="1559"/>
      <c r="B2135" s="1560"/>
      <c r="C2135" s="1560"/>
      <c r="D2135" s="1560"/>
      <c r="E2135" s="1561"/>
      <c r="F2135" s="551"/>
      <c r="G2135" s="552"/>
      <c r="H2135" s="552"/>
      <c r="I2135" s="552"/>
      <c r="J2135" s="552"/>
    </row>
    <row r="2136" spans="1:10" hidden="1">
      <c r="A2136" s="1559"/>
      <c r="B2136" s="1560"/>
      <c r="C2136" s="1560"/>
      <c r="D2136" s="1560"/>
      <c r="E2136" s="1561"/>
      <c r="F2136" s="551"/>
      <c r="G2136" s="552"/>
      <c r="H2136" s="552"/>
      <c r="I2136" s="552"/>
      <c r="J2136" s="552"/>
    </row>
    <row r="2137" spans="1:10" hidden="1">
      <c r="A2137" s="1559"/>
      <c r="B2137" s="1560"/>
      <c r="C2137" s="1560"/>
      <c r="D2137" s="1560"/>
      <c r="E2137" s="1561"/>
      <c r="F2137" s="551"/>
      <c r="G2137" s="552"/>
      <c r="H2137" s="552"/>
      <c r="I2137" s="552"/>
      <c r="J2137" s="552"/>
    </row>
    <row r="2138" spans="1:10" hidden="1">
      <c r="A2138" s="1559"/>
      <c r="B2138" s="1560"/>
      <c r="C2138" s="1560"/>
      <c r="D2138" s="1560"/>
      <c r="E2138" s="1561"/>
      <c r="F2138" s="551"/>
      <c r="G2138" s="552"/>
      <c r="H2138" s="552"/>
      <c r="I2138" s="552"/>
      <c r="J2138" s="552"/>
    </row>
    <row r="2139" spans="1:10" hidden="1">
      <c r="A2139" s="1559"/>
      <c r="B2139" s="1560"/>
      <c r="C2139" s="1560"/>
      <c r="D2139" s="1560"/>
      <c r="E2139" s="1561"/>
      <c r="F2139" s="551"/>
      <c r="G2139" s="552"/>
      <c r="H2139" s="552"/>
      <c r="I2139" s="552"/>
      <c r="J2139" s="552"/>
    </row>
    <row r="2140" spans="1:10" hidden="1">
      <c r="A2140" s="1559"/>
      <c r="B2140" s="1560"/>
      <c r="C2140" s="1560"/>
      <c r="D2140" s="1560"/>
      <c r="E2140" s="1561"/>
      <c r="F2140" s="551"/>
      <c r="G2140" s="552"/>
      <c r="H2140" s="552"/>
      <c r="I2140" s="552"/>
      <c r="J2140" s="552"/>
    </row>
    <row r="2141" spans="1:10" hidden="1">
      <c r="A2141" s="1559"/>
      <c r="B2141" s="1560"/>
      <c r="C2141" s="1560"/>
      <c r="D2141" s="1560"/>
      <c r="E2141" s="1561"/>
      <c r="F2141" s="551"/>
      <c r="G2141" s="552"/>
      <c r="H2141" s="552"/>
      <c r="I2141" s="552"/>
      <c r="J2141" s="552"/>
    </row>
    <row r="2142" spans="1:10" hidden="1">
      <c r="A2142" s="1559"/>
      <c r="B2142" s="1560"/>
      <c r="C2142" s="1560"/>
      <c r="D2142" s="1560"/>
      <c r="E2142" s="1561"/>
      <c r="F2142" s="551"/>
      <c r="G2142" s="552"/>
      <c r="H2142" s="552"/>
      <c r="I2142" s="552"/>
      <c r="J2142" s="552"/>
    </row>
    <row r="2143" spans="1:10" hidden="1">
      <c r="A2143" s="1559"/>
      <c r="B2143" s="1560"/>
      <c r="C2143" s="1560"/>
      <c r="D2143" s="1560"/>
      <c r="E2143" s="1561"/>
      <c r="F2143" s="551"/>
      <c r="G2143" s="552"/>
      <c r="H2143" s="552"/>
      <c r="I2143" s="552"/>
      <c r="J2143" s="552"/>
    </row>
    <row r="2144" spans="1:10" hidden="1">
      <c r="A2144" s="1559"/>
      <c r="B2144" s="1560"/>
      <c r="C2144" s="1560"/>
      <c r="D2144" s="1560"/>
      <c r="E2144" s="1561"/>
      <c r="F2144" s="551"/>
      <c r="G2144" s="552"/>
      <c r="H2144" s="552"/>
      <c r="I2144" s="552"/>
      <c r="J2144" s="552"/>
    </row>
    <row r="2145" spans="1:10" hidden="1">
      <c r="A2145" s="1559"/>
      <c r="B2145" s="1560"/>
      <c r="C2145" s="1560"/>
      <c r="D2145" s="1560"/>
      <c r="E2145" s="1561"/>
      <c r="F2145" s="551"/>
      <c r="G2145" s="552"/>
      <c r="H2145" s="552"/>
      <c r="I2145" s="552"/>
      <c r="J2145" s="552"/>
    </row>
    <row r="2146" spans="1:10" hidden="1">
      <c r="A2146" s="1559"/>
      <c r="B2146" s="1560"/>
      <c r="C2146" s="1560"/>
      <c r="D2146" s="1560"/>
      <c r="E2146" s="1561"/>
      <c r="F2146" s="551"/>
      <c r="G2146" s="552"/>
      <c r="H2146" s="552"/>
      <c r="I2146" s="552"/>
      <c r="J2146" s="552"/>
    </row>
    <row r="2147" spans="1:10" hidden="1">
      <c r="A2147" s="1559"/>
      <c r="B2147" s="1560"/>
      <c r="C2147" s="1560"/>
      <c r="D2147" s="1560"/>
      <c r="E2147" s="1561"/>
      <c r="F2147" s="551"/>
      <c r="G2147" s="552"/>
      <c r="H2147" s="552"/>
      <c r="I2147" s="552"/>
      <c r="J2147" s="552"/>
    </row>
    <row r="2148" spans="1:10" ht="15.75" hidden="1">
      <c r="A2148" s="1556" t="s">
        <v>1230</v>
      </c>
      <c r="B2148" s="1556"/>
      <c r="C2148" s="1556"/>
      <c r="D2148" s="1556"/>
      <c r="E2148" s="1556"/>
      <c r="F2148" s="1556"/>
      <c r="G2148" s="1556"/>
      <c r="H2148" s="1556"/>
      <c r="I2148" s="1556"/>
      <c r="J2148" s="1556"/>
    </row>
    <row r="2149" spans="1:10" hidden="1">
      <c r="A2149" s="1538" t="s">
        <v>25</v>
      </c>
      <c r="B2149" s="1539"/>
      <c r="C2149" s="1539"/>
      <c r="D2149" s="1539"/>
      <c r="E2149" s="1539"/>
      <c r="F2149" s="1539"/>
      <c r="G2149" s="1539"/>
      <c r="H2149" s="1539"/>
      <c r="I2149" s="1539"/>
      <c r="J2149" s="1540"/>
    </row>
    <row r="2150" spans="1:10" hidden="1">
      <c r="A2150" s="1531" t="s">
        <v>1527</v>
      </c>
      <c r="B2150" s="1532"/>
      <c r="C2150" s="1532"/>
      <c r="D2150" s="1532"/>
      <c r="E2150" s="1532"/>
      <c r="F2150" s="1532"/>
      <c r="G2150" s="1533"/>
      <c r="H2150" s="1534"/>
      <c r="I2150" s="1535"/>
      <c r="J2150" s="1536"/>
    </row>
    <row r="2151" spans="1:10" hidden="1">
      <c r="A2151" s="1531" t="s">
        <v>30</v>
      </c>
      <c r="B2151" s="1532"/>
      <c r="C2151" s="1532"/>
      <c r="D2151" s="1532"/>
      <c r="E2151" s="1532"/>
      <c r="F2151" s="1532"/>
      <c r="G2151" s="1533"/>
      <c r="H2151" s="1557"/>
      <c r="I2151" s="1535"/>
      <c r="J2151" s="1536"/>
    </row>
    <row r="2152" spans="1:10" hidden="1">
      <c r="A2152" s="1531" t="s">
        <v>1276</v>
      </c>
      <c r="B2152" s="1532"/>
      <c r="C2152" s="1532"/>
      <c r="D2152" s="1532"/>
      <c r="E2152" s="1532"/>
      <c r="F2152" s="1532"/>
      <c r="G2152" s="1533"/>
      <c r="H2152" s="1541"/>
      <c r="I2152" s="1542"/>
      <c r="J2152" s="1543"/>
    </row>
    <row r="2153" spans="1:10" hidden="1">
      <c r="A2153" s="1531" t="s">
        <v>1277</v>
      </c>
      <c r="B2153" s="1532"/>
      <c r="C2153" s="1532"/>
      <c r="D2153" s="1532"/>
      <c r="E2153" s="1532"/>
      <c r="F2153" s="1532"/>
      <c r="G2153" s="1533"/>
      <c r="H2153" s="1544"/>
      <c r="I2153" s="1545"/>
      <c r="J2153" s="1546"/>
    </row>
    <row r="2154" spans="1:10" hidden="1">
      <c r="A2154" s="1547"/>
      <c r="B2154" s="1548"/>
      <c r="C2154" s="1548"/>
      <c r="D2154" s="1548"/>
      <c r="E2154" s="1548"/>
      <c r="F2154" s="1548"/>
      <c r="G2154" s="1548"/>
      <c r="H2154" s="1548"/>
      <c r="I2154" s="1548"/>
      <c r="J2154" s="1549"/>
    </row>
    <row r="2155" spans="1:10" hidden="1">
      <c r="A2155" s="1550"/>
      <c r="B2155" s="1551"/>
      <c r="C2155" s="1551"/>
      <c r="D2155" s="1551"/>
      <c r="E2155" s="1551"/>
      <c r="F2155" s="1551"/>
      <c r="G2155" s="1551"/>
      <c r="H2155" s="1551"/>
      <c r="I2155" s="1551"/>
      <c r="J2155" s="1552"/>
    </row>
    <row r="2156" spans="1:10" hidden="1">
      <c r="A2156" s="1550"/>
      <c r="B2156" s="1551"/>
      <c r="C2156" s="1551"/>
      <c r="D2156" s="1551"/>
      <c r="E2156" s="1551"/>
      <c r="F2156" s="1551"/>
      <c r="G2156" s="1551"/>
      <c r="H2156" s="1551"/>
      <c r="I2156" s="1551"/>
      <c r="J2156" s="1552"/>
    </row>
    <row r="2157" spans="1:10" hidden="1">
      <c r="A2157" s="1553"/>
      <c r="B2157" s="1554"/>
      <c r="C2157" s="1554"/>
      <c r="D2157" s="1554"/>
      <c r="E2157" s="1554"/>
      <c r="F2157" s="1554"/>
      <c r="G2157" s="1554"/>
      <c r="H2157" s="1554"/>
      <c r="I2157" s="1554"/>
      <c r="J2157" s="1555"/>
    </row>
    <row r="2158" spans="1:10" hidden="1">
      <c r="A2158" s="1531" t="s">
        <v>65</v>
      </c>
      <c r="B2158" s="1532"/>
      <c r="C2158" s="1532"/>
      <c r="D2158" s="1532"/>
      <c r="E2158" s="1532"/>
      <c r="F2158" s="1532"/>
      <c r="G2158" s="1533"/>
      <c r="H2158" s="1534"/>
      <c r="I2158" s="1535"/>
      <c r="J2158" s="1536"/>
    </row>
    <row r="2159" spans="1:10" ht="24.75" hidden="1" customHeight="1">
      <c r="A2159" s="1537" t="s">
        <v>1720</v>
      </c>
      <c r="B2159" s="1537"/>
      <c r="C2159" s="1537"/>
      <c r="D2159" s="1537"/>
      <c r="E2159" s="1537"/>
      <c r="F2159" s="1537"/>
      <c r="G2159" s="1537"/>
      <c r="H2159" s="1537"/>
      <c r="I2159" s="1537"/>
      <c r="J2159" s="1537"/>
    </row>
    <row r="2160" spans="1:10" hidden="1">
      <c r="A2160" s="1538" t="s">
        <v>1231</v>
      </c>
      <c r="B2160" s="1539"/>
      <c r="C2160" s="1539"/>
      <c r="D2160" s="1539"/>
      <c r="E2160" s="1539"/>
      <c r="F2160" s="1539"/>
      <c r="G2160" s="1539"/>
      <c r="H2160" s="1539"/>
      <c r="I2160" s="1539"/>
      <c r="J2160" s="1540"/>
    </row>
    <row r="2161" spans="1:10" hidden="1">
      <c r="A2161" s="1531" t="s">
        <v>889</v>
      </c>
      <c r="B2161" s="1532"/>
      <c r="C2161" s="1558"/>
      <c r="D2161" s="1532"/>
      <c r="E2161" s="1532"/>
      <c r="F2161" s="1532"/>
      <c r="G2161" s="1533"/>
      <c r="H2161" s="1534"/>
      <c r="I2161" s="1535"/>
      <c r="J2161" s="1536"/>
    </row>
    <row r="2162" spans="1:10" hidden="1">
      <c r="A2162" s="1531" t="s">
        <v>62</v>
      </c>
      <c r="B2162" s="1532"/>
      <c r="C2162" s="1532"/>
      <c r="D2162" s="1532"/>
      <c r="E2162" s="1532"/>
      <c r="F2162" s="1532"/>
      <c r="G2162" s="1533"/>
      <c r="H2162" s="1534"/>
      <c r="I2162" s="1535"/>
      <c r="J2162" s="1536"/>
    </row>
    <row r="2163" spans="1:10" hidden="1">
      <c r="A2163" s="1531" t="s">
        <v>95</v>
      </c>
      <c r="B2163" s="1532"/>
      <c r="C2163" s="1532"/>
      <c r="D2163" s="1532"/>
      <c r="E2163" s="1532"/>
      <c r="F2163" s="1532"/>
      <c r="G2163" s="1533"/>
      <c r="H2163" s="1534"/>
      <c r="I2163" s="1535"/>
      <c r="J2163" s="1536"/>
    </row>
    <row r="2164" spans="1:10" hidden="1">
      <c r="A2164" s="1531" t="s">
        <v>64</v>
      </c>
      <c r="B2164" s="1532"/>
      <c r="C2164" s="1532"/>
      <c r="D2164" s="1532"/>
      <c r="E2164" s="1532"/>
      <c r="F2164" s="1532"/>
      <c r="G2164" s="1533"/>
      <c r="H2164" s="1534"/>
      <c r="I2164" s="1535"/>
      <c r="J2164" s="1536"/>
    </row>
    <row r="2165" spans="1:10" ht="15.75" hidden="1">
      <c r="A2165" s="1591" t="s">
        <v>1047</v>
      </c>
      <c r="B2165" s="1592"/>
      <c r="C2165" s="1592"/>
      <c r="D2165" s="1592"/>
      <c r="E2165" s="1592"/>
      <c r="F2165" s="1592"/>
      <c r="G2165" s="1592"/>
      <c r="H2165" s="1592"/>
      <c r="I2165" s="1592"/>
      <c r="J2165" s="1593"/>
    </row>
    <row r="2166" spans="1:10" ht="15.75" hidden="1">
      <c r="A2166" s="1562" t="s">
        <v>1222</v>
      </c>
      <c r="B2166" s="1563"/>
      <c r="C2166" s="1563"/>
      <c r="D2166" s="1563"/>
      <c r="E2166" s="1563"/>
      <c r="F2166" s="1563"/>
      <c r="G2166" s="1563"/>
      <c r="H2166" s="1563"/>
      <c r="I2166" s="1563"/>
      <c r="J2166" s="1564"/>
    </row>
    <row r="2167" spans="1:10" hidden="1">
      <c r="A2167" s="1568" t="s">
        <v>682</v>
      </c>
      <c r="B2167" s="1569"/>
      <c r="C2167" s="1570"/>
      <c r="D2167" s="1570"/>
      <c r="E2167" s="1570"/>
      <c r="F2167" s="1569" t="s">
        <v>91</v>
      </c>
      <c r="G2167" s="1569"/>
      <c r="H2167" s="1571"/>
      <c r="I2167" s="1571"/>
      <c r="J2167" s="1572"/>
    </row>
    <row r="2168" spans="1:10" hidden="1">
      <c r="A2168" s="1568" t="s">
        <v>89</v>
      </c>
      <c r="B2168" s="1569"/>
      <c r="C2168" s="1570"/>
      <c r="D2168" s="1570"/>
      <c r="E2168" s="1570"/>
      <c r="F2168" s="1569" t="s">
        <v>92</v>
      </c>
      <c r="G2168" s="1569"/>
      <c r="H2168" s="1571"/>
      <c r="I2168" s="1571"/>
      <c r="J2168" s="1572"/>
    </row>
    <row r="2169" spans="1:10" hidden="1">
      <c r="A2169" s="1568" t="s">
        <v>90</v>
      </c>
      <c r="B2169" s="1569"/>
      <c r="C2169" s="1584"/>
      <c r="D2169" s="1584"/>
      <c r="E2169" s="1584"/>
      <c r="F2169" s="1569" t="s">
        <v>93</v>
      </c>
      <c r="G2169" s="1569"/>
      <c r="H2169" s="1571"/>
      <c r="I2169" s="1571"/>
      <c r="J2169" s="1572"/>
    </row>
    <row r="2170" spans="1:10" hidden="1">
      <c r="A2170" s="1568" t="s">
        <v>1213</v>
      </c>
      <c r="B2170" s="1569"/>
      <c r="C2170" s="1584"/>
      <c r="D2170" s="1584"/>
      <c r="E2170" s="1584"/>
      <c r="F2170" s="1569" t="s">
        <v>15</v>
      </c>
      <c r="G2170" s="1569"/>
      <c r="H2170" s="1650"/>
      <c r="I2170" s="1570"/>
      <c r="J2170" s="1577"/>
    </row>
    <row r="2171" spans="1:10" hidden="1">
      <c r="A2171" s="1568" t="s">
        <v>1214</v>
      </c>
      <c r="B2171" s="1569"/>
      <c r="C2171" s="1584"/>
      <c r="D2171" s="1584"/>
      <c r="E2171" s="1584"/>
      <c r="F2171" s="1569" t="s">
        <v>714</v>
      </c>
      <c r="G2171" s="1569"/>
      <c r="H2171" s="1584"/>
      <c r="I2171" s="1584"/>
      <c r="J2171" s="1651"/>
    </row>
    <row r="2172" spans="1:10" hidden="1">
      <c r="A2172" s="1568" t="s">
        <v>11</v>
      </c>
      <c r="B2172" s="1569"/>
      <c r="C2172" s="1584"/>
      <c r="D2172" s="1584"/>
      <c r="E2172" s="1584"/>
      <c r="F2172" s="1587" t="s">
        <v>1232</v>
      </c>
      <c r="G2172" s="1587"/>
      <c r="H2172" s="1588"/>
      <c r="I2172" s="1589"/>
      <c r="J2172" s="1590"/>
    </row>
    <row r="2173" spans="1:10" hidden="1">
      <c r="A2173" s="1568" t="s">
        <v>13</v>
      </c>
      <c r="B2173" s="1569"/>
      <c r="C2173" s="1584"/>
      <c r="D2173" s="1584"/>
      <c r="E2173" s="1584"/>
      <c r="F2173" s="1587"/>
      <c r="G2173" s="1587"/>
      <c r="H2173" s="1580"/>
      <c r="I2173" s="1578"/>
      <c r="J2173" s="1579"/>
    </row>
    <row r="2174" spans="1:10" hidden="1">
      <c r="A2174" s="1568" t="s">
        <v>14</v>
      </c>
      <c r="B2174" s="1569"/>
      <c r="C2174" s="1581"/>
      <c r="D2174" s="1581"/>
      <c r="E2174" s="1581"/>
      <c r="F2174" s="1582"/>
      <c r="G2174" s="1582"/>
      <c r="H2174" s="1583"/>
      <c r="I2174" s="1570"/>
      <c r="J2174" s="1577"/>
    </row>
    <row r="2175" spans="1:10" hidden="1">
      <c r="A2175" s="542"/>
      <c r="B2175" s="543"/>
      <c r="C2175" s="543"/>
      <c r="D2175" s="543"/>
      <c r="E2175" s="543"/>
      <c r="F2175" s="543"/>
      <c r="G2175" s="543"/>
      <c r="H2175" s="543"/>
      <c r="I2175" s="543"/>
      <c r="J2175" s="544"/>
    </row>
    <row r="2176" spans="1:10" ht="15.75" hidden="1">
      <c r="A2176" s="1562" t="s">
        <v>1223</v>
      </c>
      <c r="B2176" s="1563"/>
      <c r="C2176" s="1563"/>
      <c r="D2176" s="1563"/>
      <c r="E2176" s="1563"/>
      <c r="F2176" s="1563"/>
      <c r="G2176" s="1563"/>
      <c r="H2176" s="1563"/>
      <c r="I2176" s="1563"/>
      <c r="J2176" s="1564"/>
    </row>
    <row r="2177" spans="1:10" hidden="1">
      <c r="A2177" s="1568"/>
      <c r="B2177" s="1569"/>
      <c r="C2177" s="1665"/>
      <c r="D2177" s="1578"/>
      <c r="E2177" s="1578"/>
      <c r="F2177" s="1569" t="s">
        <v>1225</v>
      </c>
      <c r="G2177" s="1569"/>
      <c r="H2177" s="1570"/>
      <c r="I2177" s="1570"/>
      <c r="J2177" s="1577"/>
    </row>
    <row r="2178" spans="1:10" hidden="1">
      <c r="A2178" s="1568"/>
      <c r="B2178" s="1569"/>
      <c r="C2178" s="1578"/>
      <c r="D2178" s="1578"/>
      <c r="E2178" s="1578"/>
      <c r="F2178" s="1578"/>
      <c r="G2178" s="1578"/>
      <c r="H2178" s="1578"/>
      <c r="I2178" s="1578"/>
      <c r="J2178" s="1579"/>
    </row>
    <row r="2179" spans="1:10" hidden="1">
      <c r="A2179" s="1568" t="s">
        <v>1226</v>
      </c>
      <c r="B2179" s="1569"/>
      <c r="C2179" s="1570"/>
      <c r="D2179" s="1570"/>
      <c r="E2179" s="1570"/>
      <c r="F2179" s="1569" t="s">
        <v>14</v>
      </c>
      <c r="G2179" s="1569"/>
      <c r="H2179" s="1574"/>
      <c r="I2179" s="1574"/>
      <c r="J2179" s="1575"/>
    </row>
    <row r="2180" spans="1:10" hidden="1">
      <c r="A2180" s="1568" t="s">
        <v>1213</v>
      </c>
      <c r="B2180" s="1569"/>
      <c r="C2180" s="1570"/>
      <c r="D2180" s="1570"/>
      <c r="E2180" s="1570"/>
      <c r="F2180" s="1569" t="s">
        <v>12</v>
      </c>
      <c r="G2180" s="1569"/>
      <c r="H2180" s="1571"/>
      <c r="I2180" s="1571"/>
      <c r="J2180" s="1572"/>
    </row>
    <row r="2181" spans="1:10" hidden="1">
      <c r="A2181" s="1568" t="s">
        <v>1214</v>
      </c>
      <c r="B2181" s="1569"/>
      <c r="C2181" s="1570"/>
      <c r="D2181" s="1570"/>
      <c r="E2181" s="1570"/>
      <c r="F2181" s="1569" t="s">
        <v>1006</v>
      </c>
      <c r="G2181" s="1569"/>
      <c r="H2181" s="1571"/>
      <c r="I2181" s="1571"/>
      <c r="J2181" s="1572"/>
    </row>
    <row r="2182" spans="1:10" hidden="1">
      <c r="A2182" s="1568" t="s">
        <v>11</v>
      </c>
      <c r="B2182" s="1569"/>
      <c r="C2182" s="1570"/>
      <c r="D2182" s="1570"/>
      <c r="E2182" s="1570"/>
      <c r="F2182" s="1569" t="s">
        <v>15</v>
      </c>
      <c r="G2182" s="1569"/>
      <c r="H2182" s="1650"/>
      <c r="I2182" s="1570"/>
      <c r="J2182" s="1577"/>
    </row>
    <row r="2183" spans="1:10" hidden="1">
      <c r="A2183" s="1568" t="s">
        <v>13</v>
      </c>
      <c r="B2183" s="1569"/>
      <c r="C2183" s="1570"/>
      <c r="D2183" s="1570"/>
      <c r="E2183" s="1570"/>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2" t="s">
        <v>1236</v>
      </c>
      <c r="B2185" s="1563"/>
      <c r="C2185" s="1563"/>
      <c r="D2185" s="1563"/>
      <c r="E2185" s="1563"/>
      <c r="F2185" s="1563"/>
      <c r="G2185" s="1563"/>
      <c r="H2185" s="1563"/>
      <c r="I2185" s="1563"/>
      <c r="J2185" s="1564"/>
    </row>
    <row r="2186" spans="1:10" ht="29.25" hidden="1" customHeight="1">
      <c r="A2186" s="1565" t="s">
        <v>34</v>
      </c>
      <c r="B2186" s="1566"/>
      <c r="C2186" s="1566"/>
      <c r="D2186" s="1566"/>
      <c r="E2186" s="1567"/>
      <c r="F2186" s="548" t="s">
        <v>35</v>
      </c>
      <c r="G2186" s="549" t="s">
        <v>1227</v>
      </c>
      <c r="H2186" s="549" t="s">
        <v>1228</v>
      </c>
      <c r="I2186" s="550" t="s">
        <v>1229</v>
      </c>
      <c r="J2186" s="550" t="s">
        <v>891</v>
      </c>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idden="1">
      <c r="A2196" s="1559"/>
      <c r="B2196" s="1560"/>
      <c r="C2196" s="1560"/>
      <c r="D2196" s="1560"/>
      <c r="E2196" s="1561"/>
      <c r="F2196" s="551"/>
      <c r="G2196" s="552"/>
      <c r="H2196" s="552"/>
      <c r="I2196" s="552"/>
      <c r="J2196" s="552"/>
    </row>
    <row r="2197" spans="1:10" hidden="1">
      <c r="A2197" s="1559"/>
      <c r="B2197" s="1560"/>
      <c r="C2197" s="1560"/>
      <c r="D2197" s="1560"/>
      <c r="E2197" s="1561"/>
      <c r="F2197" s="551"/>
      <c r="G2197" s="552"/>
      <c r="H2197" s="552"/>
      <c r="I2197" s="552"/>
      <c r="J2197" s="552"/>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t="15.75" hidden="1">
      <c r="A2211" s="1562" t="s">
        <v>1237</v>
      </c>
      <c r="B2211" s="1563"/>
      <c r="C2211" s="1563"/>
      <c r="D2211" s="1563"/>
      <c r="E2211" s="1563"/>
      <c r="F2211" s="1563"/>
      <c r="G2211" s="1563"/>
      <c r="H2211" s="1563"/>
      <c r="I2211" s="1563"/>
      <c r="J2211" s="1564"/>
    </row>
    <row r="2212" spans="1:10" ht="28.5" hidden="1" customHeight="1">
      <c r="A2212" s="1565" t="s">
        <v>1238</v>
      </c>
      <c r="B2212" s="1566"/>
      <c r="C2212" s="1566"/>
      <c r="D2212" s="1566"/>
      <c r="E2212" s="1567"/>
      <c r="F2212" s="548" t="s">
        <v>35</v>
      </c>
      <c r="G2212" s="549" t="s">
        <v>1227</v>
      </c>
      <c r="H2212" s="549" t="s">
        <v>1228</v>
      </c>
      <c r="I2212" s="550" t="s">
        <v>1229</v>
      </c>
      <c r="J2212" s="550" t="s">
        <v>891</v>
      </c>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idden="1">
      <c r="A2222" s="1559"/>
      <c r="B2222" s="1560"/>
      <c r="C2222" s="1560"/>
      <c r="D2222" s="1560"/>
      <c r="E2222" s="1561"/>
      <c r="F2222" s="551"/>
      <c r="G2222" s="552"/>
      <c r="H2222" s="552"/>
      <c r="I2222" s="552"/>
      <c r="J2222" s="552"/>
    </row>
    <row r="2223" spans="1:10" hidden="1">
      <c r="A2223" s="1559"/>
      <c r="B2223" s="1560"/>
      <c r="C2223" s="1560"/>
      <c r="D2223" s="1560"/>
      <c r="E2223" s="1561"/>
      <c r="F2223" s="551"/>
      <c r="G2223" s="552"/>
      <c r="H2223" s="552"/>
      <c r="I2223" s="552"/>
      <c r="J2223" s="552"/>
    </row>
    <row r="2224" spans="1:10" hidden="1">
      <c r="A2224" s="1559"/>
      <c r="B2224" s="1560"/>
      <c r="C2224" s="1560"/>
      <c r="D2224" s="1560"/>
      <c r="E2224" s="1561"/>
      <c r="F2224" s="551"/>
      <c r="G2224" s="552"/>
      <c r="H2224" s="552"/>
      <c r="I2224" s="552"/>
      <c r="J2224" s="552"/>
    </row>
    <row r="2225" spans="1:10" hidden="1">
      <c r="A2225" s="1559"/>
      <c r="B2225" s="1560"/>
      <c r="C2225" s="1560"/>
      <c r="D2225" s="1560"/>
      <c r="E2225" s="1561"/>
      <c r="F2225" s="551"/>
      <c r="G2225" s="552"/>
      <c r="H2225" s="552"/>
      <c r="I2225" s="552"/>
      <c r="J2225" s="552"/>
    </row>
    <row r="2226" spans="1:10" hidden="1">
      <c r="A2226" s="1559"/>
      <c r="B2226" s="1560"/>
      <c r="C2226" s="1560"/>
      <c r="D2226" s="1560"/>
      <c r="E2226" s="1561"/>
      <c r="F2226" s="551"/>
      <c r="G2226" s="552"/>
      <c r="H2226" s="552"/>
      <c r="I2226" s="552"/>
      <c r="J2226" s="552"/>
    </row>
    <row r="2227" spans="1:10" hidden="1">
      <c r="A2227" s="1559"/>
      <c r="B2227" s="1560"/>
      <c r="C2227" s="1560"/>
      <c r="D2227" s="1560"/>
      <c r="E2227" s="1561"/>
      <c r="F2227" s="551"/>
      <c r="G2227" s="552"/>
      <c r="H2227" s="552"/>
      <c r="I2227" s="552"/>
      <c r="J2227" s="552"/>
    </row>
    <row r="2228" spans="1:10" hidden="1">
      <c r="A2228" s="1559"/>
      <c r="B2228" s="1560"/>
      <c r="C2228" s="1560"/>
      <c r="D2228" s="1560"/>
      <c r="E2228" s="1561"/>
      <c r="F2228" s="551"/>
      <c r="G2228" s="552"/>
      <c r="H2228" s="552"/>
      <c r="I2228" s="552"/>
      <c r="J2228" s="552"/>
    </row>
    <row r="2229" spans="1:10" hidden="1">
      <c r="A2229" s="1559"/>
      <c r="B2229" s="1560"/>
      <c r="C2229" s="1560"/>
      <c r="D2229" s="1560"/>
      <c r="E2229" s="1561"/>
      <c r="F2229" s="551"/>
      <c r="G2229" s="552"/>
      <c r="H2229" s="552"/>
      <c r="I2229" s="552"/>
      <c r="J2229" s="552"/>
    </row>
    <row r="2230" spans="1:10" hidden="1">
      <c r="A2230" s="1559"/>
      <c r="B2230" s="1560"/>
      <c r="C2230" s="1560"/>
      <c r="D2230" s="1560"/>
      <c r="E2230" s="1561"/>
      <c r="F2230" s="551"/>
      <c r="G2230" s="552"/>
      <c r="H2230" s="552"/>
      <c r="I2230" s="552"/>
      <c r="J2230" s="552"/>
    </row>
    <row r="2231" spans="1:10" hidden="1">
      <c r="A2231" s="1559"/>
      <c r="B2231" s="1560"/>
      <c r="C2231" s="1560"/>
      <c r="D2231" s="1560"/>
      <c r="E2231" s="1561"/>
      <c r="F2231" s="551"/>
      <c r="G2231" s="552"/>
      <c r="H2231" s="552"/>
      <c r="I2231" s="552"/>
      <c r="J2231" s="552"/>
    </row>
    <row r="2232" spans="1:10" hidden="1">
      <c r="A2232" s="1559"/>
      <c r="B2232" s="1560"/>
      <c r="C2232" s="1560"/>
      <c r="D2232" s="1560"/>
      <c r="E2232" s="1561"/>
      <c r="F2232" s="551"/>
      <c r="G2232" s="552"/>
      <c r="H2232" s="552"/>
      <c r="I2232" s="552"/>
      <c r="J2232" s="552"/>
    </row>
    <row r="2233" spans="1:10" hidden="1">
      <c r="A2233" s="1559"/>
      <c r="B2233" s="1560"/>
      <c r="C2233" s="1560"/>
      <c r="D2233" s="1560"/>
      <c r="E2233" s="1561"/>
      <c r="F2233" s="551"/>
      <c r="G2233" s="552"/>
      <c r="H2233" s="552"/>
      <c r="I2233" s="552"/>
      <c r="J2233" s="552"/>
    </row>
    <row r="2234" spans="1:10" hidden="1">
      <c r="A2234" s="1559"/>
      <c r="B2234" s="1560"/>
      <c r="C2234" s="1560"/>
      <c r="D2234" s="1560"/>
      <c r="E2234" s="1561"/>
      <c r="F2234" s="551"/>
      <c r="G2234" s="552"/>
      <c r="H2234" s="552"/>
      <c r="I2234" s="552"/>
      <c r="J2234" s="552"/>
    </row>
    <row r="2235" spans="1:10" hidden="1">
      <c r="A2235" s="1559"/>
      <c r="B2235" s="1560"/>
      <c r="C2235" s="1560"/>
      <c r="D2235" s="1560"/>
      <c r="E2235" s="1561"/>
      <c r="F2235" s="551"/>
      <c r="G2235" s="552"/>
      <c r="H2235" s="552"/>
      <c r="I2235" s="552"/>
      <c r="J2235" s="552"/>
    </row>
    <row r="2236" spans="1:10" hidden="1">
      <c r="A2236" s="1559"/>
      <c r="B2236" s="1560"/>
      <c r="C2236" s="1560"/>
      <c r="D2236" s="1560"/>
      <c r="E2236" s="1561"/>
      <c r="F2236" s="551"/>
      <c r="G2236" s="552"/>
      <c r="H2236" s="552"/>
      <c r="I2236" s="552"/>
      <c r="J2236" s="552"/>
    </row>
    <row r="2237" spans="1:10" ht="15.75" hidden="1">
      <c r="A2237" s="1556" t="s">
        <v>1230</v>
      </c>
      <c r="B2237" s="1556"/>
      <c r="C2237" s="1556"/>
      <c r="D2237" s="1556"/>
      <c r="E2237" s="1556"/>
      <c r="F2237" s="1556"/>
      <c r="G2237" s="1556"/>
      <c r="H2237" s="1556"/>
      <c r="I2237" s="1556"/>
      <c r="J2237" s="1556"/>
    </row>
    <row r="2238" spans="1:10" hidden="1">
      <c r="A2238" s="1538" t="s">
        <v>25</v>
      </c>
      <c r="B2238" s="1539"/>
      <c r="C2238" s="1539"/>
      <c r="D2238" s="1539"/>
      <c r="E2238" s="1539"/>
      <c r="F2238" s="1539"/>
      <c r="G2238" s="1539"/>
      <c r="H2238" s="1539"/>
      <c r="I2238" s="1539"/>
      <c r="J2238" s="1540"/>
    </row>
    <row r="2239" spans="1:10" hidden="1">
      <c r="A2239" s="1531" t="s">
        <v>1527</v>
      </c>
      <c r="B2239" s="1532"/>
      <c r="C2239" s="1532"/>
      <c r="D2239" s="1532"/>
      <c r="E2239" s="1532"/>
      <c r="F2239" s="1532"/>
      <c r="G2239" s="1533"/>
      <c r="H2239" s="1534"/>
      <c r="I2239" s="1535"/>
      <c r="J2239" s="1536"/>
    </row>
    <row r="2240" spans="1:10" hidden="1">
      <c r="A2240" s="1531" t="s">
        <v>30</v>
      </c>
      <c r="B2240" s="1532"/>
      <c r="C2240" s="1532"/>
      <c r="D2240" s="1532"/>
      <c r="E2240" s="1532"/>
      <c r="F2240" s="1532"/>
      <c r="G2240" s="1533"/>
      <c r="H2240" s="1557"/>
      <c r="I2240" s="1535"/>
      <c r="J2240" s="1536"/>
    </row>
    <row r="2241" spans="1:10" hidden="1">
      <c r="A2241" s="1531" t="s">
        <v>1276</v>
      </c>
      <c r="B2241" s="1532"/>
      <c r="C2241" s="1532"/>
      <c r="D2241" s="1532"/>
      <c r="E2241" s="1532"/>
      <c r="F2241" s="1532"/>
      <c r="G2241" s="1533"/>
      <c r="H2241" s="1541"/>
      <c r="I2241" s="1542"/>
      <c r="J2241" s="1543"/>
    </row>
    <row r="2242" spans="1:10" hidden="1">
      <c r="A2242" s="1531" t="s">
        <v>1277</v>
      </c>
      <c r="B2242" s="1532"/>
      <c r="C2242" s="1532"/>
      <c r="D2242" s="1532"/>
      <c r="E2242" s="1532"/>
      <c r="F2242" s="1532"/>
      <c r="G2242" s="1533"/>
      <c r="H2242" s="1544"/>
      <c r="I2242" s="1545"/>
      <c r="J2242" s="1546"/>
    </row>
    <row r="2243" spans="1:10" hidden="1">
      <c r="A2243" s="1547"/>
      <c r="B2243" s="1548"/>
      <c r="C2243" s="1548"/>
      <c r="D2243" s="1548"/>
      <c r="E2243" s="1548"/>
      <c r="F2243" s="1548"/>
      <c r="G2243" s="1548"/>
      <c r="H2243" s="1548"/>
      <c r="I2243" s="1548"/>
      <c r="J2243" s="1549"/>
    </row>
    <row r="2244" spans="1:10" hidden="1">
      <c r="A2244" s="1550"/>
      <c r="B2244" s="1551"/>
      <c r="C2244" s="1551"/>
      <c r="D2244" s="1551"/>
      <c r="E2244" s="1551"/>
      <c r="F2244" s="1551"/>
      <c r="G2244" s="1551"/>
      <c r="H2244" s="1551"/>
      <c r="I2244" s="1551"/>
      <c r="J2244" s="1552"/>
    </row>
    <row r="2245" spans="1:10" hidden="1">
      <c r="A2245" s="1550"/>
      <c r="B2245" s="1551"/>
      <c r="C2245" s="1551"/>
      <c r="D2245" s="1551"/>
      <c r="E2245" s="1551"/>
      <c r="F2245" s="1551"/>
      <c r="G2245" s="1551"/>
      <c r="H2245" s="1551"/>
      <c r="I2245" s="1551"/>
      <c r="J2245" s="1552"/>
    </row>
    <row r="2246" spans="1:10" hidden="1">
      <c r="A2246" s="1553"/>
      <c r="B2246" s="1554"/>
      <c r="C2246" s="1554"/>
      <c r="D2246" s="1554"/>
      <c r="E2246" s="1554"/>
      <c r="F2246" s="1554"/>
      <c r="G2246" s="1554"/>
      <c r="H2246" s="1554"/>
      <c r="I2246" s="1554"/>
      <c r="J2246" s="1555"/>
    </row>
    <row r="2247" spans="1:10" hidden="1">
      <c r="A2247" s="1531" t="s">
        <v>65</v>
      </c>
      <c r="B2247" s="1532"/>
      <c r="C2247" s="1532"/>
      <c r="D2247" s="1532"/>
      <c r="E2247" s="1532"/>
      <c r="F2247" s="1532"/>
      <c r="G2247" s="1533"/>
      <c r="H2247" s="1534"/>
      <c r="I2247" s="1535"/>
      <c r="J2247" s="1536"/>
    </row>
    <row r="2248" spans="1:10" ht="25.5" hidden="1" customHeight="1">
      <c r="A2248" s="1537" t="s">
        <v>1720</v>
      </c>
      <c r="B2248" s="1537"/>
      <c r="C2248" s="1537"/>
      <c r="D2248" s="1537"/>
      <c r="E2248" s="1537"/>
      <c r="F2248" s="1537"/>
      <c r="G2248" s="1537"/>
      <c r="H2248" s="1537"/>
      <c r="I2248" s="1537"/>
      <c r="J2248" s="1537"/>
    </row>
    <row r="2249" spans="1:10" hidden="1">
      <c r="A2249" s="1538" t="s">
        <v>1231</v>
      </c>
      <c r="B2249" s="1539"/>
      <c r="C2249" s="1539"/>
      <c r="D2249" s="1539"/>
      <c r="E2249" s="1539"/>
      <c r="F2249" s="1539"/>
      <c r="G2249" s="1539"/>
      <c r="H2249" s="1539"/>
      <c r="I2249" s="1539"/>
      <c r="J2249" s="1540"/>
    </row>
    <row r="2250" spans="1:10" hidden="1">
      <c r="A2250" s="1531" t="s">
        <v>889</v>
      </c>
      <c r="B2250" s="1532"/>
      <c r="C2250" s="1558"/>
      <c r="D2250" s="1532"/>
      <c r="E2250" s="1532"/>
      <c r="F2250" s="1532"/>
      <c r="G2250" s="1533"/>
      <c r="H2250" s="1534"/>
      <c r="I2250" s="1535"/>
      <c r="J2250" s="1536"/>
    </row>
    <row r="2251" spans="1:10" hidden="1">
      <c r="A2251" s="1531" t="s">
        <v>62</v>
      </c>
      <c r="B2251" s="1532"/>
      <c r="C2251" s="1532"/>
      <c r="D2251" s="1532"/>
      <c r="E2251" s="1532"/>
      <c r="F2251" s="1532"/>
      <c r="G2251" s="1533"/>
      <c r="H2251" s="1534"/>
      <c r="I2251" s="1535"/>
      <c r="J2251" s="1536"/>
    </row>
    <row r="2252" spans="1:10" hidden="1">
      <c r="A2252" s="1531" t="s">
        <v>95</v>
      </c>
      <c r="B2252" s="1532"/>
      <c r="C2252" s="1532"/>
      <c r="D2252" s="1532"/>
      <c r="E2252" s="1532"/>
      <c r="F2252" s="1532"/>
      <c r="G2252" s="1533"/>
      <c r="H2252" s="1534"/>
      <c r="I2252" s="1535"/>
      <c r="J2252" s="1536"/>
    </row>
    <row r="2253" spans="1:10" hidden="1">
      <c r="A2253" s="1531" t="s">
        <v>64</v>
      </c>
      <c r="B2253" s="1532"/>
      <c r="C2253" s="1532"/>
      <c r="D2253" s="1532"/>
      <c r="E2253" s="1532"/>
      <c r="F2253" s="1532"/>
      <c r="G2253" s="1533"/>
      <c r="H2253" s="1534"/>
      <c r="I2253" s="1535"/>
      <c r="J2253" s="1536"/>
    </row>
    <row r="2254" spans="1:10" ht="15.75" hidden="1">
      <c r="A2254" s="1591" t="s">
        <v>1047</v>
      </c>
      <c r="B2254" s="1592"/>
      <c r="C2254" s="1592"/>
      <c r="D2254" s="1592"/>
      <c r="E2254" s="1592"/>
      <c r="F2254" s="1592"/>
      <c r="G2254" s="1592"/>
      <c r="H2254" s="1592"/>
      <c r="I2254" s="1592"/>
      <c r="J2254" s="1593"/>
    </row>
    <row r="2255" spans="1:10" ht="15.75" hidden="1">
      <c r="A2255" s="1562" t="s">
        <v>1222</v>
      </c>
      <c r="B2255" s="1563"/>
      <c r="C2255" s="1563"/>
      <c r="D2255" s="1563"/>
      <c r="E2255" s="1563"/>
      <c r="F2255" s="1563"/>
      <c r="G2255" s="1563"/>
      <c r="H2255" s="1563"/>
      <c r="I2255" s="1563"/>
      <c r="J2255" s="1564"/>
    </row>
    <row r="2256" spans="1:10" hidden="1">
      <c r="A2256" s="1568" t="s">
        <v>682</v>
      </c>
      <c r="B2256" s="1569"/>
      <c r="C2256" s="1570"/>
      <c r="D2256" s="1570"/>
      <c r="E2256" s="1570"/>
      <c r="F2256" s="1569" t="s">
        <v>91</v>
      </c>
      <c r="G2256" s="1569"/>
      <c r="H2256" s="1571"/>
      <c r="I2256" s="1571"/>
      <c r="J2256" s="1572"/>
    </row>
    <row r="2257" spans="1:10" hidden="1">
      <c r="A2257" s="1568" t="s">
        <v>89</v>
      </c>
      <c r="B2257" s="1569"/>
      <c r="C2257" s="1570"/>
      <c r="D2257" s="1570"/>
      <c r="E2257" s="1570"/>
      <c r="F2257" s="1569" t="s">
        <v>92</v>
      </c>
      <c r="G2257" s="1569"/>
      <c r="H2257" s="1571"/>
      <c r="I2257" s="1571"/>
      <c r="J2257" s="1572"/>
    </row>
    <row r="2258" spans="1:10" hidden="1">
      <c r="A2258" s="1568" t="s">
        <v>90</v>
      </c>
      <c r="B2258" s="1569"/>
      <c r="C2258" s="1584"/>
      <c r="D2258" s="1584"/>
      <c r="E2258" s="1584"/>
      <c r="F2258" s="1569" t="s">
        <v>93</v>
      </c>
      <c r="G2258" s="1569"/>
      <c r="H2258" s="1571"/>
      <c r="I2258" s="1571"/>
      <c r="J2258" s="1572"/>
    </row>
    <row r="2259" spans="1:10" hidden="1">
      <c r="A2259" s="1568" t="s">
        <v>1213</v>
      </c>
      <c r="B2259" s="1569"/>
      <c r="C2259" s="1584"/>
      <c r="D2259" s="1584"/>
      <c r="E2259" s="1584"/>
      <c r="F2259" s="1569" t="s">
        <v>15</v>
      </c>
      <c r="G2259" s="1569"/>
      <c r="H2259" s="1650"/>
      <c r="I2259" s="1570"/>
      <c r="J2259" s="1577"/>
    </row>
    <row r="2260" spans="1:10" hidden="1">
      <c r="A2260" s="1568" t="s">
        <v>1214</v>
      </c>
      <c r="B2260" s="1569"/>
      <c r="C2260" s="1584"/>
      <c r="D2260" s="1584"/>
      <c r="E2260" s="1584"/>
      <c r="F2260" s="1569" t="s">
        <v>714</v>
      </c>
      <c r="G2260" s="1569"/>
      <c r="H2260" s="1584"/>
      <c r="I2260" s="1584"/>
      <c r="J2260" s="1651"/>
    </row>
    <row r="2261" spans="1:10" hidden="1">
      <c r="A2261" s="1568" t="s">
        <v>11</v>
      </c>
      <c r="B2261" s="1569"/>
      <c r="C2261" s="1584"/>
      <c r="D2261" s="1584"/>
      <c r="E2261" s="1584"/>
      <c r="F2261" s="1587" t="s">
        <v>1232</v>
      </c>
      <c r="G2261" s="1587"/>
      <c r="H2261" s="1588"/>
      <c r="I2261" s="1589"/>
      <c r="J2261" s="1590"/>
    </row>
    <row r="2262" spans="1:10" hidden="1">
      <c r="A2262" s="1568" t="s">
        <v>13</v>
      </c>
      <c r="B2262" s="1569"/>
      <c r="C2262" s="1584"/>
      <c r="D2262" s="1584"/>
      <c r="E2262" s="1584"/>
      <c r="F2262" s="1587"/>
      <c r="G2262" s="1587"/>
      <c r="H2262" s="1580"/>
      <c r="I2262" s="1578"/>
      <c r="J2262" s="1579"/>
    </row>
    <row r="2263" spans="1:10" hidden="1">
      <c r="A2263" s="1568" t="s">
        <v>14</v>
      </c>
      <c r="B2263" s="1569"/>
      <c r="C2263" s="1581"/>
      <c r="D2263" s="1581"/>
      <c r="E2263" s="1581"/>
      <c r="F2263" s="1582"/>
      <c r="G2263" s="1582"/>
      <c r="H2263" s="1583"/>
      <c r="I2263" s="1570"/>
      <c r="J2263" s="1577"/>
    </row>
    <row r="2264" spans="1:10" hidden="1">
      <c r="A2264" s="542"/>
      <c r="B2264" s="543"/>
      <c r="C2264" s="543"/>
      <c r="D2264" s="543"/>
      <c r="E2264" s="543"/>
      <c r="F2264" s="543"/>
      <c r="G2264" s="543"/>
      <c r="H2264" s="543"/>
      <c r="I2264" s="543"/>
      <c r="J2264" s="544"/>
    </row>
    <row r="2265" spans="1:10" ht="15.75" hidden="1">
      <c r="A2265" s="1562" t="s">
        <v>1223</v>
      </c>
      <c r="B2265" s="1563"/>
      <c r="C2265" s="1563"/>
      <c r="D2265" s="1563"/>
      <c r="E2265" s="1563"/>
      <c r="F2265" s="1563"/>
      <c r="G2265" s="1563"/>
      <c r="H2265" s="1563"/>
      <c r="I2265" s="1563"/>
      <c r="J2265" s="1564"/>
    </row>
    <row r="2266" spans="1:10" hidden="1">
      <c r="A2266" s="1568"/>
      <c r="B2266" s="1569"/>
      <c r="C2266" s="1665"/>
      <c r="D2266" s="1578"/>
      <c r="E2266" s="1578"/>
      <c r="F2266" s="1569" t="s">
        <v>1225</v>
      </c>
      <c r="G2266" s="1569"/>
      <c r="H2266" s="1570"/>
      <c r="I2266" s="1570"/>
      <c r="J2266" s="1577"/>
    </row>
    <row r="2267" spans="1:10" hidden="1">
      <c r="A2267" s="1568"/>
      <c r="B2267" s="1569"/>
      <c r="C2267" s="1578"/>
      <c r="D2267" s="1578"/>
      <c r="E2267" s="1578"/>
      <c r="F2267" s="1578"/>
      <c r="G2267" s="1578"/>
      <c r="H2267" s="1578"/>
      <c r="I2267" s="1578"/>
      <c r="J2267" s="1579"/>
    </row>
    <row r="2268" spans="1:10" hidden="1">
      <c r="A2268" s="1568" t="s">
        <v>1226</v>
      </c>
      <c r="B2268" s="1569"/>
      <c r="C2268" s="1570"/>
      <c r="D2268" s="1570"/>
      <c r="E2268" s="1570"/>
      <c r="F2268" s="1569" t="s">
        <v>14</v>
      </c>
      <c r="G2268" s="1569"/>
      <c r="H2268" s="1574"/>
      <c r="I2268" s="1574"/>
      <c r="J2268" s="1575"/>
    </row>
    <row r="2269" spans="1:10" hidden="1">
      <c r="A2269" s="1568" t="s">
        <v>1213</v>
      </c>
      <c r="B2269" s="1569"/>
      <c r="C2269" s="1570"/>
      <c r="D2269" s="1570"/>
      <c r="E2269" s="1570"/>
      <c r="F2269" s="1569" t="s">
        <v>12</v>
      </c>
      <c r="G2269" s="1569"/>
      <c r="H2269" s="1571"/>
      <c r="I2269" s="1571"/>
      <c r="J2269" s="1572"/>
    </row>
    <row r="2270" spans="1:10" hidden="1">
      <c r="A2270" s="1568" t="s">
        <v>1214</v>
      </c>
      <c r="B2270" s="1569"/>
      <c r="C2270" s="1570"/>
      <c r="D2270" s="1570"/>
      <c r="E2270" s="1570"/>
      <c r="F2270" s="1569" t="s">
        <v>1006</v>
      </c>
      <c r="G2270" s="1569"/>
      <c r="H2270" s="1571"/>
      <c r="I2270" s="1571"/>
      <c r="J2270" s="1572"/>
    </row>
    <row r="2271" spans="1:10" hidden="1">
      <c r="A2271" s="1568" t="s">
        <v>11</v>
      </c>
      <c r="B2271" s="1569"/>
      <c r="C2271" s="1570"/>
      <c r="D2271" s="1570"/>
      <c r="E2271" s="1570"/>
      <c r="F2271" s="1569" t="s">
        <v>15</v>
      </c>
      <c r="G2271" s="1569"/>
      <c r="H2271" s="1650"/>
      <c r="I2271" s="1570"/>
      <c r="J2271" s="1577"/>
    </row>
    <row r="2272" spans="1:10" hidden="1">
      <c r="A2272" s="1568" t="s">
        <v>13</v>
      </c>
      <c r="B2272" s="1569"/>
      <c r="C2272" s="1570"/>
      <c r="D2272" s="1570"/>
      <c r="E2272" s="1570"/>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2" t="s">
        <v>1236</v>
      </c>
      <c r="B2274" s="1563"/>
      <c r="C2274" s="1563"/>
      <c r="D2274" s="1563"/>
      <c r="E2274" s="1563"/>
      <c r="F2274" s="1563"/>
      <c r="G2274" s="1563"/>
      <c r="H2274" s="1563"/>
      <c r="I2274" s="1563"/>
      <c r="J2274" s="1564"/>
    </row>
    <row r="2275" spans="1:10" ht="28.5" hidden="1" customHeight="1">
      <c r="A2275" s="1565" t="s">
        <v>34</v>
      </c>
      <c r="B2275" s="1566"/>
      <c r="C2275" s="1566"/>
      <c r="D2275" s="1566"/>
      <c r="E2275" s="1567"/>
      <c r="F2275" s="548" t="s">
        <v>35</v>
      </c>
      <c r="G2275" s="549" t="s">
        <v>1227</v>
      </c>
      <c r="H2275" s="549" t="s">
        <v>1228</v>
      </c>
      <c r="I2275" s="550" t="s">
        <v>1229</v>
      </c>
      <c r="J2275" s="550" t="s">
        <v>891</v>
      </c>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idden="1">
      <c r="A2285" s="1559"/>
      <c r="B2285" s="1560"/>
      <c r="C2285" s="1560"/>
      <c r="D2285" s="1560"/>
      <c r="E2285" s="1561"/>
      <c r="F2285" s="551"/>
      <c r="G2285" s="552"/>
      <c r="H2285" s="552"/>
      <c r="I2285" s="552"/>
      <c r="J2285" s="552"/>
    </row>
    <row r="2286" spans="1:10" hidden="1">
      <c r="A2286" s="1559"/>
      <c r="B2286" s="1560"/>
      <c r="C2286" s="1560"/>
      <c r="D2286" s="1560"/>
      <c r="E2286" s="1561"/>
      <c r="F2286" s="551"/>
      <c r="G2286" s="552"/>
      <c r="H2286" s="552"/>
      <c r="I2286" s="552"/>
      <c r="J2286" s="552"/>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t="15.75" hidden="1">
      <c r="A2300" s="1562" t="s">
        <v>1237</v>
      </c>
      <c r="B2300" s="1563"/>
      <c r="C2300" s="1563"/>
      <c r="D2300" s="1563"/>
      <c r="E2300" s="1563"/>
      <c r="F2300" s="1563"/>
      <c r="G2300" s="1563"/>
      <c r="H2300" s="1563"/>
      <c r="I2300" s="1563"/>
      <c r="J2300" s="1564"/>
    </row>
    <row r="2301" spans="1:10" ht="30" hidden="1" customHeight="1">
      <c r="A2301" s="1565" t="s">
        <v>1238</v>
      </c>
      <c r="B2301" s="1566"/>
      <c r="C2301" s="1566"/>
      <c r="D2301" s="1566"/>
      <c r="E2301" s="1567"/>
      <c r="F2301" s="548" t="s">
        <v>35</v>
      </c>
      <c r="G2301" s="549" t="s">
        <v>1227</v>
      </c>
      <c r="H2301" s="549" t="s">
        <v>1228</v>
      </c>
      <c r="I2301" s="550" t="s">
        <v>1229</v>
      </c>
      <c r="J2301" s="550" t="s">
        <v>891</v>
      </c>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idden="1">
      <c r="A2311" s="1559"/>
      <c r="B2311" s="1560"/>
      <c r="C2311" s="1560"/>
      <c r="D2311" s="1560"/>
      <c r="E2311" s="1561"/>
      <c r="F2311" s="551"/>
      <c r="G2311" s="552"/>
      <c r="H2311" s="552"/>
      <c r="I2311" s="552"/>
      <c r="J2311" s="552"/>
    </row>
    <row r="2312" spans="1:10" hidden="1">
      <c r="A2312" s="1559"/>
      <c r="B2312" s="1560"/>
      <c r="C2312" s="1560"/>
      <c r="D2312" s="1560"/>
      <c r="E2312" s="1561"/>
      <c r="F2312" s="551"/>
      <c r="G2312" s="552"/>
      <c r="H2312" s="552"/>
      <c r="I2312" s="552"/>
      <c r="J2312" s="552"/>
    </row>
    <row r="2313" spans="1:10" hidden="1">
      <c r="A2313" s="1559"/>
      <c r="B2313" s="1560"/>
      <c r="C2313" s="1560"/>
      <c r="D2313" s="1560"/>
      <c r="E2313" s="1561"/>
      <c r="F2313" s="551"/>
      <c r="G2313" s="552"/>
      <c r="H2313" s="552"/>
      <c r="I2313" s="552"/>
      <c r="J2313" s="552"/>
    </row>
    <row r="2314" spans="1:10" hidden="1">
      <c r="A2314" s="1559"/>
      <c r="B2314" s="1560"/>
      <c r="C2314" s="1560"/>
      <c r="D2314" s="1560"/>
      <c r="E2314" s="1561"/>
      <c r="F2314" s="551"/>
      <c r="G2314" s="552"/>
      <c r="H2314" s="552"/>
      <c r="I2314" s="552"/>
      <c r="J2314" s="552"/>
    </row>
    <row r="2315" spans="1:10" hidden="1">
      <c r="A2315" s="1559"/>
      <c r="B2315" s="1560"/>
      <c r="C2315" s="1560"/>
      <c r="D2315" s="1560"/>
      <c r="E2315" s="1561"/>
      <c r="F2315" s="551"/>
      <c r="G2315" s="552"/>
      <c r="H2315" s="552"/>
      <c r="I2315" s="552"/>
      <c r="J2315" s="552"/>
    </row>
    <row r="2316" spans="1:10" hidden="1">
      <c r="A2316" s="1559"/>
      <c r="B2316" s="1560"/>
      <c r="C2316" s="1560"/>
      <c r="D2316" s="1560"/>
      <c r="E2316" s="1561"/>
      <c r="F2316" s="551"/>
      <c r="G2316" s="552"/>
      <c r="H2316" s="552"/>
      <c r="I2316" s="552"/>
      <c r="J2316" s="552"/>
    </row>
    <row r="2317" spans="1:10" hidden="1">
      <c r="A2317" s="1559"/>
      <c r="B2317" s="1560"/>
      <c r="C2317" s="1560"/>
      <c r="D2317" s="1560"/>
      <c r="E2317" s="1561"/>
      <c r="F2317" s="551"/>
      <c r="G2317" s="552"/>
      <c r="H2317" s="552"/>
      <c r="I2317" s="552"/>
      <c r="J2317" s="552"/>
    </row>
    <row r="2318" spans="1:10" hidden="1">
      <c r="A2318" s="1559"/>
      <c r="B2318" s="1560"/>
      <c r="C2318" s="1560"/>
      <c r="D2318" s="1560"/>
      <c r="E2318" s="1561"/>
      <c r="F2318" s="551"/>
      <c r="G2318" s="552"/>
      <c r="H2318" s="552"/>
      <c r="I2318" s="552"/>
      <c r="J2318" s="552"/>
    </row>
    <row r="2319" spans="1:10" hidden="1">
      <c r="A2319" s="1559"/>
      <c r="B2319" s="1560"/>
      <c r="C2319" s="1560"/>
      <c r="D2319" s="1560"/>
      <c r="E2319" s="1561"/>
      <c r="F2319" s="551"/>
      <c r="G2319" s="552"/>
      <c r="H2319" s="552"/>
      <c r="I2319" s="552"/>
      <c r="J2319" s="552"/>
    </row>
    <row r="2320" spans="1:10" hidden="1">
      <c r="A2320" s="1559"/>
      <c r="B2320" s="1560"/>
      <c r="C2320" s="1560"/>
      <c r="D2320" s="1560"/>
      <c r="E2320" s="1561"/>
      <c r="F2320" s="551"/>
      <c r="G2320" s="552"/>
      <c r="H2320" s="552"/>
      <c r="I2320" s="552"/>
      <c r="J2320" s="552"/>
    </row>
    <row r="2321" spans="1:10" hidden="1">
      <c r="A2321" s="1559"/>
      <c r="B2321" s="1560"/>
      <c r="C2321" s="1560"/>
      <c r="D2321" s="1560"/>
      <c r="E2321" s="1561"/>
      <c r="F2321" s="551"/>
      <c r="G2321" s="552"/>
      <c r="H2321" s="552"/>
      <c r="I2321" s="552"/>
      <c r="J2321" s="552"/>
    </row>
    <row r="2322" spans="1:10" hidden="1">
      <c r="A2322" s="1559"/>
      <c r="B2322" s="1560"/>
      <c r="C2322" s="1560"/>
      <c r="D2322" s="1560"/>
      <c r="E2322" s="1561"/>
      <c r="F2322" s="551"/>
      <c r="G2322" s="552"/>
      <c r="H2322" s="552"/>
      <c r="I2322" s="552"/>
      <c r="J2322" s="552"/>
    </row>
    <row r="2323" spans="1:10" hidden="1">
      <c r="A2323" s="1559"/>
      <c r="B2323" s="1560"/>
      <c r="C2323" s="1560"/>
      <c r="D2323" s="1560"/>
      <c r="E2323" s="1561"/>
      <c r="F2323" s="551"/>
      <c r="G2323" s="552"/>
      <c r="H2323" s="552"/>
      <c r="I2323" s="552"/>
      <c r="J2323" s="552"/>
    </row>
    <row r="2324" spans="1:10" hidden="1">
      <c r="A2324" s="1559"/>
      <c r="B2324" s="1560"/>
      <c r="C2324" s="1560"/>
      <c r="D2324" s="1560"/>
      <c r="E2324" s="1561"/>
      <c r="F2324" s="551"/>
      <c r="G2324" s="552"/>
      <c r="H2324" s="552"/>
      <c r="I2324" s="552"/>
      <c r="J2324" s="552"/>
    </row>
    <row r="2325" spans="1:10" hidden="1">
      <c r="A2325" s="1559"/>
      <c r="B2325" s="1560"/>
      <c r="C2325" s="1560"/>
      <c r="D2325" s="1560"/>
      <c r="E2325" s="1561"/>
      <c r="F2325" s="551"/>
      <c r="G2325" s="552"/>
      <c r="H2325" s="552"/>
      <c r="I2325" s="552"/>
      <c r="J2325" s="552"/>
    </row>
    <row r="2326" spans="1:10" ht="15.75" hidden="1">
      <c r="A2326" s="1556" t="s">
        <v>1230</v>
      </c>
      <c r="B2326" s="1556"/>
      <c r="C2326" s="1556"/>
      <c r="D2326" s="1556"/>
      <c r="E2326" s="1556"/>
      <c r="F2326" s="1556"/>
      <c r="G2326" s="1556"/>
      <c r="H2326" s="1556"/>
      <c r="I2326" s="1556"/>
      <c r="J2326" s="1556"/>
    </row>
    <row r="2327" spans="1:10" hidden="1">
      <c r="A2327" s="1538" t="s">
        <v>25</v>
      </c>
      <c r="B2327" s="1539"/>
      <c r="C2327" s="1539"/>
      <c r="D2327" s="1539"/>
      <c r="E2327" s="1539"/>
      <c r="F2327" s="1539"/>
      <c r="G2327" s="1539"/>
      <c r="H2327" s="1539"/>
      <c r="I2327" s="1539"/>
      <c r="J2327" s="1540"/>
    </row>
    <row r="2328" spans="1:10" hidden="1">
      <c r="A2328" s="1531" t="s">
        <v>1527</v>
      </c>
      <c r="B2328" s="1532"/>
      <c r="C2328" s="1532"/>
      <c r="D2328" s="1532"/>
      <c r="E2328" s="1532"/>
      <c r="F2328" s="1532"/>
      <c r="G2328" s="1533"/>
      <c r="H2328" s="1534"/>
      <c r="I2328" s="1535"/>
      <c r="J2328" s="1536"/>
    </row>
    <row r="2329" spans="1:10" hidden="1">
      <c r="A2329" s="1531" t="s">
        <v>30</v>
      </c>
      <c r="B2329" s="1532"/>
      <c r="C2329" s="1532"/>
      <c r="D2329" s="1532"/>
      <c r="E2329" s="1532"/>
      <c r="F2329" s="1532"/>
      <c r="G2329" s="1533"/>
      <c r="H2329" s="1557"/>
      <c r="I2329" s="1535"/>
      <c r="J2329" s="1536"/>
    </row>
    <row r="2330" spans="1:10" hidden="1">
      <c r="A2330" s="1531" t="s">
        <v>1276</v>
      </c>
      <c r="B2330" s="1532"/>
      <c r="C2330" s="1532"/>
      <c r="D2330" s="1532"/>
      <c r="E2330" s="1532"/>
      <c r="F2330" s="1532"/>
      <c r="G2330" s="1533"/>
      <c r="H2330" s="1541"/>
      <c r="I2330" s="1542"/>
      <c r="J2330" s="1543"/>
    </row>
    <row r="2331" spans="1:10" hidden="1">
      <c r="A2331" s="1531" t="s">
        <v>1277</v>
      </c>
      <c r="B2331" s="1532"/>
      <c r="C2331" s="1532"/>
      <c r="D2331" s="1532"/>
      <c r="E2331" s="1532"/>
      <c r="F2331" s="1532"/>
      <c r="G2331" s="1533"/>
      <c r="H2331" s="1544"/>
      <c r="I2331" s="1545"/>
      <c r="J2331" s="1546"/>
    </row>
    <row r="2332" spans="1:10" hidden="1">
      <c r="A2332" s="1547"/>
      <c r="B2332" s="1548"/>
      <c r="C2332" s="1548"/>
      <c r="D2332" s="1548"/>
      <c r="E2332" s="1548"/>
      <c r="F2332" s="1548"/>
      <c r="G2332" s="1548"/>
      <c r="H2332" s="1548"/>
      <c r="I2332" s="1548"/>
      <c r="J2332" s="1549"/>
    </row>
    <row r="2333" spans="1:10" hidden="1">
      <c r="A2333" s="1550"/>
      <c r="B2333" s="1551"/>
      <c r="C2333" s="1551"/>
      <c r="D2333" s="1551"/>
      <c r="E2333" s="1551"/>
      <c r="F2333" s="1551"/>
      <c r="G2333" s="1551"/>
      <c r="H2333" s="1551"/>
      <c r="I2333" s="1551"/>
      <c r="J2333" s="1552"/>
    </row>
    <row r="2334" spans="1:10" hidden="1">
      <c r="A2334" s="1550"/>
      <c r="B2334" s="1551"/>
      <c r="C2334" s="1551"/>
      <c r="D2334" s="1551"/>
      <c r="E2334" s="1551"/>
      <c r="F2334" s="1551"/>
      <c r="G2334" s="1551"/>
      <c r="H2334" s="1551"/>
      <c r="I2334" s="1551"/>
      <c r="J2334" s="1552"/>
    </row>
    <row r="2335" spans="1:10" hidden="1">
      <c r="A2335" s="1553"/>
      <c r="B2335" s="1554"/>
      <c r="C2335" s="1554"/>
      <c r="D2335" s="1554"/>
      <c r="E2335" s="1554"/>
      <c r="F2335" s="1554"/>
      <c r="G2335" s="1554"/>
      <c r="H2335" s="1554"/>
      <c r="I2335" s="1554"/>
      <c r="J2335" s="1555"/>
    </row>
    <row r="2336" spans="1:10" hidden="1">
      <c r="A2336" s="1531" t="s">
        <v>65</v>
      </c>
      <c r="B2336" s="1532"/>
      <c r="C2336" s="1532"/>
      <c r="D2336" s="1532"/>
      <c r="E2336" s="1532"/>
      <c r="F2336" s="1532"/>
      <c r="G2336" s="1533"/>
      <c r="H2336" s="1534"/>
      <c r="I2336" s="1535"/>
      <c r="J2336" s="1536"/>
    </row>
    <row r="2337" spans="1:10" ht="24.75" hidden="1" customHeight="1">
      <c r="A2337" s="1537" t="s">
        <v>1720</v>
      </c>
      <c r="B2337" s="1537"/>
      <c r="C2337" s="1537"/>
      <c r="D2337" s="1537"/>
      <c r="E2337" s="1537"/>
      <c r="F2337" s="1537"/>
      <c r="G2337" s="1537"/>
      <c r="H2337" s="1537"/>
      <c r="I2337" s="1537"/>
      <c r="J2337" s="1537"/>
    </row>
    <row r="2338" spans="1:10" hidden="1">
      <c r="A2338" s="1538" t="s">
        <v>1231</v>
      </c>
      <c r="B2338" s="1539"/>
      <c r="C2338" s="1539"/>
      <c r="D2338" s="1539"/>
      <c r="E2338" s="1539"/>
      <c r="F2338" s="1539"/>
      <c r="G2338" s="1539"/>
      <c r="H2338" s="1539"/>
      <c r="I2338" s="1539"/>
      <c r="J2338" s="1540"/>
    </row>
    <row r="2339" spans="1:10" hidden="1">
      <c r="A2339" s="1531" t="s">
        <v>889</v>
      </c>
      <c r="B2339" s="1532"/>
      <c r="C2339" s="1558"/>
      <c r="D2339" s="1532"/>
      <c r="E2339" s="1532"/>
      <c r="F2339" s="1532"/>
      <c r="G2339" s="1533"/>
      <c r="H2339" s="1534"/>
      <c r="I2339" s="1535"/>
      <c r="J2339" s="1536"/>
    </row>
    <row r="2340" spans="1:10" hidden="1">
      <c r="A2340" s="1531" t="s">
        <v>62</v>
      </c>
      <c r="B2340" s="1532"/>
      <c r="C2340" s="1532"/>
      <c r="D2340" s="1532"/>
      <c r="E2340" s="1532"/>
      <c r="F2340" s="1532"/>
      <c r="G2340" s="1533"/>
      <c r="H2340" s="1534"/>
      <c r="I2340" s="1535"/>
      <c r="J2340" s="1536"/>
    </row>
    <row r="2341" spans="1:10" hidden="1">
      <c r="A2341" s="1531" t="s">
        <v>95</v>
      </c>
      <c r="B2341" s="1532"/>
      <c r="C2341" s="1532"/>
      <c r="D2341" s="1532"/>
      <c r="E2341" s="1532"/>
      <c r="F2341" s="1532"/>
      <c r="G2341" s="1533"/>
      <c r="H2341" s="1534"/>
      <c r="I2341" s="1535"/>
      <c r="J2341" s="1536"/>
    </row>
    <row r="2342" spans="1:10" ht="15.75" hidden="1" customHeight="1">
      <c r="A2342" s="1531" t="s">
        <v>64</v>
      </c>
      <c r="B2342" s="1532"/>
      <c r="C2342" s="1532"/>
      <c r="D2342" s="1532"/>
      <c r="E2342" s="1532"/>
      <c r="F2342" s="1532"/>
      <c r="G2342" s="1533"/>
      <c r="H2342" s="1534"/>
      <c r="I2342" s="1535"/>
      <c r="J2342" s="1536"/>
    </row>
    <row r="2343" spans="1:10" ht="15.75" hidden="1">
      <c r="A2343" s="1591" t="s">
        <v>1047</v>
      </c>
      <c r="B2343" s="1592"/>
      <c r="C2343" s="1592"/>
      <c r="D2343" s="1592"/>
      <c r="E2343" s="1592"/>
      <c r="F2343" s="1592"/>
      <c r="G2343" s="1592"/>
      <c r="H2343" s="1592"/>
      <c r="I2343" s="1592"/>
      <c r="J2343" s="1593"/>
    </row>
    <row r="2344" spans="1:10" ht="15.75" hidden="1">
      <c r="A2344" s="1562" t="s">
        <v>1222</v>
      </c>
      <c r="B2344" s="1563"/>
      <c r="C2344" s="1563"/>
      <c r="D2344" s="1563"/>
      <c r="E2344" s="1563"/>
      <c r="F2344" s="1563"/>
      <c r="G2344" s="1563"/>
      <c r="H2344" s="1563"/>
      <c r="I2344" s="1563"/>
      <c r="J2344" s="1564"/>
    </row>
    <row r="2345" spans="1:10" hidden="1">
      <c r="A2345" s="1568" t="s">
        <v>682</v>
      </c>
      <c r="B2345" s="1569"/>
      <c r="C2345" s="1570"/>
      <c r="D2345" s="1570"/>
      <c r="E2345" s="1570"/>
      <c r="F2345" s="1569" t="s">
        <v>91</v>
      </c>
      <c r="G2345" s="1569"/>
      <c r="H2345" s="1571"/>
      <c r="I2345" s="1571"/>
      <c r="J2345" s="1572"/>
    </row>
    <row r="2346" spans="1:10" hidden="1">
      <c r="A2346" s="1568" t="s">
        <v>89</v>
      </c>
      <c r="B2346" s="1569"/>
      <c r="C2346" s="1570"/>
      <c r="D2346" s="1570"/>
      <c r="E2346" s="1570"/>
      <c r="F2346" s="1569" t="s">
        <v>92</v>
      </c>
      <c r="G2346" s="1569"/>
      <c r="H2346" s="1571"/>
      <c r="I2346" s="1571"/>
      <c r="J2346" s="1572"/>
    </row>
    <row r="2347" spans="1:10" hidden="1">
      <c r="A2347" s="1568" t="s">
        <v>90</v>
      </c>
      <c r="B2347" s="1569"/>
      <c r="C2347" s="1584"/>
      <c r="D2347" s="1584"/>
      <c r="E2347" s="1584"/>
      <c r="F2347" s="1569" t="s">
        <v>93</v>
      </c>
      <c r="G2347" s="1569"/>
      <c r="H2347" s="1571"/>
      <c r="I2347" s="1571"/>
      <c r="J2347" s="1572"/>
    </row>
    <row r="2348" spans="1:10" hidden="1">
      <c r="A2348" s="1568" t="s">
        <v>1213</v>
      </c>
      <c r="B2348" s="1569"/>
      <c r="C2348" s="1584"/>
      <c r="D2348" s="1584"/>
      <c r="E2348" s="1584"/>
      <c r="F2348" s="1569" t="s">
        <v>15</v>
      </c>
      <c r="G2348" s="1569"/>
      <c r="H2348" s="1650"/>
      <c r="I2348" s="1570"/>
      <c r="J2348" s="1577"/>
    </row>
    <row r="2349" spans="1:10" hidden="1">
      <c r="A2349" s="1568" t="s">
        <v>1214</v>
      </c>
      <c r="B2349" s="1569"/>
      <c r="C2349" s="1584"/>
      <c r="D2349" s="1584"/>
      <c r="E2349" s="1584"/>
      <c r="F2349" s="1569" t="s">
        <v>714</v>
      </c>
      <c r="G2349" s="1569"/>
      <c r="H2349" s="1584"/>
      <c r="I2349" s="1584"/>
      <c r="J2349" s="1651"/>
    </row>
    <row r="2350" spans="1:10" hidden="1">
      <c r="A2350" s="1568" t="s">
        <v>11</v>
      </c>
      <c r="B2350" s="1569"/>
      <c r="C2350" s="1584"/>
      <c r="D2350" s="1584"/>
      <c r="E2350" s="1584"/>
      <c r="F2350" s="1587" t="s">
        <v>1232</v>
      </c>
      <c r="G2350" s="1587"/>
      <c r="H2350" s="1588"/>
      <c r="I2350" s="1589"/>
      <c r="J2350" s="1590"/>
    </row>
    <row r="2351" spans="1:10" hidden="1">
      <c r="A2351" s="1568" t="s">
        <v>13</v>
      </c>
      <c r="B2351" s="1569"/>
      <c r="C2351" s="1584"/>
      <c r="D2351" s="1584"/>
      <c r="E2351" s="1584"/>
      <c r="F2351" s="1587"/>
      <c r="G2351" s="1587"/>
      <c r="H2351" s="1580"/>
      <c r="I2351" s="1578"/>
      <c r="J2351" s="1579"/>
    </row>
    <row r="2352" spans="1:10" hidden="1">
      <c r="A2352" s="1568" t="s">
        <v>14</v>
      </c>
      <c r="B2352" s="1569"/>
      <c r="C2352" s="1581"/>
      <c r="D2352" s="1581"/>
      <c r="E2352" s="1581"/>
      <c r="F2352" s="1582"/>
      <c r="G2352" s="1582"/>
      <c r="H2352" s="1583"/>
      <c r="I2352" s="1570"/>
      <c r="J2352" s="1577"/>
    </row>
    <row r="2353" spans="1:10" hidden="1">
      <c r="A2353" s="542"/>
      <c r="B2353" s="543"/>
      <c r="C2353" s="543"/>
      <c r="D2353" s="543"/>
      <c r="E2353" s="543"/>
      <c r="F2353" s="543"/>
      <c r="G2353" s="543"/>
      <c r="H2353" s="543"/>
      <c r="I2353" s="543"/>
      <c r="J2353" s="544"/>
    </row>
    <row r="2354" spans="1:10" ht="15.75" hidden="1">
      <c r="A2354" s="1562" t="s">
        <v>1223</v>
      </c>
      <c r="B2354" s="1563"/>
      <c r="C2354" s="1563"/>
      <c r="D2354" s="1563"/>
      <c r="E2354" s="1563"/>
      <c r="F2354" s="1563"/>
      <c r="G2354" s="1563"/>
      <c r="H2354" s="1563"/>
      <c r="I2354" s="1563"/>
      <c r="J2354" s="1564"/>
    </row>
    <row r="2355" spans="1:10" hidden="1">
      <c r="A2355" s="1568"/>
      <c r="B2355" s="1569"/>
      <c r="C2355" s="1665"/>
      <c r="D2355" s="1578"/>
      <c r="E2355" s="1578"/>
      <c r="F2355" s="1569" t="s">
        <v>1225</v>
      </c>
      <c r="G2355" s="1569"/>
      <c r="H2355" s="1570"/>
      <c r="I2355" s="1570"/>
      <c r="J2355" s="1577"/>
    </row>
    <row r="2356" spans="1:10" hidden="1">
      <c r="A2356" s="1568"/>
      <c r="B2356" s="1569"/>
      <c r="C2356" s="1578"/>
      <c r="D2356" s="1578"/>
      <c r="E2356" s="1578"/>
      <c r="F2356" s="1578"/>
      <c r="G2356" s="1578"/>
      <c r="H2356" s="1578"/>
      <c r="I2356" s="1578"/>
      <c r="J2356" s="1579"/>
    </row>
    <row r="2357" spans="1:10" hidden="1">
      <c r="A2357" s="1568" t="s">
        <v>1226</v>
      </c>
      <c r="B2357" s="1569"/>
      <c r="C2357" s="1570"/>
      <c r="D2357" s="1570"/>
      <c r="E2357" s="1570"/>
      <c r="F2357" s="1569" t="s">
        <v>14</v>
      </c>
      <c r="G2357" s="1569"/>
      <c r="H2357" s="1574"/>
      <c r="I2357" s="1574"/>
      <c r="J2357" s="1575"/>
    </row>
    <row r="2358" spans="1:10" hidden="1">
      <c r="A2358" s="1568" t="s">
        <v>1213</v>
      </c>
      <c r="B2358" s="1569"/>
      <c r="C2358" s="1570"/>
      <c r="D2358" s="1570"/>
      <c r="E2358" s="1570"/>
      <c r="F2358" s="1569" t="s">
        <v>12</v>
      </c>
      <c r="G2358" s="1569"/>
      <c r="H2358" s="1571"/>
      <c r="I2358" s="1571"/>
      <c r="J2358" s="1572"/>
    </row>
    <row r="2359" spans="1:10" hidden="1">
      <c r="A2359" s="1568" t="s">
        <v>1214</v>
      </c>
      <c r="B2359" s="1569"/>
      <c r="C2359" s="1570"/>
      <c r="D2359" s="1570"/>
      <c r="E2359" s="1570"/>
      <c r="F2359" s="1569" t="s">
        <v>1006</v>
      </c>
      <c r="G2359" s="1569"/>
      <c r="H2359" s="1571"/>
      <c r="I2359" s="1571"/>
      <c r="J2359" s="1572"/>
    </row>
    <row r="2360" spans="1:10" hidden="1">
      <c r="A2360" s="1568" t="s">
        <v>11</v>
      </c>
      <c r="B2360" s="1569"/>
      <c r="C2360" s="1570"/>
      <c r="D2360" s="1570"/>
      <c r="E2360" s="1570"/>
      <c r="F2360" s="1569" t="s">
        <v>15</v>
      </c>
      <c r="G2360" s="1569"/>
      <c r="H2360" s="1650"/>
      <c r="I2360" s="1570"/>
      <c r="J2360" s="1577"/>
    </row>
    <row r="2361" spans="1:10" hidden="1">
      <c r="A2361" s="1568" t="s">
        <v>13</v>
      </c>
      <c r="B2361" s="1569"/>
      <c r="C2361" s="1570"/>
      <c r="D2361" s="1570"/>
      <c r="E2361" s="1570"/>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2" t="s">
        <v>1236</v>
      </c>
      <c r="B2363" s="1563"/>
      <c r="C2363" s="1563"/>
      <c r="D2363" s="1563"/>
      <c r="E2363" s="1563"/>
      <c r="F2363" s="1563"/>
      <c r="G2363" s="1563"/>
      <c r="H2363" s="1563"/>
      <c r="I2363" s="1563"/>
      <c r="J2363" s="1564"/>
    </row>
    <row r="2364" spans="1:10" ht="28.5" hidden="1" customHeight="1">
      <c r="A2364" s="1565" t="s">
        <v>34</v>
      </c>
      <c r="B2364" s="1566"/>
      <c r="C2364" s="1566"/>
      <c r="D2364" s="1566"/>
      <c r="E2364" s="1567"/>
      <c r="F2364" s="548" t="s">
        <v>35</v>
      </c>
      <c r="G2364" s="549" t="s">
        <v>1227</v>
      </c>
      <c r="H2364" s="549" t="s">
        <v>1228</v>
      </c>
      <c r="I2364" s="550" t="s">
        <v>1229</v>
      </c>
      <c r="J2364" s="550" t="s">
        <v>891</v>
      </c>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idden="1">
      <c r="A2374" s="1559"/>
      <c r="B2374" s="1560"/>
      <c r="C2374" s="1560"/>
      <c r="D2374" s="1560"/>
      <c r="E2374" s="1561"/>
      <c r="F2374" s="551"/>
      <c r="G2374" s="552"/>
      <c r="H2374" s="552"/>
      <c r="I2374" s="552"/>
      <c r="J2374" s="552"/>
    </row>
    <row r="2375" spans="1:10" hidden="1">
      <c r="A2375" s="1559"/>
      <c r="B2375" s="1560"/>
      <c r="C2375" s="1560"/>
      <c r="D2375" s="1560"/>
      <c r="E2375" s="1561"/>
      <c r="F2375" s="551"/>
      <c r="G2375" s="552"/>
      <c r="H2375" s="552"/>
      <c r="I2375" s="552"/>
      <c r="J2375" s="552"/>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t="15.75" hidden="1">
      <c r="A2389" s="1562" t="s">
        <v>1237</v>
      </c>
      <c r="B2389" s="1563"/>
      <c r="C2389" s="1563"/>
      <c r="D2389" s="1563"/>
      <c r="E2389" s="1563"/>
      <c r="F2389" s="1563"/>
      <c r="G2389" s="1563"/>
      <c r="H2389" s="1563"/>
      <c r="I2389" s="1563"/>
      <c r="J2389" s="1564"/>
    </row>
    <row r="2390" spans="1:10" ht="30" hidden="1" customHeight="1">
      <c r="A2390" s="1565" t="s">
        <v>1238</v>
      </c>
      <c r="B2390" s="1566"/>
      <c r="C2390" s="1566"/>
      <c r="D2390" s="1566"/>
      <c r="E2390" s="1567"/>
      <c r="F2390" s="548" t="s">
        <v>35</v>
      </c>
      <c r="G2390" s="549" t="s">
        <v>1227</v>
      </c>
      <c r="H2390" s="549" t="s">
        <v>1228</v>
      </c>
      <c r="I2390" s="550" t="s">
        <v>1229</v>
      </c>
      <c r="J2390" s="550" t="s">
        <v>891</v>
      </c>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idden="1">
      <c r="A2400" s="1559"/>
      <c r="B2400" s="1560"/>
      <c r="C2400" s="1560"/>
      <c r="D2400" s="1560"/>
      <c r="E2400" s="1561"/>
      <c r="F2400" s="551"/>
      <c r="G2400" s="552"/>
      <c r="H2400" s="552"/>
      <c r="I2400" s="552"/>
      <c r="J2400" s="552"/>
    </row>
    <row r="2401" spans="1:10" hidden="1">
      <c r="A2401" s="1559"/>
      <c r="B2401" s="1560"/>
      <c r="C2401" s="1560"/>
      <c r="D2401" s="1560"/>
      <c r="E2401" s="1561"/>
      <c r="F2401" s="551"/>
      <c r="G2401" s="552"/>
      <c r="H2401" s="552"/>
      <c r="I2401" s="552"/>
      <c r="J2401" s="552"/>
    </row>
    <row r="2402" spans="1:10" hidden="1">
      <c r="A2402" s="1559"/>
      <c r="B2402" s="1560"/>
      <c r="C2402" s="1560"/>
      <c r="D2402" s="1560"/>
      <c r="E2402" s="1561"/>
      <c r="F2402" s="551"/>
      <c r="G2402" s="552"/>
      <c r="H2402" s="552"/>
      <c r="I2402" s="552"/>
      <c r="J2402" s="552"/>
    </row>
    <row r="2403" spans="1:10" hidden="1">
      <c r="A2403" s="1559"/>
      <c r="B2403" s="1560"/>
      <c r="C2403" s="1560"/>
      <c r="D2403" s="1560"/>
      <c r="E2403" s="1561"/>
      <c r="F2403" s="551"/>
      <c r="G2403" s="552"/>
      <c r="H2403" s="552"/>
      <c r="I2403" s="552"/>
      <c r="J2403" s="552"/>
    </row>
    <row r="2404" spans="1:10" hidden="1">
      <c r="A2404" s="1559"/>
      <c r="B2404" s="1560"/>
      <c r="C2404" s="1560"/>
      <c r="D2404" s="1560"/>
      <c r="E2404" s="1561"/>
      <c r="F2404" s="551"/>
      <c r="G2404" s="552"/>
      <c r="H2404" s="552"/>
      <c r="I2404" s="552"/>
      <c r="J2404" s="552"/>
    </row>
    <row r="2405" spans="1:10" hidden="1">
      <c r="A2405" s="1559"/>
      <c r="B2405" s="1560"/>
      <c r="C2405" s="1560"/>
      <c r="D2405" s="1560"/>
      <c r="E2405" s="1561"/>
      <c r="F2405" s="551"/>
      <c r="G2405" s="552"/>
      <c r="H2405" s="552"/>
      <c r="I2405" s="552"/>
      <c r="J2405" s="552"/>
    </row>
    <row r="2406" spans="1:10" hidden="1">
      <c r="A2406" s="1559"/>
      <c r="B2406" s="1560"/>
      <c r="C2406" s="1560"/>
      <c r="D2406" s="1560"/>
      <c r="E2406" s="1561"/>
      <c r="F2406" s="551"/>
      <c r="G2406" s="552"/>
      <c r="H2406" s="552"/>
      <c r="I2406" s="552"/>
      <c r="J2406" s="552"/>
    </row>
    <row r="2407" spans="1:10" hidden="1">
      <c r="A2407" s="1559"/>
      <c r="B2407" s="1560"/>
      <c r="C2407" s="1560"/>
      <c r="D2407" s="1560"/>
      <c r="E2407" s="1561"/>
      <c r="F2407" s="551"/>
      <c r="G2407" s="552"/>
      <c r="H2407" s="552"/>
      <c r="I2407" s="552"/>
      <c r="J2407" s="552"/>
    </row>
    <row r="2408" spans="1:10" hidden="1">
      <c r="A2408" s="1559"/>
      <c r="B2408" s="1560"/>
      <c r="C2408" s="1560"/>
      <c r="D2408" s="1560"/>
      <c r="E2408" s="1561"/>
      <c r="F2408" s="551"/>
      <c r="G2408" s="552"/>
      <c r="H2408" s="552"/>
      <c r="I2408" s="552"/>
      <c r="J2408" s="552"/>
    </row>
    <row r="2409" spans="1:10" hidden="1">
      <c r="A2409" s="1559"/>
      <c r="B2409" s="1560"/>
      <c r="C2409" s="1560"/>
      <c r="D2409" s="1560"/>
      <c r="E2409" s="1561"/>
      <c r="F2409" s="551"/>
      <c r="G2409" s="552"/>
      <c r="H2409" s="552"/>
      <c r="I2409" s="552"/>
      <c r="J2409" s="552"/>
    </row>
    <row r="2410" spans="1:10" hidden="1">
      <c r="A2410" s="1559"/>
      <c r="B2410" s="1560"/>
      <c r="C2410" s="1560"/>
      <c r="D2410" s="1560"/>
      <c r="E2410" s="1561"/>
      <c r="F2410" s="551"/>
      <c r="G2410" s="552"/>
      <c r="H2410" s="552"/>
      <c r="I2410" s="552"/>
      <c r="J2410" s="552"/>
    </row>
    <row r="2411" spans="1:10" hidden="1">
      <c r="A2411" s="1559"/>
      <c r="B2411" s="1560"/>
      <c r="C2411" s="1560"/>
      <c r="D2411" s="1560"/>
      <c r="E2411" s="1561"/>
      <c r="F2411" s="551"/>
      <c r="G2411" s="552"/>
      <c r="H2411" s="552"/>
      <c r="I2411" s="552"/>
      <c r="J2411" s="552"/>
    </row>
    <row r="2412" spans="1:10" hidden="1">
      <c r="A2412" s="1559"/>
      <c r="B2412" s="1560"/>
      <c r="C2412" s="1560"/>
      <c r="D2412" s="1560"/>
      <c r="E2412" s="1561"/>
      <c r="F2412" s="551"/>
      <c r="G2412" s="552"/>
      <c r="H2412" s="552"/>
      <c r="I2412" s="552"/>
      <c r="J2412" s="552"/>
    </row>
    <row r="2413" spans="1:10" hidden="1">
      <c r="A2413" s="1559"/>
      <c r="B2413" s="1560"/>
      <c r="C2413" s="1560"/>
      <c r="D2413" s="1560"/>
      <c r="E2413" s="1561"/>
      <c r="F2413" s="551"/>
      <c r="G2413" s="552"/>
      <c r="H2413" s="552"/>
      <c r="I2413" s="552"/>
      <c r="J2413" s="552"/>
    </row>
    <row r="2414" spans="1:10" hidden="1">
      <c r="A2414" s="1559"/>
      <c r="B2414" s="1560"/>
      <c r="C2414" s="1560"/>
      <c r="D2414" s="1560"/>
      <c r="E2414" s="1561"/>
      <c r="F2414" s="551"/>
      <c r="G2414" s="552"/>
      <c r="H2414" s="552"/>
      <c r="I2414" s="552"/>
      <c r="J2414" s="552"/>
    </row>
    <row r="2415" spans="1:10" ht="15.75" hidden="1">
      <c r="A2415" s="1556" t="s">
        <v>1230</v>
      </c>
      <c r="B2415" s="1556"/>
      <c r="C2415" s="1556"/>
      <c r="D2415" s="1556"/>
      <c r="E2415" s="1556"/>
      <c r="F2415" s="1556"/>
      <c r="G2415" s="1556"/>
      <c r="H2415" s="1556"/>
      <c r="I2415" s="1556"/>
      <c r="J2415" s="1556"/>
    </row>
    <row r="2416" spans="1:10" hidden="1">
      <c r="A2416" s="1538" t="s">
        <v>25</v>
      </c>
      <c r="B2416" s="1539"/>
      <c r="C2416" s="1539"/>
      <c r="D2416" s="1539"/>
      <c r="E2416" s="1539"/>
      <c r="F2416" s="1539"/>
      <c r="G2416" s="1539"/>
      <c r="H2416" s="1539"/>
      <c r="I2416" s="1539"/>
      <c r="J2416" s="1540"/>
    </row>
    <row r="2417" spans="1:10" hidden="1">
      <c r="A2417" s="1531" t="s">
        <v>1527</v>
      </c>
      <c r="B2417" s="1532"/>
      <c r="C2417" s="1532"/>
      <c r="D2417" s="1532"/>
      <c r="E2417" s="1532"/>
      <c r="F2417" s="1532"/>
      <c r="G2417" s="1533"/>
      <c r="H2417" s="1534"/>
      <c r="I2417" s="1535"/>
      <c r="J2417" s="1536"/>
    </row>
    <row r="2418" spans="1:10" hidden="1">
      <c r="A2418" s="1531" t="s">
        <v>30</v>
      </c>
      <c r="B2418" s="1532"/>
      <c r="C2418" s="1532"/>
      <c r="D2418" s="1532"/>
      <c r="E2418" s="1532"/>
      <c r="F2418" s="1532"/>
      <c r="G2418" s="1533"/>
      <c r="H2418" s="1557"/>
      <c r="I2418" s="1535"/>
      <c r="J2418" s="1536"/>
    </row>
    <row r="2419" spans="1:10" hidden="1">
      <c r="A2419" s="1531" t="s">
        <v>1276</v>
      </c>
      <c r="B2419" s="1532"/>
      <c r="C2419" s="1532"/>
      <c r="D2419" s="1532"/>
      <c r="E2419" s="1532"/>
      <c r="F2419" s="1532"/>
      <c r="G2419" s="1533"/>
      <c r="H2419" s="1541"/>
      <c r="I2419" s="1542"/>
      <c r="J2419" s="1543"/>
    </row>
    <row r="2420" spans="1:10" hidden="1">
      <c r="A2420" s="1531" t="s">
        <v>1277</v>
      </c>
      <c r="B2420" s="1532"/>
      <c r="C2420" s="1532"/>
      <c r="D2420" s="1532"/>
      <c r="E2420" s="1532"/>
      <c r="F2420" s="1532"/>
      <c r="G2420" s="1533"/>
      <c r="H2420" s="1544"/>
      <c r="I2420" s="1545"/>
      <c r="J2420" s="1546"/>
    </row>
    <row r="2421" spans="1:10" hidden="1">
      <c r="A2421" s="1547"/>
      <c r="B2421" s="1548"/>
      <c r="C2421" s="1548"/>
      <c r="D2421" s="1548"/>
      <c r="E2421" s="1548"/>
      <c r="F2421" s="1548"/>
      <c r="G2421" s="1548"/>
      <c r="H2421" s="1548"/>
      <c r="I2421" s="1548"/>
      <c r="J2421" s="1549"/>
    </row>
    <row r="2422" spans="1:10" hidden="1">
      <c r="A2422" s="1550"/>
      <c r="B2422" s="1551"/>
      <c r="C2422" s="1551"/>
      <c r="D2422" s="1551"/>
      <c r="E2422" s="1551"/>
      <c r="F2422" s="1551"/>
      <c r="G2422" s="1551"/>
      <c r="H2422" s="1551"/>
      <c r="I2422" s="1551"/>
      <c r="J2422" s="1552"/>
    </row>
    <row r="2423" spans="1:10" hidden="1">
      <c r="A2423" s="1550"/>
      <c r="B2423" s="1551"/>
      <c r="C2423" s="1551"/>
      <c r="D2423" s="1551"/>
      <c r="E2423" s="1551"/>
      <c r="F2423" s="1551"/>
      <c r="G2423" s="1551"/>
      <c r="H2423" s="1551"/>
      <c r="I2423" s="1551"/>
      <c r="J2423" s="1552"/>
    </row>
    <row r="2424" spans="1:10" hidden="1">
      <c r="A2424" s="1553"/>
      <c r="B2424" s="1554"/>
      <c r="C2424" s="1554"/>
      <c r="D2424" s="1554"/>
      <c r="E2424" s="1554"/>
      <c r="F2424" s="1554"/>
      <c r="G2424" s="1554"/>
      <c r="H2424" s="1554"/>
      <c r="I2424" s="1554"/>
      <c r="J2424" s="1555"/>
    </row>
    <row r="2425" spans="1:10" hidden="1">
      <c r="A2425" s="1531" t="s">
        <v>65</v>
      </c>
      <c r="B2425" s="1532"/>
      <c r="C2425" s="1532"/>
      <c r="D2425" s="1532"/>
      <c r="E2425" s="1532"/>
      <c r="F2425" s="1532"/>
      <c r="G2425" s="1533"/>
      <c r="H2425" s="1534"/>
      <c r="I2425" s="1535"/>
      <c r="J2425" s="1536"/>
    </row>
    <row r="2426" spans="1:10" ht="25.5" hidden="1" customHeight="1">
      <c r="A2426" s="1537" t="s">
        <v>1720</v>
      </c>
      <c r="B2426" s="1537"/>
      <c r="C2426" s="1537"/>
      <c r="D2426" s="1537"/>
      <c r="E2426" s="1537"/>
      <c r="F2426" s="1537"/>
      <c r="G2426" s="1537"/>
      <c r="H2426" s="1537"/>
      <c r="I2426" s="1537"/>
      <c r="J2426" s="1537"/>
    </row>
    <row r="2427" spans="1:10" hidden="1">
      <c r="A2427" s="1538" t="s">
        <v>1231</v>
      </c>
      <c r="B2427" s="1539"/>
      <c r="C2427" s="1539"/>
      <c r="D2427" s="1539"/>
      <c r="E2427" s="1539"/>
      <c r="F2427" s="1539"/>
      <c r="G2427" s="1539"/>
      <c r="H2427" s="1539"/>
      <c r="I2427" s="1539"/>
      <c r="J2427" s="1540"/>
    </row>
    <row r="2428" spans="1:10" hidden="1">
      <c r="A2428" s="1531" t="s">
        <v>889</v>
      </c>
      <c r="B2428" s="1532"/>
      <c r="C2428" s="1558"/>
      <c r="D2428" s="1532"/>
      <c r="E2428" s="1532"/>
      <c r="F2428" s="1532"/>
      <c r="G2428" s="1533"/>
      <c r="H2428" s="1534"/>
      <c r="I2428" s="1535"/>
      <c r="J2428" s="1536"/>
    </row>
    <row r="2429" spans="1:10" hidden="1">
      <c r="A2429" s="1531" t="s">
        <v>62</v>
      </c>
      <c r="B2429" s="1532"/>
      <c r="C2429" s="1532"/>
      <c r="D2429" s="1532"/>
      <c r="E2429" s="1532"/>
      <c r="F2429" s="1532"/>
      <c r="G2429" s="1533"/>
      <c r="H2429" s="1534"/>
      <c r="I2429" s="1535"/>
      <c r="J2429" s="1536"/>
    </row>
    <row r="2430" spans="1:10" hidden="1">
      <c r="A2430" s="1531" t="s">
        <v>95</v>
      </c>
      <c r="B2430" s="1532"/>
      <c r="C2430" s="1532"/>
      <c r="D2430" s="1532"/>
      <c r="E2430" s="1532"/>
      <c r="F2430" s="1532"/>
      <c r="G2430" s="1533"/>
      <c r="H2430" s="1534"/>
      <c r="I2430" s="1535"/>
      <c r="J2430" s="1536"/>
    </row>
    <row r="2431" spans="1:10" hidden="1">
      <c r="A2431" s="1531" t="s">
        <v>64</v>
      </c>
      <c r="B2431" s="1532"/>
      <c r="C2431" s="1532"/>
      <c r="D2431" s="1532"/>
      <c r="E2431" s="1532"/>
      <c r="F2431" s="1532"/>
      <c r="G2431" s="1533"/>
      <c r="H2431" s="1534"/>
      <c r="I2431" s="1535"/>
      <c r="J2431" s="1536"/>
    </row>
    <row r="2432" spans="1:10" ht="15.75" hidden="1">
      <c r="A2432" s="1591" t="s">
        <v>1047</v>
      </c>
      <c r="B2432" s="1592"/>
      <c r="C2432" s="1592"/>
      <c r="D2432" s="1592"/>
      <c r="E2432" s="1592"/>
      <c r="F2432" s="1592"/>
      <c r="G2432" s="1592"/>
      <c r="H2432" s="1592"/>
      <c r="I2432" s="1592"/>
      <c r="J2432" s="1593"/>
    </row>
    <row r="2433" spans="1:10" ht="15.75" hidden="1">
      <c r="A2433" s="1562" t="s">
        <v>1222</v>
      </c>
      <c r="B2433" s="1563"/>
      <c r="C2433" s="1563"/>
      <c r="D2433" s="1563"/>
      <c r="E2433" s="1563"/>
      <c r="F2433" s="1563"/>
      <c r="G2433" s="1563"/>
      <c r="H2433" s="1563"/>
      <c r="I2433" s="1563"/>
      <c r="J2433" s="1564"/>
    </row>
    <row r="2434" spans="1:10" hidden="1">
      <c r="A2434" s="1568" t="s">
        <v>682</v>
      </c>
      <c r="B2434" s="1569"/>
      <c r="C2434" s="1570"/>
      <c r="D2434" s="1570"/>
      <c r="E2434" s="1570"/>
      <c r="F2434" s="1569" t="s">
        <v>91</v>
      </c>
      <c r="G2434" s="1569"/>
      <c r="H2434" s="1571"/>
      <c r="I2434" s="1571"/>
      <c r="J2434" s="1572"/>
    </row>
    <row r="2435" spans="1:10" hidden="1">
      <c r="A2435" s="1568" t="s">
        <v>89</v>
      </c>
      <c r="B2435" s="1569"/>
      <c r="C2435" s="1570"/>
      <c r="D2435" s="1570"/>
      <c r="E2435" s="1570"/>
      <c r="F2435" s="1569" t="s">
        <v>92</v>
      </c>
      <c r="G2435" s="1569"/>
      <c r="H2435" s="1571"/>
      <c r="I2435" s="1571"/>
      <c r="J2435" s="1572"/>
    </row>
    <row r="2436" spans="1:10" hidden="1">
      <c r="A2436" s="1568" t="s">
        <v>90</v>
      </c>
      <c r="B2436" s="1569"/>
      <c r="C2436" s="1584"/>
      <c r="D2436" s="1584"/>
      <c r="E2436" s="1584"/>
      <c r="F2436" s="1569" t="s">
        <v>93</v>
      </c>
      <c r="G2436" s="1569"/>
      <c r="H2436" s="1571"/>
      <c r="I2436" s="1571"/>
      <c r="J2436" s="1572"/>
    </row>
    <row r="2437" spans="1:10" hidden="1">
      <c r="A2437" s="1568" t="s">
        <v>1213</v>
      </c>
      <c r="B2437" s="1569"/>
      <c r="C2437" s="1584"/>
      <c r="D2437" s="1584"/>
      <c r="E2437" s="1584"/>
      <c r="F2437" s="1569" t="s">
        <v>15</v>
      </c>
      <c r="G2437" s="1569"/>
      <c r="H2437" s="1650"/>
      <c r="I2437" s="1570"/>
      <c r="J2437" s="1577"/>
    </row>
    <row r="2438" spans="1:10" hidden="1">
      <c r="A2438" s="1568" t="s">
        <v>1214</v>
      </c>
      <c r="B2438" s="1569"/>
      <c r="C2438" s="1584"/>
      <c r="D2438" s="1584"/>
      <c r="E2438" s="1584"/>
      <c r="F2438" s="1569" t="s">
        <v>714</v>
      </c>
      <c r="G2438" s="1569"/>
      <c r="H2438" s="1584"/>
      <c r="I2438" s="1584"/>
      <c r="J2438" s="1651"/>
    </row>
    <row r="2439" spans="1:10" hidden="1">
      <c r="A2439" s="1568" t="s">
        <v>11</v>
      </c>
      <c r="B2439" s="1569"/>
      <c r="C2439" s="1584"/>
      <c r="D2439" s="1584"/>
      <c r="E2439" s="1584"/>
      <c r="F2439" s="1587" t="s">
        <v>1232</v>
      </c>
      <c r="G2439" s="1587"/>
      <c r="H2439" s="1588"/>
      <c r="I2439" s="1589"/>
      <c r="J2439" s="1590"/>
    </row>
    <row r="2440" spans="1:10" hidden="1">
      <c r="A2440" s="1568" t="s">
        <v>13</v>
      </c>
      <c r="B2440" s="1569"/>
      <c r="C2440" s="1584"/>
      <c r="D2440" s="1584"/>
      <c r="E2440" s="1584"/>
      <c r="F2440" s="1587"/>
      <c r="G2440" s="1587"/>
      <c r="H2440" s="1580"/>
      <c r="I2440" s="1578"/>
      <c r="J2440" s="1579"/>
    </row>
    <row r="2441" spans="1:10" hidden="1">
      <c r="A2441" s="1568" t="s">
        <v>14</v>
      </c>
      <c r="B2441" s="1569"/>
      <c r="C2441" s="1581"/>
      <c r="D2441" s="1581"/>
      <c r="E2441" s="1581"/>
      <c r="F2441" s="1582"/>
      <c r="G2441" s="1582"/>
      <c r="H2441" s="1583"/>
      <c r="I2441" s="1570"/>
      <c r="J2441" s="1577"/>
    </row>
    <row r="2442" spans="1:10" hidden="1">
      <c r="A2442" s="542"/>
      <c r="B2442" s="543"/>
      <c r="C2442" s="543"/>
      <c r="D2442" s="543"/>
      <c r="E2442" s="543"/>
      <c r="F2442" s="543"/>
      <c r="G2442" s="543"/>
      <c r="H2442" s="543"/>
      <c r="I2442" s="543"/>
      <c r="J2442" s="544"/>
    </row>
    <row r="2443" spans="1:10" ht="15.75" hidden="1">
      <c r="A2443" s="1562" t="s">
        <v>1223</v>
      </c>
      <c r="B2443" s="1563"/>
      <c r="C2443" s="1563"/>
      <c r="D2443" s="1563"/>
      <c r="E2443" s="1563"/>
      <c r="F2443" s="1563"/>
      <c r="G2443" s="1563"/>
      <c r="H2443" s="1563"/>
      <c r="I2443" s="1563"/>
      <c r="J2443" s="1564"/>
    </row>
    <row r="2444" spans="1:10" hidden="1">
      <c r="A2444" s="1568"/>
      <c r="B2444" s="1569"/>
      <c r="C2444" s="1665"/>
      <c r="D2444" s="1578"/>
      <c r="E2444" s="1578"/>
      <c r="F2444" s="1569" t="s">
        <v>1225</v>
      </c>
      <c r="G2444" s="1569"/>
      <c r="H2444" s="1570"/>
      <c r="I2444" s="1570"/>
      <c r="J2444" s="1577"/>
    </row>
    <row r="2445" spans="1:10" hidden="1">
      <c r="A2445" s="1568"/>
      <c r="B2445" s="1569"/>
      <c r="C2445" s="1578"/>
      <c r="D2445" s="1578"/>
      <c r="E2445" s="1578"/>
      <c r="F2445" s="1578"/>
      <c r="G2445" s="1578"/>
      <c r="H2445" s="1578"/>
      <c r="I2445" s="1578"/>
      <c r="J2445" s="1579"/>
    </row>
    <row r="2446" spans="1:10" hidden="1">
      <c r="A2446" s="1568" t="s">
        <v>1226</v>
      </c>
      <c r="B2446" s="1569"/>
      <c r="C2446" s="1570"/>
      <c r="D2446" s="1570"/>
      <c r="E2446" s="1570"/>
      <c r="F2446" s="1569" t="s">
        <v>14</v>
      </c>
      <c r="G2446" s="1569"/>
      <c r="H2446" s="1574"/>
      <c r="I2446" s="1574"/>
      <c r="J2446" s="1575"/>
    </row>
    <row r="2447" spans="1:10" hidden="1">
      <c r="A2447" s="1568" t="s">
        <v>1213</v>
      </c>
      <c r="B2447" s="1569"/>
      <c r="C2447" s="1570"/>
      <c r="D2447" s="1570"/>
      <c r="E2447" s="1570"/>
      <c r="F2447" s="1569" t="s">
        <v>12</v>
      </c>
      <c r="G2447" s="1569"/>
      <c r="H2447" s="1571"/>
      <c r="I2447" s="1571"/>
      <c r="J2447" s="1572"/>
    </row>
    <row r="2448" spans="1:10" hidden="1">
      <c r="A2448" s="1568" t="s">
        <v>1214</v>
      </c>
      <c r="B2448" s="1569"/>
      <c r="C2448" s="1570"/>
      <c r="D2448" s="1570"/>
      <c r="E2448" s="1570"/>
      <c r="F2448" s="1569" t="s">
        <v>1006</v>
      </c>
      <c r="G2448" s="1569"/>
      <c r="H2448" s="1571"/>
      <c r="I2448" s="1571"/>
      <c r="J2448" s="1572"/>
    </row>
    <row r="2449" spans="1:10" hidden="1">
      <c r="A2449" s="1568" t="s">
        <v>11</v>
      </c>
      <c r="B2449" s="1569"/>
      <c r="C2449" s="1570"/>
      <c r="D2449" s="1570"/>
      <c r="E2449" s="1570"/>
      <c r="F2449" s="1569" t="s">
        <v>15</v>
      </c>
      <c r="G2449" s="1569"/>
      <c r="H2449" s="1650"/>
      <c r="I2449" s="1570"/>
      <c r="J2449" s="1577"/>
    </row>
    <row r="2450" spans="1:10" hidden="1">
      <c r="A2450" s="1568" t="s">
        <v>13</v>
      </c>
      <c r="B2450" s="1569"/>
      <c r="C2450" s="1570"/>
      <c r="D2450" s="1570"/>
      <c r="E2450" s="1570"/>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2" t="s">
        <v>1236</v>
      </c>
      <c r="B2452" s="1563"/>
      <c r="C2452" s="1563"/>
      <c r="D2452" s="1563"/>
      <c r="E2452" s="1563"/>
      <c r="F2452" s="1563"/>
      <c r="G2452" s="1563"/>
      <c r="H2452" s="1563"/>
      <c r="I2452" s="1563"/>
      <c r="J2452" s="1564"/>
    </row>
    <row r="2453" spans="1:10" ht="29.25" hidden="1" customHeight="1">
      <c r="A2453" s="1565" t="s">
        <v>34</v>
      </c>
      <c r="B2453" s="1566"/>
      <c r="C2453" s="1566"/>
      <c r="D2453" s="1566"/>
      <c r="E2453" s="1567"/>
      <c r="F2453" s="548" t="s">
        <v>35</v>
      </c>
      <c r="G2453" s="549" t="s">
        <v>1227</v>
      </c>
      <c r="H2453" s="549" t="s">
        <v>1228</v>
      </c>
      <c r="I2453" s="550" t="s">
        <v>1229</v>
      </c>
      <c r="J2453" s="550" t="s">
        <v>891</v>
      </c>
    </row>
    <row r="2454" spans="1:10" hidden="1">
      <c r="A2454" s="1559"/>
      <c r="B2454" s="1560"/>
      <c r="C2454" s="1560"/>
      <c r="D2454" s="1560"/>
      <c r="E2454" s="1561"/>
      <c r="F2454" s="551"/>
      <c r="G2454" s="552"/>
      <c r="H2454" s="552"/>
      <c r="I2454" s="552"/>
      <c r="J2454" s="552"/>
    </row>
    <row r="2455" spans="1:10" hidden="1">
      <c r="A2455" s="1559"/>
      <c r="B2455" s="1560"/>
      <c r="C2455" s="1560"/>
      <c r="D2455" s="1560"/>
      <c r="E2455" s="1561"/>
      <c r="F2455" s="551"/>
      <c r="G2455" s="552"/>
      <c r="H2455" s="552"/>
      <c r="I2455" s="552"/>
      <c r="J2455" s="552"/>
    </row>
    <row r="2456" spans="1:10" hidden="1">
      <c r="A2456" s="1559"/>
      <c r="B2456" s="1560"/>
      <c r="C2456" s="1560"/>
      <c r="D2456" s="1560"/>
      <c r="E2456" s="1561"/>
      <c r="F2456" s="551"/>
      <c r="G2456" s="552"/>
      <c r="H2456" s="552"/>
      <c r="I2456" s="552"/>
      <c r="J2456" s="552"/>
    </row>
    <row r="2457" spans="1:10" hidden="1">
      <c r="A2457" s="1559"/>
      <c r="B2457" s="1560"/>
      <c r="C2457" s="1560"/>
      <c r="D2457" s="1560"/>
      <c r="E2457" s="1561"/>
      <c r="F2457" s="551"/>
      <c r="G2457" s="552"/>
      <c r="H2457" s="552"/>
      <c r="I2457" s="552"/>
      <c r="J2457" s="552"/>
    </row>
    <row r="2458" spans="1:10" hidden="1">
      <c r="A2458" s="1559"/>
      <c r="B2458" s="1560"/>
      <c r="C2458" s="1560"/>
      <c r="D2458" s="1560"/>
      <c r="E2458" s="1561"/>
      <c r="F2458" s="551"/>
      <c r="G2458" s="552"/>
      <c r="H2458" s="552"/>
      <c r="I2458" s="552"/>
      <c r="J2458" s="552"/>
    </row>
    <row r="2459" spans="1:10" hidden="1">
      <c r="A2459" s="1559"/>
      <c r="B2459" s="1560"/>
      <c r="C2459" s="1560"/>
      <c r="D2459" s="1560"/>
      <c r="E2459" s="1561"/>
      <c r="F2459" s="551"/>
      <c r="G2459" s="552"/>
      <c r="H2459" s="552"/>
      <c r="I2459" s="552"/>
      <c r="J2459" s="552"/>
    </row>
    <row r="2460" spans="1:10" hidden="1">
      <c r="A2460" s="1559"/>
      <c r="B2460" s="1560"/>
      <c r="C2460" s="1560"/>
      <c r="D2460" s="1560"/>
      <c r="E2460" s="1561"/>
      <c r="F2460" s="551"/>
      <c r="G2460" s="552"/>
      <c r="H2460" s="552"/>
      <c r="I2460" s="552"/>
      <c r="J2460" s="552"/>
    </row>
    <row r="2461" spans="1:10" hidden="1">
      <c r="A2461" s="1559"/>
      <c r="B2461" s="1560"/>
      <c r="C2461" s="1560"/>
      <c r="D2461" s="1560"/>
      <c r="E2461" s="1561"/>
      <c r="F2461" s="551"/>
      <c r="G2461" s="552"/>
      <c r="H2461" s="552"/>
      <c r="I2461" s="552"/>
      <c r="J2461" s="552"/>
    </row>
    <row r="2462" spans="1:10" hidden="1">
      <c r="A2462" s="1559"/>
      <c r="B2462" s="1560"/>
      <c r="C2462" s="1560"/>
      <c r="D2462" s="1560"/>
      <c r="E2462" s="1561"/>
      <c r="F2462" s="551"/>
      <c r="G2462" s="552"/>
      <c r="H2462" s="552"/>
      <c r="I2462" s="552"/>
      <c r="J2462" s="552"/>
    </row>
    <row r="2463" spans="1:10" hidden="1">
      <c r="A2463" s="1559"/>
      <c r="B2463" s="1560"/>
      <c r="C2463" s="1560"/>
      <c r="D2463" s="1560"/>
      <c r="E2463" s="1561"/>
      <c r="F2463" s="551"/>
      <c r="G2463" s="552"/>
      <c r="H2463" s="552"/>
      <c r="I2463" s="552"/>
      <c r="J2463" s="552"/>
    </row>
    <row r="2464" spans="1:10" hidden="1">
      <c r="A2464" s="1559"/>
      <c r="B2464" s="1560"/>
      <c r="C2464" s="1560"/>
      <c r="D2464" s="1560"/>
      <c r="E2464" s="1561"/>
      <c r="F2464" s="551"/>
      <c r="G2464" s="552"/>
      <c r="H2464" s="552"/>
      <c r="I2464" s="552"/>
      <c r="J2464" s="552"/>
    </row>
    <row r="2465" spans="1:10" hidden="1">
      <c r="A2465" s="1559"/>
      <c r="B2465" s="1560"/>
      <c r="C2465" s="1560"/>
      <c r="D2465" s="1560"/>
      <c r="E2465" s="1561"/>
      <c r="F2465" s="551"/>
      <c r="G2465" s="552"/>
      <c r="H2465" s="552"/>
      <c r="I2465" s="552"/>
      <c r="J2465" s="552"/>
    </row>
    <row r="2466" spans="1:10" hidden="1">
      <c r="A2466" s="1559"/>
      <c r="B2466" s="1560"/>
      <c r="C2466" s="1560"/>
      <c r="D2466" s="1560"/>
      <c r="E2466" s="1561"/>
      <c r="F2466" s="551"/>
      <c r="G2466" s="552"/>
      <c r="H2466" s="552"/>
      <c r="I2466" s="552"/>
      <c r="J2466" s="552"/>
    </row>
    <row r="2467" spans="1:10" hidden="1">
      <c r="A2467" s="1559"/>
      <c r="B2467" s="1560"/>
      <c r="C2467" s="1560"/>
      <c r="D2467" s="1560"/>
      <c r="E2467" s="1561"/>
      <c r="F2467" s="551"/>
      <c r="G2467" s="552"/>
      <c r="H2467" s="552"/>
      <c r="I2467" s="552"/>
      <c r="J2467" s="552"/>
    </row>
    <row r="2468" spans="1:10" hidden="1">
      <c r="A2468" s="1559"/>
      <c r="B2468" s="1560"/>
      <c r="C2468" s="1560"/>
      <c r="D2468" s="1560"/>
      <c r="E2468" s="1561"/>
      <c r="F2468" s="551"/>
      <c r="G2468" s="552"/>
      <c r="H2468" s="552"/>
      <c r="I2468" s="552"/>
      <c r="J2468" s="552"/>
    </row>
    <row r="2469" spans="1:10" hidden="1">
      <c r="A2469" s="1559"/>
      <c r="B2469" s="1560"/>
      <c r="C2469" s="1560"/>
      <c r="D2469" s="1560"/>
      <c r="E2469" s="1561"/>
      <c r="F2469" s="551"/>
      <c r="G2469" s="552"/>
      <c r="H2469" s="552"/>
      <c r="I2469" s="552"/>
      <c r="J2469" s="552"/>
    </row>
    <row r="2470" spans="1:10" hidden="1">
      <c r="A2470" s="1559"/>
      <c r="B2470" s="1560"/>
      <c r="C2470" s="1560"/>
      <c r="D2470" s="1560"/>
      <c r="E2470" s="1561"/>
      <c r="F2470" s="551"/>
      <c r="G2470" s="552"/>
      <c r="H2470" s="552"/>
      <c r="I2470" s="552"/>
      <c r="J2470" s="552"/>
    </row>
    <row r="2471" spans="1:10" hidden="1">
      <c r="A2471" s="1559"/>
      <c r="B2471" s="1560"/>
      <c r="C2471" s="1560"/>
      <c r="D2471" s="1560"/>
      <c r="E2471" s="1561"/>
      <c r="F2471" s="551"/>
      <c r="G2471" s="552"/>
      <c r="H2471" s="552"/>
      <c r="I2471" s="552"/>
      <c r="J2471" s="552"/>
    </row>
    <row r="2472" spans="1:10" hidden="1">
      <c r="A2472" s="1559"/>
      <c r="B2472" s="1560"/>
      <c r="C2472" s="1560"/>
      <c r="D2472" s="1560"/>
      <c r="E2472" s="1561"/>
      <c r="F2472" s="551"/>
      <c r="G2472" s="552"/>
      <c r="H2472" s="552"/>
      <c r="I2472" s="552"/>
      <c r="J2472" s="552"/>
    </row>
    <row r="2473" spans="1:10" hidden="1">
      <c r="A2473" s="1559"/>
      <c r="B2473" s="1560"/>
      <c r="C2473" s="1560"/>
      <c r="D2473" s="1560"/>
      <c r="E2473" s="1561"/>
      <c r="F2473" s="551"/>
      <c r="G2473" s="552"/>
      <c r="H2473" s="552"/>
      <c r="I2473" s="552"/>
      <c r="J2473" s="552"/>
    </row>
    <row r="2474" spans="1:10" hidden="1">
      <c r="A2474" s="1559"/>
      <c r="B2474" s="1560"/>
      <c r="C2474" s="1560"/>
      <c r="D2474" s="1560"/>
      <c r="E2474" s="1561"/>
      <c r="F2474" s="551"/>
      <c r="G2474" s="552"/>
      <c r="H2474" s="552"/>
      <c r="I2474" s="552"/>
      <c r="J2474" s="552"/>
    </row>
    <row r="2475" spans="1:10" hidden="1">
      <c r="A2475" s="1559"/>
      <c r="B2475" s="1560"/>
      <c r="C2475" s="1560"/>
      <c r="D2475" s="1560"/>
      <c r="E2475" s="1561"/>
      <c r="F2475" s="551"/>
      <c r="G2475" s="552"/>
      <c r="H2475" s="552"/>
      <c r="I2475" s="552"/>
      <c r="J2475" s="552"/>
    </row>
    <row r="2476" spans="1:10" hidden="1">
      <c r="A2476" s="1559"/>
      <c r="B2476" s="1560"/>
      <c r="C2476" s="1560"/>
      <c r="D2476" s="1560"/>
      <c r="E2476" s="1561"/>
      <c r="F2476" s="551"/>
      <c r="G2476" s="552"/>
      <c r="H2476" s="552"/>
      <c r="I2476" s="552"/>
      <c r="J2476" s="552"/>
    </row>
    <row r="2477" spans="1:10" hidden="1">
      <c r="A2477" s="1559"/>
      <c r="B2477" s="1560"/>
      <c r="C2477" s="1560"/>
      <c r="D2477" s="1560"/>
      <c r="E2477" s="1561"/>
      <c r="F2477" s="551"/>
      <c r="G2477" s="552"/>
      <c r="H2477" s="552"/>
      <c r="I2477" s="552"/>
      <c r="J2477" s="552"/>
    </row>
    <row r="2478" spans="1:10" ht="15.75" hidden="1">
      <c r="A2478" s="1562" t="s">
        <v>1237</v>
      </c>
      <c r="B2478" s="1563"/>
      <c r="C2478" s="1563"/>
      <c r="D2478" s="1563"/>
      <c r="E2478" s="1563"/>
      <c r="F2478" s="1563"/>
      <c r="G2478" s="1563"/>
      <c r="H2478" s="1563"/>
      <c r="I2478" s="1563"/>
      <c r="J2478" s="1564"/>
    </row>
    <row r="2479" spans="1:10" ht="30" hidden="1" customHeight="1">
      <c r="A2479" s="1565" t="s">
        <v>1238</v>
      </c>
      <c r="B2479" s="1566"/>
      <c r="C2479" s="1566"/>
      <c r="D2479" s="1566"/>
      <c r="E2479" s="1567"/>
      <c r="F2479" s="548" t="s">
        <v>35</v>
      </c>
      <c r="G2479" s="549" t="s">
        <v>1227</v>
      </c>
      <c r="H2479" s="549" t="s">
        <v>1228</v>
      </c>
      <c r="I2479" s="550" t="s">
        <v>1229</v>
      </c>
      <c r="J2479" s="550" t="s">
        <v>891</v>
      </c>
    </row>
    <row r="2480" spans="1:10" hidden="1">
      <c r="A2480" s="1559"/>
      <c r="B2480" s="1560"/>
      <c r="C2480" s="1560"/>
      <c r="D2480" s="1560"/>
      <c r="E2480" s="1561"/>
      <c r="F2480" s="551"/>
      <c r="G2480" s="552"/>
      <c r="H2480" s="552"/>
      <c r="I2480" s="552"/>
      <c r="J2480" s="552"/>
    </row>
    <row r="2481" spans="1:10" hidden="1">
      <c r="A2481" s="1559"/>
      <c r="B2481" s="1560"/>
      <c r="C2481" s="1560"/>
      <c r="D2481" s="1560"/>
      <c r="E2481" s="1561"/>
      <c r="F2481" s="551"/>
      <c r="G2481" s="552"/>
      <c r="H2481" s="552"/>
      <c r="I2481" s="552"/>
      <c r="J2481" s="552"/>
    </row>
    <row r="2482" spans="1:10" hidden="1">
      <c r="A2482" s="1559"/>
      <c r="B2482" s="1560"/>
      <c r="C2482" s="1560"/>
      <c r="D2482" s="1560"/>
      <c r="E2482" s="1561"/>
      <c r="F2482" s="551"/>
      <c r="G2482" s="552"/>
      <c r="H2482" s="552"/>
      <c r="I2482" s="552"/>
      <c r="J2482" s="552"/>
    </row>
    <row r="2483" spans="1:10" hidden="1">
      <c r="A2483" s="1559"/>
      <c r="B2483" s="1560"/>
      <c r="C2483" s="1560"/>
      <c r="D2483" s="1560"/>
      <c r="E2483" s="1561"/>
      <c r="F2483" s="551"/>
      <c r="G2483" s="552"/>
      <c r="H2483" s="552"/>
      <c r="I2483" s="552"/>
      <c r="J2483" s="552"/>
    </row>
    <row r="2484" spans="1:10" hidden="1">
      <c r="A2484" s="1559"/>
      <c r="B2484" s="1560"/>
      <c r="C2484" s="1560"/>
      <c r="D2484" s="1560"/>
      <c r="E2484" s="1561"/>
      <c r="F2484" s="551"/>
      <c r="G2484" s="552"/>
      <c r="H2484" s="552"/>
      <c r="I2484" s="552"/>
      <c r="J2484" s="552"/>
    </row>
    <row r="2485" spans="1:10" hidden="1">
      <c r="A2485" s="1559"/>
      <c r="B2485" s="1560"/>
      <c r="C2485" s="1560"/>
      <c r="D2485" s="1560"/>
      <c r="E2485" s="1561"/>
      <c r="F2485" s="551"/>
      <c r="G2485" s="552"/>
      <c r="H2485" s="552"/>
      <c r="I2485" s="552"/>
      <c r="J2485" s="552"/>
    </row>
    <row r="2486" spans="1:10" hidden="1">
      <c r="A2486" s="1559"/>
      <c r="B2486" s="1560"/>
      <c r="C2486" s="1560"/>
      <c r="D2486" s="1560"/>
      <c r="E2486" s="1561"/>
      <c r="F2486" s="551"/>
      <c r="G2486" s="552"/>
      <c r="H2486" s="552"/>
      <c r="I2486" s="552"/>
      <c r="J2486" s="552"/>
    </row>
    <row r="2487" spans="1:10" hidden="1">
      <c r="A2487" s="1559"/>
      <c r="B2487" s="1560"/>
      <c r="C2487" s="1560"/>
      <c r="D2487" s="1560"/>
      <c r="E2487" s="1561"/>
      <c r="F2487" s="551"/>
      <c r="G2487" s="552"/>
      <c r="H2487" s="552"/>
      <c r="I2487" s="552"/>
      <c r="J2487" s="552"/>
    </row>
    <row r="2488" spans="1:10" hidden="1">
      <c r="A2488" s="1559"/>
      <c r="B2488" s="1560"/>
      <c r="C2488" s="1560"/>
      <c r="D2488" s="1560"/>
      <c r="E2488" s="1561"/>
      <c r="F2488" s="551"/>
      <c r="G2488" s="552"/>
      <c r="H2488" s="552"/>
      <c r="I2488" s="552"/>
      <c r="J2488" s="552"/>
    </row>
    <row r="2489" spans="1:10" hidden="1">
      <c r="A2489" s="1559"/>
      <c r="B2489" s="1560"/>
      <c r="C2489" s="1560"/>
      <c r="D2489" s="1560"/>
      <c r="E2489" s="1561"/>
      <c r="F2489" s="551"/>
      <c r="G2489" s="552"/>
      <c r="H2489" s="552"/>
      <c r="I2489" s="552"/>
      <c r="J2489" s="552"/>
    </row>
    <row r="2490" spans="1:10" hidden="1">
      <c r="A2490" s="1559"/>
      <c r="B2490" s="1560"/>
      <c r="C2490" s="1560"/>
      <c r="D2490" s="1560"/>
      <c r="E2490" s="1561"/>
      <c r="F2490" s="551"/>
      <c r="G2490" s="552"/>
      <c r="H2490" s="552"/>
      <c r="I2490" s="552"/>
      <c r="J2490" s="552"/>
    </row>
    <row r="2491" spans="1:10" hidden="1">
      <c r="A2491" s="1559"/>
      <c r="B2491" s="1560"/>
      <c r="C2491" s="1560"/>
      <c r="D2491" s="1560"/>
      <c r="E2491" s="1561"/>
      <c r="F2491" s="551"/>
      <c r="G2491" s="552"/>
      <c r="H2491" s="552"/>
      <c r="I2491" s="552"/>
      <c r="J2491" s="552"/>
    </row>
    <row r="2492" spans="1:10" hidden="1">
      <c r="A2492" s="1559"/>
      <c r="B2492" s="1560"/>
      <c r="C2492" s="1560"/>
      <c r="D2492" s="1560"/>
      <c r="E2492" s="1561"/>
      <c r="F2492" s="551"/>
      <c r="G2492" s="552"/>
      <c r="H2492" s="552"/>
      <c r="I2492" s="552"/>
      <c r="J2492" s="552"/>
    </row>
    <row r="2493" spans="1:10" hidden="1">
      <c r="A2493" s="1559"/>
      <c r="B2493" s="1560"/>
      <c r="C2493" s="1560"/>
      <c r="D2493" s="1560"/>
      <c r="E2493" s="1561"/>
      <c r="F2493" s="551"/>
      <c r="G2493" s="552"/>
      <c r="H2493" s="552"/>
      <c r="I2493" s="552"/>
      <c r="J2493" s="552"/>
    </row>
    <row r="2494" spans="1:10" hidden="1">
      <c r="A2494" s="1559"/>
      <c r="B2494" s="1560"/>
      <c r="C2494" s="1560"/>
      <c r="D2494" s="1560"/>
      <c r="E2494" s="1561"/>
      <c r="F2494" s="551"/>
      <c r="G2494" s="552"/>
      <c r="H2494" s="552"/>
      <c r="I2494" s="552"/>
      <c r="J2494" s="552"/>
    </row>
    <row r="2495" spans="1:10" hidden="1">
      <c r="A2495" s="1559"/>
      <c r="B2495" s="1560"/>
      <c r="C2495" s="1560"/>
      <c r="D2495" s="1560"/>
      <c r="E2495" s="1561"/>
      <c r="F2495" s="551"/>
      <c r="G2495" s="552"/>
      <c r="H2495" s="552"/>
      <c r="I2495" s="552"/>
      <c r="J2495" s="552"/>
    </row>
    <row r="2496" spans="1:10" hidden="1">
      <c r="A2496" s="1559"/>
      <c r="B2496" s="1560"/>
      <c r="C2496" s="1560"/>
      <c r="D2496" s="1560"/>
      <c r="E2496" s="1561"/>
      <c r="F2496" s="551"/>
      <c r="G2496" s="552"/>
      <c r="H2496" s="552"/>
      <c r="I2496" s="552"/>
      <c r="J2496" s="552"/>
    </row>
    <row r="2497" spans="1:10" hidden="1">
      <c r="A2497" s="1559"/>
      <c r="B2497" s="1560"/>
      <c r="C2497" s="1560"/>
      <c r="D2497" s="1560"/>
      <c r="E2497" s="1561"/>
      <c r="F2497" s="551"/>
      <c r="G2497" s="552"/>
      <c r="H2497" s="552"/>
      <c r="I2497" s="552"/>
      <c r="J2497" s="552"/>
    </row>
    <row r="2498" spans="1:10" hidden="1">
      <c r="A2498" s="1559"/>
      <c r="B2498" s="1560"/>
      <c r="C2498" s="1560"/>
      <c r="D2498" s="1560"/>
      <c r="E2498" s="1561"/>
      <c r="F2498" s="551"/>
      <c r="G2498" s="552"/>
      <c r="H2498" s="552"/>
      <c r="I2498" s="552"/>
      <c r="J2498" s="552"/>
    </row>
    <row r="2499" spans="1:10" hidden="1">
      <c r="A2499" s="1559"/>
      <c r="B2499" s="1560"/>
      <c r="C2499" s="1560"/>
      <c r="D2499" s="1560"/>
      <c r="E2499" s="1561"/>
      <c r="F2499" s="551"/>
      <c r="G2499" s="552"/>
      <c r="H2499" s="552"/>
      <c r="I2499" s="552"/>
      <c r="J2499" s="552"/>
    </row>
    <row r="2500" spans="1:10" hidden="1">
      <c r="A2500" s="1559"/>
      <c r="B2500" s="1560"/>
      <c r="C2500" s="1560"/>
      <c r="D2500" s="1560"/>
      <c r="E2500" s="1561"/>
      <c r="F2500" s="551"/>
      <c r="G2500" s="552"/>
      <c r="H2500" s="552"/>
      <c r="I2500" s="552"/>
      <c r="J2500" s="552"/>
    </row>
    <row r="2501" spans="1:10" hidden="1">
      <c r="A2501" s="1559"/>
      <c r="B2501" s="1560"/>
      <c r="C2501" s="1560"/>
      <c r="D2501" s="1560"/>
      <c r="E2501" s="1561"/>
      <c r="F2501" s="551"/>
      <c r="G2501" s="552"/>
      <c r="H2501" s="552"/>
      <c r="I2501" s="552"/>
      <c r="J2501" s="552"/>
    </row>
    <row r="2502" spans="1:10" hidden="1">
      <c r="A2502" s="1559"/>
      <c r="B2502" s="1560"/>
      <c r="C2502" s="1560"/>
      <c r="D2502" s="1560"/>
      <c r="E2502" s="1561"/>
      <c r="F2502" s="551"/>
      <c r="G2502" s="552"/>
      <c r="H2502" s="552"/>
      <c r="I2502" s="552"/>
      <c r="J2502" s="552"/>
    </row>
    <row r="2503" spans="1:10" hidden="1">
      <c r="A2503" s="1559"/>
      <c r="B2503" s="1560"/>
      <c r="C2503" s="1560"/>
      <c r="D2503" s="1560"/>
      <c r="E2503" s="1561"/>
      <c r="F2503" s="551"/>
      <c r="G2503" s="552"/>
      <c r="H2503" s="552"/>
      <c r="I2503" s="552"/>
      <c r="J2503" s="552"/>
    </row>
    <row r="2504" spans="1:10" ht="15.75" hidden="1">
      <c r="A2504" s="1556" t="s">
        <v>1230</v>
      </c>
      <c r="B2504" s="1556"/>
      <c r="C2504" s="1556"/>
      <c r="D2504" s="1556"/>
      <c r="E2504" s="1556"/>
      <c r="F2504" s="1556"/>
      <c r="G2504" s="1556"/>
      <c r="H2504" s="1556"/>
      <c r="I2504" s="1556"/>
      <c r="J2504" s="1556"/>
    </row>
    <row r="2505" spans="1:10" hidden="1">
      <c r="A2505" s="1538" t="s">
        <v>25</v>
      </c>
      <c r="B2505" s="1539"/>
      <c r="C2505" s="1539"/>
      <c r="D2505" s="1539"/>
      <c r="E2505" s="1539"/>
      <c r="F2505" s="1539"/>
      <c r="G2505" s="1539"/>
      <c r="H2505" s="1539"/>
      <c r="I2505" s="1539"/>
      <c r="J2505" s="1540"/>
    </row>
    <row r="2506" spans="1:10" hidden="1">
      <c r="A2506" s="1531" t="s">
        <v>1527</v>
      </c>
      <c r="B2506" s="1532"/>
      <c r="C2506" s="1532"/>
      <c r="D2506" s="1532"/>
      <c r="E2506" s="1532"/>
      <c r="F2506" s="1532"/>
      <c r="G2506" s="1533"/>
      <c r="H2506" s="1534"/>
      <c r="I2506" s="1535"/>
      <c r="J2506" s="1536"/>
    </row>
    <row r="2507" spans="1:10" hidden="1">
      <c r="A2507" s="1531" t="s">
        <v>30</v>
      </c>
      <c r="B2507" s="1532"/>
      <c r="C2507" s="1532"/>
      <c r="D2507" s="1532"/>
      <c r="E2507" s="1532"/>
      <c r="F2507" s="1532"/>
      <c r="G2507" s="1533"/>
      <c r="H2507" s="1557"/>
      <c r="I2507" s="1535"/>
      <c r="J2507" s="1536"/>
    </row>
    <row r="2508" spans="1:10" hidden="1">
      <c r="A2508" s="1531" t="s">
        <v>1276</v>
      </c>
      <c r="B2508" s="1532"/>
      <c r="C2508" s="1532"/>
      <c r="D2508" s="1532"/>
      <c r="E2508" s="1532"/>
      <c r="F2508" s="1532"/>
      <c r="G2508" s="1533"/>
      <c r="H2508" s="1541"/>
      <c r="I2508" s="1542"/>
      <c r="J2508" s="1543"/>
    </row>
    <row r="2509" spans="1:10" hidden="1">
      <c r="A2509" s="1531" t="s">
        <v>1277</v>
      </c>
      <c r="B2509" s="1532"/>
      <c r="C2509" s="1532"/>
      <c r="D2509" s="1532"/>
      <c r="E2509" s="1532"/>
      <c r="F2509" s="1532"/>
      <c r="G2509" s="1533"/>
      <c r="H2509" s="1544"/>
      <c r="I2509" s="1545"/>
      <c r="J2509" s="1546"/>
    </row>
    <row r="2510" spans="1:10" hidden="1">
      <c r="A2510" s="1547"/>
      <c r="B2510" s="1548"/>
      <c r="C2510" s="1548"/>
      <c r="D2510" s="1548"/>
      <c r="E2510" s="1548"/>
      <c r="F2510" s="1548"/>
      <c r="G2510" s="1548"/>
      <c r="H2510" s="1548"/>
      <c r="I2510" s="1548"/>
      <c r="J2510" s="1549"/>
    </row>
    <row r="2511" spans="1:10" hidden="1">
      <c r="A2511" s="1550"/>
      <c r="B2511" s="1551"/>
      <c r="C2511" s="1551"/>
      <c r="D2511" s="1551"/>
      <c r="E2511" s="1551"/>
      <c r="F2511" s="1551"/>
      <c r="G2511" s="1551"/>
      <c r="H2511" s="1551"/>
      <c r="I2511" s="1551"/>
      <c r="J2511" s="1552"/>
    </row>
    <row r="2512" spans="1:10" hidden="1">
      <c r="A2512" s="1550"/>
      <c r="B2512" s="1551"/>
      <c r="C2512" s="1551"/>
      <c r="D2512" s="1551"/>
      <c r="E2512" s="1551"/>
      <c r="F2512" s="1551"/>
      <c r="G2512" s="1551"/>
      <c r="H2512" s="1551"/>
      <c r="I2512" s="1551"/>
      <c r="J2512" s="1552"/>
    </row>
    <row r="2513" spans="1:10" hidden="1">
      <c r="A2513" s="1553"/>
      <c r="B2513" s="1554"/>
      <c r="C2513" s="1554"/>
      <c r="D2513" s="1554"/>
      <c r="E2513" s="1554"/>
      <c r="F2513" s="1554"/>
      <c r="G2513" s="1554"/>
      <c r="H2513" s="1554"/>
      <c r="I2513" s="1554"/>
      <c r="J2513" s="1555"/>
    </row>
    <row r="2514" spans="1:10" hidden="1">
      <c r="A2514" s="1531" t="s">
        <v>65</v>
      </c>
      <c r="B2514" s="1532"/>
      <c r="C2514" s="1532"/>
      <c r="D2514" s="1532"/>
      <c r="E2514" s="1532"/>
      <c r="F2514" s="1532"/>
      <c r="G2514" s="1533"/>
      <c r="H2514" s="1534"/>
      <c r="I2514" s="1535"/>
      <c r="J2514" s="1536"/>
    </row>
    <row r="2515" spans="1:10" ht="24.75" hidden="1" customHeight="1">
      <c r="A2515" s="1537" t="s">
        <v>1720</v>
      </c>
      <c r="B2515" s="1537"/>
      <c r="C2515" s="1537"/>
      <c r="D2515" s="1537"/>
      <c r="E2515" s="1537"/>
      <c r="F2515" s="1537"/>
      <c r="G2515" s="1537"/>
      <c r="H2515" s="1537"/>
      <c r="I2515" s="1537"/>
      <c r="J2515" s="1537"/>
    </row>
    <row r="2516" spans="1:10" hidden="1">
      <c r="A2516" s="1538" t="s">
        <v>1231</v>
      </c>
      <c r="B2516" s="1539"/>
      <c r="C2516" s="1539"/>
      <c r="D2516" s="1539"/>
      <c r="E2516" s="1539"/>
      <c r="F2516" s="1539"/>
      <c r="G2516" s="1539"/>
      <c r="H2516" s="1539"/>
      <c r="I2516" s="1539"/>
      <c r="J2516" s="1540"/>
    </row>
    <row r="2517" spans="1:10" hidden="1">
      <c r="A2517" s="1531" t="s">
        <v>889</v>
      </c>
      <c r="B2517" s="1532"/>
      <c r="C2517" s="1558"/>
      <c r="D2517" s="1532"/>
      <c r="E2517" s="1532"/>
      <c r="F2517" s="1532"/>
      <c r="G2517" s="1533"/>
      <c r="H2517" s="1534"/>
      <c r="I2517" s="1535"/>
      <c r="J2517" s="1536"/>
    </row>
    <row r="2518" spans="1:10" hidden="1">
      <c r="A2518" s="1531" t="s">
        <v>62</v>
      </c>
      <c r="B2518" s="1532"/>
      <c r="C2518" s="1532"/>
      <c r="D2518" s="1532"/>
      <c r="E2518" s="1532"/>
      <c r="F2518" s="1532"/>
      <c r="G2518" s="1533"/>
      <c r="H2518" s="1534"/>
      <c r="I2518" s="1535"/>
      <c r="J2518" s="1536"/>
    </row>
    <row r="2519" spans="1:10" hidden="1">
      <c r="A2519" s="1531" t="s">
        <v>95</v>
      </c>
      <c r="B2519" s="1532"/>
      <c r="C2519" s="1532"/>
      <c r="D2519" s="1532"/>
      <c r="E2519" s="1532"/>
      <c r="F2519" s="1532"/>
      <c r="G2519" s="1533"/>
      <c r="H2519" s="1534"/>
      <c r="I2519" s="1535"/>
      <c r="J2519" s="1536"/>
    </row>
    <row r="2520" spans="1:10" hidden="1">
      <c r="A2520" s="1531" t="s">
        <v>64</v>
      </c>
      <c r="B2520" s="1532"/>
      <c r="C2520" s="1532"/>
      <c r="D2520" s="1532"/>
      <c r="E2520" s="1532"/>
      <c r="F2520" s="1532"/>
      <c r="G2520" s="1533"/>
      <c r="H2520" s="1534"/>
      <c r="I2520" s="1535"/>
      <c r="J2520" s="1536"/>
    </row>
    <row r="2521" spans="1:10" ht="15.75" hidden="1">
      <c r="A2521" s="1591" t="s">
        <v>1047</v>
      </c>
      <c r="B2521" s="1592"/>
      <c r="C2521" s="1592"/>
      <c r="D2521" s="1592"/>
      <c r="E2521" s="1592"/>
      <c r="F2521" s="1592"/>
      <c r="G2521" s="1592"/>
      <c r="H2521" s="1592"/>
      <c r="I2521" s="1592"/>
      <c r="J2521" s="1593"/>
    </row>
    <row r="2522" spans="1:10" ht="15.75" hidden="1">
      <c r="A2522" s="1562" t="s">
        <v>1222</v>
      </c>
      <c r="B2522" s="1563"/>
      <c r="C2522" s="1563"/>
      <c r="D2522" s="1563"/>
      <c r="E2522" s="1563"/>
      <c r="F2522" s="1563"/>
      <c r="G2522" s="1563"/>
      <c r="H2522" s="1563"/>
      <c r="I2522" s="1563"/>
      <c r="J2522" s="1564"/>
    </row>
    <row r="2523" spans="1:10" hidden="1">
      <c r="A2523" s="1568" t="s">
        <v>682</v>
      </c>
      <c r="B2523" s="1569"/>
      <c r="C2523" s="1570"/>
      <c r="D2523" s="1570"/>
      <c r="E2523" s="1570"/>
      <c r="F2523" s="1569" t="s">
        <v>91</v>
      </c>
      <c r="G2523" s="1569"/>
      <c r="H2523" s="1571"/>
      <c r="I2523" s="1571"/>
      <c r="J2523" s="1572"/>
    </row>
    <row r="2524" spans="1:10" hidden="1">
      <c r="A2524" s="1568" t="s">
        <v>89</v>
      </c>
      <c r="B2524" s="1569"/>
      <c r="C2524" s="1570"/>
      <c r="D2524" s="1570"/>
      <c r="E2524" s="1570"/>
      <c r="F2524" s="1569" t="s">
        <v>92</v>
      </c>
      <c r="G2524" s="1569"/>
      <c r="H2524" s="1571"/>
      <c r="I2524" s="1571"/>
      <c r="J2524" s="1572"/>
    </row>
    <row r="2525" spans="1:10" hidden="1">
      <c r="A2525" s="1568" t="s">
        <v>90</v>
      </c>
      <c r="B2525" s="1569"/>
      <c r="C2525" s="1584"/>
      <c r="D2525" s="1584"/>
      <c r="E2525" s="1584"/>
      <c r="F2525" s="1569" t="s">
        <v>93</v>
      </c>
      <c r="G2525" s="1569"/>
      <c r="H2525" s="1571"/>
      <c r="I2525" s="1571"/>
      <c r="J2525" s="1572"/>
    </row>
    <row r="2526" spans="1:10" hidden="1">
      <c r="A2526" s="1568" t="s">
        <v>1213</v>
      </c>
      <c r="B2526" s="1569"/>
      <c r="C2526" s="1584"/>
      <c r="D2526" s="1584"/>
      <c r="E2526" s="1584"/>
      <c r="F2526" s="1569" t="s">
        <v>15</v>
      </c>
      <c r="G2526" s="1569"/>
      <c r="H2526" s="1650"/>
      <c r="I2526" s="1570"/>
      <c r="J2526" s="1577"/>
    </row>
    <row r="2527" spans="1:10" hidden="1">
      <c r="A2527" s="1568" t="s">
        <v>1214</v>
      </c>
      <c r="B2527" s="1569"/>
      <c r="C2527" s="1584"/>
      <c r="D2527" s="1584"/>
      <c r="E2527" s="1584"/>
      <c r="F2527" s="1569" t="s">
        <v>714</v>
      </c>
      <c r="G2527" s="1569"/>
      <c r="H2527" s="1584"/>
      <c r="I2527" s="1584"/>
      <c r="J2527" s="1651"/>
    </row>
    <row r="2528" spans="1:10" hidden="1">
      <c r="A2528" s="1568" t="s">
        <v>11</v>
      </c>
      <c r="B2528" s="1569"/>
      <c r="C2528" s="1584"/>
      <c r="D2528" s="1584"/>
      <c r="E2528" s="1584"/>
      <c r="F2528" s="1587" t="s">
        <v>1232</v>
      </c>
      <c r="G2528" s="1587"/>
      <c r="H2528" s="1588"/>
      <c r="I2528" s="1589"/>
      <c r="J2528" s="1590"/>
    </row>
    <row r="2529" spans="1:10" hidden="1">
      <c r="A2529" s="1568" t="s">
        <v>13</v>
      </c>
      <c r="B2529" s="1569"/>
      <c r="C2529" s="1584"/>
      <c r="D2529" s="1584"/>
      <c r="E2529" s="1584"/>
      <c r="F2529" s="1587"/>
      <c r="G2529" s="1587"/>
      <c r="H2529" s="1580"/>
      <c r="I2529" s="1578"/>
      <c r="J2529" s="1579"/>
    </row>
    <row r="2530" spans="1:10" hidden="1">
      <c r="A2530" s="1568" t="s">
        <v>14</v>
      </c>
      <c r="B2530" s="1569"/>
      <c r="C2530" s="1581"/>
      <c r="D2530" s="1581"/>
      <c r="E2530" s="1581"/>
      <c r="F2530" s="1582"/>
      <c r="G2530" s="1582"/>
      <c r="H2530" s="1583"/>
      <c r="I2530" s="1570"/>
      <c r="J2530" s="1577"/>
    </row>
    <row r="2531" spans="1:10" hidden="1">
      <c r="A2531" s="542"/>
      <c r="B2531" s="543"/>
      <c r="C2531" s="543"/>
      <c r="D2531" s="543"/>
      <c r="E2531" s="543"/>
      <c r="F2531" s="543"/>
      <c r="G2531" s="543"/>
      <c r="H2531" s="543"/>
      <c r="I2531" s="543"/>
      <c r="J2531" s="544"/>
    </row>
    <row r="2532" spans="1:10" ht="15.75" hidden="1">
      <c r="A2532" s="1562" t="s">
        <v>1223</v>
      </c>
      <c r="B2532" s="1563"/>
      <c r="C2532" s="1563"/>
      <c r="D2532" s="1563"/>
      <c r="E2532" s="1563"/>
      <c r="F2532" s="1563"/>
      <c r="G2532" s="1563"/>
      <c r="H2532" s="1563"/>
      <c r="I2532" s="1563"/>
      <c r="J2532" s="1564"/>
    </row>
    <row r="2533" spans="1:10" hidden="1">
      <c r="A2533" s="1568"/>
      <c r="B2533" s="1569"/>
      <c r="C2533" s="1665"/>
      <c r="D2533" s="1578"/>
      <c r="E2533" s="1578"/>
      <c r="F2533" s="1569" t="s">
        <v>1225</v>
      </c>
      <c r="G2533" s="1569"/>
      <c r="H2533" s="1570"/>
      <c r="I2533" s="1570"/>
      <c r="J2533" s="1577"/>
    </row>
    <row r="2534" spans="1:10" hidden="1">
      <c r="A2534" s="1568"/>
      <c r="B2534" s="1569"/>
      <c r="C2534" s="1578"/>
      <c r="D2534" s="1578"/>
      <c r="E2534" s="1578"/>
      <c r="F2534" s="1578"/>
      <c r="G2534" s="1578"/>
      <c r="H2534" s="1578"/>
      <c r="I2534" s="1578"/>
      <c r="J2534" s="1579"/>
    </row>
    <row r="2535" spans="1:10" hidden="1">
      <c r="A2535" s="1568" t="s">
        <v>1226</v>
      </c>
      <c r="B2535" s="1569"/>
      <c r="C2535" s="1570"/>
      <c r="D2535" s="1570"/>
      <c r="E2535" s="1570"/>
      <c r="F2535" s="1569" t="s">
        <v>14</v>
      </c>
      <c r="G2535" s="1569"/>
      <c r="H2535" s="1574"/>
      <c r="I2535" s="1574"/>
      <c r="J2535" s="1575"/>
    </row>
    <row r="2536" spans="1:10" hidden="1">
      <c r="A2536" s="1568" t="s">
        <v>1213</v>
      </c>
      <c r="B2536" s="1569"/>
      <c r="C2536" s="1570"/>
      <c r="D2536" s="1570"/>
      <c r="E2536" s="1570"/>
      <c r="F2536" s="1569" t="s">
        <v>12</v>
      </c>
      <c r="G2536" s="1569"/>
      <c r="H2536" s="1571"/>
      <c r="I2536" s="1571"/>
      <c r="J2536" s="1572"/>
    </row>
    <row r="2537" spans="1:10" hidden="1">
      <c r="A2537" s="1568" t="s">
        <v>1214</v>
      </c>
      <c r="B2537" s="1569"/>
      <c r="C2537" s="1570"/>
      <c r="D2537" s="1570"/>
      <c r="E2537" s="1570"/>
      <c r="F2537" s="1569" t="s">
        <v>1006</v>
      </c>
      <c r="G2537" s="1569"/>
      <c r="H2537" s="1571"/>
      <c r="I2537" s="1571"/>
      <c r="J2537" s="1572"/>
    </row>
    <row r="2538" spans="1:10" hidden="1">
      <c r="A2538" s="1568" t="s">
        <v>11</v>
      </c>
      <c r="B2538" s="1569"/>
      <c r="C2538" s="1570"/>
      <c r="D2538" s="1570"/>
      <c r="E2538" s="1570"/>
      <c r="F2538" s="1569" t="s">
        <v>15</v>
      </c>
      <c r="G2538" s="1569"/>
      <c r="H2538" s="1650"/>
      <c r="I2538" s="1570"/>
      <c r="J2538" s="1577"/>
    </row>
    <row r="2539" spans="1:10" hidden="1">
      <c r="A2539" s="1568" t="s">
        <v>13</v>
      </c>
      <c r="B2539" s="1569"/>
      <c r="C2539" s="1570"/>
      <c r="D2539" s="1570"/>
      <c r="E2539" s="1570"/>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2" t="s">
        <v>1236</v>
      </c>
      <c r="B2541" s="1563"/>
      <c r="C2541" s="1563"/>
      <c r="D2541" s="1563"/>
      <c r="E2541" s="1563"/>
      <c r="F2541" s="1563"/>
      <c r="G2541" s="1563"/>
      <c r="H2541" s="1563"/>
      <c r="I2541" s="1563"/>
      <c r="J2541" s="1564"/>
    </row>
    <row r="2542" spans="1:10" ht="28.5" hidden="1" customHeight="1">
      <c r="A2542" s="1565" t="s">
        <v>34</v>
      </c>
      <c r="B2542" s="1566"/>
      <c r="C2542" s="1566"/>
      <c r="D2542" s="1566"/>
      <c r="E2542" s="1567"/>
      <c r="F2542" s="548" t="s">
        <v>35</v>
      </c>
      <c r="G2542" s="549" t="s">
        <v>1227</v>
      </c>
      <c r="H2542" s="549" t="s">
        <v>1228</v>
      </c>
      <c r="I2542" s="550" t="s">
        <v>1229</v>
      </c>
      <c r="J2542" s="550" t="s">
        <v>891</v>
      </c>
    </row>
    <row r="2543" spans="1:10" hidden="1">
      <c r="A2543" s="1559"/>
      <c r="B2543" s="1560"/>
      <c r="C2543" s="1560"/>
      <c r="D2543" s="1560"/>
      <c r="E2543" s="1561"/>
      <c r="F2543" s="551"/>
      <c r="G2543" s="552"/>
      <c r="H2543" s="552"/>
      <c r="I2543" s="552"/>
      <c r="J2543" s="552"/>
    </row>
    <row r="2544" spans="1:10" hidden="1">
      <c r="A2544" s="1559"/>
      <c r="B2544" s="1560"/>
      <c r="C2544" s="1560"/>
      <c r="D2544" s="1560"/>
      <c r="E2544" s="1561"/>
      <c r="F2544" s="551"/>
      <c r="G2544" s="552"/>
      <c r="H2544" s="552"/>
      <c r="I2544" s="552"/>
      <c r="J2544" s="552"/>
    </row>
    <row r="2545" spans="1:10" hidden="1">
      <c r="A2545" s="1559"/>
      <c r="B2545" s="1560"/>
      <c r="C2545" s="1560"/>
      <c r="D2545" s="1560"/>
      <c r="E2545" s="1561"/>
      <c r="F2545" s="551"/>
      <c r="G2545" s="552"/>
      <c r="H2545" s="552"/>
      <c r="I2545" s="552"/>
      <c r="J2545" s="552"/>
    </row>
    <row r="2546" spans="1:10" hidden="1">
      <c r="A2546" s="1559"/>
      <c r="B2546" s="1560"/>
      <c r="C2546" s="1560"/>
      <c r="D2546" s="1560"/>
      <c r="E2546" s="1561"/>
      <c r="F2546" s="551"/>
      <c r="G2546" s="552"/>
      <c r="H2546" s="552"/>
      <c r="I2546" s="552"/>
      <c r="J2546" s="552"/>
    </row>
    <row r="2547" spans="1:10" hidden="1">
      <c r="A2547" s="1559"/>
      <c r="B2547" s="1560"/>
      <c r="C2547" s="1560"/>
      <c r="D2547" s="1560"/>
      <c r="E2547" s="1561"/>
      <c r="F2547" s="551"/>
      <c r="G2547" s="552"/>
      <c r="H2547" s="552"/>
      <c r="I2547" s="552"/>
      <c r="J2547" s="552"/>
    </row>
    <row r="2548" spans="1:10" hidden="1">
      <c r="A2548" s="1559"/>
      <c r="B2548" s="1560"/>
      <c r="C2548" s="1560"/>
      <c r="D2548" s="1560"/>
      <c r="E2548" s="1561"/>
      <c r="F2548" s="551"/>
      <c r="G2548" s="552"/>
      <c r="H2548" s="552"/>
      <c r="I2548" s="552"/>
      <c r="J2548" s="552"/>
    </row>
    <row r="2549" spans="1:10" hidden="1">
      <c r="A2549" s="1559"/>
      <c r="B2549" s="1560"/>
      <c r="C2549" s="1560"/>
      <c r="D2549" s="1560"/>
      <c r="E2549" s="1561"/>
      <c r="F2549" s="551"/>
      <c r="G2549" s="552"/>
      <c r="H2549" s="552"/>
      <c r="I2549" s="552"/>
      <c r="J2549" s="552"/>
    </row>
    <row r="2550" spans="1:10" hidden="1">
      <c r="A2550" s="1559"/>
      <c r="B2550" s="1560"/>
      <c r="C2550" s="1560"/>
      <c r="D2550" s="1560"/>
      <c r="E2550" s="1561"/>
      <c r="F2550" s="551"/>
      <c r="G2550" s="552"/>
      <c r="H2550" s="552"/>
      <c r="I2550" s="552"/>
      <c r="J2550" s="552"/>
    </row>
    <row r="2551" spans="1:10" hidden="1">
      <c r="A2551" s="1559"/>
      <c r="B2551" s="1560"/>
      <c r="C2551" s="1560"/>
      <c r="D2551" s="1560"/>
      <c r="E2551" s="1561"/>
      <c r="F2551" s="551"/>
      <c r="G2551" s="552"/>
      <c r="H2551" s="552"/>
      <c r="I2551" s="552"/>
      <c r="J2551" s="552"/>
    </row>
    <row r="2552" spans="1:10" hidden="1">
      <c r="A2552" s="1559"/>
      <c r="B2552" s="1560"/>
      <c r="C2552" s="1560"/>
      <c r="D2552" s="1560"/>
      <c r="E2552" s="1561"/>
      <c r="F2552" s="551"/>
      <c r="G2552" s="552"/>
      <c r="H2552" s="552"/>
      <c r="I2552" s="552"/>
      <c r="J2552" s="552"/>
    </row>
    <row r="2553" spans="1:10" hidden="1">
      <c r="A2553" s="1559"/>
      <c r="B2553" s="1560"/>
      <c r="C2553" s="1560"/>
      <c r="D2553" s="1560"/>
      <c r="E2553" s="1561"/>
      <c r="F2553" s="551"/>
      <c r="G2553" s="552"/>
      <c r="H2553" s="552"/>
      <c r="I2553" s="552"/>
      <c r="J2553" s="552"/>
    </row>
    <row r="2554" spans="1:10" hidden="1">
      <c r="A2554" s="1559"/>
      <c r="B2554" s="1560"/>
      <c r="C2554" s="1560"/>
      <c r="D2554" s="1560"/>
      <c r="E2554" s="1561"/>
      <c r="F2554" s="551"/>
      <c r="G2554" s="552"/>
      <c r="H2554" s="552"/>
      <c r="I2554" s="552"/>
      <c r="J2554" s="552"/>
    </row>
    <row r="2555" spans="1:10" hidden="1">
      <c r="A2555" s="1559"/>
      <c r="B2555" s="1560"/>
      <c r="C2555" s="1560"/>
      <c r="D2555" s="1560"/>
      <c r="E2555" s="1561"/>
      <c r="F2555" s="551"/>
      <c r="G2555" s="552"/>
      <c r="H2555" s="552"/>
      <c r="I2555" s="552"/>
      <c r="J2555" s="552"/>
    </row>
    <row r="2556" spans="1:10" hidden="1">
      <c r="A2556" s="1559"/>
      <c r="B2556" s="1560"/>
      <c r="C2556" s="1560"/>
      <c r="D2556" s="1560"/>
      <c r="E2556" s="1561"/>
      <c r="F2556" s="551"/>
      <c r="G2556" s="552"/>
      <c r="H2556" s="552"/>
      <c r="I2556" s="552"/>
      <c r="J2556" s="552"/>
    </row>
    <row r="2557" spans="1:10" hidden="1">
      <c r="A2557" s="1559"/>
      <c r="B2557" s="1560"/>
      <c r="C2557" s="1560"/>
      <c r="D2557" s="1560"/>
      <c r="E2557" s="1561"/>
      <c r="F2557" s="551"/>
      <c r="G2557" s="552"/>
      <c r="H2557" s="552"/>
      <c r="I2557" s="552"/>
      <c r="J2557" s="552"/>
    </row>
    <row r="2558" spans="1:10" hidden="1">
      <c r="A2558" s="1559"/>
      <c r="B2558" s="1560"/>
      <c r="C2558" s="1560"/>
      <c r="D2558" s="1560"/>
      <c r="E2558" s="1561"/>
      <c r="F2558" s="551"/>
      <c r="G2558" s="552"/>
      <c r="H2558" s="552"/>
      <c r="I2558" s="552"/>
      <c r="J2558" s="552"/>
    </row>
    <row r="2559" spans="1:10" hidden="1">
      <c r="A2559" s="1559"/>
      <c r="B2559" s="1560"/>
      <c r="C2559" s="1560"/>
      <c r="D2559" s="1560"/>
      <c r="E2559" s="1561"/>
      <c r="F2559" s="551"/>
      <c r="G2559" s="552"/>
      <c r="H2559" s="552"/>
      <c r="I2559" s="552"/>
      <c r="J2559" s="552"/>
    </row>
    <row r="2560" spans="1:10" hidden="1">
      <c r="A2560" s="1559"/>
      <c r="B2560" s="1560"/>
      <c r="C2560" s="1560"/>
      <c r="D2560" s="1560"/>
      <c r="E2560" s="1561"/>
      <c r="F2560" s="551"/>
      <c r="G2560" s="552"/>
      <c r="H2560" s="552"/>
      <c r="I2560" s="552"/>
      <c r="J2560" s="552"/>
    </row>
    <row r="2561" spans="1:10" hidden="1">
      <c r="A2561" s="1559"/>
      <c r="B2561" s="1560"/>
      <c r="C2561" s="1560"/>
      <c r="D2561" s="1560"/>
      <c r="E2561" s="1561"/>
      <c r="F2561" s="551"/>
      <c r="G2561" s="552"/>
      <c r="H2561" s="552"/>
      <c r="I2561" s="552"/>
      <c r="J2561" s="552"/>
    </row>
    <row r="2562" spans="1:10" hidden="1">
      <c r="A2562" s="1559"/>
      <c r="B2562" s="1560"/>
      <c r="C2562" s="1560"/>
      <c r="D2562" s="1560"/>
      <c r="E2562" s="1561"/>
      <c r="F2562" s="551"/>
      <c r="G2562" s="552"/>
      <c r="H2562" s="552"/>
      <c r="I2562" s="552"/>
      <c r="J2562" s="552"/>
    </row>
    <row r="2563" spans="1:10" hidden="1">
      <c r="A2563" s="1559"/>
      <c r="B2563" s="1560"/>
      <c r="C2563" s="1560"/>
      <c r="D2563" s="1560"/>
      <c r="E2563" s="1561"/>
      <c r="F2563" s="551"/>
      <c r="G2563" s="552"/>
      <c r="H2563" s="552"/>
      <c r="I2563" s="552"/>
      <c r="J2563" s="552"/>
    </row>
    <row r="2564" spans="1:10" hidden="1">
      <c r="A2564" s="1559"/>
      <c r="B2564" s="1560"/>
      <c r="C2564" s="1560"/>
      <c r="D2564" s="1560"/>
      <c r="E2564" s="1561"/>
      <c r="F2564" s="551"/>
      <c r="G2564" s="552"/>
      <c r="H2564" s="552"/>
      <c r="I2564" s="552"/>
      <c r="J2564" s="552"/>
    </row>
    <row r="2565" spans="1:10" hidden="1">
      <c r="A2565" s="1559"/>
      <c r="B2565" s="1560"/>
      <c r="C2565" s="1560"/>
      <c r="D2565" s="1560"/>
      <c r="E2565" s="1561"/>
      <c r="F2565" s="551"/>
      <c r="G2565" s="552"/>
      <c r="H2565" s="552"/>
      <c r="I2565" s="552"/>
      <c r="J2565" s="552"/>
    </row>
    <row r="2566" spans="1:10" hidden="1">
      <c r="A2566" s="1559"/>
      <c r="B2566" s="1560"/>
      <c r="C2566" s="1560"/>
      <c r="D2566" s="1560"/>
      <c r="E2566" s="1561"/>
      <c r="F2566" s="551"/>
      <c r="G2566" s="552"/>
      <c r="H2566" s="552"/>
      <c r="I2566" s="552"/>
      <c r="J2566" s="552"/>
    </row>
    <row r="2567" spans="1:10" ht="15.75" hidden="1">
      <c r="A2567" s="1562" t="s">
        <v>1237</v>
      </c>
      <c r="B2567" s="1563"/>
      <c r="C2567" s="1563"/>
      <c r="D2567" s="1563"/>
      <c r="E2567" s="1563"/>
      <c r="F2567" s="1563"/>
      <c r="G2567" s="1563"/>
      <c r="H2567" s="1563"/>
      <c r="I2567" s="1563"/>
      <c r="J2567" s="1564"/>
    </row>
    <row r="2568" spans="1:10" ht="30" hidden="1" customHeight="1">
      <c r="A2568" s="1565" t="s">
        <v>1238</v>
      </c>
      <c r="B2568" s="1566"/>
      <c r="C2568" s="1566"/>
      <c r="D2568" s="1566"/>
      <c r="E2568" s="1567"/>
      <c r="F2568" s="548" t="s">
        <v>35</v>
      </c>
      <c r="G2568" s="549" t="s">
        <v>1227</v>
      </c>
      <c r="H2568" s="549" t="s">
        <v>1228</v>
      </c>
      <c r="I2568" s="550" t="s">
        <v>1229</v>
      </c>
      <c r="J2568" s="550" t="s">
        <v>891</v>
      </c>
    </row>
    <row r="2569" spans="1:10" hidden="1">
      <c r="A2569" s="1559"/>
      <c r="B2569" s="1560"/>
      <c r="C2569" s="1560"/>
      <c r="D2569" s="1560"/>
      <c r="E2569" s="1561"/>
      <c r="F2569" s="551"/>
      <c r="G2569" s="552"/>
      <c r="H2569" s="552"/>
      <c r="I2569" s="552"/>
      <c r="J2569" s="552"/>
    </row>
    <row r="2570" spans="1:10" hidden="1">
      <c r="A2570" s="1559"/>
      <c r="B2570" s="1560"/>
      <c r="C2570" s="1560"/>
      <c r="D2570" s="1560"/>
      <c r="E2570" s="1561"/>
      <c r="F2570" s="551"/>
      <c r="G2570" s="552"/>
      <c r="H2570" s="552"/>
      <c r="I2570" s="552"/>
      <c r="J2570" s="552"/>
    </row>
    <row r="2571" spans="1:10" hidden="1">
      <c r="A2571" s="1559"/>
      <c r="B2571" s="1560"/>
      <c r="C2571" s="1560"/>
      <c r="D2571" s="1560"/>
      <c r="E2571" s="1561"/>
      <c r="F2571" s="551"/>
      <c r="G2571" s="552"/>
      <c r="H2571" s="552"/>
      <c r="I2571" s="552"/>
      <c r="J2571" s="552"/>
    </row>
    <row r="2572" spans="1:10" hidden="1">
      <c r="A2572" s="1559"/>
      <c r="B2572" s="1560"/>
      <c r="C2572" s="1560"/>
      <c r="D2572" s="1560"/>
      <c r="E2572" s="1561"/>
      <c r="F2572" s="551"/>
      <c r="G2572" s="552"/>
      <c r="H2572" s="552"/>
      <c r="I2572" s="552"/>
      <c r="J2572" s="552"/>
    </row>
    <row r="2573" spans="1:10" hidden="1">
      <c r="A2573" s="1559"/>
      <c r="B2573" s="1560"/>
      <c r="C2573" s="1560"/>
      <c r="D2573" s="1560"/>
      <c r="E2573" s="1561"/>
      <c r="F2573" s="551"/>
      <c r="G2573" s="552"/>
      <c r="H2573" s="552"/>
      <c r="I2573" s="552"/>
      <c r="J2573" s="552"/>
    </row>
    <row r="2574" spans="1:10" hidden="1">
      <c r="A2574" s="1559"/>
      <c r="B2574" s="1560"/>
      <c r="C2574" s="1560"/>
      <c r="D2574" s="1560"/>
      <c r="E2574" s="1561"/>
      <c r="F2574" s="551"/>
      <c r="G2574" s="552"/>
      <c r="H2574" s="552"/>
      <c r="I2574" s="552"/>
      <c r="J2574" s="552"/>
    </row>
    <row r="2575" spans="1:10" hidden="1">
      <c r="A2575" s="1559"/>
      <c r="B2575" s="1560"/>
      <c r="C2575" s="1560"/>
      <c r="D2575" s="1560"/>
      <c r="E2575" s="1561"/>
      <c r="F2575" s="551"/>
      <c r="G2575" s="552"/>
      <c r="H2575" s="552"/>
      <c r="I2575" s="552"/>
      <c r="J2575" s="552"/>
    </row>
    <row r="2576" spans="1:10" hidden="1">
      <c r="A2576" s="1559"/>
      <c r="B2576" s="1560"/>
      <c r="C2576" s="1560"/>
      <c r="D2576" s="1560"/>
      <c r="E2576" s="1561"/>
      <c r="F2576" s="551"/>
      <c r="G2576" s="552"/>
      <c r="H2576" s="552"/>
      <c r="I2576" s="552"/>
      <c r="J2576" s="552"/>
    </row>
    <row r="2577" spans="1:10" hidden="1">
      <c r="A2577" s="1559"/>
      <c r="B2577" s="1560"/>
      <c r="C2577" s="1560"/>
      <c r="D2577" s="1560"/>
      <c r="E2577" s="1561"/>
      <c r="F2577" s="551"/>
      <c r="G2577" s="552"/>
      <c r="H2577" s="552"/>
      <c r="I2577" s="552"/>
      <c r="J2577" s="552"/>
    </row>
    <row r="2578" spans="1:10" hidden="1">
      <c r="A2578" s="1559"/>
      <c r="B2578" s="1560"/>
      <c r="C2578" s="1560"/>
      <c r="D2578" s="1560"/>
      <c r="E2578" s="1561"/>
      <c r="F2578" s="551"/>
      <c r="G2578" s="552"/>
      <c r="H2578" s="552"/>
      <c r="I2578" s="552"/>
      <c r="J2578" s="552"/>
    </row>
    <row r="2579" spans="1:10" hidden="1">
      <c r="A2579" s="1559"/>
      <c r="B2579" s="1560"/>
      <c r="C2579" s="1560"/>
      <c r="D2579" s="1560"/>
      <c r="E2579" s="1561"/>
      <c r="F2579" s="551"/>
      <c r="G2579" s="552"/>
      <c r="H2579" s="552"/>
      <c r="I2579" s="552"/>
      <c r="J2579" s="552"/>
    </row>
    <row r="2580" spans="1:10" hidden="1">
      <c r="A2580" s="1559"/>
      <c r="B2580" s="1560"/>
      <c r="C2580" s="1560"/>
      <c r="D2580" s="1560"/>
      <c r="E2580" s="1561"/>
      <c r="F2580" s="551"/>
      <c r="G2580" s="552"/>
      <c r="H2580" s="552"/>
      <c r="I2580" s="552"/>
      <c r="J2580" s="552"/>
    </row>
    <row r="2581" spans="1:10" hidden="1">
      <c r="A2581" s="1559"/>
      <c r="B2581" s="1560"/>
      <c r="C2581" s="1560"/>
      <c r="D2581" s="1560"/>
      <c r="E2581" s="1561"/>
      <c r="F2581" s="551"/>
      <c r="G2581" s="552"/>
      <c r="H2581" s="552"/>
      <c r="I2581" s="552"/>
      <c r="J2581" s="552"/>
    </row>
    <row r="2582" spans="1:10" hidden="1">
      <c r="A2582" s="1559"/>
      <c r="B2582" s="1560"/>
      <c r="C2582" s="1560"/>
      <c r="D2582" s="1560"/>
      <c r="E2582" s="1561"/>
      <c r="F2582" s="551"/>
      <c r="G2582" s="552"/>
      <c r="H2582" s="552"/>
      <c r="I2582" s="552"/>
      <c r="J2582" s="552"/>
    </row>
    <row r="2583" spans="1:10" hidden="1">
      <c r="A2583" s="1559"/>
      <c r="B2583" s="1560"/>
      <c r="C2583" s="1560"/>
      <c r="D2583" s="1560"/>
      <c r="E2583" s="1561"/>
      <c r="F2583" s="551"/>
      <c r="G2583" s="552"/>
      <c r="H2583" s="552"/>
      <c r="I2583" s="552"/>
      <c r="J2583" s="552"/>
    </row>
    <row r="2584" spans="1:10" hidden="1">
      <c r="A2584" s="1559"/>
      <c r="B2584" s="1560"/>
      <c r="C2584" s="1560"/>
      <c r="D2584" s="1560"/>
      <c r="E2584" s="1561"/>
      <c r="F2584" s="551"/>
      <c r="G2584" s="552"/>
      <c r="H2584" s="552"/>
      <c r="I2584" s="552"/>
      <c r="J2584" s="552"/>
    </row>
    <row r="2585" spans="1:10" hidden="1">
      <c r="A2585" s="1559"/>
      <c r="B2585" s="1560"/>
      <c r="C2585" s="1560"/>
      <c r="D2585" s="1560"/>
      <c r="E2585" s="1561"/>
      <c r="F2585" s="551"/>
      <c r="G2585" s="552"/>
      <c r="H2585" s="552"/>
      <c r="I2585" s="552"/>
      <c r="J2585" s="552"/>
    </row>
    <row r="2586" spans="1:10" hidden="1">
      <c r="A2586" s="1559"/>
      <c r="B2586" s="1560"/>
      <c r="C2586" s="1560"/>
      <c r="D2586" s="1560"/>
      <c r="E2586" s="1561"/>
      <c r="F2586" s="551"/>
      <c r="G2586" s="552"/>
      <c r="H2586" s="552"/>
      <c r="I2586" s="552"/>
      <c r="J2586" s="552"/>
    </row>
    <row r="2587" spans="1:10" hidden="1">
      <c r="A2587" s="1559"/>
      <c r="B2587" s="1560"/>
      <c r="C2587" s="1560"/>
      <c r="D2587" s="1560"/>
      <c r="E2587" s="1561"/>
      <c r="F2587" s="551"/>
      <c r="G2587" s="552"/>
      <c r="H2587" s="552"/>
      <c r="I2587" s="552"/>
      <c r="J2587" s="552"/>
    </row>
    <row r="2588" spans="1:10" hidden="1">
      <c r="A2588" s="1559"/>
      <c r="B2588" s="1560"/>
      <c r="C2588" s="1560"/>
      <c r="D2588" s="1560"/>
      <c r="E2588" s="1561"/>
      <c r="F2588" s="551"/>
      <c r="G2588" s="552"/>
      <c r="H2588" s="552"/>
      <c r="I2588" s="552"/>
      <c r="J2588" s="552"/>
    </row>
    <row r="2589" spans="1:10" hidden="1">
      <c r="A2589" s="1559"/>
      <c r="B2589" s="1560"/>
      <c r="C2589" s="1560"/>
      <c r="D2589" s="1560"/>
      <c r="E2589" s="1561"/>
      <c r="F2589" s="551"/>
      <c r="G2589" s="552"/>
      <c r="H2589" s="552"/>
      <c r="I2589" s="552"/>
      <c r="J2589" s="552"/>
    </row>
    <row r="2590" spans="1:10" hidden="1">
      <c r="A2590" s="1559"/>
      <c r="B2590" s="1560"/>
      <c r="C2590" s="1560"/>
      <c r="D2590" s="1560"/>
      <c r="E2590" s="1561"/>
      <c r="F2590" s="551"/>
      <c r="G2590" s="552"/>
      <c r="H2590" s="552"/>
      <c r="I2590" s="552"/>
      <c r="J2590" s="552"/>
    </row>
    <row r="2591" spans="1:10" hidden="1">
      <c r="A2591" s="1559"/>
      <c r="B2591" s="1560"/>
      <c r="C2591" s="1560"/>
      <c r="D2591" s="1560"/>
      <c r="E2591" s="1561"/>
      <c r="F2591" s="551"/>
      <c r="G2591" s="552"/>
      <c r="H2591" s="552"/>
      <c r="I2591" s="552"/>
      <c r="J2591" s="552"/>
    </row>
    <row r="2592" spans="1:10" hidden="1">
      <c r="A2592" s="1559"/>
      <c r="B2592" s="1560"/>
      <c r="C2592" s="1560"/>
      <c r="D2592" s="1560"/>
      <c r="E2592" s="1561"/>
      <c r="F2592" s="551"/>
      <c r="G2592" s="552"/>
      <c r="H2592" s="552"/>
      <c r="I2592" s="552"/>
      <c r="J2592" s="552"/>
    </row>
    <row r="2593" spans="1:10" ht="15.75" hidden="1">
      <c r="A2593" s="1556" t="s">
        <v>1230</v>
      </c>
      <c r="B2593" s="1556"/>
      <c r="C2593" s="1556"/>
      <c r="D2593" s="1556"/>
      <c r="E2593" s="1556"/>
      <c r="F2593" s="1556"/>
      <c r="G2593" s="1556"/>
      <c r="H2593" s="1556"/>
      <c r="I2593" s="1556"/>
      <c r="J2593" s="1556"/>
    </row>
    <row r="2594" spans="1:10" hidden="1">
      <c r="A2594" s="1538" t="s">
        <v>25</v>
      </c>
      <c r="B2594" s="1539"/>
      <c r="C2594" s="1539"/>
      <c r="D2594" s="1539"/>
      <c r="E2594" s="1539"/>
      <c r="F2594" s="1539"/>
      <c r="G2594" s="1539"/>
      <c r="H2594" s="1539"/>
      <c r="I2594" s="1539"/>
      <c r="J2594" s="1540"/>
    </row>
    <row r="2595" spans="1:10" hidden="1">
      <c r="A2595" s="1531" t="s">
        <v>1527</v>
      </c>
      <c r="B2595" s="1532"/>
      <c r="C2595" s="1532"/>
      <c r="D2595" s="1532"/>
      <c r="E2595" s="1532"/>
      <c r="F2595" s="1532"/>
      <c r="G2595" s="1533"/>
      <c r="H2595" s="1534"/>
      <c r="I2595" s="1535"/>
      <c r="J2595" s="1536"/>
    </row>
    <row r="2596" spans="1:10" hidden="1">
      <c r="A2596" s="1531" t="s">
        <v>30</v>
      </c>
      <c r="B2596" s="1532"/>
      <c r="C2596" s="1532"/>
      <c r="D2596" s="1532"/>
      <c r="E2596" s="1532"/>
      <c r="F2596" s="1532"/>
      <c r="G2596" s="1533"/>
      <c r="H2596" s="1557"/>
      <c r="I2596" s="1535"/>
      <c r="J2596" s="1536"/>
    </row>
    <row r="2597" spans="1:10" hidden="1">
      <c r="A2597" s="1531" t="s">
        <v>1276</v>
      </c>
      <c r="B2597" s="1532"/>
      <c r="C2597" s="1532"/>
      <c r="D2597" s="1532"/>
      <c r="E2597" s="1532"/>
      <c r="F2597" s="1532"/>
      <c r="G2597" s="1533"/>
      <c r="H2597" s="1541"/>
      <c r="I2597" s="1542"/>
      <c r="J2597" s="1543"/>
    </row>
    <row r="2598" spans="1:10" hidden="1">
      <c r="A2598" s="1531" t="s">
        <v>1277</v>
      </c>
      <c r="B2598" s="1532"/>
      <c r="C2598" s="1532"/>
      <c r="D2598" s="1532"/>
      <c r="E2598" s="1532"/>
      <c r="F2598" s="1532"/>
      <c r="G2598" s="1533"/>
      <c r="H2598" s="1544"/>
      <c r="I2598" s="1545"/>
      <c r="J2598" s="1546"/>
    </row>
    <row r="2599" spans="1:10" hidden="1">
      <c r="A2599" s="1547"/>
      <c r="B2599" s="1548"/>
      <c r="C2599" s="1548"/>
      <c r="D2599" s="1548"/>
      <c r="E2599" s="1548"/>
      <c r="F2599" s="1548"/>
      <c r="G2599" s="1548"/>
      <c r="H2599" s="1548"/>
      <c r="I2599" s="1548"/>
      <c r="J2599" s="1549"/>
    </row>
    <row r="2600" spans="1:10" hidden="1">
      <c r="A2600" s="1550"/>
      <c r="B2600" s="1551"/>
      <c r="C2600" s="1551"/>
      <c r="D2600" s="1551"/>
      <c r="E2600" s="1551"/>
      <c r="F2600" s="1551"/>
      <c r="G2600" s="1551"/>
      <c r="H2600" s="1551"/>
      <c r="I2600" s="1551"/>
      <c r="J2600" s="1552"/>
    </row>
    <row r="2601" spans="1:10" hidden="1">
      <c r="A2601" s="1550"/>
      <c r="B2601" s="1551"/>
      <c r="C2601" s="1551"/>
      <c r="D2601" s="1551"/>
      <c r="E2601" s="1551"/>
      <c r="F2601" s="1551"/>
      <c r="G2601" s="1551"/>
      <c r="H2601" s="1551"/>
      <c r="I2601" s="1551"/>
      <c r="J2601" s="1552"/>
    </row>
    <row r="2602" spans="1:10" hidden="1">
      <c r="A2602" s="1553"/>
      <c r="B2602" s="1554"/>
      <c r="C2602" s="1554"/>
      <c r="D2602" s="1554"/>
      <c r="E2602" s="1554"/>
      <c r="F2602" s="1554"/>
      <c r="G2602" s="1554"/>
      <c r="H2602" s="1554"/>
      <c r="I2602" s="1554"/>
      <c r="J2602" s="1555"/>
    </row>
    <row r="2603" spans="1:10" hidden="1">
      <c r="A2603" s="1531" t="s">
        <v>65</v>
      </c>
      <c r="B2603" s="1532"/>
      <c r="C2603" s="1532"/>
      <c r="D2603" s="1532"/>
      <c r="E2603" s="1532"/>
      <c r="F2603" s="1532"/>
      <c r="G2603" s="1533"/>
      <c r="H2603" s="1534"/>
      <c r="I2603" s="1535"/>
      <c r="J2603" s="1536"/>
    </row>
    <row r="2604" spans="1:10" ht="26.25" hidden="1" customHeight="1">
      <c r="A2604" s="1537" t="s">
        <v>1720</v>
      </c>
      <c r="B2604" s="1537"/>
      <c r="C2604" s="1537"/>
      <c r="D2604" s="1537"/>
      <c r="E2604" s="1537"/>
      <c r="F2604" s="1537"/>
      <c r="G2604" s="1537"/>
      <c r="H2604" s="1537"/>
      <c r="I2604" s="1537"/>
      <c r="J2604" s="1537"/>
    </row>
    <row r="2605" spans="1:10" hidden="1">
      <c r="A2605" s="1538" t="s">
        <v>1231</v>
      </c>
      <c r="B2605" s="1539"/>
      <c r="C2605" s="1539"/>
      <c r="D2605" s="1539"/>
      <c r="E2605" s="1539"/>
      <c r="F2605" s="1539"/>
      <c r="G2605" s="1539"/>
      <c r="H2605" s="1539"/>
      <c r="I2605" s="1539"/>
      <c r="J2605" s="1540"/>
    </row>
    <row r="2606" spans="1:10" hidden="1">
      <c r="A2606" s="1531" t="s">
        <v>889</v>
      </c>
      <c r="B2606" s="1532"/>
      <c r="C2606" s="1558"/>
      <c r="D2606" s="1532"/>
      <c r="E2606" s="1532"/>
      <c r="F2606" s="1532"/>
      <c r="G2606" s="1533"/>
      <c r="H2606" s="1534"/>
      <c r="I2606" s="1535"/>
      <c r="J2606" s="1536"/>
    </row>
    <row r="2607" spans="1:10" hidden="1">
      <c r="A2607" s="1531" t="s">
        <v>62</v>
      </c>
      <c r="B2607" s="1532"/>
      <c r="C2607" s="1532"/>
      <c r="D2607" s="1532"/>
      <c r="E2607" s="1532"/>
      <c r="F2607" s="1532"/>
      <c r="G2607" s="1533"/>
      <c r="H2607" s="1534"/>
      <c r="I2607" s="1535"/>
      <c r="J2607" s="1536"/>
    </row>
    <row r="2608" spans="1:10" hidden="1">
      <c r="A2608" s="1531" t="s">
        <v>95</v>
      </c>
      <c r="B2608" s="1532"/>
      <c r="C2608" s="1532"/>
      <c r="D2608" s="1532"/>
      <c r="E2608" s="1532"/>
      <c r="F2608" s="1532"/>
      <c r="G2608" s="1533"/>
      <c r="H2608" s="1534"/>
      <c r="I2608" s="1535"/>
      <c r="J2608" s="1536"/>
    </row>
    <row r="2609" spans="1:10" hidden="1">
      <c r="A2609" s="1531" t="s">
        <v>64</v>
      </c>
      <c r="B2609" s="1532"/>
      <c r="C2609" s="1532"/>
      <c r="D2609" s="1532"/>
      <c r="E2609" s="1532"/>
      <c r="F2609" s="1532"/>
      <c r="G2609" s="1533"/>
      <c r="H2609" s="1534"/>
      <c r="I2609" s="1535"/>
      <c r="J2609" s="1536"/>
    </row>
    <row r="2610" spans="1:10" ht="15.75" hidden="1">
      <c r="A2610" s="1591" t="s">
        <v>1047</v>
      </c>
      <c r="B2610" s="1592"/>
      <c r="C2610" s="1592"/>
      <c r="D2610" s="1592"/>
      <c r="E2610" s="1592"/>
      <c r="F2610" s="1592"/>
      <c r="G2610" s="1592"/>
      <c r="H2610" s="1592"/>
      <c r="I2610" s="1592"/>
      <c r="J2610" s="1593"/>
    </row>
    <row r="2611" spans="1:10" ht="15.75" hidden="1">
      <c r="A2611" s="1562" t="s">
        <v>1222</v>
      </c>
      <c r="B2611" s="1563"/>
      <c r="C2611" s="1563"/>
      <c r="D2611" s="1563"/>
      <c r="E2611" s="1563"/>
      <c r="F2611" s="1563"/>
      <c r="G2611" s="1563"/>
      <c r="H2611" s="1563"/>
      <c r="I2611" s="1563"/>
      <c r="J2611" s="1564"/>
    </row>
    <row r="2612" spans="1:10" hidden="1">
      <c r="A2612" s="1568" t="s">
        <v>682</v>
      </c>
      <c r="B2612" s="1569"/>
      <c r="C2612" s="1570"/>
      <c r="D2612" s="1570"/>
      <c r="E2612" s="1570"/>
      <c r="F2612" s="1569" t="s">
        <v>91</v>
      </c>
      <c r="G2612" s="1569"/>
      <c r="H2612" s="1571"/>
      <c r="I2612" s="1571"/>
      <c r="J2612" s="1572"/>
    </row>
    <row r="2613" spans="1:10" hidden="1">
      <c r="A2613" s="1568" t="s">
        <v>89</v>
      </c>
      <c r="B2613" s="1569"/>
      <c r="C2613" s="1570"/>
      <c r="D2613" s="1570"/>
      <c r="E2613" s="1570"/>
      <c r="F2613" s="1569" t="s">
        <v>92</v>
      </c>
      <c r="G2613" s="1569"/>
      <c r="H2613" s="1571"/>
      <c r="I2613" s="1571"/>
      <c r="J2613" s="1572"/>
    </row>
    <row r="2614" spans="1:10" hidden="1">
      <c r="A2614" s="1568" t="s">
        <v>90</v>
      </c>
      <c r="B2614" s="1569"/>
      <c r="C2614" s="1584"/>
      <c r="D2614" s="1584"/>
      <c r="E2614" s="1584"/>
      <c r="F2614" s="1569" t="s">
        <v>93</v>
      </c>
      <c r="G2614" s="1569"/>
      <c r="H2614" s="1571"/>
      <c r="I2614" s="1571"/>
      <c r="J2614" s="1572"/>
    </row>
    <row r="2615" spans="1:10" hidden="1">
      <c r="A2615" s="1568" t="s">
        <v>1213</v>
      </c>
      <c r="B2615" s="1569"/>
      <c r="C2615" s="1584"/>
      <c r="D2615" s="1584"/>
      <c r="E2615" s="1584"/>
      <c r="F2615" s="1569" t="s">
        <v>15</v>
      </c>
      <c r="G2615" s="1569"/>
      <c r="H2615" s="1650"/>
      <c r="I2615" s="1570"/>
      <c r="J2615" s="1577"/>
    </row>
    <row r="2616" spans="1:10" hidden="1">
      <c r="A2616" s="1568" t="s">
        <v>1214</v>
      </c>
      <c r="B2616" s="1569"/>
      <c r="C2616" s="1584"/>
      <c r="D2616" s="1584"/>
      <c r="E2616" s="1584"/>
      <c r="F2616" s="1569" t="s">
        <v>714</v>
      </c>
      <c r="G2616" s="1569"/>
      <c r="H2616" s="1584"/>
      <c r="I2616" s="1584"/>
      <c r="J2616" s="1651"/>
    </row>
    <row r="2617" spans="1:10" hidden="1">
      <c r="A2617" s="1568" t="s">
        <v>11</v>
      </c>
      <c r="B2617" s="1569"/>
      <c r="C2617" s="1584"/>
      <c r="D2617" s="1584"/>
      <c r="E2617" s="1584"/>
      <c r="F2617" s="1587" t="s">
        <v>1232</v>
      </c>
      <c r="G2617" s="1587"/>
      <c r="H2617" s="1588"/>
      <c r="I2617" s="1589"/>
      <c r="J2617" s="1590"/>
    </row>
    <row r="2618" spans="1:10" hidden="1">
      <c r="A2618" s="1568" t="s">
        <v>13</v>
      </c>
      <c r="B2618" s="1569"/>
      <c r="C2618" s="1584"/>
      <c r="D2618" s="1584"/>
      <c r="E2618" s="1584"/>
      <c r="F2618" s="1587"/>
      <c r="G2618" s="1587"/>
      <c r="H2618" s="1580"/>
      <c r="I2618" s="1578"/>
      <c r="J2618" s="1579"/>
    </row>
    <row r="2619" spans="1:10" hidden="1">
      <c r="A2619" s="1568" t="s">
        <v>14</v>
      </c>
      <c r="B2619" s="1569"/>
      <c r="C2619" s="1581"/>
      <c r="D2619" s="1581"/>
      <c r="E2619" s="1581"/>
      <c r="F2619" s="1582"/>
      <c r="G2619" s="1582"/>
      <c r="H2619" s="1583"/>
      <c r="I2619" s="1570"/>
      <c r="J2619" s="1577"/>
    </row>
    <row r="2620" spans="1:10" hidden="1">
      <c r="A2620" s="542"/>
      <c r="B2620" s="543"/>
      <c r="C2620" s="543"/>
      <c r="D2620" s="543"/>
      <c r="E2620" s="543"/>
      <c r="F2620" s="543"/>
      <c r="G2620" s="543"/>
      <c r="H2620" s="543"/>
      <c r="I2620" s="543"/>
      <c r="J2620" s="544"/>
    </row>
    <row r="2621" spans="1:10" ht="15.75" hidden="1">
      <c r="A2621" s="1562" t="s">
        <v>1223</v>
      </c>
      <c r="B2621" s="1563"/>
      <c r="C2621" s="1563"/>
      <c r="D2621" s="1563"/>
      <c r="E2621" s="1563"/>
      <c r="F2621" s="1563"/>
      <c r="G2621" s="1563"/>
      <c r="H2621" s="1563"/>
      <c r="I2621" s="1563"/>
      <c r="J2621" s="1564"/>
    </row>
    <row r="2622" spans="1:10" hidden="1">
      <c r="A2622" s="1568"/>
      <c r="B2622" s="1569"/>
      <c r="C2622" s="1665"/>
      <c r="D2622" s="1578"/>
      <c r="E2622" s="1578"/>
      <c r="F2622" s="1569" t="s">
        <v>1225</v>
      </c>
      <c r="G2622" s="1569"/>
      <c r="H2622" s="1570"/>
      <c r="I2622" s="1570"/>
      <c r="J2622" s="1577"/>
    </row>
    <row r="2623" spans="1:10" hidden="1">
      <c r="A2623" s="1568"/>
      <c r="B2623" s="1569"/>
      <c r="C2623" s="1578"/>
      <c r="D2623" s="1578"/>
      <c r="E2623" s="1578"/>
      <c r="F2623" s="1578"/>
      <c r="G2623" s="1578"/>
      <c r="H2623" s="1578"/>
      <c r="I2623" s="1578"/>
      <c r="J2623" s="1579"/>
    </row>
    <row r="2624" spans="1:10" hidden="1">
      <c r="A2624" s="1568" t="s">
        <v>1226</v>
      </c>
      <c r="B2624" s="1569"/>
      <c r="C2624" s="1570"/>
      <c r="D2624" s="1570"/>
      <c r="E2624" s="1570"/>
      <c r="F2624" s="1569" t="s">
        <v>14</v>
      </c>
      <c r="G2624" s="1569"/>
      <c r="H2624" s="1574"/>
      <c r="I2624" s="1574"/>
      <c r="J2624" s="1575"/>
    </row>
    <row r="2625" spans="1:10" hidden="1">
      <c r="A2625" s="1568" t="s">
        <v>1213</v>
      </c>
      <c r="B2625" s="1569"/>
      <c r="C2625" s="1570"/>
      <c r="D2625" s="1570"/>
      <c r="E2625" s="1570"/>
      <c r="F2625" s="1569" t="s">
        <v>12</v>
      </c>
      <c r="G2625" s="1569"/>
      <c r="H2625" s="1571"/>
      <c r="I2625" s="1571"/>
      <c r="J2625" s="1572"/>
    </row>
    <row r="2626" spans="1:10" hidden="1">
      <c r="A2626" s="1568" t="s">
        <v>1214</v>
      </c>
      <c r="B2626" s="1569"/>
      <c r="C2626" s="1570"/>
      <c r="D2626" s="1570"/>
      <c r="E2626" s="1570"/>
      <c r="F2626" s="1569" t="s">
        <v>1006</v>
      </c>
      <c r="G2626" s="1569"/>
      <c r="H2626" s="1571"/>
      <c r="I2626" s="1571"/>
      <c r="J2626" s="1572"/>
    </row>
    <row r="2627" spans="1:10" hidden="1">
      <c r="A2627" s="1568" t="s">
        <v>11</v>
      </c>
      <c r="B2627" s="1569"/>
      <c r="C2627" s="1570"/>
      <c r="D2627" s="1570"/>
      <c r="E2627" s="1570"/>
      <c r="F2627" s="1569" t="s">
        <v>15</v>
      </c>
      <c r="G2627" s="1569"/>
      <c r="H2627" s="1650"/>
      <c r="I2627" s="1570"/>
      <c r="J2627" s="1577"/>
    </row>
    <row r="2628" spans="1:10" hidden="1">
      <c r="A2628" s="1568" t="s">
        <v>13</v>
      </c>
      <c r="B2628" s="1569"/>
      <c r="C2628" s="1570"/>
      <c r="D2628" s="1570"/>
      <c r="E2628" s="1570"/>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2" t="s">
        <v>1236</v>
      </c>
      <c r="B2630" s="1563"/>
      <c r="C2630" s="1563"/>
      <c r="D2630" s="1563"/>
      <c r="E2630" s="1563"/>
      <c r="F2630" s="1563"/>
      <c r="G2630" s="1563"/>
      <c r="H2630" s="1563"/>
      <c r="I2630" s="1563"/>
      <c r="J2630" s="1564"/>
    </row>
    <row r="2631" spans="1:10" ht="30" hidden="1" customHeight="1">
      <c r="A2631" s="1565" t="s">
        <v>34</v>
      </c>
      <c r="B2631" s="1566"/>
      <c r="C2631" s="1566"/>
      <c r="D2631" s="1566"/>
      <c r="E2631" s="1567"/>
      <c r="F2631" s="548" t="s">
        <v>35</v>
      </c>
      <c r="G2631" s="549" t="s">
        <v>1227</v>
      </c>
      <c r="H2631" s="549" t="s">
        <v>1228</v>
      </c>
      <c r="I2631" s="550" t="s">
        <v>1229</v>
      </c>
      <c r="J2631" s="550" t="s">
        <v>891</v>
      </c>
    </row>
    <row r="2632" spans="1:10" hidden="1">
      <c r="A2632" s="1559"/>
      <c r="B2632" s="1560"/>
      <c r="C2632" s="1560"/>
      <c r="D2632" s="1560"/>
      <c r="E2632" s="1561"/>
      <c r="F2632" s="551"/>
      <c r="G2632" s="552"/>
      <c r="H2632" s="552"/>
      <c r="I2632" s="552"/>
      <c r="J2632" s="552"/>
    </row>
    <row r="2633" spans="1:10" hidden="1">
      <c r="A2633" s="1559"/>
      <c r="B2633" s="1560"/>
      <c r="C2633" s="1560"/>
      <c r="D2633" s="1560"/>
      <c r="E2633" s="1561"/>
      <c r="F2633" s="551"/>
      <c r="G2633" s="552"/>
      <c r="H2633" s="552"/>
      <c r="I2633" s="552"/>
      <c r="J2633" s="552"/>
    </row>
    <row r="2634" spans="1:10" hidden="1">
      <c r="A2634" s="1559"/>
      <c r="B2634" s="1560"/>
      <c r="C2634" s="1560"/>
      <c r="D2634" s="1560"/>
      <c r="E2634" s="1561"/>
      <c r="F2634" s="551"/>
      <c r="G2634" s="552"/>
      <c r="H2634" s="552"/>
      <c r="I2634" s="552"/>
      <c r="J2634" s="552"/>
    </row>
    <row r="2635" spans="1:10" hidden="1">
      <c r="A2635" s="1559"/>
      <c r="B2635" s="1560"/>
      <c r="C2635" s="1560"/>
      <c r="D2635" s="1560"/>
      <c r="E2635" s="1561"/>
      <c r="F2635" s="551"/>
      <c r="G2635" s="552"/>
      <c r="H2635" s="552"/>
      <c r="I2635" s="552"/>
      <c r="J2635" s="552"/>
    </row>
    <row r="2636" spans="1:10" hidden="1">
      <c r="A2636" s="1559"/>
      <c r="B2636" s="1560"/>
      <c r="C2636" s="1560"/>
      <c r="D2636" s="1560"/>
      <c r="E2636" s="1561"/>
      <c r="F2636" s="551"/>
      <c r="G2636" s="552"/>
      <c r="H2636" s="552"/>
      <c r="I2636" s="552"/>
      <c r="J2636" s="552"/>
    </row>
    <row r="2637" spans="1:10" hidden="1">
      <c r="A2637" s="1559"/>
      <c r="B2637" s="1560"/>
      <c r="C2637" s="1560"/>
      <c r="D2637" s="1560"/>
      <c r="E2637" s="1561"/>
      <c r="F2637" s="551"/>
      <c r="G2637" s="552"/>
      <c r="H2637" s="552"/>
      <c r="I2637" s="552"/>
      <c r="J2637" s="552"/>
    </row>
    <row r="2638" spans="1:10" hidden="1">
      <c r="A2638" s="1559"/>
      <c r="B2638" s="1560"/>
      <c r="C2638" s="1560"/>
      <c r="D2638" s="1560"/>
      <c r="E2638" s="1561"/>
      <c r="F2638" s="551"/>
      <c r="G2638" s="552"/>
      <c r="H2638" s="552"/>
      <c r="I2638" s="552"/>
      <c r="J2638" s="552"/>
    </row>
    <row r="2639" spans="1:10" hidden="1">
      <c r="A2639" s="1559"/>
      <c r="B2639" s="1560"/>
      <c r="C2639" s="1560"/>
      <c r="D2639" s="1560"/>
      <c r="E2639" s="1561"/>
      <c r="F2639" s="551"/>
      <c r="G2639" s="552"/>
      <c r="H2639" s="552"/>
      <c r="I2639" s="552"/>
      <c r="J2639" s="552"/>
    </row>
    <row r="2640" spans="1:10" hidden="1">
      <c r="A2640" s="1559"/>
      <c r="B2640" s="1560"/>
      <c r="C2640" s="1560"/>
      <c r="D2640" s="1560"/>
      <c r="E2640" s="1561"/>
      <c r="F2640" s="551"/>
      <c r="G2640" s="552"/>
      <c r="H2640" s="552"/>
      <c r="I2640" s="552"/>
      <c r="J2640" s="552"/>
    </row>
    <row r="2641" spans="1:10" hidden="1">
      <c r="A2641" s="1559"/>
      <c r="B2641" s="1560"/>
      <c r="C2641" s="1560"/>
      <c r="D2641" s="1560"/>
      <c r="E2641" s="1561"/>
      <c r="F2641" s="551"/>
      <c r="G2641" s="552"/>
      <c r="H2641" s="552"/>
      <c r="I2641" s="552"/>
      <c r="J2641" s="552"/>
    </row>
    <row r="2642" spans="1:10" hidden="1">
      <c r="A2642" s="1559"/>
      <c r="B2642" s="1560"/>
      <c r="C2642" s="1560"/>
      <c r="D2642" s="1560"/>
      <c r="E2642" s="1561"/>
      <c r="F2642" s="551"/>
      <c r="G2642" s="552"/>
      <c r="H2642" s="552"/>
      <c r="I2642" s="552"/>
      <c r="J2642" s="552"/>
    </row>
    <row r="2643" spans="1:10" hidden="1">
      <c r="A2643" s="1559"/>
      <c r="B2643" s="1560"/>
      <c r="C2643" s="1560"/>
      <c r="D2643" s="1560"/>
      <c r="E2643" s="1561"/>
      <c r="F2643" s="551"/>
      <c r="G2643" s="552"/>
      <c r="H2643" s="552"/>
      <c r="I2643" s="552"/>
      <c r="J2643" s="552"/>
    </row>
    <row r="2644" spans="1:10" hidden="1">
      <c r="A2644" s="1559"/>
      <c r="B2644" s="1560"/>
      <c r="C2644" s="1560"/>
      <c r="D2644" s="1560"/>
      <c r="E2644" s="1561"/>
      <c r="F2644" s="551"/>
      <c r="G2644" s="552"/>
      <c r="H2644" s="552"/>
      <c r="I2644" s="552"/>
      <c r="J2644" s="552"/>
    </row>
    <row r="2645" spans="1:10" hidden="1">
      <c r="A2645" s="1559"/>
      <c r="B2645" s="1560"/>
      <c r="C2645" s="1560"/>
      <c r="D2645" s="1560"/>
      <c r="E2645" s="1561"/>
      <c r="F2645" s="551"/>
      <c r="G2645" s="552"/>
      <c r="H2645" s="552"/>
      <c r="I2645" s="552"/>
      <c r="J2645" s="552"/>
    </row>
    <row r="2646" spans="1:10" hidden="1">
      <c r="A2646" s="1559"/>
      <c r="B2646" s="1560"/>
      <c r="C2646" s="1560"/>
      <c r="D2646" s="1560"/>
      <c r="E2646" s="1561"/>
      <c r="F2646" s="551"/>
      <c r="G2646" s="552"/>
      <c r="H2646" s="552"/>
      <c r="I2646" s="552"/>
      <c r="J2646" s="552"/>
    </row>
    <row r="2647" spans="1:10" hidden="1">
      <c r="A2647" s="1559"/>
      <c r="B2647" s="1560"/>
      <c r="C2647" s="1560"/>
      <c r="D2647" s="1560"/>
      <c r="E2647" s="1561"/>
      <c r="F2647" s="551"/>
      <c r="G2647" s="552"/>
      <c r="H2647" s="552"/>
      <c r="I2647" s="552"/>
      <c r="J2647" s="552"/>
    </row>
    <row r="2648" spans="1:10" hidden="1">
      <c r="A2648" s="1559"/>
      <c r="B2648" s="1560"/>
      <c r="C2648" s="1560"/>
      <c r="D2648" s="1560"/>
      <c r="E2648" s="1561"/>
      <c r="F2648" s="551"/>
      <c r="G2648" s="552"/>
      <c r="H2648" s="552"/>
      <c r="I2648" s="552"/>
      <c r="J2648" s="552"/>
    </row>
    <row r="2649" spans="1:10" hidden="1">
      <c r="A2649" s="1559"/>
      <c r="B2649" s="1560"/>
      <c r="C2649" s="1560"/>
      <c r="D2649" s="1560"/>
      <c r="E2649" s="1561"/>
      <c r="F2649" s="551"/>
      <c r="G2649" s="552"/>
      <c r="H2649" s="552"/>
      <c r="I2649" s="552"/>
      <c r="J2649" s="552"/>
    </row>
    <row r="2650" spans="1:10" hidden="1">
      <c r="A2650" s="1559"/>
      <c r="B2650" s="1560"/>
      <c r="C2650" s="1560"/>
      <c r="D2650" s="1560"/>
      <c r="E2650" s="1561"/>
      <c r="F2650" s="551"/>
      <c r="G2650" s="552"/>
      <c r="H2650" s="552"/>
      <c r="I2650" s="552"/>
      <c r="J2650" s="552"/>
    </row>
    <row r="2651" spans="1:10" hidden="1">
      <c r="A2651" s="1559"/>
      <c r="B2651" s="1560"/>
      <c r="C2651" s="1560"/>
      <c r="D2651" s="1560"/>
      <c r="E2651" s="1561"/>
      <c r="F2651" s="551"/>
      <c r="G2651" s="552"/>
      <c r="H2651" s="552"/>
      <c r="I2651" s="552"/>
      <c r="J2651" s="552"/>
    </row>
    <row r="2652" spans="1:10" hidden="1">
      <c r="A2652" s="1559"/>
      <c r="B2652" s="1560"/>
      <c r="C2652" s="1560"/>
      <c r="D2652" s="1560"/>
      <c r="E2652" s="1561"/>
      <c r="F2652" s="551"/>
      <c r="G2652" s="552"/>
      <c r="H2652" s="552"/>
      <c r="I2652" s="552"/>
      <c r="J2652" s="552"/>
    </row>
    <row r="2653" spans="1:10" hidden="1">
      <c r="A2653" s="1559"/>
      <c r="B2653" s="1560"/>
      <c r="C2653" s="1560"/>
      <c r="D2653" s="1560"/>
      <c r="E2653" s="1561"/>
      <c r="F2653" s="551"/>
      <c r="G2653" s="552"/>
      <c r="H2653" s="552"/>
      <c r="I2653" s="552"/>
      <c r="J2653" s="552"/>
    </row>
    <row r="2654" spans="1:10" hidden="1">
      <c r="A2654" s="1559"/>
      <c r="B2654" s="1560"/>
      <c r="C2654" s="1560"/>
      <c r="D2654" s="1560"/>
      <c r="E2654" s="1561"/>
      <c r="F2654" s="551"/>
      <c r="G2654" s="552"/>
      <c r="H2654" s="552"/>
      <c r="I2654" s="552"/>
      <c r="J2654" s="552"/>
    </row>
    <row r="2655" spans="1:10" hidden="1">
      <c r="A2655" s="1559"/>
      <c r="B2655" s="1560"/>
      <c r="C2655" s="1560"/>
      <c r="D2655" s="1560"/>
      <c r="E2655" s="1561"/>
      <c r="F2655" s="551"/>
      <c r="G2655" s="552"/>
      <c r="H2655" s="552"/>
      <c r="I2655" s="552"/>
      <c r="J2655" s="552"/>
    </row>
    <row r="2656" spans="1:10" ht="15.75" hidden="1">
      <c r="A2656" s="1562" t="s">
        <v>1237</v>
      </c>
      <c r="B2656" s="1563"/>
      <c r="C2656" s="1563"/>
      <c r="D2656" s="1563"/>
      <c r="E2656" s="1563"/>
      <c r="F2656" s="1563"/>
      <c r="G2656" s="1563"/>
      <c r="H2656" s="1563"/>
      <c r="I2656" s="1563"/>
      <c r="J2656" s="1564"/>
    </row>
    <row r="2657" spans="1:10" ht="29.25" hidden="1" customHeight="1">
      <c r="A2657" s="1565" t="s">
        <v>1238</v>
      </c>
      <c r="B2657" s="1566"/>
      <c r="C2657" s="1566"/>
      <c r="D2657" s="1566"/>
      <c r="E2657" s="1567"/>
      <c r="F2657" s="548" t="s">
        <v>35</v>
      </c>
      <c r="G2657" s="549" t="s">
        <v>1227</v>
      </c>
      <c r="H2657" s="549" t="s">
        <v>1228</v>
      </c>
      <c r="I2657" s="550" t="s">
        <v>1229</v>
      </c>
      <c r="J2657" s="550" t="s">
        <v>891</v>
      </c>
    </row>
    <row r="2658" spans="1:10" hidden="1">
      <c r="A2658" s="1559"/>
      <c r="B2658" s="1560"/>
      <c r="C2658" s="1560"/>
      <c r="D2658" s="1560"/>
      <c r="E2658" s="1561"/>
      <c r="F2658" s="551"/>
      <c r="G2658" s="552"/>
      <c r="H2658" s="552"/>
      <c r="I2658" s="552"/>
      <c r="J2658" s="552"/>
    </row>
    <row r="2659" spans="1:10" hidden="1">
      <c r="A2659" s="1559"/>
      <c r="B2659" s="1560"/>
      <c r="C2659" s="1560"/>
      <c r="D2659" s="1560"/>
      <c r="E2659" s="1561"/>
      <c r="F2659" s="551"/>
      <c r="G2659" s="552"/>
      <c r="H2659" s="552"/>
      <c r="I2659" s="552"/>
      <c r="J2659" s="552"/>
    </row>
    <row r="2660" spans="1:10" hidden="1">
      <c r="A2660" s="1559"/>
      <c r="B2660" s="1560"/>
      <c r="C2660" s="1560"/>
      <c r="D2660" s="1560"/>
      <c r="E2660" s="1561"/>
      <c r="F2660" s="551"/>
      <c r="G2660" s="552"/>
      <c r="H2660" s="552"/>
      <c r="I2660" s="552"/>
      <c r="J2660" s="552"/>
    </row>
    <row r="2661" spans="1:10" hidden="1">
      <c r="A2661" s="1559"/>
      <c r="B2661" s="1560"/>
      <c r="C2661" s="1560"/>
      <c r="D2661" s="1560"/>
      <c r="E2661" s="1561"/>
      <c r="F2661" s="551"/>
      <c r="G2661" s="552"/>
      <c r="H2661" s="552"/>
      <c r="I2661" s="552"/>
      <c r="J2661" s="552"/>
    </row>
    <row r="2662" spans="1:10" hidden="1">
      <c r="A2662" s="1559"/>
      <c r="B2662" s="1560"/>
      <c r="C2662" s="1560"/>
      <c r="D2662" s="1560"/>
      <c r="E2662" s="1561"/>
      <c r="F2662" s="551"/>
      <c r="G2662" s="552"/>
      <c r="H2662" s="552"/>
      <c r="I2662" s="552"/>
      <c r="J2662" s="552"/>
    </row>
    <row r="2663" spans="1:10" hidden="1">
      <c r="A2663" s="1559"/>
      <c r="B2663" s="1560"/>
      <c r="C2663" s="1560"/>
      <c r="D2663" s="1560"/>
      <c r="E2663" s="1561"/>
      <c r="F2663" s="551"/>
      <c r="G2663" s="552"/>
      <c r="H2663" s="552"/>
      <c r="I2663" s="552"/>
      <c r="J2663" s="552"/>
    </row>
    <row r="2664" spans="1:10" hidden="1">
      <c r="A2664" s="1559"/>
      <c r="B2664" s="1560"/>
      <c r="C2664" s="1560"/>
      <c r="D2664" s="1560"/>
      <c r="E2664" s="1561"/>
      <c r="F2664" s="551"/>
      <c r="G2664" s="552"/>
      <c r="H2664" s="552"/>
      <c r="I2664" s="552"/>
      <c r="J2664" s="552"/>
    </row>
    <row r="2665" spans="1:10" hidden="1">
      <c r="A2665" s="1559"/>
      <c r="B2665" s="1560"/>
      <c r="C2665" s="1560"/>
      <c r="D2665" s="1560"/>
      <c r="E2665" s="1561"/>
      <c r="F2665" s="551"/>
      <c r="G2665" s="552"/>
      <c r="H2665" s="552"/>
      <c r="I2665" s="552"/>
      <c r="J2665" s="552"/>
    </row>
    <row r="2666" spans="1:10" hidden="1">
      <c r="A2666" s="1559"/>
      <c r="B2666" s="1560"/>
      <c r="C2666" s="1560"/>
      <c r="D2666" s="1560"/>
      <c r="E2666" s="1561"/>
      <c r="F2666" s="551"/>
      <c r="G2666" s="552"/>
      <c r="H2666" s="552"/>
      <c r="I2666" s="552"/>
      <c r="J2666" s="552"/>
    </row>
    <row r="2667" spans="1:10" hidden="1">
      <c r="A2667" s="1559"/>
      <c r="B2667" s="1560"/>
      <c r="C2667" s="1560"/>
      <c r="D2667" s="1560"/>
      <c r="E2667" s="1561"/>
      <c r="F2667" s="551"/>
      <c r="G2667" s="552"/>
      <c r="H2667" s="552"/>
      <c r="I2667" s="552"/>
      <c r="J2667" s="552"/>
    </row>
    <row r="2668" spans="1:10" hidden="1">
      <c r="A2668" s="1559"/>
      <c r="B2668" s="1560"/>
      <c r="C2668" s="1560"/>
      <c r="D2668" s="1560"/>
      <c r="E2668" s="1561"/>
      <c r="F2668" s="551"/>
      <c r="G2668" s="552"/>
      <c r="H2668" s="552"/>
      <c r="I2668" s="552"/>
      <c r="J2668" s="552"/>
    </row>
    <row r="2669" spans="1:10" hidden="1">
      <c r="A2669" s="1559"/>
      <c r="B2669" s="1560"/>
      <c r="C2669" s="1560"/>
      <c r="D2669" s="1560"/>
      <c r="E2669" s="1561"/>
      <c r="F2669" s="551"/>
      <c r="G2669" s="552"/>
      <c r="H2669" s="552"/>
      <c r="I2669" s="552"/>
      <c r="J2669" s="552"/>
    </row>
    <row r="2670" spans="1:10" hidden="1">
      <c r="A2670" s="1559"/>
      <c r="B2670" s="1560"/>
      <c r="C2670" s="1560"/>
      <c r="D2670" s="1560"/>
      <c r="E2670" s="1561"/>
      <c r="F2670" s="551"/>
      <c r="G2670" s="552"/>
      <c r="H2670" s="552"/>
      <c r="I2670" s="552"/>
      <c r="J2670" s="552"/>
    </row>
    <row r="2671" spans="1:10" hidden="1">
      <c r="A2671" s="1559"/>
      <c r="B2671" s="1560"/>
      <c r="C2671" s="1560"/>
      <c r="D2671" s="1560"/>
      <c r="E2671" s="1561"/>
      <c r="F2671" s="551"/>
      <c r="G2671" s="552"/>
      <c r="H2671" s="552"/>
      <c r="I2671" s="552"/>
      <c r="J2671" s="552"/>
    </row>
    <row r="2672" spans="1:10" hidden="1">
      <c r="A2672" s="1559"/>
      <c r="B2672" s="1560"/>
      <c r="C2672" s="1560"/>
      <c r="D2672" s="1560"/>
      <c r="E2672" s="1561"/>
      <c r="F2672" s="551"/>
      <c r="G2672" s="552"/>
      <c r="H2672" s="552"/>
      <c r="I2672" s="552"/>
      <c r="J2672" s="552"/>
    </row>
    <row r="2673" spans="1:10" hidden="1">
      <c r="A2673" s="1559"/>
      <c r="B2673" s="1560"/>
      <c r="C2673" s="1560"/>
      <c r="D2673" s="1560"/>
      <c r="E2673" s="1561"/>
      <c r="F2673" s="551"/>
      <c r="G2673" s="552"/>
      <c r="H2673" s="552"/>
      <c r="I2673" s="552"/>
      <c r="J2673" s="552"/>
    </row>
    <row r="2674" spans="1:10" hidden="1">
      <c r="A2674" s="1559"/>
      <c r="B2674" s="1560"/>
      <c r="C2674" s="1560"/>
      <c r="D2674" s="1560"/>
      <c r="E2674" s="1561"/>
      <c r="F2674" s="551"/>
      <c r="G2674" s="552"/>
      <c r="H2674" s="552"/>
      <c r="I2674" s="552"/>
      <c r="J2674" s="552"/>
    </row>
    <row r="2675" spans="1:10" hidden="1">
      <c r="A2675" s="1559"/>
      <c r="B2675" s="1560"/>
      <c r="C2675" s="1560"/>
      <c r="D2675" s="1560"/>
      <c r="E2675" s="1561"/>
      <c r="F2675" s="551"/>
      <c r="G2675" s="552"/>
      <c r="H2675" s="552"/>
      <c r="I2675" s="552"/>
      <c r="J2675" s="552"/>
    </row>
    <row r="2676" spans="1:10" hidden="1">
      <c r="A2676" s="1559"/>
      <c r="B2676" s="1560"/>
      <c r="C2676" s="1560"/>
      <c r="D2676" s="1560"/>
      <c r="E2676" s="1561"/>
      <c r="F2676" s="551"/>
      <c r="G2676" s="552"/>
      <c r="H2676" s="552"/>
      <c r="I2676" s="552"/>
      <c r="J2676" s="552"/>
    </row>
    <row r="2677" spans="1:10" hidden="1">
      <c r="A2677" s="1559"/>
      <c r="B2677" s="1560"/>
      <c r="C2677" s="1560"/>
      <c r="D2677" s="1560"/>
      <c r="E2677" s="1561"/>
      <c r="F2677" s="551"/>
      <c r="G2677" s="552"/>
      <c r="H2677" s="552"/>
      <c r="I2677" s="552"/>
      <c r="J2677" s="552"/>
    </row>
    <row r="2678" spans="1:10" hidden="1">
      <c r="A2678" s="1559"/>
      <c r="B2678" s="1560"/>
      <c r="C2678" s="1560"/>
      <c r="D2678" s="1560"/>
      <c r="E2678" s="1561"/>
      <c r="F2678" s="551"/>
      <c r="G2678" s="552"/>
      <c r="H2678" s="552"/>
      <c r="I2678" s="552"/>
      <c r="J2678" s="552"/>
    </row>
    <row r="2679" spans="1:10" hidden="1">
      <c r="A2679" s="1559"/>
      <c r="B2679" s="1560"/>
      <c r="C2679" s="1560"/>
      <c r="D2679" s="1560"/>
      <c r="E2679" s="1561"/>
      <c r="F2679" s="551"/>
      <c r="G2679" s="552"/>
      <c r="H2679" s="552"/>
      <c r="I2679" s="552"/>
      <c r="J2679" s="552"/>
    </row>
    <row r="2680" spans="1:10" hidden="1">
      <c r="A2680" s="1559"/>
      <c r="B2680" s="1560"/>
      <c r="C2680" s="1560"/>
      <c r="D2680" s="1560"/>
      <c r="E2680" s="1561"/>
      <c r="F2680" s="551"/>
      <c r="G2680" s="552"/>
      <c r="H2680" s="552"/>
      <c r="I2680" s="552"/>
      <c r="J2680" s="552"/>
    </row>
    <row r="2681" spans="1:10" hidden="1">
      <c r="A2681" s="1559"/>
      <c r="B2681" s="1560"/>
      <c r="C2681" s="1560"/>
      <c r="D2681" s="1560"/>
      <c r="E2681" s="1561"/>
      <c r="F2681" s="551"/>
      <c r="G2681" s="552"/>
      <c r="H2681" s="552"/>
      <c r="I2681" s="552"/>
      <c r="J2681" s="552"/>
    </row>
    <row r="2682" spans="1:10" ht="15.75" hidden="1">
      <c r="A2682" s="1556" t="s">
        <v>1230</v>
      </c>
      <c r="B2682" s="1556"/>
      <c r="C2682" s="1556"/>
      <c r="D2682" s="1556"/>
      <c r="E2682" s="1556"/>
      <c r="F2682" s="1556"/>
      <c r="G2682" s="1556"/>
      <c r="H2682" s="1556"/>
      <c r="I2682" s="1556"/>
      <c r="J2682" s="1556"/>
    </row>
    <row r="2683" spans="1:10" hidden="1">
      <c r="A2683" s="1538" t="s">
        <v>25</v>
      </c>
      <c r="B2683" s="1539"/>
      <c r="C2683" s="1539"/>
      <c r="D2683" s="1539"/>
      <c r="E2683" s="1539"/>
      <c r="F2683" s="1539"/>
      <c r="G2683" s="1539"/>
      <c r="H2683" s="1539"/>
      <c r="I2683" s="1539"/>
      <c r="J2683" s="1540"/>
    </row>
    <row r="2684" spans="1:10" hidden="1">
      <c r="A2684" s="1531" t="s">
        <v>1527</v>
      </c>
      <c r="B2684" s="1532"/>
      <c r="C2684" s="1532"/>
      <c r="D2684" s="1532"/>
      <c r="E2684" s="1532"/>
      <c r="F2684" s="1532"/>
      <c r="G2684" s="1533"/>
      <c r="H2684" s="1534"/>
      <c r="I2684" s="1535"/>
      <c r="J2684" s="1536"/>
    </row>
    <row r="2685" spans="1:10" hidden="1">
      <c r="A2685" s="1531" t="s">
        <v>30</v>
      </c>
      <c r="B2685" s="1532"/>
      <c r="C2685" s="1532"/>
      <c r="D2685" s="1532"/>
      <c r="E2685" s="1532"/>
      <c r="F2685" s="1532"/>
      <c r="G2685" s="1533"/>
      <c r="H2685" s="1557"/>
      <c r="I2685" s="1535"/>
      <c r="J2685" s="1536"/>
    </row>
    <row r="2686" spans="1:10" hidden="1">
      <c r="A2686" s="1531" t="s">
        <v>1276</v>
      </c>
      <c r="B2686" s="1532"/>
      <c r="C2686" s="1532"/>
      <c r="D2686" s="1532"/>
      <c r="E2686" s="1532"/>
      <c r="F2686" s="1532"/>
      <c r="G2686" s="1533"/>
      <c r="H2686" s="1541"/>
      <c r="I2686" s="1542"/>
      <c r="J2686" s="1543"/>
    </row>
    <row r="2687" spans="1:10" hidden="1">
      <c r="A2687" s="1531" t="s">
        <v>1277</v>
      </c>
      <c r="B2687" s="1532"/>
      <c r="C2687" s="1532"/>
      <c r="D2687" s="1532"/>
      <c r="E2687" s="1532"/>
      <c r="F2687" s="1532"/>
      <c r="G2687" s="1533"/>
      <c r="H2687" s="1544"/>
      <c r="I2687" s="1545"/>
      <c r="J2687" s="1546"/>
    </row>
    <row r="2688" spans="1:10" hidden="1">
      <c r="A2688" s="1547"/>
      <c r="B2688" s="1548"/>
      <c r="C2688" s="1548"/>
      <c r="D2688" s="1548"/>
      <c r="E2688" s="1548"/>
      <c r="F2688" s="1548"/>
      <c r="G2688" s="1548"/>
      <c r="H2688" s="1548"/>
      <c r="I2688" s="1548"/>
      <c r="J2688" s="1549"/>
    </row>
    <row r="2689" spans="1:10" hidden="1">
      <c r="A2689" s="1550"/>
      <c r="B2689" s="1551"/>
      <c r="C2689" s="1551"/>
      <c r="D2689" s="1551"/>
      <c r="E2689" s="1551"/>
      <c r="F2689" s="1551"/>
      <c r="G2689" s="1551"/>
      <c r="H2689" s="1551"/>
      <c r="I2689" s="1551"/>
      <c r="J2689" s="1552"/>
    </row>
    <row r="2690" spans="1:10" hidden="1">
      <c r="A2690" s="1550"/>
      <c r="B2690" s="1551"/>
      <c r="C2690" s="1551"/>
      <c r="D2690" s="1551"/>
      <c r="E2690" s="1551"/>
      <c r="F2690" s="1551"/>
      <c r="G2690" s="1551"/>
      <c r="H2690" s="1551"/>
      <c r="I2690" s="1551"/>
      <c r="J2690" s="1552"/>
    </row>
    <row r="2691" spans="1:10" hidden="1">
      <c r="A2691" s="1553"/>
      <c r="B2691" s="1554"/>
      <c r="C2691" s="1554"/>
      <c r="D2691" s="1554"/>
      <c r="E2691" s="1554"/>
      <c r="F2691" s="1554"/>
      <c r="G2691" s="1554"/>
      <c r="H2691" s="1554"/>
      <c r="I2691" s="1554"/>
      <c r="J2691" s="1555"/>
    </row>
    <row r="2692" spans="1:10" hidden="1">
      <c r="A2692" s="1531" t="s">
        <v>65</v>
      </c>
      <c r="B2692" s="1532"/>
      <c r="C2692" s="1532"/>
      <c r="D2692" s="1532"/>
      <c r="E2692" s="1532"/>
      <c r="F2692" s="1532"/>
      <c r="G2692" s="1533"/>
      <c r="H2692" s="1534"/>
      <c r="I2692" s="1535"/>
      <c r="J2692" s="1536"/>
    </row>
    <row r="2693" spans="1:10" ht="25.5" hidden="1" customHeight="1">
      <c r="A2693" s="1537" t="s">
        <v>1720</v>
      </c>
      <c r="B2693" s="1537"/>
      <c r="C2693" s="1537"/>
      <c r="D2693" s="1537"/>
      <c r="E2693" s="1537"/>
      <c r="F2693" s="1537"/>
      <c r="G2693" s="1537"/>
      <c r="H2693" s="1537"/>
      <c r="I2693" s="1537"/>
      <c r="J2693" s="1537"/>
    </row>
    <row r="2694" spans="1:10" hidden="1">
      <c r="A2694" s="1538" t="s">
        <v>1231</v>
      </c>
      <c r="B2694" s="1539"/>
      <c r="C2694" s="1539"/>
      <c r="D2694" s="1539"/>
      <c r="E2694" s="1539"/>
      <c r="F2694" s="1539"/>
      <c r="G2694" s="1539"/>
      <c r="H2694" s="1539"/>
      <c r="I2694" s="1539"/>
      <c r="J2694" s="1540"/>
    </row>
    <row r="2695" spans="1:10" hidden="1">
      <c r="A2695" s="1531" t="s">
        <v>889</v>
      </c>
      <c r="B2695" s="1532"/>
      <c r="C2695" s="1558"/>
      <c r="D2695" s="1532"/>
      <c r="E2695" s="1532"/>
      <c r="F2695" s="1532"/>
      <c r="G2695" s="1533"/>
      <c r="H2695" s="1534"/>
      <c r="I2695" s="1535"/>
      <c r="J2695" s="1536"/>
    </row>
    <row r="2696" spans="1:10" hidden="1">
      <c r="A2696" s="1531" t="s">
        <v>62</v>
      </c>
      <c r="B2696" s="1532"/>
      <c r="C2696" s="1532"/>
      <c r="D2696" s="1532"/>
      <c r="E2696" s="1532"/>
      <c r="F2696" s="1532"/>
      <c r="G2696" s="1533"/>
      <c r="H2696" s="1534"/>
      <c r="I2696" s="1535"/>
      <c r="J2696" s="1536"/>
    </row>
    <row r="2697" spans="1:10" hidden="1">
      <c r="A2697" s="1531" t="s">
        <v>95</v>
      </c>
      <c r="B2697" s="1532"/>
      <c r="C2697" s="1532"/>
      <c r="D2697" s="1532"/>
      <c r="E2697" s="1532"/>
      <c r="F2697" s="1532"/>
      <c r="G2697" s="1533"/>
      <c r="H2697" s="1534"/>
      <c r="I2697" s="1535"/>
      <c r="J2697" s="1536"/>
    </row>
    <row r="2698" spans="1:10" hidden="1">
      <c r="A2698" s="1531" t="s">
        <v>64</v>
      </c>
      <c r="B2698" s="1532"/>
      <c r="C2698" s="1532"/>
      <c r="D2698" s="1532"/>
      <c r="E2698" s="1532"/>
      <c r="F2698" s="1532"/>
      <c r="G2698" s="1533"/>
      <c r="H2698" s="1534"/>
      <c r="I2698" s="1535"/>
      <c r="J2698" s="1536"/>
    </row>
    <row r="2699" spans="1:10" ht="15.75" hidden="1">
      <c r="A2699" s="1591" t="s">
        <v>1047</v>
      </c>
      <c r="B2699" s="1592"/>
      <c r="C2699" s="1592"/>
      <c r="D2699" s="1592"/>
      <c r="E2699" s="1592"/>
      <c r="F2699" s="1592"/>
      <c r="G2699" s="1592"/>
      <c r="H2699" s="1592"/>
      <c r="I2699" s="1592"/>
      <c r="J2699" s="1593"/>
    </row>
    <row r="2700" spans="1:10" ht="15.75" hidden="1">
      <c r="A2700" s="1562" t="s">
        <v>1222</v>
      </c>
      <c r="B2700" s="1563"/>
      <c r="C2700" s="1563"/>
      <c r="D2700" s="1563"/>
      <c r="E2700" s="1563"/>
      <c r="F2700" s="1563"/>
      <c r="G2700" s="1563"/>
      <c r="H2700" s="1563"/>
      <c r="I2700" s="1563"/>
      <c r="J2700" s="1564"/>
    </row>
    <row r="2701" spans="1:10" hidden="1">
      <c r="A2701" s="1568" t="s">
        <v>682</v>
      </c>
      <c r="B2701" s="1569"/>
      <c r="C2701" s="1570"/>
      <c r="D2701" s="1570"/>
      <c r="E2701" s="1570"/>
      <c r="F2701" s="1569" t="s">
        <v>91</v>
      </c>
      <c r="G2701" s="1569"/>
      <c r="H2701" s="1571"/>
      <c r="I2701" s="1571"/>
      <c r="J2701" s="1572"/>
    </row>
    <row r="2702" spans="1:10" hidden="1">
      <c r="A2702" s="1568" t="s">
        <v>89</v>
      </c>
      <c r="B2702" s="1569"/>
      <c r="C2702" s="1570"/>
      <c r="D2702" s="1570"/>
      <c r="E2702" s="1570"/>
      <c r="F2702" s="1569" t="s">
        <v>92</v>
      </c>
      <c r="G2702" s="1569"/>
      <c r="H2702" s="1571"/>
      <c r="I2702" s="1571"/>
      <c r="J2702" s="1572"/>
    </row>
    <row r="2703" spans="1:10" hidden="1">
      <c r="A2703" s="1568" t="s">
        <v>90</v>
      </c>
      <c r="B2703" s="1569"/>
      <c r="C2703" s="1584"/>
      <c r="D2703" s="1584"/>
      <c r="E2703" s="1584"/>
      <c r="F2703" s="1569" t="s">
        <v>93</v>
      </c>
      <c r="G2703" s="1569"/>
      <c r="H2703" s="1571"/>
      <c r="I2703" s="1571"/>
      <c r="J2703" s="1572"/>
    </row>
    <row r="2704" spans="1:10" hidden="1">
      <c r="A2704" s="1568" t="s">
        <v>1213</v>
      </c>
      <c r="B2704" s="1569"/>
      <c r="C2704" s="1584"/>
      <c r="D2704" s="1584"/>
      <c r="E2704" s="1584"/>
      <c r="F2704" s="1569" t="s">
        <v>15</v>
      </c>
      <c r="G2704" s="1569"/>
      <c r="H2704" s="1650"/>
      <c r="I2704" s="1570"/>
      <c r="J2704" s="1577"/>
    </row>
    <row r="2705" spans="1:10" hidden="1">
      <c r="A2705" s="1568" t="s">
        <v>1214</v>
      </c>
      <c r="B2705" s="1569"/>
      <c r="C2705" s="1584"/>
      <c r="D2705" s="1584"/>
      <c r="E2705" s="1584"/>
      <c r="F2705" s="1569" t="s">
        <v>714</v>
      </c>
      <c r="G2705" s="1569"/>
      <c r="H2705" s="1584"/>
      <c r="I2705" s="1584"/>
      <c r="J2705" s="1651"/>
    </row>
    <row r="2706" spans="1:10" hidden="1">
      <c r="A2706" s="1568" t="s">
        <v>11</v>
      </c>
      <c r="B2706" s="1569"/>
      <c r="C2706" s="1584"/>
      <c r="D2706" s="1584"/>
      <c r="E2706" s="1584"/>
      <c r="F2706" s="1587" t="s">
        <v>1232</v>
      </c>
      <c r="G2706" s="1587"/>
      <c r="H2706" s="1588"/>
      <c r="I2706" s="1589"/>
      <c r="J2706" s="1590"/>
    </row>
    <row r="2707" spans="1:10" hidden="1">
      <c r="A2707" s="1568" t="s">
        <v>13</v>
      </c>
      <c r="B2707" s="1569"/>
      <c r="C2707" s="1584"/>
      <c r="D2707" s="1584"/>
      <c r="E2707" s="1584"/>
      <c r="F2707" s="1587"/>
      <c r="G2707" s="1587"/>
      <c r="H2707" s="1580"/>
      <c r="I2707" s="1578"/>
      <c r="J2707" s="1579"/>
    </row>
    <row r="2708" spans="1:10" hidden="1">
      <c r="A2708" s="1568" t="s">
        <v>14</v>
      </c>
      <c r="B2708" s="1569"/>
      <c r="C2708" s="1581"/>
      <c r="D2708" s="1581"/>
      <c r="E2708" s="1581"/>
      <c r="F2708" s="1582"/>
      <c r="G2708" s="1582"/>
      <c r="H2708" s="1583"/>
      <c r="I2708" s="1570"/>
      <c r="J2708" s="1577"/>
    </row>
    <row r="2709" spans="1:10" hidden="1">
      <c r="A2709" s="542"/>
      <c r="B2709" s="543"/>
      <c r="C2709" s="543"/>
      <c r="D2709" s="543"/>
      <c r="E2709" s="543"/>
      <c r="F2709" s="543"/>
      <c r="G2709" s="543"/>
      <c r="H2709" s="543"/>
      <c r="I2709" s="543"/>
      <c r="J2709" s="544"/>
    </row>
    <row r="2710" spans="1:10" ht="15.75" hidden="1">
      <c r="A2710" s="1562" t="s">
        <v>1223</v>
      </c>
      <c r="B2710" s="1563"/>
      <c r="C2710" s="1563"/>
      <c r="D2710" s="1563"/>
      <c r="E2710" s="1563"/>
      <c r="F2710" s="1563"/>
      <c r="G2710" s="1563"/>
      <c r="H2710" s="1563"/>
      <c r="I2710" s="1563"/>
      <c r="J2710" s="1564"/>
    </row>
    <row r="2711" spans="1:10" hidden="1">
      <c r="A2711" s="1568"/>
      <c r="B2711" s="1569"/>
      <c r="C2711" s="1665"/>
      <c r="D2711" s="1578"/>
      <c r="E2711" s="1578"/>
      <c r="F2711" s="1569" t="s">
        <v>1225</v>
      </c>
      <c r="G2711" s="1569"/>
      <c r="H2711" s="1570"/>
      <c r="I2711" s="1570"/>
      <c r="J2711" s="1577"/>
    </row>
    <row r="2712" spans="1:10" hidden="1">
      <c r="A2712" s="1568"/>
      <c r="B2712" s="1569"/>
      <c r="C2712" s="1578"/>
      <c r="D2712" s="1578"/>
      <c r="E2712" s="1578"/>
      <c r="F2712" s="1578"/>
      <c r="G2712" s="1578"/>
      <c r="H2712" s="1578"/>
      <c r="I2712" s="1578"/>
      <c r="J2712" s="1579"/>
    </row>
    <row r="2713" spans="1:10" hidden="1">
      <c r="A2713" s="1568" t="s">
        <v>1226</v>
      </c>
      <c r="B2713" s="1569"/>
      <c r="C2713" s="1570"/>
      <c r="D2713" s="1570"/>
      <c r="E2713" s="1570"/>
      <c r="F2713" s="1569" t="s">
        <v>14</v>
      </c>
      <c r="G2713" s="1569"/>
      <c r="H2713" s="1574"/>
      <c r="I2713" s="1574"/>
      <c r="J2713" s="1575"/>
    </row>
    <row r="2714" spans="1:10" hidden="1">
      <c r="A2714" s="1568" t="s">
        <v>1213</v>
      </c>
      <c r="B2714" s="1569"/>
      <c r="C2714" s="1570"/>
      <c r="D2714" s="1570"/>
      <c r="E2714" s="1570"/>
      <c r="F2714" s="1569" t="s">
        <v>12</v>
      </c>
      <c r="G2714" s="1569"/>
      <c r="H2714" s="1571"/>
      <c r="I2714" s="1571"/>
      <c r="J2714" s="1572"/>
    </row>
    <row r="2715" spans="1:10" hidden="1">
      <c r="A2715" s="1568" t="s">
        <v>1214</v>
      </c>
      <c r="B2715" s="1569"/>
      <c r="C2715" s="1570"/>
      <c r="D2715" s="1570"/>
      <c r="E2715" s="1570"/>
      <c r="F2715" s="1569" t="s">
        <v>1006</v>
      </c>
      <c r="G2715" s="1569"/>
      <c r="H2715" s="1571"/>
      <c r="I2715" s="1571"/>
      <c r="J2715" s="1572"/>
    </row>
    <row r="2716" spans="1:10" hidden="1">
      <c r="A2716" s="1568" t="s">
        <v>11</v>
      </c>
      <c r="B2716" s="1569"/>
      <c r="C2716" s="1570"/>
      <c r="D2716" s="1570"/>
      <c r="E2716" s="1570"/>
      <c r="F2716" s="1569" t="s">
        <v>15</v>
      </c>
      <c r="G2716" s="1569"/>
      <c r="H2716" s="1650"/>
      <c r="I2716" s="1570"/>
      <c r="J2716" s="1577"/>
    </row>
    <row r="2717" spans="1:10" hidden="1">
      <c r="A2717" s="1568" t="s">
        <v>13</v>
      </c>
      <c r="B2717" s="1569"/>
      <c r="C2717" s="1570"/>
      <c r="D2717" s="1570"/>
      <c r="E2717" s="1570"/>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2" t="s">
        <v>1236</v>
      </c>
      <c r="B2719" s="1563"/>
      <c r="C2719" s="1563"/>
      <c r="D2719" s="1563"/>
      <c r="E2719" s="1563"/>
      <c r="F2719" s="1563"/>
      <c r="G2719" s="1563"/>
      <c r="H2719" s="1563"/>
      <c r="I2719" s="1563"/>
      <c r="J2719" s="1564"/>
    </row>
    <row r="2720" spans="1:10" ht="29.25" hidden="1" customHeight="1">
      <c r="A2720" s="1565" t="s">
        <v>34</v>
      </c>
      <c r="B2720" s="1566"/>
      <c r="C2720" s="1566"/>
      <c r="D2720" s="1566"/>
      <c r="E2720" s="1567"/>
      <c r="F2720" s="548" t="s">
        <v>35</v>
      </c>
      <c r="G2720" s="549" t="s">
        <v>1227</v>
      </c>
      <c r="H2720" s="549" t="s">
        <v>1228</v>
      </c>
      <c r="I2720" s="550" t="s">
        <v>1229</v>
      </c>
      <c r="J2720" s="550" t="s">
        <v>891</v>
      </c>
    </row>
    <row r="2721" spans="1:10" hidden="1">
      <c r="A2721" s="1559"/>
      <c r="B2721" s="1560"/>
      <c r="C2721" s="1560"/>
      <c r="D2721" s="1560"/>
      <c r="E2721" s="1561"/>
      <c r="F2721" s="551"/>
      <c r="G2721" s="552"/>
      <c r="H2721" s="552"/>
      <c r="I2721" s="552"/>
      <c r="J2721" s="552"/>
    </row>
    <row r="2722" spans="1:10" hidden="1">
      <c r="A2722" s="1559"/>
      <c r="B2722" s="1560"/>
      <c r="C2722" s="1560"/>
      <c r="D2722" s="1560"/>
      <c r="E2722" s="1561"/>
      <c r="F2722" s="551"/>
      <c r="G2722" s="552"/>
      <c r="H2722" s="552"/>
      <c r="I2722" s="552"/>
      <c r="J2722" s="552"/>
    </row>
    <row r="2723" spans="1:10" hidden="1">
      <c r="A2723" s="1559"/>
      <c r="B2723" s="1560"/>
      <c r="C2723" s="1560"/>
      <c r="D2723" s="1560"/>
      <c r="E2723" s="1561"/>
      <c r="F2723" s="551"/>
      <c r="G2723" s="552"/>
      <c r="H2723" s="552"/>
      <c r="I2723" s="552"/>
      <c r="J2723" s="552"/>
    </row>
    <row r="2724" spans="1:10" hidden="1">
      <c r="A2724" s="1559"/>
      <c r="B2724" s="1560"/>
      <c r="C2724" s="1560"/>
      <c r="D2724" s="1560"/>
      <c r="E2724" s="1561"/>
      <c r="F2724" s="551"/>
      <c r="G2724" s="552"/>
      <c r="H2724" s="552"/>
      <c r="I2724" s="552"/>
      <c r="J2724" s="552"/>
    </row>
    <row r="2725" spans="1:10" hidden="1">
      <c r="A2725" s="1559"/>
      <c r="B2725" s="1560"/>
      <c r="C2725" s="1560"/>
      <c r="D2725" s="1560"/>
      <c r="E2725" s="1561"/>
      <c r="F2725" s="551"/>
      <c r="G2725" s="552"/>
      <c r="H2725" s="552"/>
      <c r="I2725" s="552"/>
      <c r="J2725" s="552"/>
    </row>
    <row r="2726" spans="1:10" hidden="1">
      <c r="A2726" s="1559"/>
      <c r="B2726" s="1560"/>
      <c r="C2726" s="1560"/>
      <c r="D2726" s="1560"/>
      <c r="E2726" s="1561"/>
      <c r="F2726" s="551"/>
      <c r="G2726" s="552"/>
      <c r="H2726" s="552"/>
      <c r="I2726" s="552"/>
      <c r="J2726" s="552"/>
    </row>
    <row r="2727" spans="1:10" hidden="1">
      <c r="A2727" s="1559"/>
      <c r="B2727" s="1560"/>
      <c r="C2727" s="1560"/>
      <c r="D2727" s="1560"/>
      <c r="E2727" s="1561"/>
      <c r="F2727" s="551"/>
      <c r="G2727" s="552"/>
      <c r="H2727" s="552"/>
      <c r="I2727" s="552"/>
      <c r="J2727" s="552"/>
    </row>
    <row r="2728" spans="1:10" hidden="1">
      <c r="A2728" s="1559"/>
      <c r="B2728" s="1560"/>
      <c r="C2728" s="1560"/>
      <c r="D2728" s="1560"/>
      <c r="E2728" s="1561"/>
      <c r="F2728" s="551"/>
      <c r="G2728" s="552"/>
      <c r="H2728" s="552"/>
      <c r="I2728" s="552"/>
      <c r="J2728" s="552"/>
    </row>
    <row r="2729" spans="1:10" hidden="1">
      <c r="A2729" s="1559"/>
      <c r="B2729" s="1560"/>
      <c r="C2729" s="1560"/>
      <c r="D2729" s="1560"/>
      <c r="E2729" s="1561"/>
      <c r="F2729" s="551"/>
      <c r="G2729" s="552"/>
      <c r="H2729" s="552"/>
      <c r="I2729" s="552"/>
      <c r="J2729" s="552"/>
    </row>
    <row r="2730" spans="1:10" hidden="1">
      <c r="A2730" s="1559"/>
      <c r="B2730" s="1560"/>
      <c r="C2730" s="1560"/>
      <c r="D2730" s="1560"/>
      <c r="E2730" s="1561"/>
      <c r="F2730" s="551"/>
      <c r="G2730" s="552"/>
      <c r="H2730" s="552"/>
      <c r="I2730" s="552"/>
      <c r="J2730" s="552"/>
    </row>
    <row r="2731" spans="1:10" hidden="1">
      <c r="A2731" s="1559"/>
      <c r="B2731" s="1560"/>
      <c r="C2731" s="1560"/>
      <c r="D2731" s="1560"/>
      <c r="E2731" s="1561"/>
      <c r="F2731" s="551"/>
      <c r="G2731" s="552"/>
      <c r="H2731" s="552"/>
      <c r="I2731" s="552"/>
      <c r="J2731" s="552"/>
    </row>
    <row r="2732" spans="1:10" hidden="1">
      <c r="A2732" s="1559"/>
      <c r="B2732" s="1560"/>
      <c r="C2732" s="1560"/>
      <c r="D2732" s="1560"/>
      <c r="E2732" s="1561"/>
      <c r="F2732" s="551"/>
      <c r="G2732" s="552"/>
      <c r="H2732" s="552"/>
      <c r="I2732" s="552"/>
      <c r="J2732" s="552"/>
    </row>
    <row r="2733" spans="1:10" hidden="1">
      <c r="A2733" s="1559"/>
      <c r="B2733" s="1560"/>
      <c r="C2733" s="1560"/>
      <c r="D2733" s="1560"/>
      <c r="E2733" s="1561"/>
      <c r="F2733" s="551"/>
      <c r="G2733" s="552"/>
      <c r="H2733" s="552"/>
      <c r="I2733" s="552"/>
      <c r="J2733" s="552"/>
    </row>
    <row r="2734" spans="1:10" hidden="1">
      <c r="A2734" s="1559"/>
      <c r="B2734" s="1560"/>
      <c r="C2734" s="1560"/>
      <c r="D2734" s="1560"/>
      <c r="E2734" s="1561"/>
      <c r="F2734" s="551"/>
      <c r="G2734" s="552"/>
      <c r="H2734" s="552"/>
      <c r="I2734" s="552"/>
      <c r="J2734" s="552"/>
    </row>
    <row r="2735" spans="1:10" hidden="1">
      <c r="A2735" s="1559"/>
      <c r="B2735" s="1560"/>
      <c r="C2735" s="1560"/>
      <c r="D2735" s="1560"/>
      <c r="E2735" s="1561"/>
      <c r="F2735" s="551"/>
      <c r="G2735" s="552"/>
      <c r="H2735" s="552"/>
      <c r="I2735" s="552"/>
      <c r="J2735" s="552"/>
    </row>
    <row r="2736" spans="1:10" hidden="1">
      <c r="A2736" s="1559"/>
      <c r="B2736" s="1560"/>
      <c r="C2736" s="1560"/>
      <c r="D2736" s="1560"/>
      <c r="E2736" s="1561"/>
      <c r="F2736" s="551"/>
      <c r="G2736" s="552"/>
      <c r="H2736" s="552"/>
      <c r="I2736" s="552"/>
      <c r="J2736" s="552"/>
    </row>
    <row r="2737" spans="1:10" hidden="1">
      <c r="A2737" s="1559"/>
      <c r="B2737" s="1560"/>
      <c r="C2737" s="1560"/>
      <c r="D2737" s="1560"/>
      <c r="E2737" s="1561"/>
      <c r="F2737" s="551"/>
      <c r="G2737" s="552"/>
      <c r="H2737" s="552"/>
      <c r="I2737" s="552"/>
      <c r="J2737" s="552"/>
    </row>
    <row r="2738" spans="1:10" hidden="1">
      <c r="A2738" s="1559"/>
      <c r="B2738" s="1560"/>
      <c r="C2738" s="1560"/>
      <c r="D2738" s="1560"/>
      <c r="E2738" s="1561"/>
      <c r="F2738" s="551"/>
      <c r="G2738" s="552"/>
      <c r="H2738" s="552"/>
      <c r="I2738" s="552"/>
      <c r="J2738" s="552"/>
    </row>
    <row r="2739" spans="1:10" hidden="1">
      <c r="A2739" s="1559"/>
      <c r="B2739" s="1560"/>
      <c r="C2739" s="1560"/>
      <c r="D2739" s="1560"/>
      <c r="E2739" s="1561"/>
      <c r="F2739" s="551"/>
      <c r="G2739" s="552"/>
      <c r="H2739" s="552"/>
      <c r="I2739" s="552"/>
      <c r="J2739" s="552"/>
    </row>
    <row r="2740" spans="1:10" hidden="1">
      <c r="A2740" s="1559"/>
      <c r="B2740" s="1560"/>
      <c r="C2740" s="1560"/>
      <c r="D2740" s="1560"/>
      <c r="E2740" s="1561"/>
      <c r="F2740" s="551"/>
      <c r="G2740" s="552"/>
      <c r="H2740" s="552"/>
      <c r="I2740" s="552"/>
      <c r="J2740" s="552"/>
    </row>
    <row r="2741" spans="1:10" hidden="1">
      <c r="A2741" s="1559"/>
      <c r="B2741" s="1560"/>
      <c r="C2741" s="1560"/>
      <c r="D2741" s="1560"/>
      <c r="E2741" s="1561"/>
      <c r="F2741" s="551"/>
      <c r="G2741" s="552"/>
      <c r="H2741" s="552"/>
      <c r="I2741" s="552"/>
      <c r="J2741" s="552"/>
    </row>
    <row r="2742" spans="1:10" hidden="1">
      <c r="A2742" s="1559"/>
      <c r="B2742" s="1560"/>
      <c r="C2742" s="1560"/>
      <c r="D2742" s="1560"/>
      <c r="E2742" s="1561"/>
      <c r="F2742" s="551"/>
      <c r="G2742" s="552"/>
      <c r="H2742" s="552"/>
      <c r="I2742" s="552"/>
      <c r="J2742" s="552"/>
    </row>
    <row r="2743" spans="1:10" hidden="1">
      <c r="A2743" s="1559"/>
      <c r="B2743" s="1560"/>
      <c r="C2743" s="1560"/>
      <c r="D2743" s="1560"/>
      <c r="E2743" s="1561"/>
      <c r="F2743" s="551"/>
      <c r="G2743" s="552"/>
      <c r="H2743" s="552"/>
      <c r="I2743" s="552"/>
      <c r="J2743" s="552"/>
    </row>
    <row r="2744" spans="1:10" hidden="1">
      <c r="A2744" s="1559"/>
      <c r="B2744" s="1560"/>
      <c r="C2744" s="1560"/>
      <c r="D2744" s="1560"/>
      <c r="E2744" s="1561"/>
      <c r="F2744" s="551"/>
      <c r="G2744" s="552"/>
      <c r="H2744" s="552"/>
      <c r="I2744" s="552"/>
      <c r="J2744" s="552"/>
    </row>
    <row r="2745" spans="1:10" ht="15.75" hidden="1">
      <c r="A2745" s="1562" t="s">
        <v>1237</v>
      </c>
      <c r="B2745" s="1563"/>
      <c r="C2745" s="1563"/>
      <c r="D2745" s="1563"/>
      <c r="E2745" s="1563"/>
      <c r="F2745" s="1563"/>
      <c r="G2745" s="1563"/>
      <c r="H2745" s="1563"/>
      <c r="I2745" s="1563"/>
      <c r="J2745" s="1564"/>
    </row>
    <row r="2746" spans="1:10" ht="30" hidden="1" customHeight="1">
      <c r="A2746" s="1565" t="s">
        <v>1238</v>
      </c>
      <c r="B2746" s="1566"/>
      <c r="C2746" s="1566"/>
      <c r="D2746" s="1566"/>
      <c r="E2746" s="1567"/>
      <c r="F2746" s="548" t="s">
        <v>35</v>
      </c>
      <c r="G2746" s="549" t="s">
        <v>1227</v>
      </c>
      <c r="H2746" s="549" t="s">
        <v>1228</v>
      </c>
      <c r="I2746" s="550" t="s">
        <v>1229</v>
      </c>
      <c r="J2746" s="550" t="s">
        <v>891</v>
      </c>
    </row>
    <row r="2747" spans="1:10" hidden="1">
      <c r="A2747" s="1559"/>
      <c r="B2747" s="1560"/>
      <c r="C2747" s="1560"/>
      <c r="D2747" s="1560"/>
      <c r="E2747" s="1561"/>
      <c r="F2747" s="551"/>
      <c r="G2747" s="552"/>
      <c r="H2747" s="552"/>
      <c r="I2747" s="552"/>
      <c r="J2747" s="552"/>
    </row>
    <row r="2748" spans="1:10" hidden="1">
      <c r="A2748" s="1559"/>
      <c r="B2748" s="1560"/>
      <c r="C2748" s="1560"/>
      <c r="D2748" s="1560"/>
      <c r="E2748" s="1561"/>
      <c r="F2748" s="551"/>
      <c r="G2748" s="552"/>
      <c r="H2748" s="552"/>
      <c r="I2748" s="552"/>
      <c r="J2748" s="552"/>
    </row>
    <row r="2749" spans="1:10" hidden="1">
      <c r="A2749" s="1559"/>
      <c r="B2749" s="1560"/>
      <c r="C2749" s="1560"/>
      <c r="D2749" s="1560"/>
      <c r="E2749" s="1561"/>
      <c r="F2749" s="551"/>
      <c r="G2749" s="552"/>
      <c r="H2749" s="552"/>
      <c r="I2749" s="552"/>
      <c r="J2749" s="552"/>
    </row>
    <row r="2750" spans="1:10" hidden="1">
      <c r="A2750" s="1559"/>
      <c r="B2750" s="1560"/>
      <c r="C2750" s="1560"/>
      <c r="D2750" s="1560"/>
      <c r="E2750" s="1561"/>
      <c r="F2750" s="551"/>
      <c r="G2750" s="552"/>
      <c r="H2750" s="552"/>
      <c r="I2750" s="552"/>
      <c r="J2750" s="552"/>
    </row>
    <row r="2751" spans="1:10" hidden="1">
      <c r="A2751" s="1559"/>
      <c r="B2751" s="1560"/>
      <c r="C2751" s="1560"/>
      <c r="D2751" s="1560"/>
      <c r="E2751" s="1561"/>
      <c r="F2751" s="551"/>
      <c r="G2751" s="552"/>
      <c r="H2751" s="552"/>
      <c r="I2751" s="552"/>
      <c r="J2751" s="552"/>
    </row>
    <row r="2752" spans="1:10" hidden="1">
      <c r="A2752" s="1559"/>
      <c r="B2752" s="1560"/>
      <c r="C2752" s="1560"/>
      <c r="D2752" s="1560"/>
      <c r="E2752" s="1561"/>
      <c r="F2752" s="551"/>
      <c r="G2752" s="552"/>
      <c r="H2752" s="552"/>
      <c r="I2752" s="552"/>
      <c r="J2752" s="552"/>
    </row>
    <row r="2753" spans="1:10" hidden="1">
      <c r="A2753" s="1559"/>
      <c r="B2753" s="1560"/>
      <c r="C2753" s="1560"/>
      <c r="D2753" s="1560"/>
      <c r="E2753" s="1561"/>
      <c r="F2753" s="551"/>
      <c r="G2753" s="552"/>
      <c r="H2753" s="552"/>
      <c r="I2753" s="552"/>
      <c r="J2753" s="552"/>
    </row>
    <row r="2754" spans="1:10" hidden="1">
      <c r="A2754" s="1559"/>
      <c r="B2754" s="1560"/>
      <c r="C2754" s="1560"/>
      <c r="D2754" s="1560"/>
      <c r="E2754" s="1561"/>
      <c r="F2754" s="551"/>
      <c r="G2754" s="552"/>
      <c r="H2754" s="552"/>
      <c r="I2754" s="552"/>
      <c r="J2754" s="552"/>
    </row>
    <row r="2755" spans="1:10" hidden="1">
      <c r="A2755" s="1559"/>
      <c r="B2755" s="1560"/>
      <c r="C2755" s="1560"/>
      <c r="D2755" s="1560"/>
      <c r="E2755" s="1561"/>
      <c r="F2755" s="551"/>
      <c r="G2755" s="552"/>
      <c r="H2755" s="552"/>
      <c r="I2755" s="552"/>
      <c r="J2755" s="552"/>
    </row>
    <row r="2756" spans="1:10" hidden="1">
      <c r="A2756" s="1559"/>
      <c r="B2756" s="1560"/>
      <c r="C2756" s="1560"/>
      <c r="D2756" s="1560"/>
      <c r="E2756" s="1561"/>
      <c r="F2756" s="551"/>
      <c r="G2756" s="552"/>
      <c r="H2756" s="552"/>
      <c r="I2756" s="552"/>
      <c r="J2756" s="552"/>
    </row>
    <row r="2757" spans="1:10" hidden="1">
      <c r="A2757" s="1559"/>
      <c r="B2757" s="1560"/>
      <c r="C2757" s="1560"/>
      <c r="D2757" s="1560"/>
      <c r="E2757" s="1561"/>
      <c r="F2757" s="551"/>
      <c r="G2757" s="552"/>
      <c r="H2757" s="552"/>
      <c r="I2757" s="552"/>
      <c r="J2757" s="552"/>
    </row>
    <row r="2758" spans="1:10" hidden="1">
      <c r="A2758" s="1559"/>
      <c r="B2758" s="1560"/>
      <c r="C2758" s="1560"/>
      <c r="D2758" s="1560"/>
      <c r="E2758" s="1561"/>
      <c r="F2758" s="551"/>
      <c r="G2758" s="552"/>
      <c r="H2758" s="552"/>
      <c r="I2758" s="552"/>
      <c r="J2758" s="552"/>
    </row>
    <row r="2759" spans="1:10" hidden="1">
      <c r="A2759" s="1559"/>
      <c r="B2759" s="1560"/>
      <c r="C2759" s="1560"/>
      <c r="D2759" s="1560"/>
      <c r="E2759" s="1561"/>
      <c r="F2759" s="551"/>
      <c r="G2759" s="552"/>
      <c r="H2759" s="552"/>
      <c r="I2759" s="552"/>
      <c r="J2759" s="552"/>
    </row>
    <row r="2760" spans="1:10" hidden="1">
      <c r="A2760" s="1559"/>
      <c r="B2760" s="1560"/>
      <c r="C2760" s="1560"/>
      <c r="D2760" s="1560"/>
      <c r="E2760" s="1561"/>
      <c r="F2760" s="551"/>
      <c r="G2760" s="552"/>
      <c r="H2760" s="552"/>
      <c r="I2760" s="552"/>
      <c r="J2760" s="552"/>
    </row>
    <row r="2761" spans="1:10" hidden="1">
      <c r="A2761" s="1559"/>
      <c r="B2761" s="1560"/>
      <c r="C2761" s="1560"/>
      <c r="D2761" s="1560"/>
      <c r="E2761" s="1561"/>
      <c r="F2761" s="551"/>
      <c r="G2761" s="552"/>
      <c r="H2761" s="552"/>
      <c r="I2761" s="552"/>
      <c r="J2761" s="552"/>
    </row>
    <row r="2762" spans="1:10" hidden="1">
      <c r="A2762" s="1559"/>
      <c r="B2762" s="1560"/>
      <c r="C2762" s="1560"/>
      <c r="D2762" s="1560"/>
      <c r="E2762" s="1561"/>
      <c r="F2762" s="551"/>
      <c r="G2762" s="552"/>
      <c r="H2762" s="552"/>
      <c r="I2762" s="552"/>
      <c r="J2762" s="552"/>
    </row>
    <row r="2763" spans="1:10" hidden="1">
      <c r="A2763" s="1559"/>
      <c r="B2763" s="1560"/>
      <c r="C2763" s="1560"/>
      <c r="D2763" s="1560"/>
      <c r="E2763" s="1561"/>
      <c r="F2763" s="551"/>
      <c r="G2763" s="552"/>
      <c r="H2763" s="552"/>
      <c r="I2763" s="552"/>
      <c r="J2763" s="552"/>
    </row>
    <row r="2764" spans="1:10" hidden="1">
      <c r="A2764" s="1559"/>
      <c r="B2764" s="1560"/>
      <c r="C2764" s="1560"/>
      <c r="D2764" s="1560"/>
      <c r="E2764" s="1561"/>
      <c r="F2764" s="551"/>
      <c r="G2764" s="552"/>
      <c r="H2764" s="552"/>
      <c r="I2764" s="552"/>
      <c r="J2764" s="552"/>
    </row>
    <row r="2765" spans="1:10" hidden="1">
      <c r="A2765" s="1559"/>
      <c r="B2765" s="1560"/>
      <c r="C2765" s="1560"/>
      <c r="D2765" s="1560"/>
      <c r="E2765" s="1561"/>
      <c r="F2765" s="551"/>
      <c r="G2765" s="552"/>
      <c r="H2765" s="552"/>
      <c r="I2765" s="552"/>
      <c r="J2765" s="552"/>
    </row>
    <row r="2766" spans="1:10" hidden="1">
      <c r="A2766" s="1559"/>
      <c r="B2766" s="1560"/>
      <c r="C2766" s="1560"/>
      <c r="D2766" s="1560"/>
      <c r="E2766" s="1561"/>
      <c r="F2766" s="551"/>
      <c r="G2766" s="552"/>
      <c r="H2766" s="552"/>
      <c r="I2766" s="552"/>
      <c r="J2766" s="552"/>
    </row>
    <row r="2767" spans="1:10" hidden="1">
      <c r="A2767" s="1559"/>
      <c r="B2767" s="1560"/>
      <c r="C2767" s="1560"/>
      <c r="D2767" s="1560"/>
      <c r="E2767" s="1561"/>
      <c r="F2767" s="551"/>
      <c r="G2767" s="552"/>
      <c r="H2767" s="552"/>
      <c r="I2767" s="552"/>
      <c r="J2767" s="552"/>
    </row>
    <row r="2768" spans="1:10" hidden="1">
      <c r="A2768" s="1559"/>
      <c r="B2768" s="1560"/>
      <c r="C2768" s="1560"/>
      <c r="D2768" s="1560"/>
      <c r="E2768" s="1561"/>
      <c r="F2768" s="551"/>
      <c r="G2768" s="552"/>
      <c r="H2768" s="552"/>
      <c r="I2768" s="552"/>
      <c r="J2768" s="552"/>
    </row>
    <row r="2769" spans="1:10" hidden="1">
      <c r="A2769" s="1559"/>
      <c r="B2769" s="1560"/>
      <c r="C2769" s="1560"/>
      <c r="D2769" s="1560"/>
      <c r="E2769" s="1561"/>
      <c r="F2769" s="551"/>
      <c r="G2769" s="552"/>
      <c r="H2769" s="552"/>
      <c r="I2769" s="552"/>
      <c r="J2769" s="552"/>
    </row>
    <row r="2770" spans="1:10" hidden="1">
      <c r="A2770" s="1559"/>
      <c r="B2770" s="1560"/>
      <c r="C2770" s="1560"/>
      <c r="D2770" s="1560"/>
      <c r="E2770" s="1561"/>
      <c r="F2770" s="551"/>
      <c r="G2770" s="552"/>
      <c r="H2770" s="552"/>
      <c r="I2770" s="552"/>
      <c r="J2770" s="552"/>
    </row>
    <row r="2771" spans="1:10" ht="15.75" hidden="1">
      <c r="A2771" s="1556" t="s">
        <v>1230</v>
      </c>
      <c r="B2771" s="1556"/>
      <c r="C2771" s="1556"/>
      <c r="D2771" s="1556"/>
      <c r="E2771" s="1556"/>
      <c r="F2771" s="1556"/>
      <c r="G2771" s="1556"/>
      <c r="H2771" s="1556"/>
      <c r="I2771" s="1556"/>
      <c r="J2771" s="1556"/>
    </row>
    <row r="2772" spans="1:10" hidden="1">
      <c r="A2772" s="1538" t="s">
        <v>25</v>
      </c>
      <c r="B2772" s="1539"/>
      <c r="C2772" s="1539"/>
      <c r="D2772" s="1539"/>
      <c r="E2772" s="1539"/>
      <c r="F2772" s="1539"/>
      <c r="G2772" s="1539"/>
      <c r="H2772" s="1539"/>
      <c r="I2772" s="1539"/>
      <c r="J2772" s="1540"/>
    </row>
    <row r="2773" spans="1:10" hidden="1">
      <c r="A2773" s="1531" t="s">
        <v>1527</v>
      </c>
      <c r="B2773" s="1532"/>
      <c r="C2773" s="1532"/>
      <c r="D2773" s="1532"/>
      <c r="E2773" s="1532"/>
      <c r="F2773" s="1532"/>
      <c r="G2773" s="1533"/>
      <c r="H2773" s="1534"/>
      <c r="I2773" s="1535"/>
      <c r="J2773" s="1536"/>
    </row>
    <row r="2774" spans="1:10" hidden="1">
      <c r="A2774" s="1531" t="s">
        <v>30</v>
      </c>
      <c r="B2774" s="1532"/>
      <c r="C2774" s="1532"/>
      <c r="D2774" s="1532"/>
      <c r="E2774" s="1532"/>
      <c r="F2774" s="1532"/>
      <c r="G2774" s="1533"/>
      <c r="H2774" s="1557"/>
      <c r="I2774" s="1535"/>
      <c r="J2774" s="1536"/>
    </row>
    <row r="2775" spans="1:10" hidden="1">
      <c r="A2775" s="1531" t="s">
        <v>1276</v>
      </c>
      <c r="B2775" s="1532"/>
      <c r="C2775" s="1532"/>
      <c r="D2775" s="1532"/>
      <c r="E2775" s="1532"/>
      <c r="F2775" s="1532"/>
      <c r="G2775" s="1533"/>
      <c r="H2775" s="1541"/>
      <c r="I2775" s="1542"/>
      <c r="J2775" s="1543"/>
    </row>
    <row r="2776" spans="1:10" hidden="1">
      <c r="A2776" s="1531" t="s">
        <v>1277</v>
      </c>
      <c r="B2776" s="1532"/>
      <c r="C2776" s="1532"/>
      <c r="D2776" s="1532"/>
      <c r="E2776" s="1532"/>
      <c r="F2776" s="1532"/>
      <c r="G2776" s="1533"/>
      <c r="H2776" s="1544"/>
      <c r="I2776" s="1545"/>
      <c r="J2776" s="1546"/>
    </row>
    <row r="2777" spans="1:10" hidden="1">
      <c r="A2777" s="1547"/>
      <c r="B2777" s="1548"/>
      <c r="C2777" s="1548"/>
      <c r="D2777" s="1548"/>
      <c r="E2777" s="1548"/>
      <c r="F2777" s="1548"/>
      <c r="G2777" s="1548"/>
      <c r="H2777" s="1548"/>
      <c r="I2777" s="1548"/>
      <c r="J2777" s="1549"/>
    </row>
    <row r="2778" spans="1:10" hidden="1">
      <c r="A2778" s="1550"/>
      <c r="B2778" s="1551"/>
      <c r="C2778" s="1551"/>
      <c r="D2778" s="1551"/>
      <c r="E2778" s="1551"/>
      <c r="F2778" s="1551"/>
      <c r="G2778" s="1551"/>
      <c r="H2778" s="1551"/>
      <c r="I2778" s="1551"/>
      <c r="J2778" s="1552"/>
    </row>
    <row r="2779" spans="1:10" hidden="1">
      <c r="A2779" s="1550"/>
      <c r="B2779" s="1551"/>
      <c r="C2779" s="1551"/>
      <c r="D2779" s="1551"/>
      <c r="E2779" s="1551"/>
      <c r="F2779" s="1551"/>
      <c r="G2779" s="1551"/>
      <c r="H2779" s="1551"/>
      <c r="I2779" s="1551"/>
      <c r="J2779" s="1552"/>
    </row>
    <row r="2780" spans="1:10" hidden="1">
      <c r="A2780" s="1553"/>
      <c r="B2780" s="1554"/>
      <c r="C2780" s="1554"/>
      <c r="D2780" s="1554"/>
      <c r="E2780" s="1554"/>
      <c r="F2780" s="1554"/>
      <c r="G2780" s="1554"/>
      <c r="H2780" s="1554"/>
      <c r="I2780" s="1554"/>
      <c r="J2780" s="1555"/>
    </row>
    <row r="2781" spans="1:10" hidden="1">
      <c r="A2781" s="1531" t="s">
        <v>65</v>
      </c>
      <c r="B2781" s="1532"/>
      <c r="C2781" s="1532"/>
      <c r="D2781" s="1532"/>
      <c r="E2781" s="1532"/>
      <c r="F2781" s="1532"/>
      <c r="G2781" s="1533"/>
      <c r="H2781" s="1534"/>
      <c r="I2781" s="1535"/>
      <c r="J2781" s="1536"/>
    </row>
    <row r="2782" spans="1:10" ht="23.25" hidden="1" customHeight="1">
      <c r="A2782" s="1537" t="s">
        <v>1720</v>
      </c>
      <c r="B2782" s="1537"/>
      <c r="C2782" s="1537"/>
      <c r="D2782" s="1537"/>
      <c r="E2782" s="1537"/>
      <c r="F2782" s="1537"/>
      <c r="G2782" s="1537"/>
      <c r="H2782" s="1537"/>
      <c r="I2782" s="1537"/>
      <c r="J2782" s="1537"/>
    </row>
    <row r="2783" spans="1:10" hidden="1">
      <c r="A2783" s="1538" t="s">
        <v>1231</v>
      </c>
      <c r="B2783" s="1539"/>
      <c r="C2783" s="1539"/>
      <c r="D2783" s="1539"/>
      <c r="E2783" s="1539"/>
      <c r="F2783" s="1539"/>
      <c r="G2783" s="1539"/>
      <c r="H2783" s="1539"/>
      <c r="I2783" s="1539"/>
      <c r="J2783" s="1540"/>
    </row>
    <row r="2784" spans="1:10" hidden="1">
      <c r="A2784" s="1531" t="s">
        <v>889</v>
      </c>
      <c r="B2784" s="1532"/>
      <c r="C2784" s="1558"/>
      <c r="D2784" s="1532"/>
      <c r="E2784" s="1532"/>
      <c r="F2784" s="1532"/>
      <c r="G2784" s="1533"/>
      <c r="H2784" s="1534"/>
      <c r="I2784" s="1535"/>
      <c r="J2784" s="1536"/>
    </row>
    <row r="2785" spans="1:10" hidden="1">
      <c r="A2785" s="1531" t="s">
        <v>62</v>
      </c>
      <c r="B2785" s="1532"/>
      <c r="C2785" s="1532"/>
      <c r="D2785" s="1532"/>
      <c r="E2785" s="1532"/>
      <c r="F2785" s="1532"/>
      <c r="G2785" s="1533"/>
      <c r="H2785" s="1534"/>
      <c r="I2785" s="1535"/>
      <c r="J2785" s="1536"/>
    </row>
    <row r="2786" spans="1:10" hidden="1">
      <c r="A2786" s="1531" t="s">
        <v>95</v>
      </c>
      <c r="B2786" s="1532"/>
      <c r="C2786" s="1532"/>
      <c r="D2786" s="1532"/>
      <c r="E2786" s="1532"/>
      <c r="F2786" s="1532"/>
      <c r="G2786" s="1533"/>
      <c r="H2786" s="1534"/>
      <c r="I2786" s="1535"/>
      <c r="J2786" s="1536"/>
    </row>
    <row r="2787" spans="1:10" hidden="1">
      <c r="A2787" s="1531" t="s">
        <v>64</v>
      </c>
      <c r="B2787" s="1532"/>
      <c r="C2787" s="1532"/>
      <c r="D2787" s="1532"/>
      <c r="E2787" s="1532"/>
      <c r="F2787" s="1532"/>
      <c r="G2787" s="1533"/>
      <c r="H2787" s="1534"/>
      <c r="I2787" s="1535"/>
      <c r="J2787" s="1536"/>
    </row>
    <row r="2788" spans="1:10" ht="15.75" hidden="1">
      <c r="A2788" s="1591" t="s">
        <v>1047</v>
      </c>
      <c r="B2788" s="1592"/>
      <c r="C2788" s="1592"/>
      <c r="D2788" s="1592"/>
      <c r="E2788" s="1592"/>
      <c r="F2788" s="1592"/>
      <c r="G2788" s="1592"/>
      <c r="H2788" s="1592"/>
      <c r="I2788" s="1592"/>
      <c r="J2788" s="1593"/>
    </row>
    <row r="2789" spans="1:10" ht="15.75" hidden="1">
      <c r="A2789" s="1562" t="s">
        <v>1222</v>
      </c>
      <c r="B2789" s="1563"/>
      <c r="C2789" s="1563"/>
      <c r="D2789" s="1563"/>
      <c r="E2789" s="1563"/>
      <c r="F2789" s="1563"/>
      <c r="G2789" s="1563"/>
      <c r="H2789" s="1563"/>
      <c r="I2789" s="1563"/>
      <c r="J2789" s="1564"/>
    </row>
    <row r="2790" spans="1:10" hidden="1">
      <c r="A2790" s="1568" t="s">
        <v>682</v>
      </c>
      <c r="B2790" s="1569"/>
      <c r="C2790" s="1570"/>
      <c r="D2790" s="1570"/>
      <c r="E2790" s="1570"/>
      <c r="F2790" s="1569" t="s">
        <v>91</v>
      </c>
      <c r="G2790" s="1569"/>
      <c r="H2790" s="1571"/>
      <c r="I2790" s="1571"/>
      <c r="J2790" s="1572"/>
    </row>
    <row r="2791" spans="1:10" hidden="1">
      <c r="A2791" s="1568" t="s">
        <v>89</v>
      </c>
      <c r="B2791" s="1569"/>
      <c r="C2791" s="1570"/>
      <c r="D2791" s="1570"/>
      <c r="E2791" s="1570"/>
      <c r="F2791" s="1569" t="s">
        <v>92</v>
      </c>
      <c r="G2791" s="1569"/>
      <c r="H2791" s="1571"/>
      <c r="I2791" s="1571"/>
      <c r="J2791" s="1572"/>
    </row>
    <row r="2792" spans="1:10" hidden="1">
      <c r="A2792" s="1568" t="s">
        <v>90</v>
      </c>
      <c r="B2792" s="1569"/>
      <c r="C2792" s="1584"/>
      <c r="D2792" s="1584"/>
      <c r="E2792" s="1584"/>
      <c r="F2792" s="1569" t="s">
        <v>93</v>
      </c>
      <c r="G2792" s="1569"/>
      <c r="H2792" s="1571"/>
      <c r="I2792" s="1571"/>
      <c r="J2792" s="1572"/>
    </row>
    <row r="2793" spans="1:10" hidden="1">
      <c r="A2793" s="1568" t="s">
        <v>1213</v>
      </c>
      <c r="B2793" s="1569"/>
      <c r="C2793" s="1584"/>
      <c r="D2793" s="1584"/>
      <c r="E2793" s="1584"/>
      <c r="F2793" s="1569" t="s">
        <v>15</v>
      </c>
      <c r="G2793" s="1569"/>
      <c r="H2793" s="1650"/>
      <c r="I2793" s="1570"/>
      <c r="J2793" s="1577"/>
    </row>
    <row r="2794" spans="1:10" hidden="1">
      <c r="A2794" s="1568" t="s">
        <v>1214</v>
      </c>
      <c r="B2794" s="1569"/>
      <c r="C2794" s="1584"/>
      <c r="D2794" s="1584"/>
      <c r="E2794" s="1584"/>
      <c r="F2794" s="1569" t="s">
        <v>714</v>
      </c>
      <c r="G2794" s="1569"/>
      <c r="H2794" s="1584"/>
      <c r="I2794" s="1584"/>
      <c r="J2794" s="1651"/>
    </row>
    <row r="2795" spans="1:10" hidden="1">
      <c r="A2795" s="1568" t="s">
        <v>11</v>
      </c>
      <c r="B2795" s="1569"/>
      <c r="C2795" s="1584"/>
      <c r="D2795" s="1584"/>
      <c r="E2795" s="1584"/>
      <c r="F2795" s="1587" t="s">
        <v>1232</v>
      </c>
      <c r="G2795" s="1587"/>
      <c r="H2795" s="1588"/>
      <c r="I2795" s="1589"/>
      <c r="J2795" s="1590"/>
    </row>
    <row r="2796" spans="1:10" hidden="1">
      <c r="A2796" s="1568" t="s">
        <v>13</v>
      </c>
      <c r="B2796" s="1569"/>
      <c r="C2796" s="1584"/>
      <c r="D2796" s="1584"/>
      <c r="E2796" s="1584"/>
      <c r="F2796" s="1587"/>
      <c r="G2796" s="1587"/>
      <c r="H2796" s="1580"/>
      <c r="I2796" s="1578"/>
      <c r="J2796" s="1579"/>
    </row>
    <row r="2797" spans="1:10" hidden="1">
      <c r="A2797" s="1568" t="s">
        <v>14</v>
      </c>
      <c r="B2797" s="1569"/>
      <c r="C2797" s="1581"/>
      <c r="D2797" s="1581"/>
      <c r="E2797" s="1581"/>
      <c r="F2797" s="1582"/>
      <c r="G2797" s="1582"/>
      <c r="H2797" s="1583"/>
      <c r="I2797" s="1570"/>
      <c r="J2797" s="1577"/>
    </row>
    <row r="2798" spans="1:10" hidden="1">
      <c r="A2798" s="542"/>
      <c r="B2798" s="543"/>
      <c r="C2798" s="543"/>
      <c r="D2798" s="543"/>
      <c r="E2798" s="543"/>
      <c r="F2798" s="543"/>
      <c r="G2798" s="543"/>
      <c r="H2798" s="543"/>
      <c r="I2798" s="543"/>
      <c r="J2798" s="544"/>
    </row>
    <row r="2799" spans="1:10" ht="15.75" hidden="1">
      <c r="A2799" s="1562" t="s">
        <v>1223</v>
      </c>
      <c r="B2799" s="1563"/>
      <c r="C2799" s="1563"/>
      <c r="D2799" s="1563"/>
      <c r="E2799" s="1563"/>
      <c r="F2799" s="1563"/>
      <c r="G2799" s="1563"/>
      <c r="H2799" s="1563"/>
      <c r="I2799" s="1563"/>
      <c r="J2799" s="1564"/>
    </row>
    <row r="2800" spans="1:10" hidden="1">
      <c r="A2800" s="1568"/>
      <c r="B2800" s="1569"/>
      <c r="C2800" s="1665"/>
      <c r="D2800" s="1578"/>
      <c r="E2800" s="1578"/>
      <c r="F2800" s="1569" t="s">
        <v>1225</v>
      </c>
      <c r="G2800" s="1569"/>
      <c r="H2800" s="1570"/>
      <c r="I2800" s="1570"/>
      <c r="J2800" s="1577"/>
    </row>
    <row r="2801" spans="1:10" hidden="1">
      <c r="A2801" s="1568"/>
      <c r="B2801" s="1569"/>
      <c r="C2801" s="1578"/>
      <c r="D2801" s="1578"/>
      <c r="E2801" s="1578"/>
      <c r="F2801" s="1578"/>
      <c r="G2801" s="1578"/>
      <c r="H2801" s="1578"/>
      <c r="I2801" s="1578"/>
      <c r="J2801" s="1579"/>
    </row>
    <row r="2802" spans="1:10" hidden="1">
      <c r="A2802" s="1568" t="s">
        <v>1226</v>
      </c>
      <c r="B2802" s="1569"/>
      <c r="C2802" s="1570"/>
      <c r="D2802" s="1570"/>
      <c r="E2802" s="1570"/>
      <c r="F2802" s="1569" t="s">
        <v>14</v>
      </c>
      <c r="G2802" s="1569"/>
      <c r="H2802" s="1574"/>
      <c r="I2802" s="1574"/>
      <c r="J2802" s="1575"/>
    </row>
    <row r="2803" spans="1:10" hidden="1">
      <c r="A2803" s="1568" t="s">
        <v>1213</v>
      </c>
      <c r="B2803" s="1569"/>
      <c r="C2803" s="1570"/>
      <c r="D2803" s="1570"/>
      <c r="E2803" s="1570"/>
      <c r="F2803" s="1569" t="s">
        <v>12</v>
      </c>
      <c r="G2803" s="1569"/>
      <c r="H2803" s="1571"/>
      <c r="I2803" s="1571"/>
      <c r="J2803" s="1572"/>
    </row>
    <row r="2804" spans="1:10" hidden="1">
      <c r="A2804" s="1568" t="s">
        <v>1214</v>
      </c>
      <c r="B2804" s="1569"/>
      <c r="C2804" s="1570"/>
      <c r="D2804" s="1570"/>
      <c r="E2804" s="1570"/>
      <c r="F2804" s="1569" t="s">
        <v>1006</v>
      </c>
      <c r="G2804" s="1569"/>
      <c r="H2804" s="1571"/>
      <c r="I2804" s="1571"/>
      <c r="J2804" s="1572"/>
    </row>
    <row r="2805" spans="1:10" hidden="1">
      <c r="A2805" s="1568" t="s">
        <v>11</v>
      </c>
      <c r="B2805" s="1569"/>
      <c r="C2805" s="1570"/>
      <c r="D2805" s="1570"/>
      <c r="E2805" s="1570"/>
      <c r="F2805" s="1569" t="s">
        <v>15</v>
      </c>
      <c r="G2805" s="1569"/>
      <c r="H2805" s="1650"/>
      <c r="I2805" s="1570"/>
      <c r="J2805" s="1577"/>
    </row>
    <row r="2806" spans="1:10" hidden="1">
      <c r="A2806" s="1568" t="s">
        <v>13</v>
      </c>
      <c r="B2806" s="1569"/>
      <c r="C2806" s="1570"/>
      <c r="D2806" s="1570"/>
      <c r="E2806" s="1570"/>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2" t="s">
        <v>1236</v>
      </c>
      <c r="B2808" s="1563"/>
      <c r="C2808" s="1563"/>
      <c r="D2808" s="1563"/>
      <c r="E2808" s="1563"/>
      <c r="F2808" s="1563"/>
      <c r="G2808" s="1563"/>
      <c r="H2808" s="1563"/>
      <c r="I2808" s="1563"/>
      <c r="J2808" s="1564"/>
    </row>
    <row r="2809" spans="1:10" ht="29.25" hidden="1" customHeight="1">
      <c r="A2809" s="1565" t="s">
        <v>34</v>
      </c>
      <c r="B2809" s="1566"/>
      <c r="C2809" s="1566"/>
      <c r="D2809" s="1566"/>
      <c r="E2809" s="1567"/>
      <c r="F2809" s="548" t="s">
        <v>35</v>
      </c>
      <c r="G2809" s="549" t="s">
        <v>1227</v>
      </c>
      <c r="H2809" s="549" t="s">
        <v>1228</v>
      </c>
      <c r="I2809" s="550" t="s">
        <v>1229</v>
      </c>
      <c r="J2809" s="550" t="s">
        <v>891</v>
      </c>
    </row>
    <row r="2810" spans="1:10" hidden="1">
      <c r="A2810" s="1559"/>
      <c r="B2810" s="1560"/>
      <c r="C2810" s="1560"/>
      <c r="D2810" s="1560"/>
      <c r="E2810" s="1561"/>
      <c r="F2810" s="551"/>
      <c r="G2810" s="552"/>
      <c r="H2810" s="552"/>
      <c r="I2810" s="552"/>
      <c r="J2810" s="552"/>
    </row>
    <row r="2811" spans="1:10" hidden="1">
      <c r="A2811" s="1559"/>
      <c r="B2811" s="1560"/>
      <c r="C2811" s="1560"/>
      <c r="D2811" s="1560"/>
      <c r="E2811" s="1561"/>
      <c r="F2811" s="551"/>
      <c r="G2811" s="552"/>
      <c r="H2811" s="552"/>
      <c r="I2811" s="552"/>
      <c r="J2811" s="552"/>
    </row>
    <row r="2812" spans="1:10" hidden="1">
      <c r="A2812" s="1559"/>
      <c r="B2812" s="1560"/>
      <c r="C2812" s="1560"/>
      <c r="D2812" s="1560"/>
      <c r="E2812" s="1561"/>
      <c r="F2812" s="551"/>
      <c r="G2812" s="552"/>
      <c r="H2812" s="552"/>
      <c r="I2812" s="552"/>
      <c r="J2812" s="552"/>
    </row>
    <row r="2813" spans="1:10" hidden="1">
      <c r="A2813" s="1559"/>
      <c r="B2813" s="1560"/>
      <c r="C2813" s="1560"/>
      <c r="D2813" s="1560"/>
      <c r="E2813" s="1561"/>
      <c r="F2813" s="551"/>
      <c r="G2813" s="552"/>
      <c r="H2813" s="552"/>
      <c r="I2813" s="552"/>
      <c r="J2813" s="552"/>
    </row>
    <row r="2814" spans="1:10" hidden="1">
      <c r="A2814" s="1559"/>
      <c r="B2814" s="1560"/>
      <c r="C2814" s="1560"/>
      <c r="D2814" s="1560"/>
      <c r="E2814" s="1561"/>
      <c r="F2814" s="551"/>
      <c r="G2814" s="552"/>
      <c r="H2814" s="552"/>
      <c r="I2814" s="552"/>
      <c r="J2814" s="552"/>
    </row>
    <row r="2815" spans="1:10" hidden="1">
      <c r="A2815" s="1559"/>
      <c r="B2815" s="1560"/>
      <c r="C2815" s="1560"/>
      <c r="D2815" s="1560"/>
      <c r="E2815" s="1561"/>
      <c r="F2815" s="551"/>
      <c r="G2815" s="552"/>
      <c r="H2815" s="552"/>
      <c r="I2815" s="552"/>
      <c r="J2815" s="552"/>
    </row>
    <row r="2816" spans="1:10" hidden="1">
      <c r="A2816" s="1559"/>
      <c r="B2816" s="1560"/>
      <c r="C2816" s="1560"/>
      <c r="D2816" s="1560"/>
      <c r="E2816" s="1561"/>
      <c r="F2816" s="551"/>
      <c r="G2816" s="552"/>
      <c r="H2816" s="552"/>
      <c r="I2816" s="552"/>
      <c r="J2816" s="552"/>
    </row>
    <row r="2817" spans="1:10" hidden="1">
      <c r="A2817" s="1559"/>
      <c r="B2817" s="1560"/>
      <c r="C2817" s="1560"/>
      <c r="D2817" s="1560"/>
      <c r="E2817" s="1561"/>
      <c r="F2817" s="551"/>
      <c r="G2817" s="552"/>
      <c r="H2817" s="552"/>
      <c r="I2817" s="552"/>
      <c r="J2817" s="552"/>
    </row>
    <row r="2818" spans="1:10" hidden="1">
      <c r="A2818" s="1559"/>
      <c r="B2818" s="1560"/>
      <c r="C2818" s="1560"/>
      <c r="D2818" s="1560"/>
      <c r="E2818" s="1561"/>
      <c r="F2818" s="551"/>
      <c r="G2818" s="552"/>
      <c r="H2818" s="552"/>
      <c r="I2818" s="552"/>
      <c r="J2818" s="552"/>
    </row>
    <row r="2819" spans="1:10" hidden="1">
      <c r="A2819" s="1559"/>
      <c r="B2819" s="1560"/>
      <c r="C2819" s="1560"/>
      <c r="D2819" s="1560"/>
      <c r="E2819" s="1561"/>
      <c r="F2819" s="551"/>
      <c r="G2819" s="552"/>
      <c r="H2819" s="552"/>
      <c r="I2819" s="552"/>
      <c r="J2819" s="552"/>
    </row>
    <row r="2820" spans="1:10" hidden="1">
      <c r="A2820" s="1559"/>
      <c r="B2820" s="1560"/>
      <c r="C2820" s="1560"/>
      <c r="D2820" s="1560"/>
      <c r="E2820" s="1561"/>
      <c r="F2820" s="551"/>
      <c r="G2820" s="552"/>
      <c r="H2820" s="552"/>
      <c r="I2820" s="552"/>
      <c r="J2820" s="552"/>
    </row>
    <row r="2821" spans="1:10" hidden="1">
      <c r="A2821" s="1559"/>
      <c r="B2821" s="1560"/>
      <c r="C2821" s="1560"/>
      <c r="D2821" s="1560"/>
      <c r="E2821" s="1561"/>
      <c r="F2821" s="551"/>
      <c r="G2821" s="552"/>
      <c r="H2821" s="552"/>
      <c r="I2821" s="552"/>
      <c r="J2821" s="552"/>
    </row>
    <row r="2822" spans="1:10" hidden="1">
      <c r="A2822" s="1559"/>
      <c r="B2822" s="1560"/>
      <c r="C2822" s="1560"/>
      <c r="D2822" s="1560"/>
      <c r="E2822" s="1561"/>
      <c r="F2822" s="551"/>
      <c r="G2822" s="552"/>
      <c r="H2822" s="552"/>
      <c r="I2822" s="552"/>
      <c r="J2822" s="552"/>
    </row>
    <row r="2823" spans="1:10" hidden="1">
      <c r="A2823" s="1559"/>
      <c r="B2823" s="1560"/>
      <c r="C2823" s="1560"/>
      <c r="D2823" s="1560"/>
      <c r="E2823" s="1561"/>
      <c r="F2823" s="551"/>
      <c r="G2823" s="552"/>
      <c r="H2823" s="552"/>
      <c r="I2823" s="552"/>
      <c r="J2823" s="552"/>
    </row>
    <row r="2824" spans="1:10" hidden="1">
      <c r="A2824" s="1559"/>
      <c r="B2824" s="1560"/>
      <c r="C2824" s="1560"/>
      <c r="D2824" s="1560"/>
      <c r="E2824" s="1561"/>
      <c r="F2824" s="551"/>
      <c r="G2824" s="552"/>
      <c r="H2824" s="552"/>
      <c r="I2824" s="552"/>
      <c r="J2824" s="552"/>
    </row>
    <row r="2825" spans="1:10" hidden="1">
      <c r="A2825" s="1559"/>
      <c r="B2825" s="1560"/>
      <c r="C2825" s="1560"/>
      <c r="D2825" s="1560"/>
      <c r="E2825" s="1561"/>
      <c r="F2825" s="551"/>
      <c r="G2825" s="552"/>
      <c r="H2825" s="552"/>
      <c r="I2825" s="552"/>
      <c r="J2825" s="552"/>
    </row>
    <row r="2826" spans="1:10" hidden="1">
      <c r="A2826" s="1559"/>
      <c r="B2826" s="1560"/>
      <c r="C2826" s="1560"/>
      <c r="D2826" s="1560"/>
      <c r="E2826" s="1561"/>
      <c r="F2826" s="551"/>
      <c r="G2826" s="552"/>
      <c r="H2826" s="552"/>
      <c r="I2826" s="552"/>
      <c r="J2826" s="552"/>
    </row>
    <row r="2827" spans="1:10" hidden="1">
      <c r="A2827" s="1559"/>
      <c r="B2827" s="1560"/>
      <c r="C2827" s="1560"/>
      <c r="D2827" s="1560"/>
      <c r="E2827" s="1561"/>
      <c r="F2827" s="551"/>
      <c r="G2827" s="552"/>
      <c r="H2827" s="552"/>
      <c r="I2827" s="552"/>
      <c r="J2827" s="552"/>
    </row>
    <row r="2828" spans="1:10" hidden="1">
      <c r="A2828" s="1559"/>
      <c r="B2828" s="1560"/>
      <c r="C2828" s="1560"/>
      <c r="D2828" s="1560"/>
      <c r="E2828" s="1561"/>
      <c r="F2828" s="551"/>
      <c r="G2828" s="552"/>
      <c r="H2828" s="552"/>
      <c r="I2828" s="552"/>
      <c r="J2828" s="552"/>
    </row>
    <row r="2829" spans="1:10" hidden="1">
      <c r="A2829" s="1559"/>
      <c r="B2829" s="1560"/>
      <c r="C2829" s="1560"/>
      <c r="D2829" s="1560"/>
      <c r="E2829" s="1561"/>
      <c r="F2829" s="551"/>
      <c r="G2829" s="552"/>
      <c r="H2829" s="552"/>
      <c r="I2829" s="552"/>
      <c r="J2829" s="552"/>
    </row>
    <row r="2830" spans="1:10" hidden="1">
      <c r="A2830" s="1559"/>
      <c r="B2830" s="1560"/>
      <c r="C2830" s="1560"/>
      <c r="D2830" s="1560"/>
      <c r="E2830" s="1561"/>
      <c r="F2830" s="551"/>
      <c r="G2830" s="552"/>
      <c r="H2830" s="552"/>
      <c r="I2830" s="552"/>
      <c r="J2830" s="552"/>
    </row>
    <row r="2831" spans="1:10" hidden="1">
      <c r="A2831" s="1559"/>
      <c r="B2831" s="1560"/>
      <c r="C2831" s="1560"/>
      <c r="D2831" s="1560"/>
      <c r="E2831" s="1561"/>
      <c r="F2831" s="551"/>
      <c r="G2831" s="552"/>
      <c r="H2831" s="552"/>
      <c r="I2831" s="552"/>
      <c r="J2831" s="552"/>
    </row>
    <row r="2832" spans="1:10" hidden="1">
      <c r="A2832" s="1559"/>
      <c r="B2832" s="1560"/>
      <c r="C2832" s="1560"/>
      <c r="D2832" s="1560"/>
      <c r="E2832" s="1561"/>
      <c r="F2832" s="551"/>
      <c r="G2832" s="552"/>
      <c r="H2832" s="552"/>
      <c r="I2832" s="552"/>
      <c r="J2832" s="552"/>
    </row>
    <row r="2833" spans="1:10" hidden="1">
      <c r="A2833" s="1559"/>
      <c r="B2833" s="1560"/>
      <c r="C2833" s="1560"/>
      <c r="D2833" s="1560"/>
      <c r="E2833" s="1561"/>
      <c r="F2833" s="551"/>
      <c r="G2833" s="552"/>
      <c r="H2833" s="552"/>
      <c r="I2833" s="552"/>
      <c r="J2833" s="552"/>
    </row>
    <row r="2834" spans="1:10" ht="15.75" hidden="1">
      <c r="A2834" s="1562" t="s">
        <v>1237</v>
      </c>
      <c r="B2834" s="1563"/>
      <c r="C2834" s="1563"/>
      <c r="D2834" s="1563"/>
      <c r="E2834" s="1563"/>
      <c r="F2834" s="1563"/>
      <c r="G2834" s="1563"/>
      <c r="H2834" s="1563"/>
      <c r="I2834" s="1563"/>
      <c r="J2834" s="1564"/>
    </row>
    <row r="2835" spans="1:10" ht="30" hidden="1" customHeight="1">
      <c r="A2835" s="1565" t="s">
        <v>1238</v>
      </c>
      <c r="B2835" s="1566"/>
      <c r="C2835" s="1566"/>
      <c r="D2835" s="1566"/>
      <c r="E2835" s="1567"/>
      <c r="F2835" s="548" t="s">
        <v>35</v>
      </c>
      <c r="G2835" s="549" t="s">
        <v>1227</v>
      </c>
      <c r="H2835" s="549" t="s">
        <v>1228</v>
      </c>
      <c r="I2835" s="550" t="s">
        <v>1229</v>
      </c>
      <c r="J2835" s="550" t="s">
        <v>891</v>
      </c>
    </row>
    <row r="2836" spans="1:10" hidden="1">
      <c r="A2836" s="1559"/>
      <c r="B2836" s="1560"/>
      <c r="C2836" s="1560"/>
      <c r="D2836" s="1560"/>
      <c r="E2836" s="1561"/>
      <c r="F2836" s="551"/>
      <c r="G2836" s="552"/>
      <c r="H2836" s="552"/>
      <c r="I2836" s="552"/>
      <c r="J2836" s="552"/>
    </row>
    <row r="2837" spans="1:10" hidden="1">
      <c r="A2837" s="1559"/>
      <c r="B2837" s="1560"/>
      <c r="C2837" s="1560"/>
      <c r="D2837" s="1560"/>
      <c r="E2837" s="1561"/>
      <c r="F2837" s="551"/>
      <c r="G2837" s="552"/>
      <c r="H2837" s="552"/>
      <c r="I2837" s="552"/>
      <c r="J2837" s="552"/>
    </row>
    <row r="2838" spans="1:10" hidden="1">
      <c r="A2838" s="1559"/>
      <c r="B2838" s="1560"/>
      <c r="C2838" s="1560"/>
      <c r="D2838" s="1560"/>
      <c r="E2838" s="1561"/>
      <c r="F2838" s="551"/>
      <c r="G2838" s="552"/>
      <c r="H2838" s="552"/>
      <c r="I2838" s="552"/>
      <c r="J2838" s="552"/>
    </row>
    <row r="2839" spans="1:10" hidden="1">
      <c r="A2839" s="1559"/>
      <c r="B2839" s="1560"/>
      <c r="C2839" s="1560"/>
      <c r="D2839" s="1560"/>
      <c r="E2839" s="1561"/>
      <c r="F2839" s="551"/>
      <c r="G2839" s="552"/>
      <c r="H2839" s="552"/>
      <c r="I2839" s="552"/>
      <c r="J2839" s="552"/>
    </row>
    <row r="2840" spans="1:10" hidden="1">
      <c r="A2840" s="1559"/>
      <c r="B2840" s="1560"/>
      <c r="C2840" s="1560"/>
      <c r="D2840" s="1560"/>
      <c r="E2840" s="1561"/>
      <c r="F2840" s="551"/>
      <c r="G2840" s="552"/>
      <c r="H2840" s="552"/>
      <c r="I2840" s="552"/>
      <c r="J2840" s="552"/>
    </row>
    <row r="2841" spans="1:10" hidden="1">
      <c r="A2841" s="1559"/>
      <c r="B2841" s="1560"/>
      <c r="C2841" s="1560"/>
      <c r="D2841" s="1560"/>
      <c r="E2841" s="1561"/>
      <c r="F2841" s="551"/>
      <c r="G2841" s="552"/>
      <c r="H2841" s="552"/>
      <c r="I2841" s="552"/>
      <c r="J2841" s="552"/>
    </row>
    <row r="2842" spans="1:10" hidden="1">
      <c r="A2842" s="1559"/>
      <c r="B2842" s="1560"/>
      <c r="C2842" s="1560"/>
      <c r="D2842" s="1560"/>
      <c r="E2842" s="1561"/>
      <c r="F2842" s="551"/>
      <c r="G2842" s="552"/>
      <c r="H2842" s="552"/>
      <c r="I2842" s="552"/>
      <c r="J2842" s="552"/>
    </row>
    <row r="2843" spans="1:10" hidden="1">
      <c r="A2843" s="1559"/>
      <c r="B2843" s="1560"/>
      <c r="C2843" s="1560"/>
      <c r="D2843" s="1560"/>
      <c r="E2843" s="1561"/>
      <c r="F2843" s="551"/>
      <c r="G2843" s="552"/>
      <c r="H2843" s="552"/>
      <c r="I2843" s="552"/>
      <c r="J2843" s="552"/>
    </row>
    <row r="2844" spans="1:10" hidden="1">
      <c r="A2844" s="1559"/>
      <c r="B2844" s="1560"/>
      <c r="C2844" s="1560"/>
      <c r="D2844" s="1560"/>
      <c r="E2844" s="1561"/>
      <c r="F2844" s="551"/>
      <c r="G2844" s="552"/>
      <c r="H2844" s="552"/>
      <c r="I2844" s="552"/>
      <c r="J2844" s="552"/>
    </row>
    <row r="2845" spans="1:10" hidden="1">
      <c r="A2845" s="1559"/>
      <c r="B2845" s="1560"/>
      <c r="C2845" s="1560"/>
      <c r="D2845" s="1560"/>
      <c r="E2845" s="1561"/>
      <c r="F2845" s="551"/>
      <c r="G2845" s="552"/>
      <c r="H2845" s="552"/>
      <c r="I2845" s="552"/>
      <c r="J2845" s="552"/>
    </row>
    <row r="2846" spans="1:10" hidden="1">
      <c r="A2846" s="1559"/>
      <c r="B2846" s="1560"/>
      <c r="C2846" s="1560"/>
      <c r="D2846" s="1560"/>
      <c r="E2846" s="1561"/>
      <c r="F2846" s="551"/>
      <c r="G2846" s="552"/>
      <c r="H2846" s="552"/>
      <c r="I2846" s="552"/>
      <c r="J2846" s="552"/>
    </row>
    <row r="2847" spans="1:10" hidden="1">
      <c r="A2847" s="1559"/>
      <c r="B2847" s="1560"/>
      <c r="C2847" s="1560"/>
      <c r="D2847" s="1560"/>
      <c r="E2847" s="1561"/>
      <c r="F2847" s="551"/>
      <c r="G2847" s="552"/>
      <c r="H2847" s="552"/>
      <c r="I2847" s="552"/>
      <c r="J2847" s="552"/>
    </row>
    <row r="2848" spans="1:10" hidden="1">
      <c r="A2848" s="1559"/>
      <c r="B2848" s="1560"/>
      <c r="C2848" s="1560"/>
      <c r="D2848" s="1560"/>
      <c r="E2848" s="1561"/>
      <c r="F2848" s="551"/>
      <c r="G2848" s="552"/>
      <c r="H2848" s="552"/>
      <c r="I2848" s="552"/>
      <c r="J2848" s="552"/>
    </row>
    <row r="2849" spans="1:10" hidden="1">
      <c r="A2849" s="1559"/>
      <c r="B2849" s="1560"/>
      <c r="C2849" s="1560"/>
      <c r="D2849" s="1560"/>
      <c r="E2849" s="1561"/>
      <c r="F2849" s="551"/>
      <c r="G2849" s="552"/>
      <c r="H2849" s="552"/>
      <c r="I2849" s="552"/>
      <c r="J2849" s="552"/>
    </row>
    <row r="2850" spans="1:10" hidden="1">
      <c r="A2850" s="1559"/>
      <c r="B2850" s="1560"/>
      <c r="C2850" s="1560"/>
      <c r="D2850" s="1560"/>
      <c r="E2850" s="1561"/>
      <c r="F2850" s="551"/>
      <c r="G2850" s="552"/>
      <c r="H2850" s="552"/>
      <c r="I2850" s="552"/>
      <c r="J2850" s="552"/>
    </row>
    <row r="2851" spans="1:10" hidden="1">
      <c r="A2851" s="1559"/>
      <c r="B2851" s="1560"/>
      <c r="C2851" s="1560"/>
      <c r="D2851" s="1560"/>
      <c r="E2851" s="1561"/>
      <c r="F2851" s="551"/>
      <c r="G2851" s="552"/>
      <c r="H2851" s="552"/>
      <c r="I2851" s="552"/>
      <c r="J2851" s="552"/>
    </row>
    <row r="2852" spans="1:10" hidden="1">
      <c r="A2852" s="1559"/>
      <c r="B2852" s="1560"/>
      <c r="C2852" s="1560"/>
      <c r="D2852" s="1560"/>
      <c r="E2852" s="1561"/>
      <c r="F2852" s="551"/>
      <c r="G2852" s="552"/>
      <c r="H2852" s="552"/>
      <c r="I2852" s="552"/>
      <c r="J2852" s="552"/>
    </row>
    <row r="2853" spans="1:10" hidden="1">
      <c r="A2853" s="1559"/>
      <c r="B2853" s="1560"/>
      <c r="C2853" s="1560"/>
      <c r="D2853" s="1560"/>
      <c r="E2853" s="1561"/>
      <c r="F2853" s="551"/>
      <c r="G2853" s="552"/>
      <c r="H2853" s="552"/>
      <c r="I2853" s="552"/>
      <c r="J2853" s="552"/>
    </row>
    <row r="2854" spans="1:10" hidden="1">
      <c r="A2854" s="1559"/>
      <c r="B2854" s="1560"/>
      <c r="C2854" s="1560"/>
      <c r="D2854" s="1560"/>
      <c r="E2854" s="1561"/>
      <c r="F2854" s="551"/>
      <c r="G2854" s="552"/>
      <c r="H2854" s="552"/>
      <c r="I2854" s="552"/>
      <c r="J2854" s="552"/>
    </row>
    <row r="2855" spans="1:10" hidden="1">
      <c r="A2855" s="1559"/>
      <c r="B2855" s="1560"/>
      <c r="C2855" s="1560"/>
      <c r="D2855" s="1560"/>
      <c r="E2855" s="1561"/>
      <c r="F2855" s="551"/>
      <c r="G2855" s="552"/>
      <c r="H2855" s="552"/>
      <c r="I2855" s="552"/>
      <c r="J2855" s="552"/>
    </row>
    <row r="2856" spans="1:10" hidden="1">
      <c r="A2856" s="1559"/>
      <c r="B2856" s="1560"/>
      <c r="C2856" s="1560"/>
      <c r="D2856" s="1560"/>
      <c r="E2856" s="1561"/>
      <c r="F2856" s="551"/>
      <c r="G2856" s="552"/>
      <c r="H2856" s="552"/>
      <c r="I2856" s="552"/>
      <c r="J2856" s="552"/>
    </row>
    <row r="2857" spans="1:10" hidden="1">
      <c r="A2857" s="1559"/>
      <c r="B2857" s="1560"/>
      <c r="C2857" s="1560"/>
      <c r="D2857" s="1560"/>
      <c r="E2857" s="1561"/>
      <c r="F2857" s="551"/>
      <c r="G2857" s="552"/>
      <c r="H2857" s="552"/>
      <c r="I2857" s="552"/>
      <c r="J2857" s="552"/>
    </row>
    <row r="2858" spans="1:10" hidden="1">
      <c r="A2858" s="1559"/>
      <c r="B2858" s="1560"/>
      <c r="C2858" s="1560"/>
      <c r="D2858" s="1560"/>
      <c r="E2858" s="1561"/>
      <c r="F2858" s="551"/>
      <c r="G2858" s="552"/>
      <c r="H2858" s="552"/>
      <c r="I2858" s="552"/>
      <c r="J2858" s="552"/>
    </row>
    <row r="2859" spans="1:10" hidden="1">
      <c r="A2859" s="1559"/>
      <c r="B2859" s="1560"/>
      <c r="C2859" s="1560"/>
      <c r="D2859" s="1560"/>
      <c r="E2859" s="1561"/>
      <c r="F2859" s="551"/>
      <c r="G2859" s="552"/>
      <c r="H2859" s="552"/>
      <c r="I2859" s="552"/>
      <c r="J2859" s="552"/>
    </row>
    <row r="2860" spans="1:10" ht="15.75" hidden="1">
      <c r="A2860" s="1556" t="s">
        <v>1230</v>
      </c>
      <c r="B2860" s="1556"/>
      <c r="C2860" s="1556"/>
      <c r="D2860" s="1556"/>
      <c r="E2860" s="1556"/>
      <c r="F2860" s="1556"/>
      <c r="G2860" s="1556"/>
      <c r="H2860" s="1556"/>
      <c r="I2860" s="1556"/>
      <c r="J2860" s="1556"/>
    </row>
    <row r="2861" spans="1:10" hidden="1">
      <c r="A2861" s="1538" t="s">
        <v>25</v>
      </c>
      <c r="B2861" s="1539"/>
      <c r="C2861" s="1539"/>
      <c r="D2861" s="1539"/>
      <c r="E2861" s="1539"/>
      <c r="F2861" s="1539"/>
      <c r="G2861" s="1539"/>
      <c r="H2861" s="1539"/>
      <c r="I2861" s="1539"/>
      <c r="J2861" s="1540"/>
    </row>
    <row r="2862" spans="1:10" hidden="1">
      <c r="A2862" s="1531" t="s">
        <v>1527</v>
      </c>
      <c r="B2862" s="1532"/>
      <c r="C2862" s="1532"/>
      <c r="D2862" s="1532"/>
      <c r="E2862" s="1532"/>
      <c r="F2862" s="1532"/>
      <c r="G2862" s="1533"/>
      <c r="H2862" s="1534"/>
      <c r="I2862" s="1535"/>
      <c r="J2862" s="1536"/>
    </row>
    <row r="2863" spans="1:10" hidden="1">
      <c r="A2863" s="1531" t="s">
        <v>30</v>
      </c>
      <c r="B2863" s="1532"/>
      <c r="C2863" s="1532"/>
      <c r="D2863" s="1532"/>
      <c r="E2863" s="1532"/>
      <c r="F2863" s="1532"/>
      <c r="G2863" s="1533"/>
      <c r="H2863" s="1557"/>
      <c r="I2863" s="1535"/>
      <c r="J2863" s="1536"/>
    </row>
    <row r="2864" spans="1:10" hidden="1">
      <c r="A2864" s="1531" t="s">
        <v>1276</v>
      </c>
      <c r="B2864" s="1532"/>
      <c r="C2864" s="1532"/>
      <c r="D2864" s="1532"/>
      <c r="E2864" s="1532"/>
      <c r="F2864" s="1532"/>
      <c r="G2864" s="1533"/>
      <c r="H2864" s="1541"/>
      <c r="I2864" s="1542"/>
      <c r="J2864" s="1543"/>
    </row>
    <row r="2865" spans="1:10" hidden="1">
      <c r="A2865" s="1531" t="s">
        <v>1277</v>
      </c>
      <c r="B2865" s="1532"/>
      <c r="C2865" s="1532"/>
      <c r="D2865" s="1532"/>
      <c r="E2865" s="1532"/>
      <c r="F2865" s="1532"/>
      <c r="G2865" s="1533"/>
      <c r="H2865" s="1544"/>
      <c r="I2865" s="1545"/>
      <c r="J2865" s="1546"/>
    </row>
    <row r="2866" spans="1:10" hidden="1">
      <c r="A2866" s="1547"/>
      <c r="B2866" s="1548"/>
      <c r="C2866" s="1548"/>
      <c r="D2866" s="1548"/>
      <c r="E2866" s="1548"/>
      <c r="F2866" s="1548"/>
      <c r="G2866" s="1548"/>
      <c r="H2866" s="1548"/>
      <c r="I2866" s="1548"/>
      <c r="J2866" s="1549"/>
    </row>
    <row r="2867" spans="1:10" hidden="1">
      <c r="A2867" s="1550"/>
      <c r="B2867" s="1551"/>
      <c r="C2867" s="1551"/>
      <c r="D2867" s="1551"/>
      <c r="E2867" s="1551"/>
      <c r="F2867" s="1551"/>
      <c r="G2867" s="1551"/>
      <c r="H2867" s="1551"/>
      <c r="I2867" s="1551"/>
      <c r="J2867" s="1552"/>
    </row>
    <row r="2868" spans="1:10" hidden="1">
      <c r="A2868" s="1550"/>
      <c r="B2868" s="1551"/>
      <c r="C2868" s="1551"/>
      <c r="D2868" s="1551"/>
      <c r="E2868" s="1551"/>
      <c r="F2868" s="1551"/>
      <c r="G2868" s="1551"/>
      <c r="H2868" s="1551"/>
      <c r="I2868" s="1551"/>
      <c r="J2868" s="1552"/>
    </row>
    <row r="2869" spans="1:10" hidden="1">
      <c r="A2869" s="1553"/>
      <c r="B2869" s="1554"/>
      <c r="C2869" s="1554"/>
      <c r="D2869" s="1554"/>
      <c r="E2869" s="1554"/>
      <c r="F2869" s="1554"/>
      <c r="G2869" s="1554"/>
      <c r="H2869" s="1554"/>
      <c r="I2869" s="1554"/>
      <c r="J2869" s="1555"/>
    </row>
    <row r="2870" spans="1:10" hidden="1">
      <c r="A2870" s="1531" t="s">
        <v>65</v>
      </c>
      <c r="B2870" s="1532"/>
      <c r="C2870" s="1532"/>
      <c r="D2870" s="1532"/>
      <c r="E2870" s="1532"/>
      <c r="F2870" s="1532"/>
      <c r="G2870" s="1533"/>
      <c r="H2870" s="1534"/>
      <c r="I2870" s="1535"/>
      <c r="J2870" s="1536"/>
    </row>
    <row r="2871" spans="1:10" ht="23.25" hidden="1" customHeight="1">
      <c r="A2871" s="1537" t="s">
        <v>1720</v>
      </c>
      <c r="B2871" s="1537"/>
      <c r="C2871" s="1537"/>
      <c r="D2871" s="1537"/>
      <c r="E2871" s="1537"/>
      <c r="F2871" s="1537"/>
      <c r="G2871" s="1537"/>
      <c r="H2871" s="1537"/>
      <c r="I2871" s="1537"/>
      <c r="J2871" s="1537"/>
    </row>
    <row r="2872" spans="1:10" hidden="1">
      <c r="A2872" s="1538" t="s">
        <v>1231</v>
      </c>
      <c r="B2872" s="1539"/>
      <c r="C2872" s="1539"/>
      <c r="D2872" s="1539"/>
      <c r="E2872" s="1539"/>
      <c r="F2872" s="1539"/>
      <c r="G2872" s="1539"/>
      <c r="H2872" s="1539"/>
      <c r="I2872" s="1539"/>
      <c r="J2872" s="1540"/>
    </row>
    <row r="2873" spans="1:10" hidden="1">
      <c r="A2873" s="1531" t="s">
        <v>889</v>
      </c>
      <c r="B2873" s="1532"/>
      <c r="C2873" s="1558"/>
      <c r="D2873" s="1532"/>
      <c r="E2873" s="1532"/>
      <c r="F2873" s="1532"/>
      <c r="G2873" s="1533"/>
      <c r="H2873" s="1534"/>
      <c r="I2873" s="1535"/>
      <c r="J2873" s="1536"/>
    </row>
    <row r="2874" spans="1:10" hidden="1">
      <c r="A2874" s="1531" t="s">
        <v>62</v>
      </c>
      <c r="B2874" s="1532"/>
      <c r="C2874" s="1532"/>
      <c r="D2874" s="1532"/>
      <c r="E2874" s="1532"/>
      <c r="F2874" s="1532"/>
      <c r="G2874" s="1533"/>
      <c r="H2874" s="1534"/>
      <c r="I2874" s="1535"/>
      <c r="J2874" s="1536"/>
    </row>
    <row r="2875" spans="1:10" hidden="1">
      <c r="A2875" s="1531" t="s">
        <v>95</v>
      </c>
      <c r="B2875" s="1532"/>
      <c r="C2875" s="1532"/>
      <c r="D2875" s="1532"/>
      <c r="E2875" s="1532"/>
      <c r="F2875" s="1532"/>
      <c r="G2875" s="1533"/>
      <c r="H2875" s="1534"/>
      <c r="I2875" s="1535"/>
      <c r="J2875" s="1536"/>
    </row>
    <row r="2876" spans="1:10" hidden="1">
      <c r="A2876" s="1531" t="s">
        <v>64</v>
      </c>
      <c r="B2876" s="1532"/>
      <c r="C2876" s="1532"/>
      <c r="D2876" s="1532"/>
      <c r="E2876" s="1532"/>
      <c r="F2876" s="1532"/>
      <c r="G2876" s="1533"/>
      <c r="H2876" s="1534"/>
      <c r="I2876" s="1535"/>
      <c r="J2876" s="1536"/>
    </row>
    <row r="2877" spans="1:10" ht="15.75" hidden="1">
      <c r="A2877" s="1591" t="s">
        <v>1047</v>
      </c>
      <c r="B2877" s="1592"/>
      <c r="C2877" s="1592"/>
      <c r="D2877" s="1592"/>
      <c r="E2877" s="1592"/>
      <c r="F2877" s="1592"/>
      <c r="G2877" s="1592"/>
      <c r="H2877" s="1592"/>
      <c r="I2877" s="1592"/>
      <c r="J2877" s="1593"/>
    </row>
    <row r="2878" spans="1:10" ht="15.75" hidden="1">
      <c r="A2878" s="1562" t="s">
        <v>1222</v>
      </c>
      <c r="B2878" s="1563"/>
      <c r="C2878" s="1563"/>
      <c r="D2878" s="1563"/>
      <c r="E2878" s="1563"/>
      <c r="F2878" s="1563"/>
      <c r="G2878" s="1563"/>
      <c r="H2878" s="1563"/>
      <c r="I2878" s="1563"/>
      <c r="J2878" s="1564"/>
    </row>
    <row r="2879" spans="1:10" hidden="1">
      <c r="A2879" s="1568" t="s">
        <v>682</v>
      </c>
      <c r="B2879" s="1569"/>
      <c r="C2879" s="1570"/>
      <c r="D2879" s="1570"/>
      <c r="E2879" s="1570"/>
      <c r="F2879" s="1569" t="s">
        <v>91</v>
      </c>
      <c r="G2879" s="1569"/>
      <c r="H2879" s="1571"/>
      <c r="I2879" s="1571"/>
      <c r="J2879" s="1572"/>
    </row>
    <row r="2880" spans="1:10" hidden="1">
      <c r="A2880" s="1568" t="s">
        <v>89</v>
      </c>
      <c r="B2880" s="1569"/>
      <c r="C2880" s="1570"/>
      <c r="D2880" s="1570"/>
      <c r="E2880" s="1570"/>
      <c r="F2880" s="1569" t="s">
        <v>92</v>
      </c>
      <c r="G2880" s="1569"/>
      <c r="H2880" s="1571"/>
      <c r="I2880" s="1571"/>
      <c r="J2880" s="1572"/>
    </row>
    <row r="2881" spans="1:10" hidden="1">
      <c r="A2881" s="1568" t="s">
        <v>90</v>
      </c>
      <c r="B2881" s="1569"/>
      <c r="C2881" s="1584"/>
      <c r="D2881" s="1584"/>
      <c r="E2881" s="1584"/>
      <c r="F2881" s="1569" t="s">
        <v>93</v>
      </c>
      <c r="G2881" s="1569"/>
      <c r="H2881" s="1571"/>
      <c r="I2881" s="1571"/>
      <c r="J2881" s="1572"/>
    </row>
    <row r="2882" spans="1:10" hidden="1">
      <c r="A2882" s="1568" t="s">
        <v>1213</v>
      </c>
      <c r="B2882" s="1569"/>
      <c r="C2882" s="1584"/>
      <c r="D2882" s="1584"/>
      <c r="E2882" s="1584"/>
      <c r="F2882" s="1569" t="s">
        <v>15</v>
      </c>
      <c r="G2882" s="1569"/>
      <c r="H2882" s="1650"/>
      <c r="I2882" s="1570"/>
      <c r="J2882" s="1577"/>
    </row>
    <row r="2883" spans="1:10" hidden="1">
      <c r="A2883" s="1568" t="s">
        <v>1214</v>
      </c>
      <c r="B2883" s="1569"/>
      <c r="C2883" s="1584"/>
      <c r="D2883" s="1584"/>
      <c r="E2883" s="1584"/>
      <c r="F2883" s="1569" t="s">
        <v>714</v>
      </c>
      <c r="G2883" s="1569"/>
      <c r="H2883" s="1584"/>
      <c r="I2883" s="1584"/>
      <c r="J2883" s="1651"/>
    </row>
    <row r="2884" spans="1:10" hidden="1">
      <c r="A2884" s="1568" t="s">
        <v>11</v>
      </c>
      <c r="B2884" s="1569"/>
      <c r="C2884" s="1584"/>
      <c r="D2884" s="1584"/>
      <c r="E2884" s="1584"/>
      <c r="F2884" s="1587" t="s">
        <v>1232</v>
      </c>
      <c r="G2884" s="1587"/>
      <c r="H2884" s="1588"/>
      <c r="I2884" s="1589"/>
      <c r="J2884" s="1590"/>
    </row>
    <row r="2885" spans="1:10" hidden="1">
      <c r="A2885" s="1568" t="s">
        <v>13</v>
      </c>
      <c r="B2885" s="1569"/>
      <c r="C2885" s="1584"/>
      <c r="D2885" s="1584"/>
      <c r="E2885" s="1584"/>
      <c r="F2885" s="1587"/>
      <c r="G2885" s="1587"/>
      <c r="H2885" s="1580"/>
      <c r="I2885" s="1578"/>
      <c r="J2885" s="1579"/>
    </row>
    <row r="2886" spans="1:10" hidden="1">
      <c r="A2886" s="1568" t="s">
        <v>14</v>
      </c>
      <c r="B2886" s="1569"/>
      <c r="C2886" s="1581"/>
      <c r="D2886" s="1581"/>
      <c r="E2886" s="1581"/>
      <c r="F2886" s="1582"/>
      <c r="G2886" s="1582"/>
      <c r="H2886" s="1583"/>
      <c r="I2886" s="1570"/>
      <c r="J2886" s="1577"/>
    </row>
    <row r="2887" spans="1:10" hidden="1">
      <c r="A2887" s="542"/>
      <c r="B2887" s="543"/>
      <c r="C2887" s="543"/>
      <c r="D2887" s="543"/>
      <c r="E2887" s="543"/>
      <c r="F2887" s="543"/>
      <c r="G2887" s="543"/>
      <c r="H2887" s="543"/>
      <c r="I2887" s="543"/>
      <c r="J2887" s="544"/>
    </row>
    <row r="2888" spans="1:10" ht="15.75" hidden="1">
      <c r="A2888" s="1562" t="s">
        <v>1223</v>
      </c>
      <c r="B2888" s="1563"/>
      <c r="C2888" s="1563"/>
      <c r="D2888" s="1563"/>
      <c r="E2888" s="1563"/>
      <c r="F2888" s="1563"/>
      <c r="G2888" s="1563"/>
      <c r="H2888" s="1563"/>
      <c r="I2888" s="1563"/>
      <c r="J2888" s="1564"/>
    </row>
    <row r="2889" spans="1:10" hidden="1">
      <c r="A2889" s="1568"/>
      <c r="B2889" s="1569"/>
      <c r="C2889" s="1665"/>
      <c r="D2889" s="1578"/>
      <c r="E2889" s="1578"/>
      <c r="F2889" s="1569" t="s">
        <v>1225</v>
      </c>
      <c r="G2889" s="1569"/>
      <c r="H2889" s="1570"/>
      <c r="I2889" s="1570"/>
      <c r="J2889" s="1577"/>
    </row>
    <row r="2890" spans="1:10" hidden="1">
      <c r="A2890" s="1568"/>
      <c r="B2890" s="1569"/>
      <c r="C2890" s="1578"/>
      <c r="D2890" s="1578"/>
      <c r="E2890" s="1578"/>
      <c r="F2890" s="1578"/>
      <c r="G2890" s="1578"/>
      <c r="H2890" s="1578"/>
      <c r="I2890" s="1578"/>
      <c r="J2890" s="1579"/>
    </row>
    <row r="2891" spans="1:10" hidden="1">
      <c r="A2891" s="1568" t="s">
        <v>1226</v>
      </c>
      <c r="B2891" s="1569"/>
      <c r="C2891" s="1570"/>
      <c r="D2891" s="1570"/>
      <c r="E2891" s="1570"/>
      <c r="F2891" s="1569" t="s">
        <v>14</v>
      </c>
      <c r="G2891" s="1569"/>
      <c r="H2891" s="1574"/>
      <c r="I2891" s="1574"/>
      <c r="J2891" s="1575"/>
    </row>
    <row r="2892" spans="1:10" hidden="1">
      <c r="A2892" s="1568" t="s">
        <v>1213</v>
      </c>
      <c r="B2892" s="1569"/>
      <c r="C2892" s="1570"/>
      <c r="D2892" s="1570"/>
      <c r="E2892" s="1570"/>
      <c r="F2892" s="1569" t="s">
        <v>12</v>
      </c>
      <c r="G2892" s="1569"/>
      <c r="H2892" s="1571"/>
      <c r="I2892" s="1571"/>
      <c r="J2892" s="1572"/>
    </row>
    <row r="2893" spans="1:10" hidden="1">
      <c r="A2893" s="1568" t="s">
        <v>1214</v>
      </c>
      <c r="B2893" s="1569"/>
      <c r="C2893" s="1570"/>
      <c r="D2893" s="1570"/>
      <c r="E2893" s="1570"/>
      <c r="F2893" s="1569" t="s">
        <v>1006</v>
      </c>
      <c r="G2893" s="1569"/>
      <c r="H2893" s="1571"/>
      <c r="I2893" s="1571"/>
      <c r="J2893" s="1572"/>
    </row>
    <row r="2894" spans="1:10" hidden="1">
      <c r="A2894" s="1568" t="s">
        <v>11</v>
      </c>
      <c r="B2894" s="1569"/>
      <c r="C2894" s="1570"/>
      <c r="D2894" s="1570"/>
      <c r="E2894" s="1570"/>
      <c r="F2894" s="1569" t="s">
        <v>15</v>
      </c>
      <c r="G2894" s="1569"/>
      <c r="H2894" s="1650"/>
      <c r="I2894" s="1570"/>
      <c r="J2894" s="1577"/>
    </row>
    <row r="2895" spans="1:10" hidden="1">
      <c r="A2895" s="1568" t="s">
        <v>13</v>
      </c>
      <c r="B2895" s="1569"/>
      <c r="C2895" s="1570"/>
      <c r="D2895" s="1570"/>
      <c r="E2895" s="1570"/>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2" t="s">
        <v>1236</v>
      </c>
      <c r="B2897" s="1563"/>
      <c r="C2897" s="1563"/>
      <c r="D2897" s="1563"/>
      <c r="E2897" s="1563"/>
      <c r="F2897" s="1563"/>
      <c r="G2897" s="1563"/>
      <c r="H2897" s="1563"/>
      <c r="I2897" s="1563"/>
      <c r="J2897" s="1564"/>
    </row>
    <row r="2898" spans="1:10" ht="29.25" hidden="1" customHeight="1">
      <c r="A2898" s="1565" t="s">
        <v>34</v>
      </c>
      <c r="B2898" s="1566"/>
      <c r="C2898" s="1566"/>
      <c r="D2898" s="1566"/>
      <c r="E2898" s="1567"/>
      <c r="F2898" s="548" t="s">
        <v>35</v>
      </c>
      <c r="G2898" s="549" t="s">
        <v>1227</v>
      </c>
      <c r="H2898" s="549" t="s">
        <v>1228</v>
      </c>
      <c r="I2898" s="550" t="s">
        <v>1229</v>
      </c>
      <c r="J2898" s="550" t="s">
        <v>891</v>
      </c>
    </row>
    <row r="2899" spans="1:10" hidden="1">
      <c r="A2899" s="1559"/>
      <c r="B2899" s="1560"/>
      <c r="C2899" s="1560"/>
      <c r="D2899" s="1560"/>
      <c r="E2899" s="1561"/>
      <c r="F2899" s="551"/>
      <c r="G2899" s="552"/>
      <c r="H2899" s="552"/>
      <c r="I2899" s="552"/>
      <c r="J2899" s="552"/>
    </row>
    <row r="2900" spans="1:10" hidden="1">
      <c r="A2900" s="1559"/>
      <c r="B2900" s="1560"/>
      <c r="C2900" s="1560"/>
      <c r="D2900" s="1560"/>
      <c r="E2900" s="1561"/>
      <c r="F2900" s="551"/>
      <c r="G2900" s="552"/>
      <c r="H2900" s="552"/>
      <c r="I2900" s="552"/>
      <c r="J2900" s="552"/>
    </row>
    <row r="2901" spans="1:10" hidden="1">
      <c r="A2901" s="1559"/>
      <c r="B2901" s="1560"/>
      <c r="C2901" s="1560"/>
      <c r="D2901" s="1560"/>
      <c r="E2901" s="1561"/>
      <c r="F2901" s="551"/>
      <c r="G2901" s="552"/>
      <c r="H2901" s="552"/>
      <c r="I2901" s="552"/>
      <c r="J2901" s="552"/>
    </row>
    <row r="2902" spans="1:10" hidden="1">
      <c r="A2902" s="1559"/>
      <c r="B2902" s="1560"/>
      <c r="C2902" s="1560"/>
      <c r="D2902" s="1560"/>
      <c r="E2902" s="1561"/>
      <c r="F2902" s="551"/>
      <c r="G2902" s="552"/>
      <c r="H2902" s="552"/>
      <c r="I2902" s="552"/>
      <c r="J2902" s="552"/>
    </row>
    <row r="2903" spans="1:10" hidden="1">
      <c r="A2903" s="1559"/>
      <c r="B2903" s="1560"/>
      <c r="C2903" s="1560"/>
      <c r="D2903" s="1560"/>
      <c r="E2903" s="1561"/>
      <c r="F2903" s="551"/>
      <c r="G2903" s="552"/>
      <c r="H2903" s="552"/>
      <c r="I2903" s="552"/>
      <c r="J2903" s="552"/>
    </row>
    <row r="2904" spans="1:10" hidden="1">
      <c r="A2904" s="1559"/>
      <c r="B2904" s="1560"/>
      <c r="C2904" s="1560"/>
      <c r="D2904" s="1560"/>
      <c r="E2904" s="1561"/>
      <c r="F2904" s="551"/>
      <c r="G2904" s="552"/>
      <c r="H2904" s="552"/>
      <c r="I2904" s="552"/>
      <c r="J2904" s="552"/>
    </row>
    <row r="2905" spans="1:10" hidden="1">
      <c r="A2905" s="1559"/>
      <c r="B2905" s="1560"/>
      <c r="C2905" s="1560"/>
      <c r="D2905" s="1560"/>
      <c r="E2905" s="1561"/>
      <c r="F2905" s="551"/>
      <c r="G2905" s="552"/>
      <c r="H2905" s="552"/>
      <c r="I2905" s="552"/>
      <c r="J2905" s="552"/>
    </row>
    <row r="2906" spans="1:10" hidden="1">
      <c r="A2906" s="1559"/>
      <c r="B2906" s="1560"/>
      <c r="C2906" s="1560"/>
      <c r="D2906" s="1560"/>
      <c r="E2906" s="1561"/>
      <c r="F2906" s="551"/>
      <c r="G2906" s="552"/>
      <c r="H2906" s="552"/>
      <c r="I2906" s="552"/>
      <c r="J2906" s="552"/>
    </row>
    <row r="2907" spans="1:10" hidden="1">
      <c r="A2907" s="1559"/>
      <c r="B2907" s="1560"/>
      <c r="C2907" s="1560"/>
      <c r="D2907" s="1560"/>
      <c r="E2907" s="1561"/>
      <c r="F2907" s="551"/>
      <c r="G2907" s="552"/>
      <c r="H2907" s="552"/>
      <c r="I2907" s="552"/>
      <c r="J2907" s="552"/>
    </row>
    <row r="2908" spans="1:10" hidden="1">
      <c r="A2908" s="1559"/>
      <c r="B2908" s="1560"/>
      <c r="C2908" s="1560"/>
      <c r="D2908" s="1560"/>
      <c r="E2908" s="1561"/>
      <c r="F2908" s="551"/>
      <c r="G2908" s="552"/>
      <c r="H2908" s="552"/>
      <c r="I2908" s="552"/>
      <c r="J2908" s="552"/>
    </row>
    <row r="2909" spans="1:10" hidden="1">
      <c r="A2909" s="1559"/>
      <c r="B2909" s="1560"/>
      <c r="C2909" s="1560"/>
      <c r="D2909" s="1560"/>
      <c r="E2909" s="1561"/>
      <c r="F2909" s="551"/>
      <c r="G2909" s="552"/>
      <c r="H2909" s="552"/>
      <c r="I2909" s="552"/>
      <c r="J2909" s="552"/>
    </row>
    <row r="2910" spans="1:10" hidden="1">
      <c r="A2910" s="1559"/>
      <c r="B2910" s="1560"/>
      <c r="C2910" s="1560"/>
      <c r="D2910" s="1560"/>
      <c r="E2910" s="1561"/>
      <c r="F2910" s="551"/>
      <c r="G2910" s="552"/>
      <c r="H2910" s="552"/>
      <c r="I2910" s="552"/>
      <c r="J2910" s="552"/>
    </row>
    <row r="2911" spans="1:10" hidden="1">
      <c r="A2911" s="1559"/>
      <c r="B2911" s="1560"/>
      <c r="C2911" s="1560"/>
      <c r="D2911" s="1560"/>
      <c r="E2911" s="1561"/>
      <c r="F2911" s="551"/>
      <c r="G2911" s="552"/>
      <c r="H2911" s="552"/>
      <c r="I2911" s="552"/>
      <c r="J2911" s="552"/>
    </row>
    <row r="2912" spans="1:10" hidden="1">
      <c r="A2912" s="1559"/>
      <c r="B2912" s="1560"/>
      <c r="C2912" s="1560"/>
      <c r="D2912" s="1560"/>
      <c r="E2912" s="1561"/>
      <c r="F2912" s="551"/>
      <c r="G2912" s="552"/>
      <c r="H2912" s="552"/>
      <c r="I2912" s="552"/>
      <c r="J2912" s="552"/>
    </row>
    <row r="2913" spans="1:10" hidden="1">
      <c r="A2913" s="1559"/>
      <c r="B2913" s="1560"/>
      <c r="C2913" s="1560"/>
      <c r="D2913" s="1560"/>
      <c r="E2913" s="1561"/>
      <c r="F2913" s="551"/>
      <c r="G2913" s="552"/>
      <c r="H2913" s="552"/>
      <c r="I2913" s="552"/>
      <c r="J2913" s="552"/>
    </row>
    <row r="2914" spans="1:10" hidden="1">
      <c r="A2914" s="1559"/>
      <c r="B2914" s="1560"/>
      <c r="C2914" s="1560"/>
      <c r="D2914" s="1560"/>
      <c r="E2914" s="1561"/>
      <c r="F2914" s="551"/>
      <c r="G2914" s="552"/>
      <c r="H2914" s="552"/>
      <c r="I2914" s="552"/>
      <c r="J2914" s="552"/>
    </row>
    <row r="2915" spans="1:10" hidden="1">
      <c r="A2915" s="1559"/>
      <c r="B2915" s="1560"/>
      <c r="C2915" s="1560"/>
      <c r="D2915" s="1560"/>
      <c r="E2915" s="1561"/>
      <c r="F2915" s="551"/>
      <c r="G2915" s="552"/>
      <c r="H2915" s="552"/>
      <c r="I2915" s="552"/>
      <c r="J2915" s="552"/>
    </row>
    <row r="2916" spans="1:10" hidden="1">
      <c r="A2916" s="1559"/>
      <c r="B2916" s="1560"/>
      <c r="C2916" s="1560"/>
      <c r="D2916" s="1560"/>
      <c r="E2916" s="1561"/>
      <c r="F2916" s="551"/>
      <c r="G2916" s="552"/>
      <c r="H2916" s="552"/>
      <c r="I2916" s="552"/>
      <c r="J2916" s="552"/>
    </row>
    <row r="2917" spans="1:10" hidden="1">
      <c r="A2917" s="1559"/>
      <c r="B2917" s="1560"/>
      <c r="C2917" s="1560"/>
      <c r="D2917" s="1560"/>
      <c r="E2917" s="1561"/>
      <c r="F2917" s="551"/>
      <c r="G2917" s="552"/>
      <c r="H2917" s="552"/>
      <c r="I2917" s="552"/>
      <c r="J2917" s="552"/>
    </row>
    <row r="2918" spans="1:10" hidden="1">
      <c r="A2918" s="1559"/>
      <c r="B2918" s="1560"/>
      <c r="C2918" s="1560"/>
      <c r="D2918" s="1560"/>
      <c r="E2918" s="1561"/>
      <c r="F2918" s="551"/>
      <c r="G2918" s="552"/>
      <c r="H2918" s="552"/>
      <c r="I2918" s="552"/>
      <c r="J2918" s="552"/>
    </row>
    <row r="2919" spans="1:10" hidden="1">
      <c r="A2919" s="1559"/>
      <c r="B2919" s="1560"/>
      <c r="C2919" s="1560"/>
      <c r="D2919" s="1560"/>
      <c r="E2919" s="1561"/>
      <c r="F2919" s="551"/>
      <c r="G2919" s="552"/>
      <c r="H2919" s="552"/>
      <c r="I2919" s="552"/>
      <c r="J2919" s="552"/>
    </row>
    <row r="2920" spans="1:10" hidden="1">
      <c r="A2920" s="1559"/>
      <c r="B2920" s="1560"/>
      <c r="C2920" s="1560"/>
      <c r="D2920" s="1560"/>
      <c r="E2920" s="1561"/>
      <c r="F2920" s="551"/>
      <c r="G2920" s="552"/>
      <c r="H2920" s="552"/>
      <c r="I2920" s="552"/>
      <c r="J2920" s="552"/>
    </row>
    <row r="2921" spans="1:10" hidden="1">
      <c r="A2921" s="1559"/>
      <c r="B2921" s="1560"/>
      <c r="C2921" s="1560"/>
      <c r="D2921" s="1560"/>
      <c r="E2921" s="1561"/>
      <c r="F2921" s="551"/>
      <c r="G2921" s="552"/>
      <c r="H2921" s="552"/>
      <c r="I2921" s="552"/>
      <c r="J2921" s="552"/>
    </row>
    <row r="2922" spans="1:10" hidden="1">
      <c r="A2922" s="1559"/>
      <c r="B2922" s="1560"/>
      <c r="C2922" s="1560"/>
      <c r="D2922" s="1560"/>
      <c r="E2922" s="1561"/>
      <c r="F2922" s="551"/>
      <c r="G2922" s="552"/>
      <c r="H2922" s="552"/>
      <c r="I2922" s="552"/>
      <c r="J2922" s="552"/>
    </row>
    <row r="2923" spans="1:10" ht="15.75" hidden="1">
      <c r="A2923" s="1562" t="s">
        <v>1237</v>
      </c>
      <c r="B2923" s="1563"/>
      <c r="C2923" s="1563"/>
      <c r="D2923" s="1563"/>
      <c r="E2923" s="1563"/>
      <c r="F2923" s="1563"/>
      <c r="G2923" s="1563"/>
      <c r="H2923" s="1563"/>
      <c r="I2923" s="1563"/>
      <c r="J2923" s="1564"/>
    </row>
    <row r="2924" spans="1:10" ht="29.25" hidden="1" customHeight="1">
      <c r="A2924" s="1565" t="s">
        <v>1238</v>
      </c>
      <c r="B2924" s="1566"/>
      <c r="C2924" s="1566"/>
      <c r="D2924" s="1566"/>
      <c r="E2924" s="1567"/>
      <c r="F2924" s="548" t="s">
        <v>35</v>
      </c>
      <c r="G2924" s="549" t="s">
        <v>1227</v>
      </c>
      <c r="H2924" s="549" t="s">
        <v>1228</v>
      </c>
      <c r="I2924" s="550" t="s">
        <v>1229</v>
      </c>
      <c r="J2924" s="550" t="s">
        <v>891</v>
      </c>
    </row>
    <row r="2925" spans="1:10" hidden="1">
      <c r="A2925" s="1559"/>
      <c r="B2925" s="1560"/>
      <c r="C2925" s="1560"/>
      <c r="D2925" s="1560"/>
      <c r="E2925" s="1561"/>
      <c r="F2925" s="551"/>
      <c r="G2925" s="552"/>
      <c r="H2925" s="552"/>
      <c r="I2925" s="552"/>
      <c r="J2925" s="552"/>
    </row>
    <row r="2926" spans="1:10" hidden="1">
      <c r="A2926" s="1559"/>
      <c r="B2926" s="1560"/>
      <c r="C2926" s="1560"/>
      <c r="D2926" s="1560"/>
      <c r="E2926" s="1561"/>
      <c r="F2926" s="551"/>
      <c r="G2926" s="552"/>
      <c r="H2926" s="552"/>
      <c r="I2926" s="552"/>
      <c r="J2926" s="552"/>
    </row>
    <row r="2927" spans="1:10" hidden="1">
      <c r="A2927" s="1559"/>
      <c r="B2927" s="1560"/>
      <c r="C2927" s="1560"/>
      <c r="D2927" s="1560"/>
      <c r="E2927" s="1561"/>
      <c r="F2927" s="551"/>
      <c r="G2927" s="552"/>
      <c r="H2927" s="552"/>
      <c r="I2927" s="552"/>
      <c r="J2927" s="552"/>
    </row>
    <row r="2928" spans="1:10" hidden="1">
      <c r="A2928" s="1559"/>
      <c r="B2928" s="1560"/>
      <c r="C2928" s="1560"/>
      <c r="D2928" s="1560"/>
      <c r="E2928" s="1561"/>
      <c r="F2928" s="551"/>
      <c r="G2928" s="552"/>
      <c r="H2928" s="552"/>
      <c r="I2928" s="552"/>
      <c r="J2928" s="552"/>
    </row>
    <row r="2929" spans="1:10" hidden="1">
      <c r="A2929" s="1559"/>
      <c r="B2929" s="1560"/>
      <c r="C2929" s="1560"/>
      <c r="D2929" s="1560"/>
      <c r="E2929" s="1561"/>
      <c r="F2929" s="551"/>
      <c r="G2929" s="552"/>
      <c r="H2929" s="552"/>
      <c r="I2929" s="552"/>
      <c r="J2929" s="552"/>
    </row>
    <row r="2930" spans="1:10" hidden="1">
      <c r="A2930" s="1559"/>
      <c r="B2930" s="1560"/>
      <c r="C2930" s="1560"/>
      <c r="D2930" s="1560"/>
      <c r="E2930" s="1561"/>
      <c r="F2930" s="551"/>
      <c r="G2930" s="552"/>
      <c r="H2930" s="552"/>
      <c r="I2930" s="552"/>
      <c r="J2930" s="552"/>
    </row>
    <row r="2931" spans="1:10" hidden="1">
      <c r="A2931" s="1559"/>
      <c r="B2931" s="1560"/>
      <c r="C2931" s="1560"/>
      <c r="D2931" s="1560"/>
      <c r="E2931" s="1561"/>
      <c r="F2931" s="551"/>
      <c r="G2931" s="552"/>
      <c r="H2931" s="552"/>
      <c r="I2931" s="552"/>
      <c r="J2931" s="552"/>
    </row>
    <row r="2932" spans="1:10" hidden="1">
      <c r="A2932" s="1559"/>
      <c r="B2932" s="1560"/>
      <c r="C2932" s="1560"/>
      <c r="D2932" s="1560"/>
      <c r="E2932" s="1561"/>
      <c r="F2932" s="551"/>
      <c r="G2932" s="552"/>
      <c r="H2932" s="552"/>
      <c r="I2932" s="552"/>
      <c r="J2932" s="552"/>
    </row>
    <row r="2933" spans="1:10" hidden="1">
      <c r="A2933" s="1559"/>
      <c r="B2933" s="1560"/>
      <c r="C2933" s="1560"/>
      <c r="D2933" s="1560"/>
      <c r="E2933" s="1561"/>
      <c r="F2933" s="551"/>
      <c r="G2933" s="552"/>
      <c r="H2933" s="552"/>
      <c r="I2933" s="552"/>
      <c r="J2933" s="552"/>
    </row>
    <row r="2934" spans="1:10" hidden="1">
      <c r="A2934" s="1559"/>
      <c r="B2934" s="1560"/>
      <c r="C2934" s="1560"/>
      <c r="D2934" s="1560"/>
      <c r="E2934" s="1561"/>
      <c r="F2934" s="551"/>
      <c r="G2934" s="552"/>
      <c r="H2934" s="552"/>
      <c r="I2934" s="552"/>
      <c r="J2934" s="552"/>
    </row>
    <row r="2935" spans="1:10" hidden="1">
      <c r="A2935" s="1559"/>
      <c r="B2935" s="1560"/>
      <c r="C2935" s="1560"/>
      <c r="D2935" s="1560"/>
      <c r="E2935" s="1561"/>
      <c r="F2935" s="551"/>
      <c r="G2935" s="552"/>
      <c r="H2935" s="552"/>
      <c r="I2935" s="552"/>
      <c r="J2935" s="552"/>
    </row>
    <row r="2936" spans="1:10" hidden="1">
      <c r="A2936" s="1559"/>
      <c r="B2936" s="1560"/>
      <c r="C2936" s="1560"/>
      <c r="D2936" s="1560"/>
      <c r="E2936" s="1561"/>
      <c r="F2936" s="551"/>
      <c r="G2936" s="552"/>
      <c r="H2936" s="552"/>
      <c r="I2936" s="552"/>
      <c r="J2936" s="552"/>
    </row>
    <row r="2937" spans="1:10" hidden="1">
      <c r="A2937" s="1559"/>
      <c r="B2937" s="1560"/>
      <c r="C2937" s="1560"/>
      <c r="D2937" s="1560"/>
      <c r="E2937" s="1561"/>
      <c r="F2937" s="551"/>
      <c r="G2937" s="552"/>
      <c r="H2937" s="552"/>
      <c r="I2937" s="552"/>
      <c r="J2937" s="552"/>
    </row>
    <row r="2938" spans="1:10" hidden="1">
      <c r="A2938" s="1559"/>
      <c r="B2938" s="1560"/>
      <c r="C2938" s="1560"/>
      <c r="D2938" s="1560"/>
      <c r="E2938" s="1561"/>
      <c r="F2938" s="551"/>
      <c r="G2938" s="552"/>
      <c r="H2938" s="552"/>
      <c r="I2938" s="552"/>
      <c r="J2938" s="552"/>
    </row>
    <row r="2939" spans="1:10" hidden="1">
      <c r="A2939" s="1559"/>
      <c r="B2939" s="1560"/>
      <c r="C2939" s="1560"/>
      <c r="D2939" s="1560"/>
      <c r="E2939" s="1561"/>
      <c r="F2939" s="551"/>
      <c r="G2939" s="552"/>
      <c r="H2939" s="552"/>
      <c r="I2939" s="552"/>
      <c r="J2939" s="552"/>
    </row>
    <row r="2940" spans="1:10" hidden="1">
      <c r="A2940" s="1559"/>
      <c r="B2940" s="1560"/>
      <c r="C2940" s="1560"/>
      <c r="D2940" s="1560"/>
      <c r="E2940" s="1561"/>
      <c r="F2940" s="551"/>
      <c r="G2940" s="552"/>
      <c r="H2940" s="552"/>
      <c r="I2940" s="552"/>
      <c r="J2940" s="552"/>
    </row>
    <row r="2941" spans="1:10" hidden="1">
      <c r="A2941" s="1559"/>
      <c r="B2941" s="1560"/>
      <c r="C2941" s="1560"/>
      <c r="D2941" s="1560"/>
      <c r="E2941" s="1561"/>
      <c r="F2941" s="551"/>
      <c r="G2941" s="552"/>
      <c r="H2941" s="552"/>
      <c r="I2941" s="552"/>
      <c r="J2941" s="552"/>
    </row>
    <row r="2942" spans="1:10" hidden="1">
      <c r="A2942" s="1559"/>
      <c r="B2942" s="1560"/>
      <c r="C2942" s="1560"/>
      <c r="D2942" s="1560"/>
      <c r="E2942" s="1561"/>
      <c r="F2942" s="551"/>
      <c r="G2942" s="552"/>
      <c r="H2942" s="552"/>
      <c r="I2942" s="552"/>
      <c r="J2942" s="552"/>
    </row>
    <row r="2943" spans="1:10" hidden="1">
      <c r="A2943" s="1559"/>
      <c r="B2943" s="1560"/>
      <c r="C2943" s="1560"/>
      <c r="D2943" s="1560"/>
      <c r="E2943" s="1561"/>
      <c r="F2943" s="551"/>
      <c r="G2943" s="552"/>
      <c r="H2943" s="552"/>
      <c r="I2943" s="552"/>
      <c r="J2943" s="552"/>
    </row>
    <row r="2944" spans="1:10" hidden="1">
      <c r="A2944" s="1559"/>
      <c r="B2944" s="1560"/>
      <c r="C2944" s="1560"/>
      <c r="D2944" s="1560"/>
      <c r="E2944" s="1561"/>
      <c r="F2944" s="551"/>
      <c r="G2944" s="552"/>
      <c r="H2944" s="552"/>
      <c r="I2944" s="552"/>
      <c r="J2944" s="552"/>
    </row>
    <row r="2945" spans="1:10" hidden="1">
      <c r="A2945" s="1559"/>
      <c r="B2945" s="1560"/>
      <c r="C2945" s="1560"/>
      <c r="D2945" s="1560"/>
      <c r="E2945" s="1561"/>
      <c r="F2945" s="551"/>
      <c r="G2945" s="552"/>
      <c r="H2945" s="552"/>
      <c r="I2945" s="552"/>
      <c r="J2945" s="552"/>
    </row>
    <row r="2946" spans="1:10" hidden="1">
      <c r="A2946" s="1559"/>
      <c r="B2946" s="1560"/>
      <c r="C2946" s="1560"/>
      <c r="D2946" s="1560"/>
      <c r="E2946" s="1561"/>
      <c r="F2946" s="551"/>
      <c r="G2946" s="552"/>
      <c r="H2946" s="552"/>
      <c r="I2946" s="552"/>
      <c r="J2946" s="552"/>
    </row>
    <row r="2947" spans="1:10" hidden="1">
      <c r="A2947" s="1559"/>
      <c r="B2947" s="1560"/>
      <c r="C2947" s="1560"/>
      <c r="D2947" s="1560"/>
      <c r="E2947" s="1561"/>
      <c r="F2947" s="551"/>
      <c r="G2947" s="552"/>
      <c r="H2947" s="552"/>
      <c r="I2947" s="552"/>
      <c r="J2947" s="552"/>
    </row>
    <row r="2948" spans="1:10" hidden="1">
      <c r="A2948" s="1559"/>
      <c r="B2948" s="1560"/>
      <c r="C2948" s="1560"/>
      <c r="D2948" s="1560"/>
      <c r="E2948" s="1561"/>
      <c r="F2948" s="551"/>
      <c r="G2948" s="552"/>
      <c r="H2948" s="552"/>
      <c r="I2948" s="552"/>
      <c r="J2948" s="552"/>
    </row>
    <row r="2949" spans="1:10" ht="15.75" hidden="1">
      <c r="A2949" s="1556" t="s">
        <v>1230</v>
      </c>
      <c r="B2949" s="1556"/>
      <c r="C2949" s="1556"/>
      <c r="D2949" s="1556"/>
      <c r="E2949" s="1556"/>
      <c r="F2949" s="1556"/>
      <c r="G2949" s="1556"/>
      <c r="H2949" s="1556"/>
      <c r="I2949" s="1556"/>
      <c r="J2949" s="1556"/>
    </row>
    <row r="2950" spans="1:10" hidden="1">
      <c r="A2950" s="1538" t="s">
        <v>25</v>
      </c>
      <c r="B2950" s="1539"/>
      <c r="C2950" s="1539"/>
      <c r="D2950" s="1539"/>
      <c r="E2950" s="1539"/>
      <c r="F2950" s="1539"/>
      <c r="G2950" s="1539"/>
      <c r="H2950" s="1539"/>
      <c r="I2950" s="1539"/>
      <c r="J2950" s="1540"/>
    </row>
    <row r="2951" spans="1:10" hidden="1">
      <c r="A2951" s="1531" t="s">
        <v>1527</v>
      </c>
      <c r="B2951" s="1532"/>
      <c r="C2951" s="1532"/>
      <c r="D2951" s="1532"/>
      <c r="E2951" s="1532"/>
      <c r="F2951" s="1532"/>
      <c r="G2951" s="1533"/>
      <c r="H2951" s="1534"/>
      <c r="I2951" s="1535"/>
      <c r="J2951" s="1536"/>
    </row>
    <row r="2952" spans="1:10" hidden="1">
      <c r="A2952" s="1531" t="s">
        <v>30</v>
      </c>
      <c r="B2952" s="1532"/>
      <c r="C2952" s="1532"/>
      <c r="D2952" s="1532"/>
      <c r="E2952" s="1532"/>
      <c r="F2952" s="1532"/>
      <c r="G2952" s="1533"/>
      <c r="H2952" s="1557"/>
      <c r="I2952" s="1535"/>
      <c r="J2952" s="1536"/>
    </row>
    <row r="2953" spans="1:10" hidden="1">
      <c r="A2953" s="1531" t="s">
        <v>1276</v>
      </c>
      <c r="B2953" s="1532"/>
      <c r="C2953" s="1532"/>
      <c r="D2953" s="1532"/>
      <c r="E2953" s="1532"/>
      <c r="F2953" s="1532"/>
      <c r="G2953" s="1533"/>
      <c r="H2953" s="1541"/>
      <c r="I2953" s="1542"/>
      <c r="J2953" s="1543"/>
    </row>
    <row r="2954" spans="1:10" hidden="1">
      <c r="A2954" s="1531" t="s">
        <v>1277</v>
      </c>
      <c r="B2954" s="1532"/>
      <c r="C2954" s="1532"/>
      <c r="D2954" s="1532"/>
      <c r="E2954" s="1532"/>
      <c r="F2954" s="1532"/>
      <c r="G2954" s="1533"/>
      <c r="H2954" s="1544"/>
      <c r="I2954" s="1545"/>
      <c r="J2954" s="1546"/>
    </row>
    <row r="2955" spans="1:10" hidden="1">
      <c r="A2955" s="1547"/>
      <c r="B2955" s="1548"/>
      <c r="C2955" s="1548"/>
      <c r="D2955" s="1548"/>
      <c r="E2955" s="1548"/>
      <c r="F2955" s="1548"/>
      <c r="G2955" s="1548"/>
      <c r="H2955" s="1548"/>
      <c r="I2955" s="1548"/>
      <c r="J2955" s="1549"/>
    </row>
    <row r="2956" spans="1:10" hidden="1">
      <c r="A2956" s="1550"/>
      <c r="B2956" s="1551"/>
      <c r="C2956" s="1551"/>
      <c r="D2956" s="1551"/>
      <c r="E2956" s="1551"/>
      <c r="F2956" s="1551"/>
      <c r="G2956" s="1551"/>
      <c r="H2956" s="1551"/>
      <c r="I2956" s="1551"/>
      <c r="J2956" s="1552"/>
    </row>
    <row r="2957" spans="1:10" hidden="1">
      <c r="A2957" s="1550"/>
      <c r="B2957" s="1551"/>
      <c r="C2957" s="1551"/>
      <c r="D2957" s="1551"/>
      <c r="E2957" s="1551"/>
      <c r="F2957" s="1551"/>
      <c r="G2957" s="1551"/>
      <c r="H2957" s="1551"/>
      <c r="I2957" s="1551"/>
      <c r="J2957" s="1552"/>
    </row>
    <row r="2958" spans="1:10" hidden="1">
      <c r="A2958" s="1553"/>
      <c r="B2958" s="1554"/>
      <c r="C2958" s="1554"/>
      <c r="D2958" s="1554"/>
      <c r="E2958" s="1554"/>
      <c r="F2958" s="1554"/>
      <c r="G2958" s="1554"/>
      <c r="H2958" s="1554"/>
      <c r="I2958" s="1554"/>
      <c r="J2958" s="1555"/>
    </row>
    <row r="2959" spans="1:10" hidden="1">
      <c r="A2959" s="1531" t="s">
        <v>65</v>
      </c>
      <c r="B2959" s="1532"/>
      <c r="C2959" s="1532"/>
      <c r="D2959" s="1532"/>
      <c r="E2959" s="1532"/>
      <c r="F2959" s="1532"/>
      <c r="G2959" s="1533"/>
      <c r="H2959" s="1534"/>
      <c r="I2959" s="1535"/>
      <c r="J2959" s="1536"/>
    </row>
    <row r="2960" spans="1:10" ht="24.75" hidden="1" customHeight="1">
      <c r="A2960" s="1537" t="s">
        <v>1720</v>
      </c>
      <c r="B2960" s="1537"/>
      <c r="C2960" s="1537"/>
      <c r="D2960" s="1537"/>
      <c r="E2960" s="1537"/>
      <c r="F2960" s="1537"/>
      <c r="G2960" s="1537"/>
      <c r="H2960" s="1537"/>
      <c r="I2960" s="1537"/>
      <c r="J2960" s="1537"/>
    </row>
    <row r="2961" spans="1:10" hidden="1">
      <c r="A2961" s="1538" t="s">
        <v>1231</v>
      </c>
      <c r="B2961" s="1539"/>
      <c r="C2961" s="1539"/>
      <c r="D2961" s="1539"/>
      <c r="E2961" s="1539"/>
      <c r="F2961" s="1539"/>
      <c r="G2961" s="1539"/>
      <c r="H2961" s="1539"/>
      <c r="I2961" s="1539"/>
      <c r="J2961" s="1540"/>
    </row>
    <row r="2962" spans="1:10" hidden="1">
      <c r="A2962" s="1531" t="s">
        <v>889</v>
      </c>
      <c r="B2962" s="1532"/>
      <c r="C2962" s="1558"/>
      <c r="D2962" s="1532"/>
      <c r="E2962" s="1532"/>
      <c r="F2962" s="1532"/>
      <c r="G2962" s="1533"/>
      <c r="H2962" s="1534"/>
      <c r="I2962" s="1535"/>
      <c r="J2962" s="1536"/>
    </row>
    <row r="2963" spans="1:10" hidden="1">
      <c r="A2963" s="1531" t="s">
        <v>62</v>
      </c>
      <c r="B2963" s="1532"/>
      <c r="C2963" s="1532"/>
      <c r="D2963" s="1532"/>
      <c r="E2963" s="1532"/>
      <c r="F2963" s="1532"/>
      <c r="G2963" s="1533"/>
      <c r="H2963" s="1534"/>
      <c r="I2963" s="1535"/>
      <c r="J2963" s="1536"/>
    </row>
    <row r="2964" spans="1:10" hidden="1">
      <c r="A2964" s="1531" t="s">
        <v>95</v>
      </c>
      <c r="B2964" s="1532"/>
      <c r="C2964" s="1532"/>
      <c r="D2964" s="1532"/>
      <c r="E2964" s="1532"/>
      <c r="F2964" s="1532"/>
      <c r="G2964" s="1533"/>
      <c r="H2964" s="1534"/>
      <c r="I2964" s="1535"/>
      <c r="J2964" s="1536"/>
    </row>
    <row r="2965" spans="1:10" hidden="1">
      <c r="A2965" s="1531" t="s">
        <v>64</v>
      </c>
      <c r="B2965" s="1532"/>
      <c r="C2965" s="1532"/>
      <c r="D2965" s="1532"/>
      <c r="E2965" s="1532"/>
      <c r="F2965" s="1532"/>
      <c r="G2965" s="1533"/>
      <c r="H2965" s="1534"/>
      <c r="I2965" s="1535"/>
      <c r="J2965" s="153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9" t="s">
        <v>1131</v>
      </c>
      <c r="C3" s="1800"/>
      <c r="D3" s="1800"/>
      <c r="E3" s="1800"/>
      <c r="F3" s="1800"/>
      <c r="G3" s="1800"/>
      <c r="H3" s="1800"/>
      <c r="I3" s="1801"/>
    </row>
    <row r="4" spans="1:9">
      <c r="A4" s="461"/>
      <c r="B4" s="470" t="s">
        <v>1132</v>
      </c>
      <c r="C4" s="471" t="s">
        <v>6059</v>
      </c>
      <c r="D4" s="1802"/>
      <c r="E4" s="1802"/>
      <c r="F4" s="472" t="s">
        <v>3</v>
      </c>
      <c r="G4" s="1803" t="s">
        <v>775</v>
      </c>
      <c r="H4" s="1803"/>
      <c r="I4" s="1804"/>
    </row>
    <row r="5" spans="1:9">
      <c r="A5" s="461"/>
      <c r="B5" s="473" t="s">
        <v>1133</v>
      </c>
      <c r="C5" s="474" t="s">
        <v>6053</v>
      </c>
      <c r="D5" s="1805"/>
      <c r="E5" s="1805"/>
      <c r="F5" s="475" t="s">
        <v>4</v>
      </c>
      <c r="G5" s="1806" t="s">
        <v>6044</v>
      </c>
      <c r="H5" s="1806"/>
      <c r="I5" s="1807"/>
    </row>
    <row r="6" spans="1:9" ht="15.75" thickBot="1">
      <c r="A6" s="461"/>
      <c r="B6" s="476" t="s">
        <v>2</v>
      </c>
      <c r="C6" s="477" t="s">
        <v>6043</v>
      </c>
      <c r="D6" s="1795"/>
      <c r="E6" s="1795"/>
      <c r="F6" s="478" t="s">
        <v>960</v>
      </c>
      <c r="G6" s="1796"/>
      <c r="H6" s="1797"/>
      <c r="I6" s="1798"/>
    </row>
    <row r="7" spans="1:9" ht="15.75" thickBot="1">
      <c r="A7" s="479"/>
      <c r="B7" s="480" t="s">
        <v>1134</v>
      </c>
      <c r="C7" s="481"/>
      <c r="D7" s="482"/>
      <c r="E7" s="483"/>
      <c r="F7" s="484"/>
      <c r="G7" s="481"/>
      <c r="H7" s="481"/>
      <c r="I7" s="485"/>
    </row>
    <row r="8" spans="1:9">
      <c r="A8" s="461"/>
      <c r="B8" s="1791" t="s">
        <v>1135</v>
      </c>
      <c r="C8" s="1808"/>
      <c r="D8" s="1739" t="s">
        <v>6060</v>
      </c>
      <c r="E8" s="1740"/>
      <c r="F8" s="1809"/>
      <c r="G8" s="1809"/>
      <c r="H8" s="1810"/>
      <c r="I8" s="1811"/>
    </row>
    <row r="9" spans="1:9">
      <c r="A9" s="461"/>
      <c r="B9" s="1766" t="s">
        <v>1136</v>
      </c>
      <c r="C9" s="1767"/>
      <c r="D9" s="1768">
        <v>9820143717</v>
      </c>
      <c r="E9" s="1768"/>
      <c r="F9" s="1769"/>
      <c r="G9" s="1769"/>
      <c r="H9" s="1770"/>
      <c r="I9" s="1771"/>
    </row>
    <row r="10" spans="1:9" ht="38.25">
      <c r="A10" s="461"/>
      <c r="B10" s="486" t="s">
        <v>1137</v>
      </c>
      <c r="C10" s="487"/>
      <c r="D10" s="488" t="s">
        <v>6061</v>
      </c>
      <c r="E10" s="489"/>
      <c r="F10" s="490" t="s">
        <v>960</v>
      </c>
      <c r="G10" s="491"/>
      <c r="H10" s="492"/>
      <c r="I10" s="493"/>
    </row>
    <row r="11" spans="1:9">
      <c r="A11" s="461"/>
      <c r="B11" s="1772" t="s">
        <v>1138</v>
      </c>
      <c r="C11" s="1773"/>
      <c r="D11" s="1773"/>
      <c r="E11" s="1774"/>
      <c r="F11" s="1774"/>
      <c r="G11" s="1774"/>
      <c r="H11" s="1774"/>
      <c r="I11" s="1775"/>
    </row>
    <row r="12" spans="1:9" ht="15.75" thickBot="1">
      <c r="A12" s="461"/>
      <c r="B12" s="1741"/>
      <c r="C12" s="1742"/>
      <c r="D12" s="1743"/>
      <c r="E12" s="1744"/>
      <c r="F12" s="1745" t="s">
        <v>1139</v>
      </c>
      <c r="G12" s="1746"/>
      <c r="H12" s="1776"/>
      <c r="I12" s="1777"/>
    </row>
    <row r="13" spans="1:9" ht="15.75" thickBot="1">
      <c r="A13" s="461"/>
      <c r="B13" s="494" t="s">
        <v>1140</v>
      </c>
      <c r="C13" s="482"/>
      <c r="D13" s="481"/>
      <c r="E13" s="481"/>
      <c r="F13" s="495" t="s">
        <v>1141</v>
      </c>
      <c r="G13" s="496"/>
      <c r="H13" s="496"/>
      <c r="I13" s="497"/>
    </row>
    <row r="14" spans="1:9">
      <c r="A14" s="461"/>
      <c r="B14" s="1791" t="s">
        <v>1142</v>
      </c>
      <c r="C14" s="1792"/>
      <c r="D14" s="1739"/>
      <c r="E14" s="1793"/>
      <c r="F14" s="1794" t="s">
        <v>1143</v>
      </c>
      <c r="G14" s="1794"/>
      <c r="H14" s="1739"/>
      <c r="I14" s="1740"/>
    </row>
    <row r="15" spans="1:9">
      <c r="A15" s="461"/>
      <c r="B15" s="1766" t="s">
        <v>1144</v>
      </c>
      <c r="C15" s="1767"/>
      <c r="D15" s="1768"/>
      <c r="E15" s="1778"/>
      <c r="F15" s="1779" t="s">
        <v>1144</v>
      </c>
      <c r="G15" s="1779"/>
      <c r="H15" s="1768"/>
      <c r="I15" s="1768"/>
    </row>
    <row r="16" spans="1:9">
      <c r="A16" s="461"/>
      <c r="B16" s="1741" t="s">
        <v>1145</v>
      </c>
      <c r="C16" s="1742"/>
      <c r="D16" s="1780"/>
      <c r="E16" s="1781"/>
      <c r="F16" s="1782"/>
      <c r="G16" s="1782"/>
      <c r="H16" s="1743"/>
      <c r="I16" s="1744"/>
    </row>
    <row r="17" spans="1:12">
      <c r="A17" s="461"/>
      <c r="B17" s="1783"/>
      <c r="C17" s="1784"/>
      <c r="D17" s="1784"/>
      <c r="E17" s="1785"/>
      <c r="F17" s="1786"/>
      <c r="G17" s="1784"/>
      <c r="H17" s="1784"/>
      <c r="I17" s="1787"/>
      <c r="J17" s="463"/>
      <c r="K17" s="463"/>
      <c r="L17" s="463"/>
    </row>
    <row r="18" spans="1:12" ht="47.25" customHeight="1">
      <c r="A18" s="498"/>
      <c r="B18" s="1716" t="s">
        <v>1146</v>
      </c>
      <c r="C18" s="1716"/>
      <c r="D18" s="499" t="s">
        <v>1147</v>
      </c>
      <c r="E18" s="499" t="s">
        <v>1148</v>
      </c>
      <c r="F18" s="1788" t="s">
        <v>1149</v>
      </c>
      <c r="G18" s="1789"/>
      <c r="H18" s="1789"/>
      <c r="I18" s="1790"/>
      <c r="J18" s="463"/>
      <c r="K18" s="463"/>
      <c r="L18" s="463"/>
    </row>
    <row r="19" spans="1:12" ht="15.75" customHeight="1">
      <c r="A19" s="498"/>
      <c r="B19" s="1702" t="s">
        <v>1150</v>
      </c>
      <c r="C19" s="1703"/>
      <c r="D19" s="1703"/>
      <c r="E19" s="1703"/>
      <c r="F19" s="1703"/>
      <c r="G19" s="1703"/>
      <c r="H19" s="1703"/>
      <c r="I19" s="1704"/>
      <c r="J19" s="463"/>
      <c r="K19" s="463"/>
      <c r="L19" s="463"/>
    </row>
    <row r="20" spans="1:12" ht="30.75" customHeight="1">
      <c r="A20" s="463"/>
      <c r="B20" s="1705" t="s">
        <v>1151</v>
      </c>
      <c r="C20" s="1705"/>
      <c r="D20" s="500" t="s">
        <v>1147</v>
      </c>
      <c r="E20" s="501" t="s">
        <v>1152</v>
      </c>
      <c r="F20" s="1706" t="s">
        <v>1153</v>
      </c>
      <c r="G20" s="1707"/>
      <c r="H20" s="1707"/>
      <c r="I20" s="1708"/>
      <c r="J20" s="463"/>
      <c r="K20" s="463"/>
      <c r="L20" s="463"/>
    </row>
    <row r="21" spans="1:12" ht="25.5" customHeight="1">
      <c r="A21" s="463"/>
      <c r="B21" s="1705" t="s">
        <v>1154</v>
      </c>
      <c r="C21" s="1705"/>
      <c r="D21" s="500" t="s">
        <v>1147</v>
      </c>
      <c r="E21" s="501" t="s">
        <v>1152</v>
      </c>
      <c r="F21" s="1706" t="s">
        <v>1153</v>
      </c>
      <c r="G21" s="1707"/>
      <c r="H21" s="1707"/>
      <c r="I21" s="1708"/>
      <c r="J21" s="463"/>
      <c r="K21" s="463"/>
      <c r="L21" s="463"/>
    </row>
    <row r="22" spans="1:12" ht="25.5">
      <c r="A22" s="463"/>
      <c r="B22" s="502"/>
      <c r="C22" s="503" t="s">
        <v>1155</v>
      </c>
      <c r="D22" s="500" t="s">
        <v>1147</v>
      </c>
      <c r="E22" s="501" t="s">
        <v>1152</v>
      </c>
      <c r="F22" s="1706" t="s">
        <v>1153</v>
      </c>
      <c r="G22" s="1707"/>
      <c r="H22" s="1707"/>
      <c r="I22" s="1708"/>
      <c r="J22" s="463"/>
      <c r="K22" s="463"/>
      <c r="L22" s="463"/>
    </row>
    <row r="23" spans="1:12" ht="26.25">
      <c r="A23" s="463"/>
      <c r="B23" s="504"/>
      <c r="C23" s="505" t="s">
        <v>1156</v>
      </c>
      <c r="D23" s="500" t="s">
        <v>1147</v>
      </c>
      <c r="E23" s="501" t="s">
        <v>1152</v>
      </c>
      <c r="F23" s="1706" t="s">
        <v>1153</v>
      </c>
      <c r="G23" s="1707"/>
      <c r="H23" s="1707"/>
      <c r="I23" s="1708"/>
      <c r="J23" s="463"/>
      <c r="K23" s="463"/>
      <c r="L23" s="463"/>
    </row>
    <row r="24" spans="1:12">
      <c r="A24" s="463"/>
      <c r="B24" s="1759" t="s">
        <v>1157</v>
      </c>
      <c r="C24" s="1760"/>
      <c r="D24" s="1760"/>
      <c r="E24" s="1760"/>
      <c r="F24" s="1760"/>
      <c r="G24" s="1760"/>
      <c r="H24" s="1760"/>
      <c r="I24" s="1761"/>
      <c r="J24" s="463"/>
      <c r="K24" s="463"/>
      <c r="L24" s="463"/>
    </row>
    <row r="25" spans="1:12" ht="35.25" customHeight="1">
      <c r="A25" s="463"/>
      <c r="B25" s="1762" t="s">
        <v>1158</v>
      </c>
      <c r="C25" s="1762"/>
      <c r="D25" s="506" t="s">
        <v>1147</v>
      </c>
      <c r="E25" s="506" t="s">
        <v>1152</v>
      </c>
      <c r="F25" s="1706" t="s">
        <v>1159</v>
      </c>
      <c r="G25" s="1707"/>
      <c r="H25" s="1707"/>
      <c r="I25" s="1708"/>
      <c r="J25" s="463"/>
      <c r="K25" s="463"/>
      <c r="L25" s="463"/>
    </row>
    <row r="26" spans="1:12" ht="51.75" customHeight="1">
      <c r="A26" s="463"/>
      <c r="B26" s="1754" t="s">
        <v>1160</v>
      </c>
      <c r="C26" s="1755"/>
      <c r="D26" s="506" t="s">
        <v>1147</v>
      </c>
      <c r="E26" s="506" t="s">
        <v>1161</v>
      </c>
      <c r="F26" s="1763" t="s">
        <v>1162</v>
      </c>
      <c r="G26" s="1764"/>
      <c r="H26" s="1764"/>
      <c r="I26" s="1765"/>
      <c r="J26" s="463"/>
      <c r="K26" s="463"/>
      <c r="L26" s="463"/>
    </row>
    <row r="27" spans="1:12" ht="12.75" customHeight="1">
      <c r="A27" s="463"/>
      <c r="B27" s="507"/>
      <c r="C27" s="508" t="s">
        <v>1163</v>
      </c>
      <c r="D27" s="509" t="s">
        <v>1153</v>
      </c>
      <c r="E27" s="510" t="s">
        <v>1161</v>
      </c>
      <c r="F27" s="1713"/>
      <c r="G27" s="1714"/>
      <c r="H27" s="1714"/>
      <c r="I27" s="1715"/>
      <c r="J27" s="463"/>
      <c r="K27" s="463"/>
      <c r="L27" s="463"/>
    </row>
    <row r="28" spans="1:12">
      <c r="A28" s="463"/>
      <c r="B28" s="511"/>
      <c r="C28" s="512" t="s">
        <v>1164</v>
      </c>
      <c r="D28" s="509" t="s">
        <v>1153</v>
      </c>
      <c r="E28" s="510" t="s">
        <v>1161</v>
      </c>
      <c r="F28" s="1713"/>
      <c r="G28" s="1714"/>
      <c r="H28" s="1714"/>
      <c r="I28" s="1715"/>
      <c r="J28" s="463"/>
      <c r="K28" s="463"/>
      <c r="L28" s="463"/>
    </row>
    <row r="29" spans="1:12">
      <c r="A29" s="463"/>
      <c r="B29" s="511"/>
      <c r="C29" s="513" t="s">
        <v>1165</v>
      </c>
      <c r="D29" s="509" t="s">
        <v>1153</v>
      </c>
      <c r="E29" s="510" t="s">
        <v>1161</v>
      </c>
      <c r="F29" s="1713"/>
      <c r="G29" s="1714"/>
      <c r="H29" s="1714"/>
      <c r="I29" s="1715"/>
      <c r="J29" s="463"/>
      <c r="K29" s="463"/>
      <c r="L29" s="463"/>
    </row>
    <row r="30" spans="1:12" ht="32.25" customHeight="1">
      <c r="A30" s="463"/>
      <c r="B30" s="1754" t="s">
        <v>1166</v>
      </c>
      <c r="C30" s="1755"/>
      <c r="D30" s="506" t="s">
        <v>1147</v>
      </c>
      <c r="E30" s="506" t="s">
        <v>1161</v>
      </c>
      <c r="F30" s="1756" t="s">
        <v>1167</v>
      </c>
      <c r="G30" s="1757"/>
      <c r="H30" s="1757"/>
      <c r="I30" s="1758"/>
      <c r="J30" s="463"/>
      <c r="K30" s="463"/>
      <c r="L30" s="514"/>
    </row>
    <row r="31" spans="1:12" ht="43.5" customHeight="1">
      <c r="A31" s="463"/>
      <c r="B31" s="1747" t="s">
        <v>1168</v>
      </c>
      <c r="C31" s="1748"/>
      <c r="D31" s="506" t="s">
        <v>1147</v>
      </c>
      <c r="E31" s="506" t="s">
        <v>1161</v>
      </c>
      <c r="F31" s="1706" t="s">
        <v>1169</v>
      </c>
      <c r="G31" s="1707"/>
      <c r="H31" s="1707"/>
      <c r="I31" s="1708"/>
      <c r="J31" s="463"/>
      <c r="K31" s="463"/>
      <c r="L31" s="463"/>
    </row>
    <row r="32" spans="1:12" ht="38.25" customHeight="1">
      <c r="A32" s="463"/>
      <c r="B32" s="1749" t="s">
        <v>1170</v>
      </c>
      <c r="C32" s="1750"/>
      <c r="D32" s="515" t="s">
        <v>1147</v>
      </c>
      <c r="E32" s="506" t="s">
        <v>1152</v>
      </c>
      <c r="F32" s="1706" t="s">
        <v>1171</v>
      </c>
      <c r="G32" s="1707"/>
      <c r="H32" s="1707"/>
      <c r="I32" s="1708"/>
      <c r="J32" s="463"/>
      <c r="K32" s="463"/>
      <c r="L32" s="463"/>
    </row>
    <row r="33" spans="1:9" ht="45" customHeight="1">
      <c r="A33" s="463"/>
      <c r="B33" s="1747" t="s">
        <v>1172</v>
      </c>
      <c r="C33" s="1748"/>
      <c r="D33" s="506" t="s">
        <v>1153</v>
      </c>
      <c r="E33" s="516" t="s">
        <v>1161</v>
      </c>
      <c r="F33" s="1751" t="s">
        <v>1173</v>
      </c>
      <c r="G33" s="1752"/>
      <c r="H33" s="1752"/>
      <c r="I33" s="1753"/>
    </row>
    <row r="34" spans="1:9" ht="47.25" customHeight="1">
      <c r="A34" s="498"/>
      <c r="B34" s="1716" t="s">
        <v>1174</v>
      </c>
      <c r="C34" s="1716"/>
      <c r="D34" s="517" t="s">
        <v>1147</v>
      </c>
      <c r="E34" s="517" t="s">
        <v>1175</v>
      </c>
      <c r="F34" s="1717" t="s">
        <v>1176</v>
      </c>
      <c r="G34" s="1717"/>
      <c r="H34" s="1717"/>
      <c r="I34" s="1717"/>
    </row>
    <row r="35" spans="1:9" ht="38.25" customHeight="1">
      <c r="A35" s="463"/>
      <c r="B35" s="1731" t="s">
        <v>1177</v>
      </c>
      <c r="C35" s="1731"/>
      <c r="D35" s="500" t="s">
        <v>1147</v>
      </c>
      <c r="E35" s="518" t="s">
        <v>1161</v>
      </c>
      <c r="F35" s="1706" t="s">
        <v>1178</v>
      </c>
      <c r="G35" s="1707"/>
      <c r="H35" s="1707"/>
      <c r="I35" s="1708"/>
    </row>
    <row r="36" spans="1:9" ht="38.25" customHeight="1">
      <c r="A36" s="463"/>
      <c r="B36" s="1726" t="s">
        <v>1179</v>
      </c>
      <c r="C36" s="1726"/>
      <c r="D36" s="500" t="s">
        <v>1147</v>
      </c>
      <c r="E36" s="518" t="s">
        <v>1161</v>
      </c>
      <c r="F36" s="1706" t="s">
        <v>1180</v>
      </c>
      <c r="G36" s="1707"/>
      <c r="H36" s="1707"/>
      <c r="I36" s="1708"/>
    </row>
    <row r="37" spans="1:9" ht="26.25" customHeight="1">
      <c r="A37" s="463"/>
      <c r="B37" s="1718" t="s">
        <v>1181</v>
      </c>
      <c r="C37" s="1719"/>
      <c r="D37" s="500" t="s">
        <v>1147</v>
      </c>
      <c r="E37" s="518" t="s">
        <v>1161</v>
      </c>
      <c r="F37" s="1706" t="s">
        <v>1182</v>
      </c>
      <c r="G37" s="1707"/>
      <c r="H37" s="1707"/>
      <c r="I37" s="1708"/>
    </row>
    <row r="38" spans="1:9" ht="25.5" customHeight="1">
      <c r="A38" s="463"/>
      <c r="B38" s="1726" t="s">
        <v>1183</v>
      </c>
      <c r="C38" s="1726"/>
      <c r="D38" s="500" t="s">
        <v>1147</v>
      </c>
      <c r="E38" s="519" t="s">
        <v>1161</v>
      </c>
      <c r="F38" s="1706" t="s">
        <v>1184</v>
      </c>
      <c r="G38" s="1707"/>
      <c r="H38" s="1707"/>
      <c r="I38" s="1708"/>
    </row>
    <row r="39" spans="1:9" ht="38.25" customHeight="1">
      <c r="A39" s="463"/>
      <c r="B39" s="1727" t="s">
        <v>1185</v>
      </c>
      <c r="C39" s="1727"/>
      <c r="D39" s="520" t="s">
        <v>1147</v>
      </c>
      <c r="E39" s="521" t="s">
        <v>1161</v>
      </c>
      <c r="F39" s="1728" t="s">
        <v>1186</v>
      </c>
      <c r="G39" s="1729"/>
      <c r="H39" s="1729"/>
      <c r="I39" s="1730"/>
    </row>
    <row r="40" spans="1:9" ht="39.75" customHeight="1">
      <c r="A40" s="463"/>
      <c r="B40" s="1727" t="s">
        <v>1187</v>
      </c>
      <c r="C40" s="1727"/>
      <c r="D40" s="522" t="s">
        <v>1147</v>
      </c>
      <c r="E40" s="518" t="s">
        <v>1161</v>
      </c>
      <c r="F40" s="1706" t="s">
        <v>1188</v>
      </c>
      <c r="G40" s="1707"/>
      <c r="H40" s="1707"/>
      <c r="I40" s="1708"/>
    </row>
    <row r="41" spans="1:9" ht="37.5" customHeight="1">
      <c r="A41" s="463"/>
      <c r="B41" s="1732" t="s">
        <v>1189</v>
      </c>
      <c r="C41" s="1733"/>
      <c r="D41" s="523" t="s">
        <v>1153</v>
      </c>
      <c r="E41" s="521" t="s">
        <v>1161</v>
      </c>
      <c r="F41" s="1734"/>
      <c r="G41" s="1735"/>
      <c r="H41" s="1735"/>
      <c r="I41" s="1736"/>
    </row>
    <row r="42" spans="1:9" s="524" customFormat="1" ht="47.25">
      <c r="B42" s="1737" t="s">
        <v>1190</v>
      </c>
      <c r="C42" s="1738"/>
      <c r="D42" s="517" t="s">
        <v>1147</v>
      </c>
      <c r="E42" s="517" t="s">
        <v>1175</v>
      </c>
      <c r="F42" s="1717" t="s">
        <v>1176</v>
      </c>
      <c r="G42" s="1717"/>
      <c r="H42" s="1717"/>
      <c r="I42" s="1717"/>
    </row>
    <row r="43" spans="1:9" s="525" customFormat="1" ht="12.75">
      <c r="B43" s="1711" t="s">
        <v>1191</v>
      </c>
      <c r="C43" s="1712"/>
      <c r="D43" s="519" t="s">
        <v>1147</v>
      </c>
      <c r="E43" s="522" t="s">
        <v>1161</v>
      </c>
      <c r="F43" s="1713" t="s">
        <v>1192</v>
      </c>
      <c r="G43" s="1714"/>
      <c r="H43" s="1714"/>
      <c r="I43" s="1715"/>
    </row>
    <row r="44" spans="1:9" s="525" customFormat="1" ht="12.75">
      <c r="B44" s="526"/>
      <c r="C44" s="527" t="s">
        <v>1193</v>
      </c>
      <c r="D44" s="519" t="s">
        <v>1153</v>
      </c>
      <c r="E44" s="522" t="s">
        <v>1161</v>
      </c>
      <c r="F44" s="1713" t="s">
        <v>1192</v>
      </c>
      <c r="G44" s="1714"/>
      <c r="H44" s="1714"/>
      <c r="I44" s="1715"/>
    </row>
    <row r="45" spans="1:9" s="525" customFormat="1" ht="12.75">
      <c r="B45" s="1711" t="s">
        <v>1194</v>
      </c>
      <c r="C45" s="1712"/>
      <c r="D45" s="519" t="s">
        <v>1153</v>
      </c>
      <c r="E45" s="522" t="s">
        <v>1161</v>
      </c>
      <c r="F45" s="1713" t="s">
        <v>1192</v>
      </c>
      <c r="G45" s="1714"/>
      <c r="H45" s="1714"/>
      <c r="I45" s="1715"/>
    </row>
    <row r="46" spans="1:9" s="525" customFormat="1" ht="12.75">
      <c r="B46" s="1711" t="s">
        <v>1195</v>
      </c>
      <c r="C46" s="1712"/>
      <c r="D46" s="519" t="s">
        <v>1153</v>
      </c>
      <c r="E46" s="522" t="s">
        <v>1161</v>
      </c>
      <c r="F46" s="1713" t="s">
        <v>1192</v>
      </c>
      <c r="G46" s="1714"/>
      <c r="H46" s="1714"/>
      <c r="I46" s="1715"/>
    </row>
    <row r="47" spans="1:9" s="525" customFormat="1" ht="12.75">
      <c r="B47" s="1711" t="s">
        <v>1196</v>
      </c>
      <c r="C47" s="1712"/>
      <c r="D47" s="519" t="s">
        <v>1147</v>
      </c>
      <c r="E47" s="522" t="s">
        <v>1161</v>
      </c>
      <c r="F47" s="1713" t="s">
        <v>1192</v>
      </c>
      <c r="G47" s="1714"/>
      <c r="H47" s="1714"/>
      <c r="I47" s="1715"/>
    </row>
    <row r="48" spans="1:9" s="525" customFormat="1" ht="76.5">
      <c r="B48" s="526"/>
      <c r="C48" s="527" t="s">
        <v>1197</v>
      </c>
      <c r="D48" s="519" t="s">
        <v>1153</v>
      </c>
      <c r="E48" s="522" t="s">
        <v>1161</v>
      </c>
      <c r="F48" s="1713" t="s">
        <v>1192</v>
      </c>
      <c r="G48" s="1714"/>
      <c r="H48" s="1714"/>
      <c r="I48" s="1715"/>
    </row>
    <row r="49" spans="1:19" ht="47.25" customHeight="1">
      <c r="A49" s="498"/>
      <c r="B49" s="1716" t="s">
        <v>1198</v>
      </c>
      <c r="C49" s="1716"/>
      <c r="D49" s="517" t="s">
        <v>1147</v>
      </c>
      <c r="E49" s="517" t="s">
        <v>1175</v>
      </c>
      <c r="F49" s="1717" t="s">
        <v>1176</v>
      </c>
      <c r="G49" s="1717"/>
      <c r="H49" s="1717"/>
      <c r="I49" s="1717"/>
      <c r="J49" s="463"/>
      <c r="K49" s="463"/>
      <c r="L49" s="463"/>
      <c r="M49" s="463"/>
      <c r="N49" s="463"/>
      <c r="O49" s="463"/>
      <c r="P49" s="463"/>
      <c r="Q49" s="463"/>
      <c r="R49" s="463"/>
      <c r="S49" s="463"/>
    </row>
    <row r="50" spans="1:19" ht="41.25" customHeight="1">
      <c r="A50" s="463"/>
      <c r="B50" s="1718" t="s">
        <v>1199</v>
      </c>
      <c r="C50" s="1719"/>
      <c r="D50" s="500" t="s">
        <v>1147</v>
      </c>
      <c r="E50" s="518" t="s">
        <v>1152</v>
      </c>
      <c r="F50" s="1720" t="s">
        <v>1200</v>
      </c>
      <c r="G50" s="1721"/>
      <c r="H50" s="1721"/>
      <c r="I50" s="1722"/>
      <c r="J50" s="463"/>
      <c r="K50" s="463"/>
      <c r="L50" s="463"/>
      <c r="M50" s="463"/>
      <c r="N50" s="463"/>
      <c r="O50" s="463"/>
      <c r="P50" s="463"/>
      <c r="Q50" s="463"/>
      <c r="R50" s="463"/>
      <c r="S50" s="463"/>
    </row>
    <row r="51" spans="1:19" ht="38.25">
      <c r="A51" s="463"/>
      <c r="B51" s="528"/>
      <c r="C51" s="528" t="s">
        <v>1201</v>
      </c>
      <c r="D51" s="500" t="s">
        <v>1147</v>
      </c>
      <c r="E51" s="518" t="s">
        <v>1152</v>
      </c>
      <c r="F51" s="1723"/>
      <c r="G51" s="1724"/>
      <c r="H51" s="1724"/>
      <c r="I51" s="1725"/>
      <c r="J51" s="463"/>
      <c r="K51" s="463"/>
      <c r="L51" s="463"/>
      <c r="M51" s="463"/>
      <c r="N51" s="463"/>
      <c r="O51" s="463"/>
      <c r="P51" s="463"/>
      <c r="Q51" s="463"/>
      <c r="R51" s="463"/>
      <c r="S51" s="463"/>
    </row>
    <row r="52" spans="1:19" ht="15.75" customHeight="1">
      <c r="A52" s="498"/>
      <c r="B52" s="1702" t="s">
        <v>1202</v>
      </c>
      <c r="C52" s="1703"/>
      <c r="D52" s="1703"/>
      <c r="E52" s="1703"/>
      <c r="F52" s="1703"/>
      <c r="G52" s="1703"/>
      <c r="H52" s="1703"/>
      <c r="I52" s="1704"/>
      <c r="J52" s="463"/>
      <c r="K52" s="463"/>
      <c r="L52" s="463"/>
      <c r="M52" s="463"/>
      <c r="N52" s="463"/>
      <c r="O52" s="463"/>
      <c r="P52" s="463"/>
      <c r="Q52" s="463"/>
      <c r="R52" s="463"/>
      <c r="S52" s="463"/>
    </row>
    <row r="53" spans="1:19" ht="47.25" customHeight="1">
      <c r="A53" s="498"/>
      <c r="B53" s="1705" t="s">
        <v>1203</v>
      </c>
      <c r="C53" s="1705"/>
      <c r="D53" s="500" t="s">
        <v>1147</v>
      </c>
      <c r="E53" s="501" t="s">
        <v>1161</v>
      </c>
      <c r="F53" s="1706" t="s">
        <v>1204</v>
      </c>
      <c r="G53" s="1707"/>
      <c r="H53" s="1707"/>
      <c r="I53" s="1708"/>
      <c r="J53" s="463"/>
      <c r="K53" s="463"/>
      <c r="L53" s="1709"/>
      <c r="M53" s="1709"/>
      <c r="N53" s="529"/>
      <c r="O53" s="530"/>
      <c r="P53" s="1710"/>
      <c r="Q53" s="1710"/>
      <c r="R53" s="1710"/>
      <c r="S53" s="1710"/>
    </row>
    <row r="54" spans="1:19" ht="54" customHeight="1">
      <c r="A54" s="498"/>
      <c r="B54" s="1705" t="s">
        <v>1205</v>
      </c>
      <c r="C54" s="1705"/>
      <c r="D54" s="500" t="s">
        <v>1147</v>
      </c>
      <c r="E54" s="501" t="s">
        <v>1161</v>
      </c>
      <c r="F54" s="1706" t="s">
        <v>1206</v>
      </c>
      <c r="G54" s="1707"/>
      <c r="H54" s="1707"/>
      <c r="I54" s="1708"/>
      <c r="J54" s="463"/>
      <c r="K54" s="463"/>
      <c r="L54" s="463"/>
      <c r="M54" s="463"/>
      <c r="N54" s="463"/>
      <c r="O54" s="463"/>
      <c r="P54" s="463"/>
      <c r="Q54" s="463"/>
      <c r="R54" s="463"/>
      <c r="S54" s="463"/>
    </row>
    <row r="55" spans="1:19" ht="95.25" customHeight="1">
      <c r="A55" s="498"/>
      <c r="B55" s="1705" t="s">
        <v>1304</v>
      </c>
      <c r="C55" s="1705"/>
      <c r="D55" s="500"/>
      <c r="E55" s="501"/>
      <c r="F55" s="1706"/>
      <c r="G55" s="1707"/>
      <c r="H55" s="1707"/>
      <c r="I55" s="1708"/>
      <c r="J55" s="463"/>
      <c r="K55" s="463"/>
      <c r="L55" s="463"/>
      <c r="M55" s="463"/>
      <c r="N55" s="463"/>
      <c r="O55" s="463"/>
      <c r="P55" s="463"/>
      <c r="Q55" s="463"/>
      <c r="R55" s="463"/>
      <c r="S55" s="463"/>
    </row>
    <row r="56" spans="1:19" ht="92.25" customHeight="1">
      <c r="A56" s="498"/>
      <c r="B56" s="1705" t="s">
        <v>1303</v>
      </c>
      <c r="C56" s="1705"/>
      <c r="D56" s="500"/>
      <c r="E56" s="501"/>
      <c r="F56" s="1706"/>
      <c r="G56" s="1707"/>
      <c r="H56" s="1707"/>
      <c r="I56" s="1708"/>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9"/>
      <c r="C67" s="1700"/>
      <c r="D67" s="1700"/>
      <c r="E67" s="1700"/>
      <c r="F67" s="1700"/>
      <c r="G67" s="1700"/>
      <c r="H67" s="1700"/>
      <c r="I67" s="1701"/>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12</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868" t="s">
        <v>1413</v>
      </c>
      <c r="B1" s="1869"/>
      <c r="C1" s="1869"/>
      <c r="D1" s="1869"/>
      <c r="E1" s="1870"/>
      <c r="F1" s="1871" t="s">
        <v>1414</v>
      </c>
      <c r="G1" s="1872"/>
      <c r="H1" s="1872"/>
      <c r="I1" s="1872"/>
      <c r="J1" s="1872"/>
      <c r="K1" s="1872"/>
      <c r="L1" s="1872"/>
      <c r="M1" s="1872"/>
      <c r="N1" s="1872"/>
      <c r="O1" s="1873"/>
    </row>
    <row r="2" spans="1:20" ht="15.75" thickBot="1">
      <c r="C2" s="543"/>
      <c r="D2" s="543"/>
      <c r="E2" s="543"/>
    </row>
    <row r="3" spans="1:20" ht="16.5" thickBot="1">
      <c r="A3" s="1874" t="s">
        <v>1415</v>
      </c>
      <c r="B3" s="1875"/>
      <c r="C3" s="543"/>
      <c r="D3" s="543"/>
      <c r="E3" s="543"/>
      <c r="F3" s="1862" t="s">
        <v>952</v>
      </c>
      <c r="G3" s="1863"/>
      <c r="H3" s="1863"/>
      <c r="I3" s="1863"/>
      <c r="J3" s="1876"/>
      <c r="K3" s="1862" t="s">
        <v>1416</v>
      </c>
      <c r="L3" s="1863"/>
      <c r="M3" s="1863"/>
      <c r="N3" s="1863"/>
      <c r="O3" s="1864"/>
      <c r="P3" s="1862" t="s">
        <v>6057</v>
      </c>
      <c r="Q3" s="1863"/>
      <c r="R3" s="1863"/>
      <c r="S3" s="1863"/>
      <c r="T3" s="1864"/>
    </row>
    <row r="4" spans="1:20" ht="15.75" thickBot="1">
      <c r="A4" s="566"/>
      <c r="B4" s="567"/>
      <c r="C4" s="543"/>
      <c r="D4" s="543"/>
      <c r="E4" s="543"/>
      <c r="F4" s="1877" t="s">
        <v>1417</v>
      </c>
      <c r="G4" s="1878"/>
      <c r="H4" s="1878"/>
      <c r="I4" s="1878"/>
      <c r="J4" s="1879"/>
      <c r="K4" s="1843" t="s">
        <v>6063</v>
      </c>
      <c r="L4" s="1844"/>
      <c r="M4" s="1844"/>
      <c r="N4" s="1844"/>
      <c r="O4" s="1824"/>
      <c r="P4" s="1843" t="s">
        <v>6067</v>
      </c>
      <c r="Q4" s="1844"/>
      <c r="R4" s="1844"/>
      <c r="S4" s="1844"/>
      <c r="T4" s="1824"/>
    </row>
    <row r="5" spans="1:20">
      <c r="A5" s="625" t="s">
        <v>1002</v>
      </c>
      <c r="B5" s="1148" t="s">
        <v>6059</v>
      </c>
      <c r="C5" s="543"/>
      <c r="D5" s="543"/>
      <c r="E5" s="543"/>
      <c r="F5" s="1877" t="s">
        <v>1418</v>
      </c>
      <c r="G5" s="1878"/>
      <c r="H5" s="1878"/>
      <c r="I5" s="1878"/>
      <c r="J5" s="1879"/>
      <c r="K5" s="1843" t="s">
        <v>6059</v>
      </c>
      <c r="L5" s="1844"/>
      <c r="M5" s="1844"/>
      <c r="N5" s="1844"/>
      <c r="O5" s="1824"/>
      <c r="P5" s="1843" t="s">
        <v>6059</v>
      </c>
      <c r="Q5" s="1844"/>
      <c r="R5" s="1844"/>
      <c r="S5" s="1844"/>
      <c r="T5" s="1824"/>
    </row>
    <row r="6" spans="1:20">
      <c r="A6" s="626" t="s">
        <v>1419</v>
      </c>
      <c r="B6" s="1149">
        <v>24</v>
      </c>
      <c r="C6" s="543"/>
      <c r="D6" s="543"/>
      <c r="E6" s="543"/>
      <c r="F6" s="1880" t="s">
        <v>1420</v>
      </c>
      <c r="G6" s="1881"/>
      <c r="H6" s="1881"/>
      <c r="I6" s="1881"/>
      <c r="J6" s="1882"/>
      <c r="K6" s="1843" t="s">
        <v>6064</v>
      </c>
      <c r="L6" s="1844"/>
      <c r="M6" s="1844"/>
      <c r="N6" s="1844"/>
      <c r="O6" s="1824"/>
      <c r="P6" s="1843" t="s">
        <v>6068</v>
      </c>
      <c r="Q6" s="1844"/>
      <c r="R6" s="1844"/>
      <c r="S6" s="1844"/>
      <c r="T6" s="1824"/>
    </row>
    <row r="7" spans="1:20">
      <c r="A7" s="626" t="s">
        <v>1224</v>
      </c>
      <c r="B7" s="1145">
        <v>42689</v>
      </c>
      <c r="C7" s="543"/>
      <c r="D7" s="543"/>
      <c r="E7" s="543"/>
      <c r="F7" s="1880" t="s">
        <v>1421</v>
      </c>
      <c r="G7" s="1881"/>
      <c r="H7" s="1881"/>
      <c r="I7" s="1881"/>
      <c r="J7" s="1882"/>
      <c r="K7" s="1843" t="s">
        <v>6053</v>
      </c>
      <c r="L7" s="1844"/>
      <c r="M7" s="1844"/>
      <c r="N7" s="1844"/>
      <c r="O7" s="1824"/>
      <c r="P7" s="1843" t="s">
        <v>6053</v>
      </c>
      <c r="Q7" s="1844"/>
      <c r="R7" s="1844"/>
      <c r="S7" s="1844"/>
      <c r="T7" s="1824"/>
    </row>
    <row r="8" spans="1:20" ht="15.75" thickBot="1">
      <c r="A8" s="627" t="s">
        <v>1422</v>
      </c>
      <c r="B8" s="1161">
        <v>2</v>
      </c>
      <c r="C8" s="543"/>
      <c r="D8" s="543"/>
      <c r="E8" s="543"/>
      <c r="F8" s="1880" t="s">
        <v>1423</v>
      </c>
      <c r="G8" s="1881"/>
      <c r="H8" s="1881"/>
      <c r="I8" s="1881"/>
      <c r="J8" s="1882"/>
      <c r="K8" s="1843"/>
      <c r="L8" s="1844"/>
      <c r="M8" s="1844"/>
      <c r="N8" s="1844"/>
      <c r="O8" s="1824"/>
      <c r="P8" s="1843"/>
      <c r="Q8" s="1844"/>
      <c r="R8" s="1844"/>
      <c r="S8" s="1844"/>
      <c r="T8" s="1824"/>
    </row>
    <row r="9" spans="1:20" ht="15.75" thickBot="1">
      <c r="C9" s="543"/>
      <c r="D9" s="543"/>
      <c r="E9" s="543"/>
      <c r="F9" s="1880" t="s">
        <v>1424</v>
      </c>
      <c r="G9" s="1881"/>
      <c r="H9" s="1881"/>
      <c r="I9" s="1881"/>
      <c r="J9" s="1882"/>
      <c r="K9" s="1843" t="s">
        <v>6043</v>
      </c>
      <c r="L9" s="1844"/>
      <c r="M9" s="1844"/>
      <c r="N9" s="1844"/>
      <c r="O9" s="1824"/>
      <c r="P9" s="1843" t="s">
        <v>6043</v>
      </c>
      <c r="Q9" s="1844"/>
      <c r="R9" s="1844"/>
      <c r="S9" s="1844"/>
      <c r="T9" s="1824"/>
    </row>
    <row r="10" spans="1:20" ht="16.5" thickBot="1">
      <c r="A10" s="1874" t="s">
        <v>1222</v>
      </c>
      <c r="B10" s="1875"/>
      <c r="C10" s="543"/>
      <c r="D10" s="543"/>
      <c r="E10" s="543"/>
      <c r="F10" s="1880" t="s">
        <v>1425</v>
      </c>
      <c r="G10" s="1881"/>
      <c r="H10" s="1881"/>
      <c r="I10" s="1881"/>
      <c r="J10" s="1882"/>
      <c r="K10" s="1843" t="s">
        <v>775</v>
      </c>
      <c r="L10" s="1844"/>
      <c r="M10" s="1844"/>
      <c r="N10" s="1844"/>
      <c r="O10" s="1824"/>
      <c r="P10" s="1843" t="s">
        <v>775</v>
      </c>
      <c r="Q10" s="1844"/>
      <c r="R10" s="1844"/>
      <c r="S10" s="1844"/>
      <c r="T10" s="1824"/>
    </row>
    <row r="11" spans="1:20" ht="15.75" thickBot="1">
      <c r="C11" s="543"/>
      <c r="D11" s="543"/>
      <c r="E11" s="543"/>
      <c r="F11" s="1880" t="s">
        <v>1426</v>
      </c>
      <c r="G11" s="1881"/>
      <c r="H11" s="1881"/>
      <c r="I11" s="1881"/>
      <c r="J11" s="1882"/>
      <c r="K11" s="1865">
        <v>19335</v>
      </c>
      <c r="L11" s="1866"/>
      <c r="M11" s="1866"/>
      <c r="N11" s="1866"/>
      <c r="O11" s="1867"/>
      <c r="P11" s="1865">
        <v>19335</v>
      </c>
      <c r="Q11" s="1866"/>
      <c r="R11" s="1866"/>
      <c r="S11" s="1866"/>
      <c r="T11" s="1867"/>
    </row>
    <row r="12" spans="1:20">
      <c r="A12" s="625" t="s">
        <v>1004</v>
      </c>
      <c r="B12" s="1148" t="s">
        <v>6060</v>
      </c>
      <c r="C12" s="543"/>
      <c r="D12" s="543"/>
      <c r="E12" s="543"/>
      <c r="F12" s="1880" t="s">
        <v>1427</v>
      </c>
      <c r="G12" s="1881"/>
      <c r="H12" s="1881"/>
      <c r="I12" s="1881"/>
      <c r="J12" s="1882"/>
      <c r="K12" s="1843">
        <v>9820143717</v>
      </c>
      <c r="L12" s="1844"/>
      <c r="M12" s="1844"/>
      <c r="N12" s="1844"/>
      <c r="O12" s="1824"/>
      <c r="P12" s="1843">
        <v>9820143717</v>
      </c>
      <c r="Q12" s="1844"/>
      <c r="R12" s="1844"/>
      <c r="S12" s="1844"/>
      <c r="T12" s="1824"/>
    </row>
    <row r="13" spans="1:20">
      <c r="A13" s="626" t="s">
        <v>8</v>
      </c>
      <c r="B13" s="1149"/>
      <c r="C13" s="543" t="s">
        <v>19</v>
      </c>
      <c r="D13" s="543"/>
      <c r="E13" s="543"/>
      <c r="F13" s="1880" t="s">
        <v>1428</v>
      </c>
      <c r="G13" s="1881"/>
      <c r="H13" s="1881"/>
      <c r="I13" s="1881"/>
      <c r="J13" s="1882"/>
      <c r="K13" s="1843">
        <v>9820143717</v>
      </c>
      <c r="L13" s="1844"/>
      <c r="M13" s="1844"/>
      <c r="N13" s="1844"/>
      <c r="O13" s="1824"/>
      <c r="P13" s="1843">
        <v>9820143717</v>
      </c>
      <c r="Q13" s="1844"/>
      <c r="R13" s="1844"/>
      <c r="S13" s="1844"/>
      <c r="T13" s="1824"/>
    </row>
    <row r="14" spans="1:20">
      <c r="A14" s="626" t="s">
        <v>1213</v>
      </c>
      <c r="B14" s="1149" t="s">
        <v>6053</v>
      </c>
      <c r="C14" s="543"/>
      <c r="D14" s="543"/>
      <c r="E14" s="543"/>
      <c r="F14" s="1880" t="s">
        <v>1429</v>
      </c>
      <c r="G14" s="1881"/>
      <c r="H14" s="1881"/>
      <c r="I14" s="1881"/>
      <c r="J14" s="1882"/>
      <c r="K14" s="1843">
        <v>9820143717</v>
      </c>
      <c r="L14" s="1844"/>
      <c r="M14" s="1844"/>
      <c r="N14" s="1844"/>
      <c r="O14" s="1824"/>
      <c r="P14" s="1843">
        <v>9820143717</v>
      </c>
      <c r="Q14" s="1844"/>
      <c r="R14" s="1844"/>
      <c r="S14" s="1844"/>
      <c r="T14" s="1824"/>
    </row>
    <row r="15" spans="1:20">
      <c r="A15" s="626" t="s">
        <v>1214</v>
      </c>
      <c r="B15" s="1149"/>
      <c r="C15" s="543"/>
      <c r="D15" s="543"/>
      <c r="E15" s="543"/>
      <c r="F15" s="1880" t="s">
        <v>1430</v>
      </c>
      <c r="G15" s="1881"/>
      <c r="H15" s="1881"/>
      <c r="I15" s="1881"/>
      <c r="J15" s="1882"/>
      <c r="K15" s="1855" t="s">
        <v>6061</v>
      </c>
      <c r="L15" s="1844"/>
      <c r="M15" s="1844"/>
      <c r="N15" s="1844"/>
      <c r="O15" s="1824"/>
      <c r="P15" s="1855" t="s">
        <v>6061</v>
      </c>
      <c r="Q15" s="1844"/>
      <c r="R15" s="1844"/>
      <c r="S15" s="1844"/>
      <c r="T15" s="1824"/>
    </row>
    <row r="16" spans="1:20">
      <c r="A16" s="626" t="s">
        <v>11</v>
      </c>
      <c r="B16" s="1149" t="s">
        <v>6043</v>
      </c>
      <c r="C16" s="543"/>
      <c r="D16" s="543"/>
      <c r="E16" s="543"/>
      <c r="F16" s="1880" t="s">
        <v>1431</v>
      </c>
      <c r="G16" s="1881"/>
      <c r="H16" s="1881"/>
      <c r="I16" s="1881"/>
      <c r="J16" s="1882"/>
      <c r="K16" s="1843" t="s">
        <v>908</v>
      </c>
      <c r="L16" s="1844"/>
      <c r="M16" s="1844"/>
      <c r="N16" s="1844"/>
      <c r="O16" s="1824"/>
      <c r="P16" s="1843" t="s">
        <v>908</v>
      </c>
      <c r="Q16" s="1844"/>
      <c r="R16" s="1844"/>
      <c r="S16" s="1844"/>
      <c r="T16" s="1824"/>
    </row>
    <row r="17" spans="1:20">
      <c r="A17" s="626" t="s">
        <v>13</v>
      </c>
      <c r="B17" s="1149" t="s">
        <v>775</v>
      </c>
      <c r="F17" s="1880" t="s">
        <v>1432</v>
      </c>
      <c r="G17" s="1881"/>
      <c r="H17" s="1881"/>
      <c r="I17" s="1881"/>
      <c r="J17" s="1882"/>
      <c r="K17" s="1843" t="s">
        <v>608</v>
      </c>
      <c r="L17" s="1844"/>
      <c r="M17" s="1844"/>
      <c r="N17" s="1844"/>
      <c r="O17" s="1824"/>
      <c r="P17" s="1843" t="s">
        <v>608</v>
      </c>
      <c r="Q17" s="1844"/>
      <c r="R17" s="1844"/>
      <c r="S17" s="1844"/>
      <c r="T17" s="1824"/>
    </row>
    <row r="18" spans="1:20">
      <c r="A18" s="626" t="s">
        <v>14</v>
      </c>
      <c r="B18" s="1147">
        <v>19335</v>
      </c>
      <c r="F18" s="1880" t="s">
        <v>1433</v>
      </c>
      <c r="G18" s="1881"/>
      <c r="H18" s="1881"/>
      <c r="I18" s="1881"/>
      <c r="J18" s="1882"/>
      <c r="K18" s="1843" t="s">
        <v>608</v>
      </c>
      <c r="L18" s="1844"/>
      <c r="M18" s="1844"/>
      <c r="N18" s="1844"/>
      <c r="O18" s="1824"/>
      <c r="P18" s="1843" t="s">
        <v>608</v>
      </c>
      <c r="Q18" s="1844"/>
      <c r="R18" s="1844"/>
      <c r="S18" s="1844"/>
      <c r="T18" s="1824"/>
    </row>
    <row r="19" spans="1:20">
      <c r="A19" s="626" t="s">
        <v>91</v>
      </c>
      <c r="B19" s="1149">
        <v>9820143717</v>
      </c>
      <c r="D19" s="653" t="s">
        <v>1774</v>
      </c>
      <c r="E19" s="658">
        <f>SUM($K$85,$P$85,$C$93)</f>
        <v>12</v>
      </c>
      <c r="F19" s="1877"/>
      <c r="G19" s="1878"/>
      <c r="H19" s="1878"/>
      <c r="I19" s="1878"/>
      <c r="J19" s="1879"/>
      <c r="K19" s="1843"/>
      <c r="L19" s="1844"/>
      <c r="M19" s="1844"/>
      <c r="N19" s="1844"/>
      <c r="O19" s="1824"/>
      <c r="P19" s="1843"/>
      <c r="Q19" s="1844"/>
      <c r="R19" s="1844"/>
      <c r="S19" s="1844"/>
      <c r="T19" s="1824"/>
    </row>
    <row r="20" spans="1:20">
      <c r="A20" s="626" t="s">
        <v>92</v>
      </c>
      <c r="B20" s="1149">
        <v>9820143717</v>
      </c>
      <c r="D20" s="659" t="s">
        <v>1775</v>
      </c>
      <c r="E20" s="660">
        <f>SUM($K$86,$P$86,$D$93)</f>
        <v>12</v>
      </c>
      <c r="F20" s="1513" t="s">
        <v>1434</v>
      </c>
      <c r="G20" s="1821"/>
      <c r="H20" s="1821"/>
      <c r="I20" s="1821"/>
      <c r="J20" s="1883"/>
      <c r="K20" s="1850" t="str">
        <f>K3</f>
        <v>Site1</v>
      </c>
      <c r="L20" s="1851"/>
      <c r="M20" s="1851"/>
      <c r="N20" s="1851"/>
      <c r="O20" s="1514"/>
      <c r="P20" s="1850" t="str">
        <f>P3</f>
        <v>Site2</v>
      </c>
      <c r="Q20" s="1851"/>
      <c r="R20" s="1851"/>
      <c r="S20" s="1851"/>
      <c r="T20" s="1514"/>
    </row>
    <row r="21" spans="1:20">
      <c r="A21" s="626" t="s">
        <v>1006</v>
      </c>
      <c r="B21" s="1149">
        <v>9820143717</v>
      </c>
      <c r="F21" s="1880" t="s">
        <v>1435</v>
      </c>
      <c r="G21" s="1881"/>
      <c r="H21" s="1881"/>
      <c r="I21" s="1881"/>
      <c r="J21" s="1882"/>
      <c r="K21" s="1843" t="s">
        <v>155</v>
      </c>
      <c r="L21" s="1844"/>
      <c r="M21" s="1844"/>
      <c r="N21" s="1844"/>
      <c r="O21" s="1824"/>
      <c r="P21" s="1843" t="s">
        <v>155</v>
      </c>
      <c r="Q21" s="1844"/>
      <c r="R21" s="1844"/>
      <c r="S21" s="1844"/>
      <c r="T21" s="1824"/>
    </row>
    <row r="22" spans="1:20" ht="15.75" thickBot="1">
      <c r="A22" s="627" t="s">
        <v>15</v>
      </c>
      <c r="B22" s="1146" t="s">
        <v>6061</v>
      </c>
      <c r="F22" s="1880" t="s">
        <v>1436</v>
      </c>
      <c r="G22" s="1881"/>
      <c r="H22" s="1881"/>
      <c r="I22" s="1881"/>
      <c r="J22" s="1882"/>
      <c r="K22" s="1856" t="s">
        <v>154</v>
      </c>
      <c r="L22" s="1857"/>
      <c r="M22" s="1857"/>
      <c r="N22" s="1857"/>
      <c r="O22" s="1858"/>
      <c r="P22" s="1856" t="s">
        <v>154</v>
      </c>
      <c r="Q22" s="1857"/>
      <c r="R22" s="1857"/>
      <c r="S22" s="1857"/>
      <c r="T22" s="1858"/>
    </row>
    <row r="23" spans="1:20" ht="15.75" thickBot="1">
      <c r="F23" s="1880" t="s">
        <v>1437</v>
      </c>
      <c r="G23" s="1881"/>
      <c r="H23" s="1881"/>
      <c r="I23" s="1881"/>
      <c r="J23" s="1882"/>
      <c r="K23" s="1852" t="s">
        <v>153</v>
      </c>
      <c r="L23" s="1853"/>
      <c r="M23" s="1853"/>
      <c r="N23" s="1853"/>
      <c r="O23" s="1814"/>
      <c r="P23" s="1852" t="s">
        <v>153</v>
      </c>
      <c r="Q23" s="1853"/>
      <c r="R23" s="1853"/>
      <c r="S23" s="1853"/>
      <c r="T23" s="1814"/>
    </row>
    <row r="24" spans="1:20" ht="16.5" thickBot="1">
      <c r="A24" s="1874" t="s">
        <v>1438</v>
      </c>
      <c r="B24" s="1875"/>
      <c r="F24" s="1880" t="s">
        <v>1439</v>
      </c>
      <c r="G24" s="1881"/>
      <c r="H24" s="1881"/>
      <c r="I24" s="1881"/>
      <c r="J24" s="1882"/>
      <c r="K24" s="1843">
        <v>225045</v>
      </c>
      <c r="L24" s="1844"/>
      <c r="M24" s="1844"/>
      <c r="N24" s="1844"/>
      <c r="O24" s="1824"/>
      <c r="P24" s="1859">
        <v>225045</v>
      </c>
      <c r="Q24" s="1860"/>
      <c r="R24" s="1860"/>
      <c r="S24" s="1860"/>
      <c r="T24" s="1861"/>
    </row>
    <row r="25" spans="1:20" ht="15.75" thickBot="1">
      <c r="F25" s="1880" t="s">
        <v>1440</v>
      </c>
      <c r="G25" s="1881"/>
      <c r="H25" s="1881"/>
      <c r="I25" s="1881"/>
      <c r="J25" s="1882"/>
      <c r="K25" s="1843" t="s">
        <v>1294</v>
      </c>
      <c r="L25" s="1844"/>
      <c r="M25" s="1844"/>
      <c r="N25" s="1844"/>
      <c r="O25" s="1824"/>
      <c r="P25" s="1859" t="s">
        <v>1294</v>
      </c>
      <c r="Q25" s="1860"/>
      <c r="R25" s="1860"/>
      <c r="S25" s="1860"/>
      <c r="T25" s="1861"/>
    </row>
    <row r="26" spans="1:20">
      <c r="A26" s="625" t="s">
        <v>1441</v>
      </c>
      <c r="B26" s="1148">
        <v>20170620</v>
      </c>
      <c r="F26" s="1880" t="s">
        <v>1442</v>
      </c>
      <c r="G26" s="1881"/>
      <c r="H26" s="1881"/>
      <c r="I26" s="1881"/>
      <c r="J26" s="1882"/>
      <c r="K26" s="1843" t="s">
        <v>6055</v>
      </c>
      <c r="L26" s="1844"/>
      <c r="M26" s="1844"/>
      <c r="N26" s="1844"/>
      <c r="O26" s="1824"/>
      <c r="P26" s="1859" t="s">
        <v>6055</v>
      </c>
      <c r="Q26" s="1860"/>
      <c r="R26" s="1860"/>
      <c r="S26" s="1860"/>
      <c r="T26" s="1861"/>
    </row>
    <row r="27" spans="1:20">
      <c r="A27" s="626" t="s">
        <v>45</v>
      </c>
      <c r="B27" s="1149" t="s">
        <v>6047</v>
      </c>
      <c r="F27" s="1880" t="s">
        <v>5994</v>
      </c>
      <c r="G27" s="1881"/>
      <c r="H27" s="1881"/>
      <c r="I27" s="1881"/>
      <c r="J27" s="1882"/>
      <c r="K27" s="1843" t="s">
        <v>6065</v>
      </c>
      <c r="L27" s="1844"/>
      <c r="M27" s="1844"/>
      <c r="N27" s="1844"/>
      <c r="O27" s="1824"/>
      <c r="P27" s="1859" t="s">
        <v>6065</v>
      </c>
      <c r="Q27" s="1860"/>
      <c r="R27" s="1860"/>
      <c r="S27" s="1860"/>
      <c r="T27" s="1861"/>
    </row>
    <row r="28" spans="1:20">
      <c r="A28" s="626" t="s">
        <v>1443</v>
      </c>
      <c r="B28" s="1149" t="s">
        <v>6048</v>
      </c>
      <c r="F28" s="1877" t="s">
        <v>1444</v>
      </c>
      <c r="G28" s="1878"/>
      <c r="H28" s="1878"/>
      <c r="I28" s="1878"/>
      <c r="J28" s="1879"/>
      <c r="K28" s="1843">
        <v>50025044</v>
      </c>
      <c r="L28" s="1844"/>
      <c r="M28" s="1844"/>
      <c r="N28" s="1844"/>
      <c r="O28" s="1824"/>
      <c r="P28" s="1859">
        <v>50025045</v>
      </c>
      <c r="Q28" s="1860"/>
      <c r="R28" s="1860"/>
      <c r="S28" s="1860"/>
      <c r="T28" s="1861"/>
    </row>
    <row r="29" spans="1:20">
      <c r="A29" s="626" t="s">
        <v>1445</v>
      </c>
      <c r="B29" s="1149" t="s">
        <v>6049</v>
      </c>
      <c r="F29" s="1880" t="s">
        <v>1446</v>
      </c>
      <c r="G29" s="1881"/>
      <c r="H29" s="1881"/>
      <c r="I29" s="1881"/>
      <c r="J29" s="1882"/>
      <c r="K29" s="1843">
        <v>30025044</v>
      </c>
      <c r="L29" s="1844"/>
      <c r="M29" s="1844"/>
      <c r="N29" s="1844"/>
      <c r="O29" s="1824"/>
      <c r="P29" s="1859">
        <v>30025045</v>
      </c>
      <c r="Q29" s="1860"/>
      <c r="R29" s="1860"/>
      <c r="S29" s="1860"/>
      <c r="T29" s="1861"/>
    </row>
    <row r="30" spans="1:20">
      <c r="A30" s="626" t="s">
        <v>1447</v>
      </c>
      <c r="B30" s="1149">
        <v>8566384009</v>
      </c>
      <c r="F30" s="1877" t="s">
        <v>1448</v>
      </c>
      <c r="G30" s="1878"/>
      <c r="H30" s="1878"/>
      <c r="I30" s="1878"/>
      <c r="J30" s="1879"/>
      <c r="K30" s="1852" t="s">
        <v>717</v>
      </c>
      <c r="L30" s="1853"/>
      <c r="M30" s="1853"/>
      <c r="N30" s="1853"/>
      <c r="O30" s="1814"/>
      <c r="P30" s="1852" t="s">
        <v>717</v>
      </c>
      <c r="Q30" s="1853"/>
      <c r="R30" s="1853"/>
      <c r="S30" s="1853"/>
      <c r="T30" s="1814"/>
    </row>
    <row r="31" spans="1:20">
      <c r="A31" s="626" t="s">
        <v>1449</v>
      </c>
      <c r="B31" s="1150" t="s">
        <v>6061</v>
      </c>
      <c r="F31" s="1877" t="s">
        <v>1450</v>
      </c>
      <c r="G31" s="1878"/>
      <c r="H31" s="1878"/>
      <c r="I31" s="1878"/>
      <c r="J31" s="1879"/>
      <c r="K31" s="1843" t="s">
        <v>884</v>
      </c>
      <c r="L31" s="1844"/>
      <c r="M31" s="1844"/>
      <c r="N31" s="1844"/>
      <c r="O31" s="1824"/>
      <c r="P31" s="1843" t="s">
        <v>608</v>
      </c>
      <c r="Q31" s="1844"/>
      <c r="R31" s="1844"/>
      <c r="S31" s="1844"/>
      <c r="T31" s="1824"/>
    </row>
    <row r="32" spans="1:20">
      <c r="A32" s="626" t="s">
        <v>135</v>
      </c>
      <c r="B32" s="1149" t="s">
        <v>6050</v>
      </c>
      <c r="F32" s="1877" t="s">
        <v>1451</v>
      </c>
      <c r="G32" s="1878"/>
      <c r="H32" s="1878"/>
      <c r="I32" s="1878"/>
      <c r="J32" s="1879"/>
      <c r="K32" s="1854">
        <v>42741</v>
      </c>
      <c r="L32" s="1844"/>
      <c r="M32" s="1844"/>
      <c r="N32" s="1844"/>
      <c r="O32" s="1824"/>
      <c r="P32" s="1854">
        <v>42741</v>
      </c>
      <c r="Q32" s="1844"/>
      <c r="R32" s="1844"/>
      <c r="S32" s="1844"/>
      <c r="T32" s="1824"/>
    </row>
    <row r="33" spans="1:20">
      <c r="A33" s="626" t="s">
        <v>136</v>
      </c>
      <c r="B33" s="1150" t="s">
        <v>6061</v>
      </c>
      <c r="F33" s="1877" t="s">
        <v>1452</v>
      </c>
      <c r="G33" s="1878"/>
      <c r="H33" s="1878"/>
      <c r="I33" s="1878"/>
      <c r="J33" s="1879"/>
      <c r="K33" s="1843" t="s">
        <v>717</v>
      </c>
      <c r="L33" s="1844"/>
      <c r="M33" s="1844"/>
      <c r="N33" s="1844"/>
      <c r="O33" s="1824"/>
      <c r="P33" s="1843" t="s">
        <v>717</v>
      </c>
      <c r="Q33" s="1844"/>
      <c r="R33" s="1844"/>
      <c r="S33" s="1844"/>
      <c r="T33" s="1824"/>
    </row>
    <row r="34" spans="1:20">
      <c r="A34" s="626" t="s">
        <v>127</v>
      </c>
      <c r="B34" s="1149" t="s">
        <v>6062</v>
      </c>
      <c r="F34" s="1877" t="s">
        <v>1453</v>
      </c>
      <c r="G34" s="1878"/>
      <c r="H34" s="1878"/>
      <c r="I34" s="1878"/>
      <c r="J34" s="1879"/>
      <c r="K34" s="1843"/>
      <c r="L34" s="1844"/>
      <c r="M34" s="1844"/>
      <c r="N34" s="1844"/>
      <c r="O34" s="1824"/>
      <c r="P34" s="1843"/>
      <c r="Q34" s="1844"/>
      <c r="R34" s="1844"/>
      <c r="S34" s="1844"/>
      <c r="T34" s="1824"/>
    </row>
    <row r="35" spans="1:20" ht="15.75" thickBot="1">
      <c r="A35" s="626" t="s">
        <v>1289</v>
      </c>
      <c r="B35" s="1151" t="s">
        <v>1290</v>
      </c>
      <c r="F35" s="1877" t="s">
        <v>1454</v>
      </c>
      <c r="G35" s="1878"/>
      <c r="H35" s="1878"/>
      <c r="I35" s="1878"/>
      <c r="J35" s="1879"/>
      <c r="K35" s="1843" t="s">
        <v>996</v>
      </c>
      <c r="L35" s="1844"/>
      <c r="M35" s="1844"/>
      <c r="N35" s="1844"/>
      <c r="O35" s="1824"/>
      <c r="P35" s="1843" t="s">
        <v>996</v>
      </c>
      <c r="Q35" s="1844"/>
      <c r="R35" s="1844"/>
      <c r="S35" s="1844"/>
      <c r="T35" s="1824"/>
    </row>
    <row r="36" spans="1:20" ht="16.5" thickBot="1">
      <c r="A36" s="1874" t="s">
        <v>1066</v>
      </c>
      <c r="B36" s="1875"/>
      <c r="F36" s="1837"/>
      <c r="G36" s="1838"/>
      <c r="H36" s="1838"/>
      <c r="I36" s="1838"/>
      <c r="J36" s="1884"/>
      <c r="K36" s="1848"/>
      <c r="L36" s="1849"/>
      <c r="M36" s="1849"/>
      <c r="N36" s="1849"/>
      <c r="O36" s="1839"/>
      <c r="P36" s="1848"/>
      <c r="Q36" s="1849"/>
      <c r="R36" s="1849"/>
      <c r="S36" s="1849"/>
      <c r="T36" s="1839"/>
    </row>
    <row r="37" spans="1:20">
      <c r="A37" s="626" t="s">
        <v>823</v>
      </c>
      <c r="B37" s="569"/>
      <c r="F37" s="1513" t="s">
        <v>1455</v>
      </c>
      <c r="G37" s="1821"/>
      <c r="H37" s="1821"/>
      <c r="I37" s="1821"/>
      <c r="J37" s="1883"/>
      <c r="K37" s="1850" t="str">
        <f>K3</f>
        <v>Site1</v>
      </c>
      <c r="L37" s="1851"/>
      <c r="M37" s="1851"/>
      <c r="N37" s="1851"/>
      <c r="O37" s="1514"/>
      <c r="P37" s="1850" t="str">
        <f>P3</f>
        <v>Site2</v>
      </c>
      <c r="Q37" s="1851"/>
      <c r="R37" s="1851"/>
      <c r="S37" s="1851"/>
      <c r="T37" s="1514"/>
    </row>
    <row r="38" spans="1:20">
      <c r="A38" s="626" t="s">
        <v>824</v>
      </c>
      <c r="B38" s="569"/>
      <c r="F38" s="1877" t="s">
        <v>5854</v>
      </c>
      <c r="G38" s="1878"/>
      <c r="H38" s="1878"/>
      <c r="I38" s="1878"/>
      <c r="J38" s="1879"/>
      <c r="K38" s="1855" t="s">
        <v>6066</v>
      </c>
      <c r="L38" s="1844"/>
      <c r="M38" s="1844"/>
      <c r="N38" s="1844"/>
      <c r="O38" s="1824"/>
      <c r="P38" s="1855" t="s">
        <v>6066</v>
      </c>
      <c r="Q38" s="1844"/>
      <c r="R38" s="1844"/>
      <c r="S38" s="1844"/>
      <c r="T38" s="1824"/>
    </row>
    <row r="39" spans="1:20" ht="15.75" thickBot="1">
      <c r="A39" s="627" t="s">
        <v>825</v>
      </c>
      <c r="B39" s="570"/>
      <c r="F39" s="1877" t="s">
        <v>5855</v>
      </c>
      <c r="G39" s="1878"/>
      <c r="H39" s="1878"/>
      <c r="I39" s="1878"/>
      <c r="J39" s="1879"/>
      <c r="K39" s="1843">
        <v>9622045454</v>
      </c>
      <c r="L39" s="1844"/>
      <c r="M39" s="1844"/>
      <c r="N39" s="1844"/>
      <c r="O39" s="1824"/>
      <c r="P39" s="1843">
        <v>9622045454</v>
      </c>
      <c r="Q39" s="1844"/>
      <c r="R39" s="1844"/>
      <c r="S39" s="1844"/>
      <c r="T39" s="1824"/>
    </row>
    <row r="40" spans="1:20" ht="15.75" thickBot="1">
      <c r="F40" s="1877" t="s">
        <v>1456</v>
      </c>
      <c r="G40" s="1878"/>
      <c r="H40" s="1878"/>
      <c r="I40" s="1878"/>
      <c r="J40" s="1879"/>
      <c r="K40" s="1843" t="s">
        <v>6061</v>
      </c>
      <c r="L40" s="1844"/>
      <c r="M40" s="1844"/>
      <c r="N40" s="1844"/>
      <c r="O40" s="1824"/>
      <c r="P40" s="1843" t="s">
        <v>6061</v>
      </c>
      <c r="Q40" s="1844"/>
      <c r="R40" s="1844"/>
      <c r="S40" s="1844"/>
      <c r="T40" s="1824"/>
    </row>
    <row r="41" spans="1:20" ht="16.5" thickBot="1">
      <c r="A41" s="1874" t="s">
        <v>1721</v>
      </c>
      <c r="B41" s="1875"/>
      <c r="F41" s="1877" t="s">
        <v>1458</v>
      </c>
      <c r="G41" s="1878"/>
      <c r="H41" s="1878"/>
      <c r="I41" s="1878"/>
      <c r="J41" s="1879"/>
      <c r="K41" s="1843" t="s">
        <v>1161</v>
      </c>
      <c r="L41" s="1844"/>
      <c r="M41" s="1844"/>
      <c r="N41" s="1844"/>
      <c r="O41" s="1824"/>
      <c r="P41" s="1843" t="s">
        <v>1161</v>
      </c>
      <c r="Q41" s="1844"/>
      <c r="R41" s="1844"/>
      <c r="S41" s="1844"/>
      <c r="T41" s="1824"/>
    </row>
    <row r="42" spans="1:20" ht="15.75" thickBot="1">
      <c r="A42" s="627" t="s">
        <v>1722</v>
      </c>
      <c r="B42" s="570" t="s">
        <v>608</v>
      </c>
      <c r="F42" s="1837"/>
      <c r="G42" s="1838"/>
      <c r="H42" s="1838"/>
      <c r="I42" s="1838"/>
      <c r="J42" s="1884"/>
      <c r="K42" s="1848"/>
      <c r="L42" s="1849"/>
      <c r="M42" s="1849"/>
      <c r="N42" s="1849"/>
      <c r="O42" s="1839"/>
      <c r="P42" s="1848"/>
      <c r="Q42" s="1849"/>
      <c r="R42" s="1849"/>
      <c r="S42" s="1849"/>
      <c r="T42" s="1839"/>
    </row>
    <row r="43" spans="1:20" ht="15.75" thickBot="1">
      <c r="F43" s="1513" t="s">
        <v>1459</v>
      </c>
      <c r="G43" s="1821"/>
      <c r="H43" s="1821"/>
      <c r="I43" s="1821"/>
      <c r="J43" s="1883"/>
      <c r="K43" s="1850" t="str">
        <f>K3</f>
        <v>Site1</v>
      </c>
      <c r="L43" s="1851"/>
      <c r="M43" s="1851"/>
      <c r="N43" s="1851"/>
      <c r="O43" s="1514"/>
      <c r="P43" s="1850" t="str">
        <f>P3</f>
        <v>Site2</v>
      </c>
      <c r="Q43" s="1851"/>
      <c r="R43" s="1851"/>
      <c r="S43" s="1851"/>
      <c r="T43" s="1514"/>
    </row>
    <row r="44" spans="1:20" ht="16.5" thickBot="1">
      <c r="A44" s="1890" t="s">
        <v>1712</v>
      </c>
      <c r="B44" s="1891"/>
      <c r="F44" s="1877" t="s">
        <v>1460</v>
      </c>
      <c r="G44" s="1878"/>
      <c r="H44" s="1878"/>
      <c r="I44" s="1878"/>
      <c r="J44" s="1879"/>
      <c r="K44" s="1843" t="s">
        <v>884</v>
      </c>
      <c r="L44" s="1844"/>
      <c r="M44" s="1844"/>
      <c r="N44" s="1844"/>
      <c r="O44" s="1824"/>
      <c r="P44" s="1843" t="s">
        <v>884</v>
      </c>
      <c r="Q44" s="1844"/>
      <c r="R44" s="1844"/>
      <c r="S44" s="1844"/>
      <c r="T44" s="1824"/>
    </row>
    <row r="45" spans="1:20">
      <c r="A45" s="625" t="s">
        <v>1716</v>
      </c>
      <c r="B45" s="568" t="s">
        <v>6</v>
      </c>
      <c r="F45" s="1877" t="s">
        <v>1461</v>
      </c>
      <c r="G45" s="1878"/>
      <c r="H45" s="1878"/>
      <c r="I45" s="1878"/>
      <c r="J45" s="1879"/>
      <c r="K45" s="1843" t="s">
        <v>6059</v>
      </c>
      <c r="L45" s="1844"/>
      <c r="M45" s="1844"/>
      <c r="N45" s="1844"/>
      <c r="O45" s="1824"/>
      <c r="P45" s="1843" t="s">
        <v>6059</v>
      </c>
      <c r="Q45" s="1844"/>
      <c r="R45" s="1844"/>
      <c r="S45" s="1844"/>
      <c r="T45" s="1824"/>
    </row>
    <row r="46" spans="1:20" ht="15.75" thickBot="1">
      <c r="A46" s="627" t="s">
        <v>1714</v>
      </c>
      <c r="B46" s="622"/>
      <c r="F46" s="1877" t="s">
        <v>1462</v>
      </c>
      <c r="G46" s="1878"/>
      <c r="H46" s="1878"/>
      <c r="I46" s="1878"/>
      <c r="J46" s="1879"/>
      <c r="K46" s="1843"/>
      <c r="L46" s="1844"/>
      <c r="M46" s="1844"/>
      <c r="N46" s="1844"/>
      <c r="O46" s="1824"/>
      <c r="P46" s="1843"/>
      <c r="Q46" s="1844"/>
      <c r="R46" s="1844"/>
      <c r="S46" s="1844"/>
      <c r="T46" s="1824"/>
    </row>
    <row r="47" spans="1:20">
      <c r="A47" s="1008"/>
      <c r="B47" s="1007"/>
      <c r="F47" s="1877" t="s">
        <v>1463</v>
      </c>
      <c r="G47" s="1878"/>
      <c r="H47" s="1878"/>
      <c r="I47" s="1878"/>
      <c r="J47" s="1879"/>
      <c r="K47" s="1843" t="s">
        <v>6064</v>
      </c>
      <c r="L47" s="1844"/>
      <c r="M47" s="1844"/>
      <c r="N47" s="1844"/>
      <c r="O47" s="1824"/>
      <c r="P47" s="1843" t="s">
        <v>6068</v>
      </c>
      <c r="Q47" s="1844"/>
      <c r="R47" s="1844"/>
      <c r="S47" s="1844"/>
      <c r="T47" s="1824"/>
    </row>
    <row r="48" spans="1:20">
      <c r="F48" s="1877" t="s">
        <v>1464</v>
      </c>
      <c r="G48" s="1878"/>
      <c r="H48" s="1878"/>
      <c r="I48" s="1878"/>
      <c r="J48" s="1879"/>
      <c r="K48" s="1843" t="s">
        <v>6053</v>
      </c>
      <c r="L48" s="1844"/>
      <c r="M48" s="1844"/>
      <c r="N48" s="1844"/>
      <c r="O48" s="1824"/>
      <c r="P48" s="1843" t="s">
        <v>6053</v>
      </c>
      <c r="Q48" s="1844"/>
      <c r="R48" s="1844"/>
      <c r="S48" s="1844"/>
      <c r="T48" s="1824"/>
    </row>
    <row r="49" spans="1:20">
      <c r="F49" s="1877" t="s">
        <v>1465</v>
      </c>
      <c r="G49" s="1878"/>
      <c r="H49" s="1878"/>
      <c r="I49" s="1878"/>
      <c r="J49" s="1879"/>
      <c r="K49" s="1843"/>
      <c r="L49" s="1844"/>
      <c r="M49" s="1844"/>
      <c r="N49" s="1844"/>
      <c r="O49" s="1824"/>
      <c r="P49" s="1843"/>
      <c r="Q49" s="1844"/>
      <c r="R49" s="1844"/>
      <c r="S49" s="1844"/>
      <c r="T49" s="1824"/>
    </row>
    <row r="50" spans="1:20" ht="15.75" thickBot="1">
      <c r="F50" s="1877" t="s">
        <v>1466</v>
      </c>
      <c r="G50" s="1878"/>
      <c r="H50" s="1878"/>
      <c r="I50" s="1878"/>
      <c r="J50" s="1879"/>
      <c r="K50" s="1843" t="s">
        <v>6043</v>
      </c>
      <c r="L50" s="1844"/>
      <c r="M50" s="1844"/>
      <c r="N50" s="1844"/>
      <c r="O50" s="1824"/>
      <c r="P50" s="1843" t="s">
        <v>6043</v>
      </c>
      <c r="Q50" s="1844"/>
      <c r="R50" s="1844"/>
      <c r="S50" s="1844"/>
      <c r="T50" s="1824"/>
    </row>
    <row r="51" spans="1:20" ht="16.5" thickBot="1">
      <c r="B51" s="1874" t="s">
        <v>1457</v>
      </c>
      <c r="C51" s="1892"/>
      <c r="D51" s="1875"/>
      <c r="F51" s="1877" t="s">
        <v>1467</v>
      </c>
      <c r="G51" s="1878"/>
      <c r="H51" s="1878"/>
      <c r="I51" s="1878"/>
      <c r="J51" s="1879"/>
      <c r="K51" s="1843" t="s">
        <v>775</v>
      </c>
      <c r="L51" s="1844"/>
      <c r="M51" s="1844"/>
      <c r="N51" s="1844"/>
      <c r="O51" s="1824"/>
      <c r="P51" s="1843" t="s">
        <v>775</v>
      </c>
      <c r="Q51" s="1844"/>
      <c r="R51" s="1844"/>
      <c r="S51" s="1844"/>
      <c r="T51" s="1824"/>
    </row>
    <row r="52" spans="1:20">
      <c r="B52" s="595" t="s">
        <v>1516</v>
      </c>
      <c r="C52" s="654" t="s">
        <v>704</v>
      </c>
      <c r="D52" s="592" t="s">
        <v>1515</v>
      </c>
      <c r="F52" s="1877" t="s">
        <v>1468</v>
      </c>
      <c r="G52" s="1878"/>
      <c r="H52" s="1878"/>
      <c r="I52" s="1878"/>
      <c r="J52" s="1879"/>
      <c r="K52" s="1845">
        <v>19335</v>
      </c>
      <c r="L52" s="1846"/>
      <c r="M52" s="1846"/>
      <c r="N52" s="1846"/>
      <c r="O52" s="1847"/>
      <c r="P52" s="1845">
        <v>19335</v>
      </c>
      <c r="Q52" s="1846"/>
      <c r="R52" s="1846"/>
      <c r="S52" s="1846"/>
      <c r="T52" s="1847"/>
    </row>
    <row r="53" spans="1:20">
      <c r="A53" s="585">
        <v>1</v>
      </c>
      <c r="B53" s="596"/>
      <c r="C53" s="655"/>
      <c r="D53" s="1005"/>
      <c r="F53" s="1877" t="s">
        <v>1469</v>
      </c>
      <c r="G53" s="1878"/>
      <c r="H53" s="1878"/>
      <c r="I53" s="1878"/>
      <c r="J53" s="1879"/>
      <c r="K53" s="1843">
        <v>9820143717</v>
      </c>
      <c r="L53" s="1844"/>
      <c r="M53" s="1844"/>
      <c r="N53" s="1844"/>
      <c r="O53" s="1824"/>
      <c r="P53" s="1843">
        <v>9820143717</v>
      </c>
      <c r="Q53" s="1844"/>
      <c r="R53" s="1844"/>
      <c r="S53" s="1844"/>
      <c r="T53" s="1824"/>
    </row>
    <row r="54" spans="1:20">
      <c r="A54" s="566">
        <v>2</v>
      </c>
      <c r="B54" s="1009"/>
      <c r="C54" s="655"/>
      <c r="D54" s="1005"/>
      <c r="F54" s="1877" t="s">
        <v>1470</v>
      </c>
      <c r="G54" s="1878"/>
      <c r="H54" s="1878"/>
      <c r="I54" s="1878"/>
      <c r="J54" s="1879"/>
      <c r="K54" s="1843">
        <v>9820143717</v>
      </c>
      <c r="L54" s="1844"/>
      <c r="M54" s="1844"/>
      <c r="N54" s="1844"/>
      <c r="O54" s="1824"/>
      <c r="P54" s="1843">
        <v>9820143717</v>
      </c>
      <c r="Q54" s="1844"/>
      <c r="R54" s="1844"/>
      <c r="S54" s="1844"/>
      <c r="T54" s="1824"/>
    </row>
    <row r="55" spans="1:20">
      <c r="A55" s="566">
        <v>3</v>
      </c>
      <c r="B55" s="1009"/>
      <c r="C55" s="655"/>
      <c r="D55" s="1005"/>
      <c r="F55" s="1877" t="s">
        <v>1471</v>
      </c>
      <c r="G55" s="1878"/>
      <c r="H55" s="1878"/>
      <c r="I55" s="1878"/>
      <c r="J55" s="1879"/>
      <c r="K55" s="1843" t="s">
        <v>6061</v>
      </c>
      <c r="L55" s="1844"/>
      <c r="M55" s="1844"/>
      <c r="N55" s="1844"/>
      <c r="O55" s="1824"/>
      <c r="P55" s="1843" t="s">
        <v>6061</v>
      </c>
      <c r="Q55" s="1844"/>
      <c r="R55" s="1844"/>
      <c r="S55" s="1844"/>
      <c r="T55" s="1824"/>
    </row>
    <row r="56" spans="1:20">
      <c r="A56" s="566">
        <v>4</v>
      </c>
      <c r="B56" s="1009"/>
      <c r="C56" s="655"/>
      <c r="D56" s="1005"/>
      <c r="F56" s="1877" t="s">
        <v>1472</v>
      </c>
      <c r="G56" s="1878"/>
      <c r="H56" s="1878"/>
      <c r="I56" s="1878"/>
      <c r="J56" s="1879"/>
      <c r="K56" s="1843" t="s">
        <v>884</v>
      </c>
      <c r="L56" s="1844"/>
      <c r="M56" s="1844"/>
      <c r="N56" s="1844"/>
      <c r="O56" s="1824"/>
      <c r="P56" s="1843" t="s">
        <v>884</v>
      </c>
      <c r="Q56" s="1844"/>
      <c r="R56" s="1844"/>
      <c r="S56" s="1844"/>
      <c r="T56" s="1824"/>
    </row>
    <row r="57" spans="1:20">
      <c r="A57" s="566">
        <v>5</v>
      </c>
      <c r="B57" s="1009"/>
      <c r="C57" s="655"/>
      <c r="D57" s="1005"/>
      <c r="F57" s="1837"/>
      <c r="G57" s="1838"/>
      <c r="H57" s="1838"/>
      <c r="I57" s="1838"/>
      <c r="J57" s="1884"/>
      <c r="K57" s="1848"/>
      <c r="L57" s="1849"/>
      <c r="M57" s="1849"/>
      <c r="N57" s="1849"/>
      <c r="O57" s="1839"/>
      <c r="P57" s="1848"/>
      <c r="Q57" s="1849"/>
      <c r="R57" s="1849"/>
      <c r="S57" s="1849"/>
      <c r="T57" s="1839"/>
    </row>
    <row r="58" spans="1:20" ht="15" hidden="1" customHeight="1">
      <c r="A58" s="566">
        <v>6</v>
      </c>
      <c r="B58" s="1009"/>
      <c r="C58" s="655"/>
      <c r="D58" s="1005"/>
      <c r="F58" s="1513" t="s">
        <v>1473</v>
      </c>
      <c r="G58" s="1821"/>
      <c r="H58" s="1821"/>
      <c r="I58" s="1821"/>
      <c r="J58" s="1883"/>
      <c r="K58" s="1850" t="s">
        <v>1416</v>
      </c>
      <c r="L58" s="1851"/>
      <c r="M58" s="1851"/>
      <c r="N58" s="1851"/>
      <c r="O58" s="1514"/>
      <c r="P58" s="1850" t="s">
        <v>1416</v>
      </c>
      <c r="Q58" s="1851"/>
      <c r="R58" s="1851"/>
      <c r="S58" s="1851"/>
      <c r="T58" s="1514"/>
    </row>
    <row r="59" spans="1:20" ht="15" hidden="1" customHeight="1">
      <c r="A59" s="566">
        <v>7</v>
      </c>
      <c r="B59" s="1009"/>
      <c r="C59" s="655"/>
      <c r="D59" s="1005"/>
      <c r="F59" s="1877" t="s">
        <v>1474</v>
      </c>
      <c r="G59" s="1878"/>
      <c r="H59" s="1878"/>
      <c r="I59" s="1878"/>
      <c r="J59" s="1879"/>
      <c r="K59" s="1843"/>
      <c r="L59" s="1844"/>
      <c r="M59" s="1844"/>
      <c r="N59" s="1844"/>
      <c r="O59" s="1824"/>
      <c r="P59" s="1843"/>
      <c r="Q59" s="1844"/>
      <c r="R59" s="1844"/>
      <c r="S59" s="1844"/>
      <c r="T59" s="1824"/>
    </row>
    <row r="60" spans="1:20" ht="15" hidden="1" customHeight="1">
      <c r="A60" s="566">
        <v>8</v>
      </c>
      <c r="B60" s="1009"/>
      <c r="C60" s="655"/>
      <c r="D60" s="1005"/>
      <c r="F60" s="1877" t="s">
        <v>1475</v>
      </c>
      <c r="G60" s="1878"/>
      <c r="H60" s="1878"/>
      <c r="I60" s="1878"/>
      <c r="J60" s="1879"/>
      <c r="K60" s="1843"/>
      <c r="L60" s="1844"/>
      <c r="M60" s="1844"/>
      <c r="N60" s="1844"/>
      <c r="O60" s="1824"/>
      <c r="P60" s="1843"/>
      <c r="Q60" s="1844"/>
      <c r="R60" s="1844"/>
      <c r="S60" s="1844"/>
      <c r="T60" s="1824"/>
    </row>
    <row r="61" spans="1:20" ht="15" hidden="1" customHeight="1">
      <c r="A61" s="566">
        <v>9</v>
      </c>
      <c r="B61" s="1009"/>
      <c r="C61" s="655"/>
      <c r="D61" s="1005"/>
      <c r="F61" s="1877" t="s">
        <v>1476</v>
      </c>
      <c r="G61" s="1878"/>
      <c r="H61" s="1878"/>
      <c r="I61" s="1878"/>
      <c r="J61" s="1879"/>
      <c r="K61" s="1843"/>
      <c r="L61" s="1844"/>
      <c r="M61" s="1844"/>
      <c r="N61" s="1844"/>
      <c r="O61" s="1824"/>
      <c r="P61" s="1843"/>
      <c r="Q61" s="1844"/>
      <c r="R61" s="1844"/>
      <c r="S61" s="1844"/>
      <c r="T61" s="1824"/>
    </row>
    <row r="62" spans="1:20" ht="15" hidden="1" customHeight="1">
      <c r="A62" s="566">
        <v>10</v>
      </c>
      <c r="B62" s="1009"/>
      <c r="C62" s="655"/>
      <c r="D62" s="1005"/>
      <c r="F62" s="1877" t="s">
        <v>1477</v>
      </c>
      <c r="G62" s="1878"/>
      <c r="H62" s="1878"/>
      <c r="I62" s="1878"/>
      <c r="J62" s="1879"/>
      <c r="K62" s="1843"/>
      <c r="L62" s="1844"/>
      <c r="M62" s="1844"/>
      <c r="N62" s="1844"/>
      <c r="O62" s="1824"/>
      <c r="P62" s="1843"/>
      <c r="Q62" s="1844"/>
      <c r="R62" s="1844"/>
      <c r="S62" s="1844"/>
      <c r="T62" s="1824"/>
    </row>
    <row r="63" spans="1:20" ht="15" hidden="1" customHeight="1">
      <c r="A63" s="566">
        <v>11</v>
      </c>
      <c r="B63" s="1009"/>
      <c r="C63" s="655"/>
      <c r="D63" s="1005"/>
      <c r="F63" s="1877" t="s">
        <v>1478</v>
      </c>
      <c r="G63" s="1878"/>
      <c r="H63" s="1878"/>
      <c r="I63" s="1878"/>
      <c r="J63" s="1879"/>
      <c r="K63" s="1843"/>
      <c r="L63" s="1844"/>
      <c r="M63" s="1844"/>
      <c r="N63" s="1844"/>
      <c r="O63" s="1824"/>
      <c r="P63" s="1843"/>
      <c r="Q63" s="1844"/>
      <c r="R63" s="1844"/>
      <c r="S63" s="1844"/>
      <c r="T63" s="1824"/>
    </row>
    <row r="64" spans="1:20" ht="15" hidden="1" customHeight="1">
      <c r="A64" s="566">
        <v>12</v>
      </c>
      <c r="B64" s="1009"/>
      <c r="C64" s="655"/>
      <c r="D64" s="1005"/>
      <c r="F64" s="1877" t="s">
        <v>1479</v>
      </c>
      <c r="G64" s="1878"/>
      <c r="H64" s="1878"/>
      <c r="I64" s="1878"/>
      <c r="J64" s="1879"/>
      <c r="K64" s="1843"/>
      <c r="L64" s="1844"/>
      <c r="M64" s="1844"/>
      <c r="N64" s="1844"/>
      <c r="O64" s="1824"/>
      <c r="P64" s="1843"/>
      <c r="Q64" s="1844"/>
      <c r="R64" s="1844"/>
      <c r="S64" s="1844"/>
      <c r="T64" s="1824"/>
    </row>
    <row r="65" spans="1:20" ht="15" hidden="1" customHeight="1">
      <c r="A65" s="566">
        <v>13</v>
      </c>
      <c r="B65" s="1009"/>
      <c r="C65" s="655"/>
      <c r="D65" s="1005"/>
      <c r="F65" s="1877" t="s">
        <v>1480</v>
      </c>
      <c r="G65" s="1878"/>
      <c r="H65" s="1878"/>
      <c r="I65" s="1878"/>
      <c r="J65" s="1879"/>
      <c r="K65" s="1845"/>
      <c r="L65" s="1846"/>
      <c r="M65" s="1846"/>
      <c r="N65" s="1846"/>
      <c r="O65" s="1847"/>
      <c r="P65" s="1845"/>
      <c r="Q65" s="1846"/>
      <c r="R65" s="1846"/>
      <c r="S65" s="1846"/>
      <c r="T65" s="1847"/>
    </row>
    <row r="66" spans="1:20" ht="15" hidden="1" customHeight="1">
      <c r="A66" s="566">
        <v>14</v>
      </c>
      <c r="B66" s="1009"/>
      <c r="C66" s="655"/>
      <c r="D66" s="1005"/>
      <c r="F66" s="1877" t="s">
        <v>1481</v>
      </c>
      <c r="G66" s="1878"/>
      <c r="H66" s="1878"/>
      <c r="I66" s="1878"/>
      <c r="J66" s="1879"/>
      <c r="K66" s="1843"/>
      <c r="L66" s="1844"/>
      <c r="M66" s="1844"/>
      <c r="N66" s="1844"/>
      <c r="O66" s="1824"/>
      <c r="P66" s="1843"/>
      <c r="Q66" s="1844"/>
      <c r="R66" s="1844"/>
      <c r="S66" s="1844"/>
      <c r="T66" s="1824"/>
    </row>
    <row r="67" spans="1:20" ht="15" hidden="1" customHeight="1">
      <c r="A67" s="566">
        <v>15</v>
      </c>
      <c r="B67" s="1009"/>
      <c r="C67" s="655"/>
      <c r="D67" s="1005"/>
      <c r="F67" s="1837"/>
      <c r="G67" s="1838"/>
      <c r="H67" s="1838"/>
      <c r="I67" s="1838"/>
      <c r="J67" s="1884"/>
      <c r="K67" s="1848"/>
      <c r="L67" s="1849"/>
      <c r="M67" s="1849"/>
      <c r="N67" s="1849"/>
      <c r="O67" s="1839"/>
      <c r="P67" s="1848"/>
      <c r="Q67" s="1849"/>
      <c r="R67" s="1849"/>
      <c r="S67" s="1849"/>
      <c r="T67" s="1839"/>
    </row>
    <row r="68" spans="1:20">
      <c r="A68" s="566">
        <v>16</v>
      </c>
      <c r="B68" s="1009"/>
      <c r="C68" s="655"/>
      <c r="D68" s="1005"/>
      <c r="F68" s="1513" t="s">
        <v>1482</v>
      </c>
      <c r="G68" s="1821"/>
      <c r="H68" s="1821"/>
      <c r="I68" s="1821"/>
      <c r="J68" s="1883"/>
      <c r="K68" s="1850" t="str">
        <f>K3</f>
        <v>Site1</v>
      </c>
      <c r="L68" s="1851"/>
      <c r="M68" s="1851"/>
      <c r="N68" s="1851"/>
      <c r="O68" s="1514"/>
      <c r="P68" s="1850" t="str">
        <f>P3</f>
        <v>Site2</v>
      </c>
      <c r="Q68" s="1851"/>
      <c r="R68" s="1851"/>
      <c r="S68" s="1851"/>
      <c r="T68" s="1514"/>
    </row>
    <row r="69" spans="1:20">
      <c r="A69" s="566">
        <v>17</v>
      </c>
      <c r="B69" s="1009"/>
      <c r="C69" s="655"/>
      <c r="D69" s="1005"/>
      <c r="F69" s="1877" t="s">
        <v>1483</v>
      </c>
      <c r="G69" s="1878"/>
      <c r="H69" s="1878"/>
      <c r="I69" s="1878"/>
      <c r="J69" s="1879"/>
      <c r="K69" s="1843">
        <v>12</v>
      </c>
      <c r="L69" s="1844"/>
      <c r="M69" s="1844"/>
      <c r="N69" s="1844"/>
      <c r="O69" s="1824"/>
      <c r="P69" s="1843">
        <v>12</v>
      </c>
      <c r="Q69" s="1844"/>
      <c r="R69" s="1844"/>
      <c r="S69" s="1844"/>
      <c r="T69" s="1824"/>
    </row>
    <row r="70" spans="1:20">
      <c r="A70" s="566">
        <v>18</v>
      </c>
      <c r="B70" s="1009"/>
      <c r="C70" s="655"/>
      <c r="D70" s="1005"/>
      <c r="F70" s="1877" t="s">
        <v>1484</v>
      </c>
      <c r="G70" s="1878"/>
      <c r="H70" s="1878"/>
      <c r="I70" s="1878"/>
      <c r="J70" s="1879"/>
      <c r="K70" s="1843"/>
      <c r="L70" s="1844"/>
      <c r="M70" s="1844"/>
      <c r="N70" s="1844"/>
      <c r="O70" s="1824"/>
      <c r="P70" s="1843"/>
      <c r="Q70" s="1844"/>
      <c r="R70" s="1844"/>
      <c r="S70" s="1844"/>
      <c r="T70" s="1824"/>
    </row>
    <row r="71" spans="1:20">
      <c r="A71" s="566">
        <v>19</v>
      </c>
      <c r="B71" s="1009"/>
      <c r="C71" s="655"/>
      <c r="D71" s="1005"/>
      <c r="F71" s="1877" t="s">
        <v>1485</v>
      </c>
      <c r="G71" s="1878"/>
      <c r="H71" s="1878"/>
      <c r="I71" s="1878"/>
      <c r="J71" s="1879"/>
      <c r="K71" s="1843" t="s">
        <v>6056</v>
      </c>
      <c r="L71" s="1844"/>
      <c r="M71" s="1844"/>
      <c r="N71" s="1844"/>
      <c r="O71" s="1824"/>
      <c r="P71" s="1843" t="s">
        <v>6056</v>
      </c>
      <c r="Q71" s="1844"/>
      <c r="R71" s="1844"/>
      <c r="S71" s="1844"/>
      <c r="T71" s="1824"/>
    </row>
    <row r="72" spans="1:20">
      <c r="A72" s="566">
        <v>20</v>
      </c>
      <c r="B72" s="1009"/>
      <c r="C72" s="655"/>
      <c r="D72" s="1005"/>
      <c r="F72" s="1877" t="s">
        <v>1486</v>
      </c>
      <c r="G72" s="1878"/>
      <c r="H72" s="1878"/>
      <c r="I72" s="1878"/>
      <c r="J72" s="1879"/>
      <c r="K72" s="1843" t="s">
        <v>447</v>
      </c>
      <c r="L72" s="1844"/>
      <c r="M72" s="1844"/>
      <c r="N72" s="1844"/>
      <c r="O72" s="1824"/>
      <c r="P72" s="1843" t="s">
        <v>447</v>
      </c>
      <c r="Q72" s="1844"/>
      <c r="R72" s="1844"/>
      <c r="S72" s="1844"/>
      <c r="T72" s="1824"/>
    </row>
    <row r="73" spans="1:20">
      <c r="A73" s="566">
        <v>21</v>
      </c>
      <c r="B73" s="1009"/>
      <c r="C73" s="655"/>
      <c r="D73" s="1005"/>
      <c r="F73" s="1877" t="s">
        <v>1487</v>
      </c>
      <c r="G73" s="1878"/>
      <c r="H73" s="1878"/>
      <c r="I73" s="1878"/>
      <c r="J73" s="1879"/>
      <c r="K73" s="1843"/>
      <c r="L73" s="1844"/>
      <c r="M73" s="1844"/>
      <c r="N73" s="1844"/>
      <c r="O73" s="1824"/>
      <c r="P73" s="1843"/>
      <c r="Q73" s="1844"/>
      <c r="R73" s="1844"/>
      <c r="S73" s="1844"/>
      <c r="T73" s="1824"/>
    </row>
    <row r="74" spans="1:20">
      <c r="A74" s="566">
        <v>22</v>
      </c>
      <c r="B74" s="1009"/>
      <c r="C74" s="655"/>
      <c r="D74" s="1005"/>
      <c r="F74" s="1877" t="s">
        <v>1424</v>
      </c>
      <c r="G74" s="1878"/>
      <c r="H74" s="1878"/>
      <c r="I74" s="1878"/>
      <c r="J74" s="1879"/>
      <c r="K74" s="1843" t="s">
        <v>6043</v>
      </c>
      <c r="L74" s="1844"/>
      <c r="M74" s="1844"/>
      <c r="N74" s="1844"/>
      <c r="O74" s="1824"/>
      <c r="P74" s="1843" t="s">
        <v>6043</v>
      </c>
      <c r="Q74" s="1844"/>
      <c r="R74" s="1844"/>
      <c r="S74" s="1844"/>
      <c r="T74" s="1824"/>
    </row>
    <row r="75" spans="1:20">
      <c r="A75" s="566">
        <v>23</v>
      </c>
      <c r="B75" s="1009"/>
      <c r="C75" s="655"/>
      <c r="D75" s="1005"/>
      <c r="F75" s="1877" t="s">
        <v>1425</v>
      </c>
      <c r="G75" s="1878"/>
      <c r="H75" s="1878"/>
      <c r="I75" s="1878"/>
      <c r="J75" s="1879"/>
      <c r="K75" s="1843" t="s">
        <v>775</v>
      </c>
      <c r="L75" s="1844"/>
      <c r="M75" s="1844"/>
      <c r="N75" s="1844"/>
      <c r="O75" s="1824"/>
      <c r="P75" s="1843" t="s">
        <v>775</v>
      </c>
      <c r="Q75" s="1844"/>
      <c r="R75" s="1844"/>
      <c r="S75" s="1844"/>
      <c r="T75" s="1824"/>
    </row>
    <row r="76" spans="1:20">
      <c r="A76" s="566">
        <v>24</v>
      </c>
      <c r="B76" s="1009"/>
      <c r="C76" s="655"/>
      <c r="D76" s="1005"/>
      <c r="F76" s="1877" t="s">
        <v>1426</v>
      </c>
      <c r="G76" s="1878"/>
      <c r="H76" s="1878"/>
      <c r="I76" s="1878"/>
      <c r="J76" s="1879"/>
      <c r="K76" s="1845">
        <v>19335</v>
      </c>
      <c r="L76" s="1846"/>
      <c r="M76" s="1846"/>
      <c r="N76" s="1846"/>
      <c r="O76" s="1847"/>
      <c r="P76" s="1845">
        <v>19335</v>
      </c>
      <c r="Q76" s="1846"/>
      <c r="R76" s="1846"/>
      <c r="S76" s="1846"/>
      <c r="T76" s="1847"/>
    </row>
    <row r="77" spans="1:20">
      <c r="A77" s="566">
        <v>25</v>
      </c>
      <c r="B77" s="1009"/>
      <c r="C77" s="655"/>
      <c r="D77" s="1005"/>
      <c r="F77" s="1877" t="s">
        <v>1488</v>
      </c>
      <c r="G77" s="1878"/>
      <c r="H77" s="1878"/>
      <c r="I77" s="1878"/>
      <c r="J77" s="1879"/>
      <c r="K77" s="1843"/>
      <c r="L77" s="1844"/>
      <c r="M77" s="1844"/>
      <c r="N77" s="1844"/>
      <c r="O77" s="1824"/>
      <c r="P77" s="1843"/>
      <c r="Q77" s="1844"/>
      <c r="R77" s="1844"/>
      <c r="S77" s="1844"/>
      <c r="T77" s="1824"/>
    </row>
    <row r="78" spans="1:20">
      <c r="A78" s="566">
        <v>26</v>
      </c>
      <c r="B78" s="1009"/>
      <c r="C78" s="655"/>
      <c r="D78" s="1005"/>
      <c r="F78" s="1877" t="s">
        <v>1489</v>
      </c>
      <c r="G78" s="1878"/>
      <c r="H78" s="1878"/>
      <c r="I78" s="1878"/>
      <c r="J78" s="1879"/>
      <c r="K78" s="1843"/>
      <c r="L78" s="1844"/>
      <c r="M78" s="1844"/>
      <c r="N78" s="1844"/>
      <c r="O78" s="1824"/>
      <c r="P78" s="1843"/>
      <c r="Q78" s="1844"/>
      <c r="R78" s="1844"/>
      <c r="S78" s="1844"/>
      <c r="T78" s="1824"/>
    </row>
    <row r="79" spans="1:20">
      <c r="A79" s="566">
        <v>27</v>
      </c>
      <c r="B79" s="1009"/>
      <c r="C79" s="655"/>
      <c r="D79" s="1005"/>
      <c r="F79" s="1877" t="s">
        <v>1490</v>
      </c>
      <c r="G79" s="1878"/>
      <c r="H79" s="1878"/>
      <c r="I79" s="1878"/>
      <c r="J79" s="1879"/>
      <c r="K79" s="1843"/>
      <c r="L79" s="1844"/>
      <c r="M79" s="1844"/>
      <c r="N79" s="1844"/>
      <c r="O79" s="1824"/>
      <c r="P79" s="1843"/>
      <c r="Q79" s="1844"/>
      <c r="R79" s="1844"/>
      <c r="S79" s="1844"/>
      <c r="T79" s="1824"/>
    </row>
    <row r="80" spans="1:20">
      <c r="A80" s="566">
        <v>28</v>
      </c>
      <c r="B80" s="1009"/>
      <c r="C80" s="655"/>
      <c r="D80" s="1005"/>
      <c r="F80" s="1877" t="s">
        <v>1491</v>
      </c>
      <c r="G80" s="1878"/>
      <c r="H80" s="1878"/>
      <c r="I80" s="1878"/>
      <c r="J80" s="1879"/>
      <c r="K80" s="1843"/>
      <c r="L80" s="1844"/>
      <c r="M80" s="1844"/>
      <c r="N80" s="1844"/>
      <c r="O80" s="1824"/>
      <c r="P80" s="1843"/>
      <c r="Q80" s="1844"/>
      <c r="R80" s="1844"/>
      <c r="S80" s="1844"/>
      <c r="T80" s="1824"/>
    </row>
    <row r="81" spans="1:20">
      <c r="A81" s="566">
        <v>29</v>
      </c>
      <c r="B81" s="1009"/>
      <c r="C81" s="655"/>
      <c r="D81" s="1005"/>
      <c r="F81" s="1877" t="s">
        <v>1492</v>
      </c>
      <c r="G81" s="1878"/>
      <c r="H81" s="1878"/>
      <c r="I81" s="1878"/>
      <c r="J81" s="1879"/>
      <c r="K81" s="1843"/>
      <c r="L81" s="1844"/>
      <c r="M81" s="1844"/>
      <c r="N81" s="1844"/>
      <c r="O81" s="1824"/>
      <c r="P81" s="1843"/>
      <c r="Q81" s="1844"/>
      <c r="R81" s="1844"/>
      <c r="S81" s="1844"/>
      <c r="T81" s="1824"/>
    </row>
    <row r="82" spans="1:20">
      <c r="A82" s="566">
        <v>30</v>
      </c>
      <c r="B82" s="1009"/>
      <c r="C82" s="655"/>
      <c r="D82" s="1005"/>
      <c r="F82" s="1837"/>
      <c r="G82" s="1838"/>
      <c r="H82" s="1838"/>
      <c r="I82" s="1838"/>
      <c r="J82" s="1884"/>
      <c r="K82" s="1848"/>
      <c r="L82" s="1849"/>
      <c r="M82" s="1849"/>
      <c r="N82" s="1849"/>
      <c r="O82" s="1839"/>
      <c r="P82" s="1848"/>
      <c r="Q82" s="1849"/>
      <c r="R82" s="1849"/>
      <c r="S82" s="1849"/>
      <c r="T82" s="1839"/>
    </row>
    <row r="83" spans="1:20">
      <c r="A83" s="566">
        <v>31</v>
      </c>
      <c r="B83" s="1009"/>
      <c r="C83" s="655"/>
      <c r="D83" s="1005"/>
      <c r="F83" s="1513" t="s">
        <v>1493</v>
      </c>
      <c r="G83" s="1821"/>
      <c r="H83" s="1821"/>
      <c r="I83" s="1821"/>
      <c r="J83" s="1883"/>
      <c r="K83" s="1513" t="str">
        <f>K3</f>
        <v>Site1</v>
      </c>
      <c r="L83" s="1821"/>
      <c r="M83" s="1821"/>
      <c r="N83" s="1821"/>
      <c r="O83" s="1514"/>
      <c r="P83" s="1513" t="str">
        <f>P3</f>
        <v>Site2</v>
      </c>
      <c r="Q83" s="1821"/>
      <c r="R83" s="1821"/>
      <c r="S83" s="1821"/>
      <c r="T83" s="1514"/>
    </row>
    <row r="84" spans="1:20" ht="41.25" customHeight="1">
      <c r="A84" s="566">
        <v>32</v>
      </c>
      <c r="B84" s="1009"/>
      <c r="C84" s="655"/>
      <c r="D84" s="1005"/>
      <c r="F84" s="1885"/>
      <c r="G84" s="1886"/>
      <c r="H84" s="1886"/>
      <c r="I84" s="1886"/>
      <c r="J84" s="1886"/>
      <c r="K84" s="572" t="s">
        <v>35</v>
      </c>
      <c r="L84" s="573" t="s">
        <v>1494</v>
      </c>
      <c r="M84" s="573" t="s">
        <v>1495</v>
      </c>
      <c r="N84" s="573" t="s">
        <v>1496</v>
      </c>
      <c r="O84" s="574" t="s">
        <v>891</v>
      </c>
      <c r="P84" s="572" t="s">
        <v>35</v>
      </c>
      <c r="Q84" s="573" t="s">
        <v>1494</v>
      </c>
      <c r="R84" s="573" t="s">
        <v>1495</v>
      </c>
      <c r="S84" s="573" t="s">
        <v>1496</v>
      </c>
      <c r="T84" s="574" t="s">
        <v>891</v>
      </c>
    </row>
    <row r="85" spans="1:20">
      <c r="A85" s="566">
        <v>33</v>
      </c>
      <c r="B85" s="1009"/>
      <c r="C85" s="655"/>
      <c r="D85" s="1005"/>
      <c r="F85" s="1877" t="s">
        <v>704</v>
      </c>
      <c r="G85" s="1878"/>
      <c r="H85" s="1878"/>
      <c r="I85" s="1878"/>
      <c r="J85" s="1879"/>
      <c r="K85" s="615">
        <v>6</v>
      </c>
      <c r="L85" s="576">
        <v>0</v>
      </c>
      <c r="M85" s="576">
        <f>K85*L85</f>
        <v>0</v>
      </c>
      <c r="N85" s="576">
        <v>0</v>
      </c>
      <c r="O85" s="577">
        <f>K85*N85</f>
        <v>0</v>
      </c>
      <c r="P85" s="615">
        <v>6</v>
      </c>
      <c r="Q85" s="576">
        <v>0</v>
      </c>
      <c r="R85" s="576">
        <f>P85*Q85</f>
        <v>0</v>
      </c>
      <c r="S85" s="576">
        <v>0</v>
      </c>
      <c r="T85" s="577">
        <f>P85*S85</f>
        <v>0</v>
      </c>
    </row>
    <row r="86" spans="1:20">
      <c r="A86" s="566">
        <v>34</v>
      </c>
      <c r="B86" s="1009"/>
      <c r="C86" s="655"/>
      <c r="D86" s="1005"/>
      <c r="F86" s="1877" t="s">
        <v>731</v>
      </c>
      <c r="G86" s="1878"/>
      <c r="H86" s="1878"/>
      <c r="I86" s="1878"/>
      <c r="J86" s="1879"/>
      <c r="K86" s="575">
        <v>6</v>
      </c>
      <c r="L86" s="576">
        <f>IF(AND(Config_Seats&gt;=0,Config_Seats&lt;10),44.95-IFERROR(VLOOKUP(K143,Promos_Discount,6,FALSE),0),IF(AND(Config_Seats&gt;=10,Config_Seats&lt;20),39.95-IFERROR(VLOOKUP(K143,Promos_Discount,7,FALSE),0),IF(Config_Seats&gt;=20,34.95-IFERROR(VLOOKUP(K143,Promos_Discount,8,FALSE),0),0)))</f>
        <v>39.950000000000003</v>
      </c>
      <c r="M86" s="576">
        <f t="shared" ref="M86:M105" si="0">K86*L86</f>
        <v>239.70000000000002</v>
      </c>
      <c r="N86" s="576">
        <f>IF(OR($B$45="Renewal",K159&lt;&gt;""),0,29.95)</f>
        <v>29.95</v>
      </c>
      <c r="O86" s="577">
        <f t="shared" ref="O86:O105" si="1">K86*N86</f>
        <v>179.7</v>
      </c>
      <c r="P86" s="575">
        <v>6</v>
      </c>
      <c r="Q86" s="576">
        <f>IF(AND(Config_Seats&gt;=0,Config_Seats&lt;10),44.95-IFERROR(VLOOKUP(P143,Promos_Discount,6,FALSE),0),IF(AND(Config_Seats&gt;=10,Config_Seats&lt;20),39.95-IFERROR(VLOOKUP(P143,Promos_Discount,7,FALSE),0),IF(Config_Seats&gt;=20,34.95-IFERROR(VLOOKUP(P143,Promos_Discount,8,FALSE),0),0)))</f>
        <v>39.950000000000003</v>
      </c>
      <c r="R86" s="576">
        <f t="shared" ref="R86:R105" si="2">P86*Q86</f>
        <v>239.70000000000002</v>
      </c>
      <c r="S86" s="576">
        <f>IF(OR($B$45="Renewal",P159&lt;&gt;""),0,29.95)</f>
        <v>29.95</v>
      </c>
      <c r="T86" s="577">
        <f t="shared" ref="T86:T105" si="3">P86*S86</f>
        <v>179.7</v>
      </c>
    </row>
    <row r="87" spans="1:20">
      <c r="A87" s="566">
        <v>35</v>
      </c>
      <c r="B87" s="1009"/>
      <c r="C87" s="655"/>
      <c r="D87" s="1005"/>
      <c r="F87" s="1877" t="s">
        <v>855</v>
      </c>
      <c r="G87" s="1878"/>
      <c r="H87" s="1878"/>
      <c r="I87" s="1878"/>
      <c r="J87" s="1879"/>
      <c r="K87" s="575">
        <v>1</v>
      </c>
      <c r="L87" s="576">
        <v>0</v>
      </c>
      <c r="M87" s="576">
        <f t="shared" si="0"/>
        <v>0</v>
      </c>
      <c r="N87" s="576">
        <v>0</v>
      </c>
      <c r="O87" s="577">
        <f t="shared" si="1"/>
        <v>0</v>
      </c>
      <c r="P87" s="575">
        <v>1</v>
      </c>
      <c r="Q87" s="576">
        <v>0</v>
      </c>
      <c r="R87" s="576">
        <f t="shared" si="2"/>
        <v>0</v>
      </c>
      <c r="S87" s="576">
        <v>0</v>
      </c>
      <c r="T87" s="577">
        <f t="shared" si="3"/>
        <v>0</v>
      </c>
    </row>
    <row r="88" spans="1:20">
      <c r="A88" s="566">
        <v>36</v>
      </c>
      <c r="B88" s="1009"/>
      <c r="C88" s="655"/>
      <c r="D88" s="1005"/>
      <c r="F88" s="1877" t="s">
        <v>49</v>
      </c>
      <c r="G88" s="1878"/>
      <c r="H88" s="1878"/>
      <c r="I88" s="1878"/>
      <c r="J88" s="1879"/>
      <c r="K88" s="575"/>
      <c r="L88" s="576">
        <v>29.95</v>
      </c>
      <c r="M88" s="576">
        <f t="shared" si="0"/>
        <v>0</v>
      </c>
      <c r="N88" s="576">
        <f>IF(OR($B$45="Renewal",K159&lt;&gt;""),0,12)</f>
        <v>12</v>
      </c>
      <c r="O88" s="577">
        <f t="shared" si="1"/>
        <v>0</v>
      </c>
      <c r="P88" s="575"/>
      <c r="Q88" s="576">
        <v>29.95</v>
      </c>
      <c r="R88" s="576">
        <f t="shared" si="2"/>
        <v>0</v>
      </c>
      <c r="S88" s="576">
        <f>IF(OR($B$45="Renewal",P159&lt;&gt;""),0,12)</f>
        <v>12</v>
      </c>
      <c r="T88" s="577">
        <f t="shared" si="3"/>
        <v>0</v>
      </c>
    </row>
    <row r="89" spans="1:20">
      <c r="A89" s="566">
        <v>37</v>
      </c>
      <c r="B89" s="1009"/>
      <c r="C89" s="655"/>
      <c r="D89" s="1005"/>
      <c r="F89" s="1877" t="s">
        <v>51</v>
      </c>
      <c r="G89" s="1878"/>
      <c r="H89" s="1878"/>
      <c r="I89" s="1878"/>
      <c r="J89" s="1879"/>
      <c r="K89" s="575">
        <v>1</v>
      </c>
      <c r="L89" s="576">
        <v>0</v>
      </c>
      <c r="M89" s="576">
        <f t="shared" si="0"/>
        <v>0</v>
      </c>
      <c r="N89" s="576">
        <v>0</v>
      </c>
      <c r="O89" s="577">
        <f t="shared" si="1"/>
        <v>0</v>
      </c>
      <c r="P89" s="575">
        <v>1</v>
      </c>
      <c r="Q89" s="576">
        <v>0</v>
      </c>
      <c r="R89" s="576">
        <f t="shared" si="2"/>
        <v>0</v>
      </c>
      <c r="S89" s="576">
        <v>0</v>
      </c>
      <c r="T89" s="577">
        <f t="shared" si="3"/>
        <v>0</v>
      </c>
    </row>
    <row r="90" spans="1:20">
      <c r="A90" s="566">
        <v>38</v>
      </c>
      <c r="B90" s="1009"/>
      <c r="C90" s="655"/>
      <c r="D90" s="1005"/>
      <c r="F90" s="1877" t="s">
        <v>737</v>
      </c>
      <c r="G90" s="1878"/>
      <c r="H90" s="1878"/>
      <c r="I90" s="1878"/>
      <c r="J90" s="1879"/>
      <c r="K90" s="575">
        <v>1</v>
      </c>
      <c r="L90" s="576">
        <v>9.9499999999999993</v>
      </c>
      <c r="M90" s="576">
        <f t="shared" si="0"/>
        <v>9.9499999999999993</v>
      </c>
      <c r="N90" s="576">
        <f>IF(OR($B$45="Renewal",K159&lt;&gt;""),0,12)</f>
        <v>12</v>
      </c>
      <c r="O90" s="577">
        <f t="shared" si="1"/>
        <v>12</v>
      </c>
      <c r="P90" s="575">
        <v>1</v>
      </c>
      <c r="Q90" s="576">
        <v>9.9499999999999993</v>
      </c>
      <c r="R90" s="576">
        <f t="shared" si="2"/>
        <v>9.9499999999999993</v>
      </c>
      <c r="S90" s="576">
        <f>IF(OR($B$45="Renewal",P159&lt;&gt;""),0,12)</f>
        <v>12</v>
      </c>
      <c r="T90" s="577">
        <f t="shared" si="3"/>
        <v>12</v>
      </c>
    </row>
    <row r="91" spans="1:20">
      <c r="A91" s="566">
        <v>39</v>
      </c>
      <c r="B91" s="1009"/>
      <c r="C91" s="655"/>
      <c r="D91" s="1005"/>
      <c r="F91" s="1877" t="s">
        <v>52</v>
      </c>
      <c r="G91" s="1878"/>
      <c r="H91" s="1878"/>
      <c r="I91" s="1878"/>
      <c r="J91" s="1879"/>
      <c r="K91" s="575"/>
      <c r="L91" s="576">
        <v>5</v>
      </c>
      <c r="M91" s="576">
        <f t="shared" si="0"/>
        <v>0</v>
      </c>
      <c r="N91" s="576">
        <v>0</v>
      </c>
      <c r="O91" s="577">
        <f t="shared" si="1"/>
        <v>0</v>
      </c>
      <c r="P91" s="575"/>
      <c r="Q91" s="576">
        <v>5</v>
      </c>
      <c r="R91" s="576">
        <f t="shared" si="2"/>
        <v>0</v>
      </c>
      <c r="S91" s="576">
        <v>0</v>
      </c>
      <c r="T91" s="577">
        <f t="shared" si="3"/>
        <v>0</v>
      </c>
    </row>
    <row r="92" spans="1:20" ht="15.75" thickBot="1">
      <c r="A92" s="566">
        <v>40</v>
      </c>
      <c r="B92" s="1010"/>
      <c r="C92" s="656"/>
      <c r="D92" s="1006"/>
      <c r="F92" s="1877" t="s">
        <v>53</v>
      </c>
      <c r="G92" s="1878"/>
      <c r="H92" s="1878"/>
      <c r="I92" s="1878"/>
      <c r="J92" s="1879"/>
      <c r="K92" s="575"/>
      <c r="L92" s="576">
        <v>0</v>
      </c>
      <c r="M92" s="576">
        <f t="shared" si="0"/>
        <v>0</v>
      </c>
      <c r="N92" s="576">
        <v>0</v>
      </c>
      <c r="O92" s="577">
        <f t="shared" si="1"/>
        <v>0</v>
      </c>
      <c r="P92" s="575"/>
      <c r="Q92" s="576">
        <v>0</v>
      </c>
      <c r="R92" s="576">
        <f t="shared" si="2"/>
        <v>0</v>
      </c>
      <c r="S92" s="576">
        <v>0</v>
      </c>
      <c r="T92" s="577">
        <f t="shared" si="3"/>
        <v>0</v>
      </c>
    </row>
    <row r="93" spans="1:20" ht="15.75" thickBot="1">
      <c r="B93" s="594" t="s">
        <v>1517</v>
      </c>
      <c r="C93" s="657">
        <f>SUM(C53:C92)</f>
        <v>0</v>
      </c>
      <c r="D93" s="597">
        <f>SUM(D53:D92)</f>
        <v>0</v>
      </c>
      <c r="F93" s="1877" t="s">
        <v>54</v>
      </c>
      <c r="G93" s="1878"/>
      <c r="H93" s="1878"/>
      <c r="I93" s="1878"/>
      <c r="J93" s="1879"/>
      <c r="K93" s="575">
        <v>1</v>
      </c>
      <c r="L93" s="576">
        <v>10</v>
      </c>
      <c r="M93" s="576">
        <f t="shared" si="0"/>
        <v>10</v>
      </c>
      <c r="N93" s="576">
        <f>IF(OR($B$45="Renewal",K159&lt;&gt;""),0,9.95)</f>
        <v>9.9499999999999993</v>
      </c>
      <c r="O93" s="577">
        <f t="shared" si="1"/>
        <v>9.9499999999999993</v>
      </c>
      <c r="P93" s="575">
        <v>1</v>
      </c>
      <c r="Q93" s="576">
        <v>10</v>
      </c>
      <c r="R93" s="576">
        <f t="shared" si="2"/>
        <v>10</v>
      </c>
      <c r="S93" s="576">
        <f>IF(OR($B$45="Renewal",P159&lt;&gt;""),0,9.95)</f>
        <v>9.9499999999999993</v>
      </c>
      <c r="T93" s="577">
        <f t="shared" si="3"/>
        <v>9.9499999999999993</v>
      </c>
    </row>
    <row r="94" spans="1:20">
      <c r="F94" s="1877" t="s">
        <v>725</v>
      </c>
      <c r="G94" s="1878"/>
      <c r="H94" s="1878"/>
      <c r="I94" s="1878"/>
      <c r="J94" s="1879"/>
      <c r="K94" s="575">
        <v>1</v>
      </c>
      <c r="L94" s="576">
        <v>0</v>
      </c>
      <c r="M94" s="576">
        <f t="shared" si="0"/>
        <v>0</v>
      </c>
      <c r="N94" s="576">
        <v>0</v>
      </c>
      <c r="O94" s="577">
        <f t="shared" si="1"/>
        <v>0</v>
      </c>
      <c r="P94" s="575">
        <v>1</v>
      </c>
      <c r="Q94" s="576">
        <v>0</v>
      </c>
      <c r="R94" s="576">
        <f t="shared" si="2"/>
        <v>0</v>
      </c>
      <c r="S94" s="576">
        <v>0</v>
      </c>
      <c r="T94" s="577">
        <f t="shared" si="3"/>
        <v>0</v>
      </c>
    </row>
    <row r="95" spans="1:20">
      <c r="F95" s="1877" t="s">
        <v>116</v>
      </c>
      <c r="G95" s="1878"/>
      <c r="H95" s="1878"/>
      <c r="I95" s="1878"/>
      <c r="J95" s="1879"/>
      <c r="K95" s="575"/>
      <c r="L95" s="576">
        <v>5</v>
      </c>
      <c r="M95" s="576">
        <f t="shared" si="0"/>
        <v>0</v>
      </c>
      <c r="N95" s="576">
        <v>0</v>
      </c>
      <c r="O95" s="577">
        <f t="shared" si="1"/>
        <v>0</v>
      </c>
      <c r="P95" s="575"/>
      <c r="Q95" s="576">
        <v>5</v>
      </c>
      <c r="R95" s="576">
        <f t="shared" si="2"/>
        <v>0</v>
      </c>
      <c r="S95" s="576">
        <v>0</v>
      </c>
      <c r="T95" s="577">
        <f t="shared" si="3"/>
        <v>0</v>
      </c>
    </row>
    <row r="96" spans="1:20">
      <c r="F96" s="1877" t="s">
        <v>117</v>
      </c>
      <c r="G96" s="1878"/>
      <c r="H96" s="1878"/>
      <c r="I96" s="1878"/>
      <c r="J96" s="1879"/>
      <c r="K96" s="575"/>
      <c r="L96" s="576">
        <v>20</v>
      </c>
      <c r="M96" s="576">
        <f t="shared" si="0"/>
        <v>0</v>
      </c>
      <c r="N96" s="576">
        <v>0</v>
      </c>
      <c r="O96" s="577">
        <f t="shared" si="1"/>
        <v>0</v>
      </c>
      <c r="P96" s="575"/>
      <c r="Q96" s="576">
        <v>20</v>
      </c>
      <c r="R96" s="576">
        <f t="shared" si="2"/>
        <v>0</v>
      </c>
      <c r="S96" s="576">
        <v>0</v>
      </c>
      <c r="T96" s="577">
        <f t="shared" si="3"/>
        <v>0</v>
      </c>
    </row>
    <row r="97" spans="6:20">
      <c r="F97" s="1877" t="s">
        <v>118</v>
      </c>
      <c r="G97" s="1878"/>
      <c r="H97" s="1878"/>
      <c r="I97" s="1878"/>
      <c r="J97" s="1879"/>
      <c r="K97" s="575"/>
      <c r="L97" s="576">
        <v>40</v>
      </c>
      <c r="M97" s="576">
        <f t="shared" si="0"/>
        <v>0</v>
      </c>
      <c r="N97" s="576">
        <v>0</v>
      </c>
      <c r="O97" s="577">
        <f t="shared" si="1"/>
        <v>0</v>
      </c>
      <c r="P97" s="575"/>
      <c r="Q97" s="576">
        <v>40</v>
      </c>
      <c r="R97" s="576">
        <f t="shared" si="2"/>
        <v>0</v>
      </c>
      <c r="S97" s="576">
        <v>0</v>
      </c>
      <c r="T97" s="577">
        <f t="shared" si="3"/>
        <v>0</v>
      </c>
    </row>
    <row r="98" spans="6:20">
      <c r="F98" s="1877" t="s">
        <v>119</v>
      </c>
      <c r="G98" s="1878"/>
      <c r="H98" s="1878"/>
      <c r="I98" s="1878"/>
      <c r="J98" s="1879"/>
      <c r="K98" s="575"/>
      <c r="L98" s="576">
        <v>100</v>
      </c>
      <c r="M98" s="576">
        <f t="shared" si="0"/>
        <v>0</v>
      </c>
      <c r="N98" s="576">
        <v>0</v>
      </c>
      <c r="O98" s="577">
        <f t="shared" si="1"/>
        <v>0</v>
      </c>
      <c r="P98" s="575"/>
      <c r="Q98" s="576">
        <v>100</v>
      </c>
      <c r="R98" s="576">
        <f t="shared" si="2"/>
        <v>0</v>
      </c>
      <c r="S98" s="576">
        <v>0</v>
      </c>
      <c r="T98" s="577">
        <f t="shared" si="3"/>
        <v>0</v>
      </c>
    </row>
    <row r="99" spans="6:20">
      <c r="F99" s="1877" t="s">
        <v>120</v>
      </c>
      <c r="G99" s="1878"/>
      <c r="H99" s="1878"/>
      <c r="I99" s="1878"/>
      <c r="J99" s="1879"/>
      <c r="K99" s="575"/>
      <c r="L99" s="576">
        <v>200</v>
      </c>
      <c r="M99" s="576">
        <f t="shared" si="0"/>
        <v>0</v>
      </c>
      <c r="N99" s="576">
        <v>0</v>
      </c>
      <c r="O99" s="577">
        <f t="shared" si="1"/>
        <v>0</v>
      </c>
      <c r="P99" s="575"/>
      <c r="Q99" s="576">
        <v>200</v>
      </c>
      <c r="R99" s="576">
        <f t="shared" si="2"/>
        <v>0</v>
      </c>
      <c r="S99" s="576">
        <v>0</v>
      </c>
      <c r="T99" s="577">
        <f t="shared" si="3"/>
        <v>0</v>
      </c>
    </row>
    <row r="100" spans="6:20">
      <c r="F100" s="1877" t="s">
        <v>1497</v>
      </c>
      <c r="G100" s="1878"/>
      <c r="H100" s="1878"/>
      <c r="I100" s="1878"/>
      <c r="J100" s="1879"/>
      <c r="K100" s="575"/>
      <c r="L100" s="576">
        <v>0</v>
      </c>
      <c r="M100" s="576">
        <f t="shared" si="0"/>
        <v>0</v>
      </c>
      <c r="N100" s="576">
        <v>0</v>
      </c>
      <c r="O100" s="577">
        <f t="shared" si="1"/>
        <v>0</v>
      </c>
      <c r="P100" s="575"/>
      <c r="Q100" s="576">
        <v>0</v>
      </c>
      <c r="R100" s="576">
        <f t="shared" si="2"/>
        <v>0</v>
      </c>
      <c r="S100" s="576">
        <v>0</v>
      </c>
      <c r="T100" s="577">
        <f t="shared" si="3"/>
        <v>0</v>
      </c>
    </row>
    <row r="101" spans="6:20">
      <c r="F101" s="1877" t="s">
        <v>56</v>
      </c>
      <c r="G101" s="1878"/>
      <c r="H101" s="1878"/>
      <c r="I101" s="1878"/>
      <c r="J101" s="1879"/>
      <c r="K101" s="575"/>
      <c r="L101" s="576">
        <v>2.95</v>
      </c>
      <c r="M101" s="576">
        <f t="shared" si="0"/>
        <v>0</v>
      </c>
      <c r="N101" s="576">
        <v>0</v>
      </c>
      <c r="O101" s="577">
        <f t="shared" si="1"/>
        <v>0</v>
      </c>
      <c r="P101" s="575"/>
      <c r="Q101" s="576">
        <v>2.95</v>
      </c>
      <c r="R101" s="576">
        <f t="shared" si="2"/>
        <v>0</v>
      </c>
      <c r="S101" s="576">
        <v>0</v>
      </c>
      <c r="T101" s="577">
        <f t="shared" si="3"/>
        <v>0</v>
      </c>
    </row>
    <row r="102" spans="6:20">
      <c r="F102" s="1877" t="s">
        <v>793</v>
      </c>
      <c r="G102" s="1878"/>
      <c r="H102" s="1878"/>
      <c r="I102" s="1878"/>
      <c r="J102" s="1879"/>
      <c r="K102" s="575"/>
      <c r="L102" s="576">
        <v>2</v>
      </c>
      <c r="M102" s="576">
        <f t="shared" si="0"/>
        <v>0</v>
      </c>
      <c r="N102" s="576">
        <f>IF(OR($B$45="Renewal",K159&lt;&gt;""),0,24.95)</f>
        <v>24.95</v>
      </c>
      <c r="O102" s="577">
        <f t="shared" si="1"/>
        <v>0</v>
      </c>
      <c r="P102" s="575"/>
      <c r="Q102" s="576">
        <v>2</v>
      </c>
      <c r="R102" s="576">
        <f t="shared" si="2"/>
        <v>0</v>
      </c>
      <c r="S102" s="576">
        <f>IF(OR($B$45="Renewal",P159&lt;&gt;""),0,24.95)</f>
        <v>24.95</v>
      </c>
      <c r="T102" s="577">
        <f t="shared" si="3"/>
        <v>0</v>
      </c>
    </row>
    <row r="103" spans="6:20">
      <c r="F103" s="1877" t="s">
        <v>794</v>
      </c>
      <c r="G103" s="1878"/>
      <c r="H103" s="1878"/>
      <c r="I103" s="1878"/>
      <c r="J103" s="1879"/>
      <c r="K103" s="575"/>
      <c r="L103" s="576">
        <v>2</v>
      </c>
      <c r="M103" s="576">
        <f t="shared" si="0"/>
        <v>0</v>
      </c>
      <c r="N103" s="576">
        <f>IF(OR($B$45="Renewal",K159&lt;&gt;""),0,24.95)</f>
        <v>24.95</v>
      </c>
      <c r="O103" s="577">
        <f t="shared" si="1"/>
        <v>0</v>
      </c>
      <c r="P103" s="575"/>
      <c r="Q103" s="576">
        <v>2</v>
      </c>
      <c r="R103" s="576">
        <f t="shared" si="2"/>
        <v>0</v>
      </c>
      <c r="S103" s="576">
        <f>IF(OR($B$45="Renewal",P159&lt;&gt;""),0,24.95)</f>
        <v>24.95</v>
      </c>
      <c r="T103" s="577">
        <f t="shared" si="3"/>
        <v>0</v>
      </c>
    </row>
    <row r="104" spans="6:20">
      <c r="F104" s="1877" t="s">
        <v>1048</v>
      </c>
      <c r="G104" s="1878"/>
      <c r="H104" s="1878"/>
      <c r="I104" s="1878"/>
      <c r="J104" s="1879"/>
      <c r="K104" s="575"/>
      <c r="L104" s="576">
        <v>0</v>
      </c>
      <c r="M104" s="576">
        <f t="shared" si="0"/>
        <v>0</v>
      </c>
      <c r="N104" s="576">
        <v>0</v>
      </c>
      <c r="O104" s="577">
        <f t="shared" si="1"/>
        <v>0</v>
      </c>
      <c r="P104" s="575"/>
      <c r="Q104" s="576">
        <v>0</v>
      </c>
      <c r="R104" s="576">
        <f t="shared" si="2"/>
        <v>0</v>
      </c>
      <c r="S104" s="576">
        <v>0</v>
      </c>
      <c r="T104" s="577">
        <f t="shared" si="3"/>
        <v>0</v>
      </c>
    </row>
    <row r="105" spans="6:20">
      <c r="F105" s="1877" t="s">
        <v>795</v>
      </c>
      <c r="G105" s="1878"/>
      <c r="H105" s="1878"/>
      <c r="I105" s="1878"/>
      <c r="J105" s="1879"/>
      <c r="K105" s="575"/>
      <c r="L105" s="576">
        <v>4.5</v>
      </c>
      <c r="M105" s="576">
        <f t="shared" si="0"/>
        <v>0</v>
      </c>
      <c r="N105" s="576">
        <f>IF(OR($B$45="Renewal",K159&lt;&gt;""),0,24.95)</f>
        <v>24.95</v>
      </c>
      <c r="O105" s="577">
        <f t="shared" si="1"/>
        <v>0</v>
      </c>
      <c r="P105" s="575"/>
      <c r="Q105" s="576">
        <v>4.5</v>
      </c>
      <c r="R105" s="576">
        <f t="shared" si="2"/>
        <v>0</v>
      </c>
      <c r="S105" s="576">
        <f>IF(OR($B$45="Renewal",P159&lt;&gt;""),0,24.95)</f>
        <v>24.95</v>
      </c>
      <c r="T105" s="577">
        <f t="shared" si="3"/>
        <v>0</v>
      </c>
    </row>
    <row r="106" spans="6:20">
      <c r="F106" s="1837"/>
      <c r="G106" s="1838"/>
      <c r="H106" s="1838"/>
      <c r="I106" s="1838"/>
      <c r="J106" s="1884"/>
      <c r="K106" s="1837"/>
      <c r="L106" s="1838"/>
      <c r="M106" s="1838"/>
      <c r="N106" s="1838"/>
      <c r="O106" s="1839"/>
      <c r="P106" s="1837"/>
      <c r="Q106" s="1838"/>
      <c r="R106" s="1838"/>
      <c r="S106" s="1838"/>
      <c r="T106" s="1839"/>
    </row>
    <row r="107" spans="6:20">
      <c r="F107" s="1513" t="s">
        <v>1498</v>
      </c>
      <c r="G107" s="1821"/>
      <c r="H107" s="1821"/>
      <c r="I107" s="1821"/>
      <c r="J107" s="1883"/>
      <c r="K107" s="1513" t="str">
        <f>K3</f>
        <v>Site1</v>
      </c>
      <c r="L107" s="1821"/>
      <c r="M107" s="1821"/>
      <c r="N107" s="1821"/>
      <c r="O107" s="1514"/>
      <c r="P107" s="1513" t="str">
        <f>P3</f>
        <v>Site2</v>
      </c>
      <c r="Q107" s="1821"/>
      <c r="R107" s="1821"/>
      <c r="S107" s="1821"/>
      <c r="T107" s="1514"/>
    </row>
    <row r="108" spans="6:20" ht="45" customHeight="1">
      <c r="F108" s="1885"/>
      <c r="G108" s="1886"/>
      <c r="H108" s="1886"/>
      <c r="I108" s="1886"/>
      <c r="J108" s="1886"/>
      <c r="K108" s="572" t="s">
        <v>35</v>
      </c>
      <c r="L108" s="573" t="s">
        <v>1494</v>
      </c>
      <c r="M108" s="573" t="s">
        <v>1495</v>
      </c>
      <c r="N108" s="573" t="s">
        <v>1496</v>
      </c>
      <c r="O108" s="574" t="s">
        <v>891</v>
      </c>
      <c r="P108" s="572" t="s">
        <v>35</v>
      </c>
      <c r="Q108" s="573" t="s">
        <v>1494</v>
      </c>
      <c r="R108" s="573" t="s">
        <v>1495</v>
      </c>
      <c r="S108" s="573" t="s">
        <v>1496</v>
      </c>
      <c r="T108" s="574" t="s">
        <v>891</v>
      </c>
    </row>
    <row r="109" spans="6:20">
      <c r="F109" s="1877" t="s">
        <v>1288</v>
      </c>
      <c r="G109" s="1878"/>
      <c r="H109" s="1878"/>
      <c r="I109" s="1878"/>
      <c r="J109" s="1879"/>
      <c r="K109" s="578"/>
      <c r="L109" s="576">
        <v>9.9499999999999993</v>
      </c>
      <c r="M109" s="576">
        <f t="shared" ref="M109:M131" si="4">K109*L109</f>
        <v>0</v>
      </c>
      <c r="N109" s="576">
        <v>0</v>
      </c>
      <c r="O109" s="577">
        <f t="shared" ref="O109:O131" si="5">K109*N109</f>
        <v>0</v>
      </c>
      <c r="P109" s="578"/>
      <c r="Q109" s="576">
        <v>9.9499999999999993</v>
      </c>
      <c r="R109" s="576">
        <f t="shared" ref="R109" si="6">P109*Q109</f>
        <v>0</v>
      </c>
      <c r="S109" s="576">
        <v>0</v>
      </c>
      <c r="T109" s="577">
        <f t="shared" ref="T109" si="7">P109*S109</f>
        <v>0</v>
      </c>
    </row>
    <row r="110" spans="6:20">
      <c r="F110" s="1877" t="s">
        <v>874</v>
      </c>
      <c r="G110" s="1878"/>
      <c r="H110" s="1878"/>
      <c r="I110" s="1878"/>
      <c r="J110" s="1879"/>
      <c r="K110" s="1138"/>
      <c r="L110" s="576">
        <f>IF($B$6&gt;=36,0,4.95)</f>
        <v>4.95</v>
      </c>
      <c r="M110" s="576">
        <f>K110*L110</f>
        <v>0</v>
      </c>
      <c r="N110" s="576">
        <v>0</v>
      </c>
      <c r="O110" s="577">
        <f>K110*N110</f>
        <v>0</v>
      </c>
      <c r="P110" s="1138"/>
      <c r="Q110" s="576">
        <f>IF($B$6&gt;=36,0,4.95)</f>
        <v>4.95</v>
      </c>
      <c r="R110" s="576">
        <f>P110*Q110</f>
        <v>0</v>
      </c>
      <c r="S110" s="576">
        <v>0</v>
      </c>
      <c r="T110" s="577">
        <f>P110*S110</f>
        <v>0</v>
      </c>
    </row>
    <row r="111" spans="6:20">
      <c r="F111" s="1877" t="s">
        <v>878</v>
      </c>
      <c r="G111" s="1878"/>
      <c r="H111" s="1878"/>
      <c r="I111" s="1878"/>
      <c r="J111" s="1879"/>
      <c r="K111" s="1138"/>
      <c r="L111" s="576">
        <v>5.95</v>
      </c>
      <c r="M111" s="576">
        <f t="shared" si="4"/>
        <v>0</v>
      </c>
      <c r="N111" s="576">
        <v>0</v>
      </c>
      <c r="O111" s="577">
        <f t="shared" si="5"/>
        <v>0</v>
      </c>
      <c r="P111" s="1138"/>
      <c r="Q111" s="576">
        <v>5.95</v>
      </c>
      <c r="R111" s="576">
        <f t="shared" ref="R111:R112" si="8">P111*Q111</f>
        <v>0</v>
      </c>
      <c r="S111" s="576">
        <v>0</v>
      </c>
      <c r="T111" s="577">
        <f t="shared" ref="T111:T112" si="9">P111*S111</f>
        <v>0</v>
      </c>
    </row>
    <row r="112" spans="6:20">
      <c r="F112" s="1877" t="s">
        <v>122</v>
      </c>
      <c r="G112" s="1878"/>
      <c r="H112" s="1878"/>
      <c r="I112" s="1878"/>
      <c r="J112" s="1879"/>
      <c r="K112" s="1138"/>
      <c r="L112" s="576">
        <v>6.95</v>
      </c>
      <c r="M112" s="576">
        <f t="shared" si="4"/>
        <v>0</v>
      </c>
      <c r="N112" s="576">
        <v>0</v>
      </c>
      <c r="O112" s="577">
        <f t="shared" si="5"/>
        <v>0</v>
      </c>
      <c r="P112" s="1138"/>
      <c r="Q112" s="576">
        <v>6.95</v>
      </c>
      <c r="R112" s="576">
        <f t="shared" si="8"/>
        <v>0</v>
      </c>
      <c r="S112" s="576">
        <v>0</v>
      </c>
      <c r="T112" s="577">
        <f t="shared" si="9"/>
        <v>0</v>
      </c>
    </row>
    <row r="113" spans="6:20">
      <c r="F113" s="1877" t="s">
        <v>877</v>
      </c>
      <c r="G113" s="1878"/>
      <c r="H113" s="1878"/>
      <c r="I113" s="1878"/>
      <c r="J113" s="1879"/>
      <c r="K113" s="1138"/>
      <c r="L113" s="576">
        <v>9.9499999999999993</v>
      </c>
      <c r="M113" s="576">
        <f>K113*L113</f>
        <v>0</v>
      </c>
      <c r="N113" s="576">
        <v>0</v>
      </c>
      <c r="O113" s="577">
        <f>K113*N113</f>
        <v>0</v>
      </c>
      <c r="P113" s="1138"/>
      <c r="Q113" s="576">
        <v>9.9499999999999993</v>
      </c>
      <c r="R113" s="576">
        <f>P113*Q113</f>
        <v>0</v>
      </c>
      <c r="S113" s="576">
        <v>0</v>
      </c>
      <c r="T113" s="577">
        <f>P113*S113</f>
        <v>0</v>
      </c>
    </row>
    <row r="114" spans="6:20">
      <c r="F114" s="1877" t="s">
        <v>1746</v>
      </c>
      <c r="G114" s="1878"/>
      <c r="H114" s="1878"/>
      <c r="I114" s="1878"/>
      <c r="J114" s="1879"/>
      <c r="K114" s="578"/>
      <c r="L114" s="576">
        <f>IF($B$6&gt;=36,0,4.95)</f>
        <v>4.95</v>
      </c>
      <c r="M114" s="576">
        <f t="shared" si="4"/>
        <v>0</v>
      </c>
      <c r="N114" s="576">
        <v>0</v>
      </c>
      <c r="O114" s="577">
        <f t="shared" si="5"/>
        <v>0</v>
      </c>
      <c r="P114" s="578"/>
      <c r="Q114" s="576">
        <f>IF($B$6&gt;=36,0,4.95)</f>
        <v>4.95</v>
      </c>
      <c r="R114" s="576">
        <f t="shared" ref="R114:R131" si="10">P114*Q114</f>
        <v>0</v>
      </c>
      <c r="S114" s="576">
        <v>0</v>
      </c>
      <c r="T114" s="577">
        <f t="shared" ref="T114:T131" si="11">P114*S114</f>
        <v>0</v>
      </c>
    </row>
    <row r="115" spans="6:20">
      <c r="F115" s="1877" t="s">
        <v>1747</v>
      </c>
      <c r="G115" s="1878"/>
      <c r="H115" s="1878"/>
      <c r="I115" s="1878"/>
      <c r="J115" s="1879"/>
      <c r="K115" s="578">
        <v>6</v>
      </c>
      <c r="L115" s="576">
        <v>5.95</v>
      </c>
      <c r="M115" s="576">
        <f t="shared" si="4"/>
        <v>35.700000000000003</v>
      </c>
      <c r="N115" s="576">
        <v>0</v>
      </c>
      <c r="O115" s="577">
        <f t="shared" si="5"/>
        <v>0</v>
      </c>
      <c r="P115" s="578">
        <v>6</v>
      </c>
      <c r="Q115" s="576">
        <v>5.95</v>
      </c>
      <c r="R115" s="576">
        <f t="shared" si="10"/>
        <v>35.700000000000003</v>
      </c>
      <c r="S115" s="576">
        <v>0</v>
      </c>
      <c r="T115" s="577">
        <f t="shared" si="11"/>
        <v>0</v>
      </c>
    </row>
    <row r="116" spans="6:20">
      <c r="F116" s="1877" t="s">
        <v>1748</v>
      </c>
      <c r="G116" s="1878"/>
      <c r="H116" s="1878"/>
      <c r="I116" s="1878"/>
      <c r="J116" s="1879"/>
      <c r="K116" s="578"/>
      <c r="L116" s="576">
        <v>6.95</v>
      </c>
      <c r="M116" s="576">
        <f t="shared" si="4"/>
        <v>0</v>
      </c>
      <c r="N116" s="576">
        <v>0</v>
      </c>
      <c r="O116" s="577">
        <f t="shared" si="5"/>
        <v>0</v>
      </c>
      <c r="P116" s="578"/>
      <c r="Q116" s="576">
        <v>6.95</v>
      </c>
      <c r="R116" s="576">
        <f t="shared" si="10"/>
        <v>0</v>
      </c>
      <c r="S116" s="576">
        <v>0</v>
      </c>
      <c r="T116" s="577">
        <f t="shared" si="11"/>
        <v>0</v>
      </c>
    </row>
    <row r="117" spans="6:20">
      <c r="F117" s="1877" t="s">
        <v>1749</v>
      </c>
      <c r="G117" s="1878"/>
      <c r="H117" s="1878"/>
      <c r="I117" s="1878"/>
      <c r="J117" s="1879"/>
      <c r="K117" s="578"/>
      <c r="L117" s="576">
        <v>9.9499999999999993</v>
      </c>
      <c r="M117" s="576">
        <f t="shared" si="4"/>
        <v>0</v>
      </c>
      <c r="N117" s="576">
        <v>0</v>
      </c>
      <c r="O117" s="577">
        <f t="shared" si="5"/>
        <v>0</v>
      </c>
      <c r="P117" s="578"/>
      <c r="Q117" s="576">
        <v>9.9499999999999993</v>
      </c>
      <c r="R117" s="576">
        <f t="shared" si="10"/>
        <v>0</v>
      </c>
      <c r="S117" s="576">
        <v>0</v>
      </c>
      <c r="T117" s="577">
        <f t="shared" si="11"/>
        <v>0</v>
      </c>
    </row>
    <row r="118" spans="6:20">
      <c r="F118" s="1877" t="s">
        <v>875</v>
      </c>
      <c r="G118" s="1878"/>
      <c r="H118" s="1878"/>
      <c r="I118" s="1878"/>
      <c r="J118" s="1879"/>
      <c r="K118" s="578"/>
      <c r="L118" s="576">
        <v>4.95</v>
      </c>
      <c r="M118" s="576">
        <f t="shared" si="4"/>
        <v>0</v>
      </c>
      <c r="N118" s="576">
        <v>0</v>
      </c>
      <c r="O118" s="577">
        <f t="shared" si="5"/>
        <v>0</v>
      </c>
      <c r="P118" s="578"/>
      <c r="Q118" s="576">
        <v>4.95</v>
      </c>
      <c r="R118" s="576">
        <f t="shared" si="10"/>
        <v>0</v>
      </c>
      <c r="S118" s="576">
        <v>0</v>
      </c>
      <c r="T118" s="577">
        <f t="shared" si="11"/>
        <v>0</v>
      </c>
    </row>
    <row r="119" spans="6:20">
      <c r="F119" s="1877" t="s">
        <v>124</v>
      </c>
      <c r="G119" s="1878"/>
      <c r="H119" s="1878"/>
      <c r="I119" s="1878"/>
      <c r="J119" s="1879"/>
      <c r="K119" s="578"/>
      <c r="L119" s="576">
        <v>19.95</v>
      </c>
      <c r="M119" s="576">
        <f t="shared" si="4"/>
        <v>0</v>
      </c>
      <c r="N119" s="576">
        <v>0</v>
      </c>
      <c r="O119" s="577">
        <f t="shared" si="5"/>
        <v>0</v>
      </c>
      <c r="P119" s="578"/>
      <c r="Q119" s="576">
        <v>19.95</v>
      </c>
      <c r="R119" s="576">
        <f t="shared" si="10"/>
        <v>0</v>
      </c>
      <c r="S119" s="576">
        <v>0</v>
      </c>
      <c r="T119" s="577">
        <f t="shared" si="11"/>
        <v>0</v>
      </c>
    </row>
    <row r="120" spans="6:20">
      <c r="F120" s="1877" t="s">
        <v>1285</v>
      </c>
      <c r="G120" s="1878"/>
      <c r="H120" s="1878"/>
      <c r="I120" s="1878"/>
      <c r="J120" s="1879"/>
      <c r="K120" s="578"/>
      <c r="L120" s="576">
        <v>4.95</v>
      </c>
      <c r="M120" s="576">
        <f t="shared" si="4"/>
        <v>0</v>
      </c>
      <c r="N120" s="576">
        <v>0</v>
      </c>
      <c r="O120" s="577">
        <f t="shared" si="5"/>
        <v>0</v>
      </c>
      <c r="P120" s="578"/>
      <c r="Q120" s="576">
        <v>4.95</v>
      </c>
      <c r="R120" s="576">
        <f t="shared" si="10"/>
        <v>0</v>
      </c>
      <c r="S120" s="576">
        <v>0</v>
      </c>
      <c r="T120" s="577">
        <f t="shared" si="11"/>
        <v>0</v>
      </c>
    </row>
    <row r="121" spans="6:20">
      <c r="F121" s="1877" t="s">
        <v>876</v>
      </c>
      <c r="G121" s="1878"/>
      <c r="H121" s="1878"/>
      <c r="I121" s="1878"/>
      <c r="J121" s="1879"/>
      <c r="K121" s="578"/>
      <c r="L121" s="576">
        <v>3.95</v>
      </c>
      <c r="M121" s="576">
        <f t="shared" si="4"/>
        <v>0</v>
      </c>
      <c r="N121" s="576">
        <v>0</v>
      </c>
      <c r="O121" s="577">
        <f t="shared" si="5"/>
        <v>0</v>
      </c>
      <c r="P121" s="578"/>
      <c r="Q121" s="576">
        <v>3.95</v>
      </c>
      <c r="R121" s="576">
        <f t="shared" si="10"/>
        <v>0</v>
      </c>
      <c r="S121" s="576">
        <v>0</v>
      </c>
      <c r="T121" s="577">
        <f t="shared" si="11"/>
        <v>0</v>
      </c>
    </row>
    <row r="122" spans="6:20">
      <c r="F122" s="1877" t="s">
        <v>59</v>
      </c>
      <c r="G122" s="1878"/>
      <c r="H122" s="1878"/>
      <c r="I122" s="1878"/>
      <c r="J122" s="1879"/>
      <c r="K122" s="578"/>
      <c r="L122" s="576">
        <v>4.95</v>
      </c>
      <c r="M122" s="576">
        <f t="shared" si="4"/>
        <v>0</v>
      </c>
      <c r="N122" s="576">
        <v>0</v>
      </c>
      <c r="O122" s="577">
        <f t="shared" si="5"/>
        <v>0</v>
      </c>
      <c r="P122" s="578"/>
      <c r="Q122" s="576">
        <v>4.95</v>
      </c>
      <c r="R122" s="576">
        <f t="shared" si="10"/>
        <v>0</v>
      </c>
      <c r="S122" s="576">
        <v>0</v>
      </c>
      <c r="T122" s="577">
        <f t="shared" si="11"/>
        <v>0</v>
      </c>
    </row>
    <row r="123" spans="6:20">
      <c r="F123" s="1877" t="s">
        <v>58</v>
      </c>
      <c r="G123" s="1878"/>
      <c r="H123" s="1878"/>
      <c r="I123" s="1878"/>
      <c r="J123" s="1879"/>
      <c r="K123" s="578"/>
      <c r="L123" s="576">
        <v>6.95</v>
      </c>
      <c r="M123" s="576">
        <f t="shared" si="4"/>
        <v>0</v>
      </c>
      <c r="N123" s="576">
        <v>0</v>
      </c>
      <c r="O123" s="577">
        <f t="shared" si="5"/>
        <v>0</v>
      </c>
      <c r="P123" s="578"/>
      <c r="Q123" s="576">
        <v>6.95</v>
      </c>
      <c r="R123" s="576">
        <f t="shared" si="10"/>
        <v>0</v>
      </c>
      <c r="S123" s="576">
        <v>0</v>
      </c>
      <c r="T123" s="577">
        <f t="shared" si="11"/>
        <v>0</v>
      </c>
    </row>
    <row r="124" spans="6:20">
      <c r="F124" s="1877" t="s">
        <v>1074</v>
      </c>
      <c r="G124" s="1878"/>
      <c r="H124" s="1878"/>
      <c r="I124" s="1878"/>
      <c r="J124" s="1879"/>
      <c r="K124" s="578"/>
      <c r="L124" s="576">
        <v>10.95</v>
      </c>
      <c r="M124" s="576">
        <f t="shared" si="4"/>
        <v>0</v>
      </c>
      <c r="N124" s="576">
        <v>0</v>
      </c>
      <c r="O124" s="577">
        <f t="shared" si="5"/>
        <v>0</v>
      </c>
      <c r="P124" s="578"/>
      <c r="Q124" s="576">
        <v>10.95</v>
      </c>
      <c r="R124" s="576">
        <f t="shared" si="10"/>
        <v>0</v>
      </c>
      <c r="S124" s="576">
        <v>0</v>
      </c>
      <c r="T124" s="577">
        <f t="shared" si="11"/>
        <v>0</v>
      </c>
    </row>
    <row r="125" spans="6:20">
      <c r="F125" s="1877" t="s">
        <v>1075</v>
      </c>
      <c r="G125" s="1878"/>
      <c r="H125" s="1878"/>
      <c r="I125" s="1878"/>
      <c r="J125" s="1879"/>
      <c r="K125" s="578"/>
      <c r="L125" s="576">
        <v>2.95</v>
      </c>
      <c r="M125" s="576">
        <f t="shared" si="4"/>
        <v>0</v>
      </c>
      <c r="N125" s="576">
        <v>0</v>
      </c>
      <c r="O125" s="577">
        <f t="shared" si="5"/>
        <v>0</v>
      </c>
      <c r="P125" s="578"/>
      <c r="Q125" s="576">
        <v>2.95</v>
      </c>
      <c r="R125" s="576">
        <f t="shared" si="10"/>
        <v>0</v>
      </c>
      <c r="S125" s="576">
        <v>0</v>
      </c>
      <c r="T125" s="577">
        <f t="shared" si="11"/>
        <v>0</v>
      </c>
    </row>
    <row r="126" spans="6:20">
      <c r="F126" s="1877" t="s">
        <v>1076</v>
      </c>
      <c r="G126" s="1878"/>
      <c r="H126" s="1878"/>
      <c r="I126" s="1878"/>
      <c r="J126" s="1879"/>
      <c r="K126" s="578"/>
      <c r="L126" s="576">
        <v>9.9499999999999993</v>
      </c>
      <c r="M126" s="576">
        <f t="shared" si="4"/>
        <v>0</v>
      </c>
      <c r="N126" s="576">
        <v>0</v>
      </c>
      <c r="O126" s="577">
        <f t="shared" si="5"/>
        <v>0</v>
      </c>
      <c r="P126" s="578"/>
      <c r="Q126" s="576">
        <v>9.9499999999999993</v>
      </c>
      <c r="R126" s="576">
        <f t="shared" si="10"/>
        <v>0</v>
      </c>
      <c r="S126" s="576">
        <v>0</v>
      </c>
      <c r="T126" s="577">
        <f t="shared" si="11"/>
        <v>0</v>
      </c>
    </row>
    <row r="127" spans="6:20">
      <c r="F127" s="1877" t="s">
        <v>1077</v>
      </c>
      <c r="G127" s="1878"/>
      <c r="H127" s="1878"/>
      <c r="I127" s="1878"/>
      <c r="J127" s="1879"/>
      <c r="K127" s="578"/>
      <c r="L127" s="576">
        <v>8.9499999999999993</v>
      </c>
      <c r="M127" s="576">
        <f t="shared" si="4"/>
        <v>0</v>
      </c>
      <c r="N127" s="576">
        <v>0</v>
      </c>
      <c r="O127" s="577">
        <f t="shared" si="5"/>
        <v>0</v>
      </c>
      <c r="P127" s="578"/>
      <c r="Q127" s="576">
        <v>8.9499999999999993</v>
      </c>
      <c r="R127" s="576">
        <f t="shared" si="10"/>
        <v>0</v>
      </c>
      <c r="S127" s="576">
        <v>0</v>
      </c>
      <c r="T127" s="577">
        <f t="shared" si="11"/>
        <v>0</v>
      </c>
    </row>
    <row r="128" spans="6:20">
      <c r="F128" s="1877" t="s">
        <v>1128</v>
      </c>
      <c r="G128" s="1878"/>
      <c r="H128" s="1878"/>
      <c r="I128" s="1878"/>
      <c r="J128" s="1879"/>
      <c r="K128" s="578"/>
      <c r="L128" s="576">
        <v>3.95</v>
      </c>
      <c r="M128" s="576">
        <f t="shared" si="4"/>
        <v>0</v>
      </c>
      <c r="N128" s="576">
        <v>0</v>
      </c>
      <c r="O128" s="577">
        <f t="shared" si="5"/>
        <v>0</v>
      </c>
      <c r="P128" s="578"/>
      <c r="Q128" s="576">
        <v>3.95</v>
      </c>
      <c r="R128" s="576">
        <f t="shared" si="10"/>
        <v>0</v>
      </c>
      <c r="S128" s="576">
        <v>0</v>
      </c>
      <c r="T128" s="577">
        <f t="shared" si="11"/>
        <v>0</v>
      </c>
    </row>
    <row r="129" spans="6:20">
      <c r="F129" s="1877" t="s">
        <v>1127</v>
      </c>
      <c r="G129" s="1878"/>
      <c r="H129" s="1878"/>
      <c r="I129" s="1878"/>
      <c r="J129" s="1879"/>
      <c r="K129" s="578"/>
      <c r="L129" s="576">
        <v>4.95</v>
      </c>
      <c r="M129" s="576">
        <f t="shared" si="4"/>
        <v>0</v>
      </c>
      <c r="N129" s="576">
        <v>0</v>
      </c>
      <c r="O129" s="577">
        <f t="shared" si="5"/>
        <v>0</v>
      </c>
      <c r="P129" s="578"/>
      <c r="Q129" s="576">
        <v>4.95</v>
      </c>
      <c r="R129" s="576">
        <f t="shared" si="10"/>
        <v>0</v>
      </c>
      <c r="S129" s="576">
        <v>0</v>
      </c>
      <c r="T129" s="577">
        <f t="shared" si="11"/>
        <v>0</v>
      </c>
    </row>
    <row r="130" spans="6:20">
      <c r="F130" s="1880" t="s">
        <v>1126</v>
      </c>
      <c r="G130" s="1881"/>
      <c r="H130" s="1881"/>
      <c r="I130" s="1881"/>
      <c r="J130" s="1882"/>
      <c r="K130" s="578"/>
      <c r="L130" s="576">
        <v>4.95</v>
      </c>
      <c r="M130" s="576">
        <f t="shared" si="4"/>
        <v>0</v>
      </c>
      <c r="N130" s="576">
        <v>0</v>
      </c>
      <c r="O130" s="577">
        <f t="shared" si="5"/>
        <v>0</v>
      </c>
      <c r="P130" s="578"/>
      <c r="Q130" s="576">
        <v>4.95</v>
      </c>
      <c r="R130" s="576">
        <f t="shared" si="10"/>
        <v>0</v>
      </c>
      <c r="S130" s="576">
        <v>0</v>
      </c>
      <c r="T130" s="577">
        <f t="shared" si="11"/>
        <v>0</v>
      </c>
    </row>
    <row r="131" spans="6:20">
      <c r="F131" s="1880" t="s">
        <v>1302</v>
      </c>
      <c r="G131" s="1881"/>
      <c r="H131" s="1881"/>
      <c r="I131" s="1881"/>
      <c r="J131" s="1882"/>
      <c r="K131" s="578"/>
      <c r="L131" s="579">
        <v>4.95</v>
      </c>
      <c r="M131" s="576">
        <f t="shared" si="4"/>
        <v>0</v>
      </c>
      <c r="N131" s="579">
        <v>0</v>
      </c>
      <c r="O131" s="577">
        <f t="shared" si="5"/>
        <v>0</v>
      </c>
      <c r="P131" s="578"/>
      <c r="Q131" s="579">
        <v>4.95</v>
      </c>
      <c r="R131" s="576">
        <f t="shared" si="10"/>
        <v>0</v>
      </c>
      <c r="S131" s="579">
        <v>0</v>
      </c>
      <c r="T131" s="577">
        <f t="shared" si="11"/>
        <v>0</v>
      </c>
    </row>
    <row r="132" spans="6:20">
      <c r="F132" s="1837"/>
      <c r="G132" s="1838"/>
      <c r="H132" s="1838"/>
      <c r="I132" s="1838"/>
      <c r="J132" s="1884"/>
      <c r="K132" s="1837"/>
      <c r="L132" s="1838"/>
      <c r="M132" s="1838"/>
      <c r="N132" s="1838"/>
      <c r="O132" s="1839"/>
      <c r="P132" s="1837"/>
      <c r="Q132" s="1838"/>
      <c r="R132" s="1838"/>
      <c r="S132" s="1838"/>
      <c r="T132" s="1839"/>
    </row>
    <row r="133" spans="6:20">
      <c r="F133" s="1513" t="s">
        <v>1499</v>
      </c>
      <c r="G133" s="1821"/>
      <c r="H133" s="1821"/>
      <c r="I133" s="1821"/>
      <c r="J133" s="1883"/>
      <c r="K133" s="1513" t="str">
        <f>K3</f>
        <v>Site1</v>
      </c>
      <c r="L133" s="1821"/>
      <c r="M133" s="1821"/>
      <c r="N133" s="1821"/>
      <c r="O133" s="1514"/>
      <c r="P133" s="1513" t="str">
        <f>P3</f>
        <v>Site2</v>
      </c>
      <c r="Q133" s="1821"/>
      <c r="R133" s="1821"/>
      <c r="S133" s="1821"/>
      <c r="T133" s="1514"/>
    </row>
    <row r="134" spans="6:20">
      <c r="F134" s="1877" t="s">
        <v>1500</v>
      </c>
      <c r="G134" s="1878"/>
      <c r="H134" s="1878"/>
      <c r="I134" s="1878"/>
      <c r="J134" s="1879"/>
      <c r="K134" s="1822" t="s">
        <v>6045</v>
      </c>
      <c r="L134" s="1823"/>
      <c r="M134" s="1823"/>
      <c r="N134" s="1823"/>
      <c r="O134" s="1824"/>
      <c r="P134" s="1822" t="s">
        <v>6045</v>
      </c>
      <c r="Q134" s="1823"/>
      <c r="R134" s="1823"/>
      <c r="S134" s="1823"/>
      <c r="T134" s="1824"/>
    </row>
    <row r="135" spans="6:20">
      <c r="F135" s="1877" t="s">
        <v>1501</v>
      </c>
      <c r="G135" s="1878"/>
      <c r="H135" s="1878"/>
      <c r="I135" s="1878"/>
      <c r="J135" s="1879"/>
      <c r="K135" s="1840"/>
      <c r="L135" s="1841"/>
      <c r="M135" s="1841"/>
      <c r="N135" s="1841"/>
      <c r="O135" s="1842"/>
      <c r="P135" s="1840"/>
      <c r="Q135" s="1841"/>
      <c r="R135" s="1841"/>
      <c r="S135" s="1841"/>
      <c r="T135" s="1842"/>
    </row>
    <row r="136" spans="6:20">
      <c r="F136" s="1877" t="s">
        <v>1502</v>
      </c>
      <c r="G136" s="1878"/>
      <c r="H136" s="1878"/>
      <c r="I136" s="1878"/>
      <c r="J136" s="1879"/>
      <c r="K136" s="1828"/>
      <c r="L136" s="1823"/>
      <c r="M136" s="1823"/>
      <c r="N136" s="1823"/>
      <c r="O136" s="1824"/>
      <c r="P136" s="1828"/>
      <c r="Q136" s="1823"/>
      <c r="R136" s="1823"/>
      <c r="S136" s="1823"/>
      <c r="T136" s="1824"/>
    </row>
    <row r="137" spans="6:20">
      <c r="F137" s="1877" t="s">
        <v>1503</v>
      </c>
      <c r="G137" s="1878"/>
      <c r="H137" s="1878"/>
      <c r="I137" s="1878"/>
      <c r="J137" s="1879"/>
      <c r="K137" s="1828"/>
      <c r="L137" s="1823"/>
      <c r="M137" s="1823"/>
      <c r="N137" s="1823"/>
      <c r="O137" s="1824"/>
      <c r="P137" s="1828"/>
      <c r="Q137" s="1823"/>
      <c r="R137" s="1823"/>
      <c r="S137" s="1823"/>
      <c r="T137" s="1824"/>
    </row>
    <row r="138" spans="6:20">
      <c r="F138" s="1877" t="s">
        <v>1504</v>
      </c>
      <c r="G138" s="1878"/>
      <c r="H138" s="1878"/>
      <c r="I138" s="1878"/>
      <c r="J138" s="1879"/>
      <c r="K138" s="1828"/>
      <c r="L138" s="1823"/>
      <c r="M138" s="1823"/>
      <c r="N138" s="1823"/>
      <c r="O138" s="1824"/>
      <c r="P138" s="1828"/>
      <c r="Q138" s="1823"/>
      <c r="R138" s="1823"/>
      <c r="S138" s="1823"/>
      <c r="T138" s="1824"/>
    </row>
    <row r="139" spans="6:20">
      <c r="F139" s="1877" t="s">
        <v>1505</v>
      </c>
      <c r="G139" s="1878"/>
      <c r="H139" s="1878"/>
      <c r="I139" s="1878"/>
      <c r="J139" s="1879"/>
      <c r="K139" s="1828"/>
      <c r="L139" s="1823"/>
      <c r="M139" s="1823"/>
      <c r="N139" s="1823"/>
      <c r="O139" s="1824"/>
      <c r="P139" s="1828"/>
      <c r="Q139" s="1823"/>
      <c r="R139" s="1823"/>
      <c r="S139" s="1823"/>
      <c r="T139" s="1824"/>
    </row>
    <row r="140" spans="6:20">
      <c r="F140" s="1877" t="s">
        <v>1506</v>
      </c>
      <c r="G140" s="1878"/>
      <c r="H140" s="1878"/>
      <c r="I140" s="1878"/>
      <c r="J140" s="1879"/>
      <c r="K140" s="1822"/>
      <c r="L140" s="1823"/>
      <c r="M140" s="1823"/>
      <c r="N140" s="1823"/>
      <c r="O140" s="1824"/>
      <c r="P140" s="1822"/>
      <c r="Q140" s="1823"/>
      <c r="R140" s="1823"/>
      <c r="S140" s="1823"/>
      <c r="T140" s="1824"/>
    </row>
    <row r="141" spans="6:20">
      <c r="F141" s="580"/>
      <c r="G141" s="581"/>
      <c r="H141" s="581"/>
      <c r="I141" s="581"/>
      <c r="J141" s="581"/>
      <c r="K141" s="1822"/>
      <c r="L141" s="1823"/>
      <c r="M141" s="1823"/>
      <c r="N141" s="1823"/>
      <c r="O141" s="1824"/>
      <c r="P141" s="1822"/>
      <c r="Q141" s="1823"/>
      <c r="R141" s="1823"/>
      <c r="S141" s="1823"/>
      <c r="T141" s="1824"/>
    </row>
    <row r="142" spans="6:20">
      <c r="F142" s="1513" t="s">
        <v>1507</v>
      </c>
      <c r="G142" s="1821"/>
      <c r="H142" s="1821"/>
      <c r="I142" s="1821"/>
      <c r="J142" s="1883"/>
      <c r="K142" s="1513" t="str">
        <f>K3</f>
        <v>Site1</v>
      </c>
      <c r="L142" s="1821"/>
      <c r="M142" s="1821"/>
      <c r="N142" s="1821"/>
      <c r="O142" s="1514"/>
      <c r="P142" s="1513" t="str">
        <f>P3</f>
        <v>Site2</v>
      </c>
      <c r="Q142" s="1821"/>
      <c r="R142" s="1821"/>
      <c r="S142" s="1821"/>
      <c r="T142" s="1514"/>
    </row>
    <row r="143" spans="6:20">
      <c r="F143" s="1877" t="s">
        <v>1508</v>
      </c>
      <c r="G143" s="1878"/>
      <c r="H143" s="1878"/>
      <c r="I143" s="1878"/>
      <c r="J143" s="1879"/>
      <c r="K143" s="1822"/>
      <c r="L143" s="1823"/>
      <c r="M143" s="1823"/>
      <c r="N143" s="1823"/>
      <c r="O143" s="1824"/>
      <c r="P143" s="1822"/>
      <c r="Q143" s="1823"/>
      <c r="R143" s="1823"/>
      <c r="S143" s="1823"/>
      <c r="T143" s="1824"/>
    </row>
    <row r="144" spans="6:20" ht="15.75" customHeight="1" thickBot="1">
      <c r="F144" s="1893" t="s">
        <v>1509</v>
      </c>
      <c r="G144" s="1894"/>
      <c r="H144" s="1894"/>
      <c r="I144" s="1894"/>
      <c r="J144" s="1895"/>
      <c r="K144" s="1829" t="str">
        <f>IFERROR(VLOOKUP(K143,promos,2,FALSE),"")</f>
        <v/>
      </c>
      <c r="L144" s="1830"/>
      <c r="M144" s="1830"/>
      <c r="N144" s="1830"/>
      <c r="O144" s="1831"/>
      <c r="P144" s="1829" t="str">
        <f>IFERROR(VLOOKUP(P143,promos,2,FALSE),"")</f>
        <v/>
      </c>
      <c r="Q144" s="1830"/>
      <c r="R144" s="1830"/>
      <c r="S144" s="1830"/>
      <c r="T144" s="1831"/>
    </row>
    <row r="145" spans="6:20">
      <c r="F145" s="582"/>
      <c r="G145" s="583"/>
      <c r="H145" s="583"/>
      <c r="I145" s="583"/>
      <c r="J145" s="584"/>
      <c r="K145" s="1832"/>
      <c r="L145" s="1832"/>
      <c r="M145" s="1832"/>
      <c r="N145" s="1832"/>
      <c r="O145" s="1833"/>
      <c r="P145" s="1832"/>
      <c r="Q145" s="1832"/>
      <c r="R145" s="1832"/>
      <c r="S145" s="1832"/>
      <c r="T145" s="1833"/>
    </row>
    <row r="146" spans="6:20">
      <c r="F146" s="585"/>
      <c r="G146" s="564"/>
      <c r="H146" s="564"/>
      <c r="I146" s="564"/>
      <c r="J146" s="586"/>
      <c r="K146" s="1832"/>
      <c r="L146" s="1832"/>
      <c r="M146" s="1832"/>
      <c r="N146" s="1832"/>
      <c r="O146" s="1833"/>
      <c r="P146" s="1832"/>
      <c r="Q146" s="1832"/>
      <c r="R146" s="1832"/>
      <c r="S146" s="1832"/>
      <c r="T146" s="1833"/>
    </row>
    <row r="147" spans="6:20">
      <c r="F147" s="585"/>
      <c r="G147" s="564"/>
      <c r="H147" s="564"/>
      <c r="I147" s="564"/>
      <c r="J147" s="586"/>
      <c r="K147" s="1832"/>
      <c r="L147" s="1832"/>
      <c r="M147" s="1832"/>
      <c r="N147" s="1832"/>
      <c r="O147" s="1833"/>
      <c r="P147" s="1832"/>
      <c r="Q147" s="1832"/>
      <c r="R147" s="1832"/>
      <c r="S147" s="1832"/>
      <c r="T147" s="1833"/>
    </row>
    <row r="148" spans="6:20">
      <c r="F148" s="585"/>
      <c r="G148" s="564"/>
      <c r="H148" s="564"/>
      <c r="I148" s="564"/>
      <c r="J148" s="586"/>
      <c r="K148" s="1832"/>
      <c r="L148" s="1832"/>
      <c r="M148" s="1832"/>
      <c r="N148" s="1832"/>
      <c r="O148" s="1833"/>
      <c r="P148" s="1832"/>
      <c r="Q148" s="1832"/>
      <c r="R148" s="1832"/>
      <c r="S148" s="1832"/>
      <c r="T148" s="1833"/>
    </row>
    <row r="149" spans="6:20">
      <c r="F149" s="585"/>
      <c r="G149" s="564"/>
      <c r="H149" s="564"/>
      <c r="I149" s="564"/>
      <c r="J149" s="586"/>
      <c r="K149" s="1832"/>
      <c r="L149" s="1832"/>
      <c r="M149" s="1832"/>
      <c r="N149" s="1832"/>
      <c r="O149" s="1833"/>
      <c r="P149" s="1832"/>
      <c r="Q149" s="1832"/>
      <c r="R149" s="1832"/>
      <c r="S149" s="1832"/>
      <c r="T149" s="1833"/>
    </row>
    <row r="150" spans="6:20">
      <c r="F150" s="585"/>
      <c r="G150" s="564"/>
      <c r="H150" s="564"/>
      <c r="I150" s="564"/>
      <c r="J150" s="586"/>
      <c r="K150" s="1832"/>
      <c r="L150" s="1832"/>
      <c r="M150" s="1832"/>
      <c r="N150" s="1832"/>
      <c r="O150" s="1833"/>
      <c r="P150" s="1832"/>
      <c r="Q150" s="1832"/>
      <c r="R150" s="1832"/>
      <c r="S150" s="1832"/>
      <c r="T150" s="1833"/>
    </row>
    <row r="151" spans="6:20">
      <c r="F151" s="585"/>
      <c r="G151" s="564"/>
      <c r="H151" s="564"/>
      <c r="I151" s="564"/>
      <c r="J151" s="586"/>
      <c r="K151" s="1834"/>
      <c r="L151" s="1834"/>
      <c r="M151" s="1834"/>
      <c r="N151" s="1834"/>
      <c r="O151" s="1835"/>
      <c r="P151" s="1834"/>
      <c r="Q151" s="1834"/>
      <c r="R151" s="1834"/>
      <c r="S151" s="1834"/>
      <c r="T151" s="1835"/>
    </row>
    <row r="152" spans="6:20" ht="15.75" thickBot="1">
      <c r="F152" s="587"/>
      <c r="G152" s="588"/>
      <c r="H152" s="588"/>
      <c r="I152" s="588"/>
      <c r="J152" s="589"/>
      <c r="K152" s="1836"/>
      <c r="L152" s="1819"/>
      <c r="M152" s="1819"/>
      <c r="N152" s="1819"/>
      <c r="O152" s="1820"/>
      <c r="P152" s="1836"/>
      <c r="Q152" s="1819"/>
      <c r="R152" s="1819"/>
      <c r="S152" s="1819"/>
      <c r="T152" s="1820"/>
    </row>
    <row r="153" spans="6:20">
      <c r="F153" s="1887" t="s">
        <v>1510</v>
      </c>
      <c r="G153" s="1888"/>
      <c r="H153" s="1888"/>
      <c r="I153" s="1888"/>
      <c r="J153" s="1889"/>
      <c r="K153" s="1513" t="str">
        <f>K3</f>
        <v>Site1</v>
      </c>
      <c r="L153" s="1821"/>
      <c r="M153" s="1821"/>
      <c r="N153" s="1821"/>
      <c r="O153" s="1514"/>
      <c r="P153" s="1513" t="str">
        <f>P3</f>
        <v>Site2</v>
      </c>
      <c r="Q153" s="1821"/>
      <c r="R153" s="1821"/>
      <c r="S153" s="1821"/>
      <c r="T153" s="1514"/>
    </row>
    <row r="154" spans="6:20">
      <c r="F154" s="1877" t="s">
        <v>890</v>
      </c>
      <c r="G154" s="1878"/>
      <c r="H154" s="1878"/>
      <c r="I154" s="1878"/>
      <c r="J154" s="1879"/>
      <c r="K154" s="1822" t="s">
        <v>1000</v>
      </c>
      <c r="L154" s="1823"/>
      <c r="M154" s="1823"/>
      <c r="N154" s="1823"/>
      <c r="O154" s="1824"/>
      <c r="P154" s="1822" t="s">
        <v>1000</v>
      </c>
      <c r="Q154" s="1823"/>
      <c r="R154" s="1823"/>
      <c r="S154" s="1823"/>
      <c r="T154" s="1824"/>
    </row>
    <row r="155" spans="6:20">
      <c r="F155" s="1877" t="s">
        <v>1511</v>
      </c>
      <c r="G155" s="1878"/>
      <c r="H155" s="1878"/>
      <c r="I155" s="1878"/>
      <c r="J155" s="1879"/>
      <c r="K155" s="1812">
        <f>Config_Seats</f>
        <v>12</v>
      </c>
      <c r="L155" s="1813"/>
      <c r="M155" s="1813"/>
      <c r="N155" s="1813"/>
      <c r="O155" s="1814"/>
      <c r="P155" s="1812">
        <f>Config_Seats</f>
        <v>12</v>
      </c>
      <c r="Q155" s="1813"/>
      <c r="R155" s="1813"/>
      <c r="S155" s="1813"/>
      <c r="T155" s="1814"/>
    </row>
    <row r="156" spans="6:20">
      <c r="F156" s="1877" t="s">
        <v>1512</v>
      </c>
      <c r="G156" s="1878"/>
      <c r="H156" s="1878"/>
      <c r="I156" s="1878"/>
      <c r="J156" s="1879"/>
      <c r="K156" s="1815" t="str">
        <f>IFERROR(INDEX(TR_COST,MATCH(K154,TR_LOOKUP,0)),0)</f>
        <v>No Charge</v>
      </c>
      <c r="L156" s="1816"/>
      <c r="M156" s="1816"/>
      <c r="N156" s="1816"/>
      <c r="O156" s="1817"/>
      <c r="P156" s="1815" t="str">
        <f>IFERROR(INDEX(TR_COST,MATCH(P154,TR_LOOKUP,0)),0)</f>
        <v>No Charge</v>
      </c>
      <c r="Q156" s="1816"/>
      <c r="R156" s="1816"/>
      <c r="S156" s="1816"/>
      <c r="T156" s="1817"/>
    </row>
    <row r="157" spans="6:20" ht="15.75" thickBot="1">
      <c r="F157" s="590"/>
      <c r="G157" s="591"/>
      <c r="H157" s="591"/>
      <c r="I157" s="591"/>
      <c r="J157" s="591"/>
      <c r="K157" s="1818"/>
      <c r="L157" s="1819"/>
      <c r="M157" s="1819"/>
      <c r="N157" s="1819"/>
      <c r="O157" s="1820"/>
      <c r="P157" s="1818"/>
      <c r="Q157" s="1819"/>
      <c r="R157" s="1819"/>
      <c r="S157" s="1819"/>
      <c r="T157" s="1820"/>
    </row>
    <row r="158" spans="6:20">
      <c r="F158" s="1887" t="s">
        <v>1513</v>
      </c>
      <c r="G158" s="1888"/>
      <c r="H158" s="1888"/>
      <c r="I158" s="1888"/>
      <c r="J158" s="1889"/>
      <c r="K158" s="1513" t="str">
        <f>K3</f>
        <v>Site1</v>
      </c>
      <c r="L158" s="1821"/>
      <c r="M158" s="1821"/>
      <c r="N158" s="1821"/>
      <c r="O158" s="1514"/>
      <c r="P158" s="1513" t="str">
        <f>P3</f>
        <v>Site2</v>
      </c>
      <c r="Q158" s="1821"/>
      <c r="R158" s="1821"/>
      <c r="S158" s="1821"/>
      <c r="T158" s="1514"/>
    </row>
    <row r="159" spans="6:20">
      <c r="F159" s="1877" t="s">
        <v>1513</v>
      </c>
      <c r="G159" s="1878"/>
      <c r="H159" s="1878"/>
      <c r="I159" s="1878"/>
      <c r="J159" s="1879"/>
      <c r="K159" s="1822"/>
      <c r="L159" s="1823"/>
      <c r="M159" s="1823"/>
      <c r="N159" s="1823"/>
      <c r="O159" s="1824"/>
      <c r="P159" s="1822"/>
      <c r="Q159" s="1823"/>
      <c r="R159" s="1823"/>
      <c r="S159" s="1823"/>
      <c r="T159" s="1824"/>
    </row>
    <row r="160" spans="6:20">
      <c r="F160" s="1887" t="s">
        <v>1712</v>
      </c>
      <c r="G160" s="1888"/>
      <c r="H160" s="1888"/>
      <c r="I160" s="1888"/>
      <c r="J160" s="1889"/>
      <c r="K160" s="1513" t="str">
        <f>K3</f>
        <v>Site1</v>
      </c>
      <c r="L160" s="1821"/>
      <c r="M160" s="1821"/>
      <c r="N160" s="1821"/>
      <c r="O160" s="1514"/>
      <c r="P160" s="1513" t="str">
        <f>P3</f>
        <v>Site2</v>
      </c>
      <c r="Q160" s="1821"/>
      <c r="R160" s="1821"/>
      <c r="S160" s="1821"/>
      <c r="T160" s="1514"/>
    </row>
    <row r="161" spans="6:20">
      <c r="F161" s="1880" t="s">
        <v>1713</v>
      </c>
      <c r="G161" s="1881"/>
      <c r="H161" s="1881"/>
      <c r="I161" s="1881"/>
      <c r="J161" s="1882"/>
      <c r="K161" s="1825"/>
      <c r="L161" s="1826"/>
      <c r="M161" s="1826"/>
      <c r="N161" s="1826"/>
      <c r="O161" s="1827"/>
      <c r="P161" s="1825"/>
      <c r="Q161" s="1826"/>
      <c r="R161" s="1826"/>
      <c r="S161" s="1826"/>
      <c r="T161" s="1827"/>
    </row>
  </sheetData>
  <sheetProtection algorithmName="SHA-512" hashValue="JsnwWP2Cvu110rLsW2e6f3Zx6CS+V8s5b+eQSZZ+l7A0KdqLrGzwS5yruAzMLtnYffpLHcn5++PdvtzqJDpVfA==" saltValue="tC2kcbXUbf8oXkYWVaMovw==" spinCount="100000" sheet="1" objects="1" scenarios="1"/>
  <mergeCells count="370">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P3:T3"/>
    <mergeCell ref="P4:T4"/>
    <mergeCell ref="P5:T5"/>
    <mergeCell ref="P6:T6"/>
    <mergeCell ref="P7:T7"/>
    <mergeCell ref="P8:T8"/>
    <mergeCell ref="P9:T9"/>
    <mergeCell ref="P10:T10"/>
    <mergeCell ref="P11:T11"/>
    <mergeCell ref="P12:T12"/>
    <mergeCell ref="P13:T13"/>
    <mergeCell ref="P14:T14"/>
    <mergeCell ref="P15:T15"/>
    <mergeCell ref="P16:T16"/>
    <mergeCell ref="P17:T17"/>
    <mergeCell ref="P18:T18"/>
    <mergeCell ref="P19:T19"/>
    <mergeCell ref="P20:T20"/>
    <mergeCell ref="P21:T21"/>
    <mergeCell ref="P22:T22"/>
    <mergeCell ref="P23:T23"/>
    <mergeCell ref="P24:T24"/>
    <mergeCell ref="P25:T25"/>
    <mergeCell ref="P26:T26"/>
    <mergeCell ref="P27:T27"/>
    <mergeCell ref="P28:T28"/>
    <mergeCell ref="P29:T29"/>
    <mergeCell ref="P30:T30"/>
    <mergeCell ref="P31:T31"/>
    <mergeCell ref="P32:T32"/>
    <mergeCell ref="P33:T33"/>
    <mergeCell ref="P34:T34"/>
    <mergeCell ref="P35:T35"/>
    <mergeCell ref="P36:T36"/>
    <mergeCell ref="P37:T37"/>
    <mergeCell ref="P38:T38"/>
    <mergeCell ref="P39:T39"/>
    <mergeCell ref="P40:T40"/>
    <mergeCell ref="P41:T41"/>
    <mergeCell ref="P42:T42"/>
    <mergeCell ref="P43:T43"/>
    <mergeCell ref="P44:T44"/>
    <mergeCell ref="P45:T45"/>
    <mergeCell ref="P46:T46"/>
    <mergeCell ref="P47:T47"/>
    <mergeCell ref="P48:T48"/>
    <mergeCell ref="P49:T49"/>
    <mergeCell ref="P50:T50"/>
    <mergeCell ref="P51:T51"/>
    <mergeCell ref="P52:T52"/>
    <mergeCell ref="P53:T53"/>
    <mergeCell ref="P54:T54"/>
    <mergeCell ref="P55:T55"/>
    <mergeCell ref="P56:T56"/>
    <mergeCell ref="P57:T57"/>
    <mergeCell ref="P58:T58"/>
    <mergeCell ref="P59:T59"/>
    <mergeCell ref="P60:T60"/>
    <mergeCell ref="P61:T61"/>
    <mergeCell ref="P62:T62"/>
    <mergeCell ref="P63:T63"/>
    <mergeCell ref="P64:T64"/>
    <mergeCell ref="P65:T65"/>
    <mergeCell ref="P66:T66"/>
    <mergeCell ref="P67:T67"/>
    <mergeCell ref="P68:T68"/>
    <mergeCell ref="P69:T69"/>
    <mergeCell ref="P70:T70"/>
    <mergeCell ref="P71:T71"/>
    <mergeCell ref="P72:T72"/>
    <mergeCell ref="P73:T73"/>
    <mergeCell ref="P74:T74"/>
    <mergeCell ref="P75:T75"/>
    <mergeCell ref="P76:T76"/>
    <mergeCell ref="P77:T77"/>
    <mergeCell ref="P78:T78"/>
    <mergeCell ref="P79:T79"/>
    <mergeCell ref="P80:T80"/>
    <mergeCell ref="P81:T81"/>
    <mergeCell ref="P82:T82"/>
    <mergeCell ref="P83:T83"/>
    <mergeCell ref="P106:T106"/>
    <mergeCell ref="P107:T107"/>
    <mergeCell ref="P132:T132"/>
    <mergeCell ref="P133:T133"/>
    <mergeCell ref="P134:T134"/>
    <mergeCell ref="P135:T135"/>
    <mergeCell ref="P136:T136"/>
    <mergeCell ref="P137:T137"/>
    <mergeCell ref="P138:T138"/>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s>
  <dataValidations count="62">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K10:T10 K64:T65 K75:T75 B17 K51:T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81:T81 K79:T79">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17:T18 K31:T31 K59:T59 K56:T56 K44:T44">
      <formula1>"Yes, No"</formula1>
    </dataValidation>
    <dataValidation type="list" allowBlank="1" showInputMessage="1" showErrorMessage="1" sqref="K21:T21">
      <formula1>DivRegMkt</formula1>
    </dataValidation>
    <dataValidation type="list" allowBlank="1" showInputMessage="1" showErrorMessage="1" sqref="K154:T154">
      <formula1>IF(AND(K150&lt;&gt;"Onsite and Online",K16&lt;&gt;"Teleworker"),IF(COUNTIF($K$150:$CPR$150,"Onsite and Online") &gt; 0,AdditionalTraining,RegularTraining),OnlineOnly)</formula1>
    </dataValidation>
    <dataValidation type="list" allowBlank="1" showInputMessage="1" showErrorMessage="1" sqref="K140:T140">
      <formula1>IF(K134="Government/School",DLAcctTypeGOV,DLAcctTypeSTD)</formula1>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list" allowBlank="1" showInputMessage="1" showErrorMessage="1" sqref="P30:T30">
      <formula1>"None"</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 type="list" allowBlank="1" showInputMessage="1" showErrorMessage="1" sqref="P25:T25">
      <formula1>IF(P30="BVE Cordless Office",CordlessTransportType,IF(P86&gt;=161,Fiber,CordlessTransportType))</formula1>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whole" allowBlank="1" showInputMessage="1" showErrorMessage="1" errorTitle="Please Enter Valid Lead ID" error="Please Enter valid Lead ID from Workbench" sqref="P24:T24">
      <formula1>0</formula1>
      <formula2>999999999</formula2>
    </dataValidation>
    <dataValidation type="list" allowBlank="1" showInputMessage="1" showErrorMessage="1" errorTitle="Please Select Valid Unit Code" error="Please Select valid unit code from the list" promptTitle="Please select valid unit code" sqref="K80:T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09" t="s">
        <v>6027</v>
      </c>
      <c r="H1" s="1909"/>
      <c r="I1" s="1909"/>
    </row>
    <row r="2" spans="1:70">
      <c r="A2" s="1043"/>
      <c r="B2" s="827" t="s">
        <v>6021</v>
      </c>
      <c r="C2" s="1130"/>
      <c r="D2" s="827"/>
      <c r="E2" s="827"/>
      <c r="F2" s="1910"/>
      <c r="G2" s="1912"/>
      <c r="H2" s="1913"/>
      <c r="I2" s="1914"/>
    </row>
    <row r="3" spans="1:70">
      <c r="A3" s="827"/>
      <c r="B3" s="827" t="s">
        <v>6017</v>
      </c>
      <c r="C3" s="1131"/>
      <c r="D3" s="827"/>
      <c r="E3" s="827"/>
      <c r="F3" s="1910"/>
      <c r="G3" s="1915"/>
      <c r="H3" s="1916"/>
      <c r="I3" s="1917"/>
    </row>
    <row r="4" spans="1:70">
      <c r="A4" s="827"/>
      <c r="B4" s="722" t="s">
        <v>6028</v>
      </c>
      <c r="C4" s="1139"/>
      <c r="D4" s="827"/>
      <c r="E4" s="827"/>
      <c r="F4" s="1910"/>
      <c r="G4" s="1915"/>
      <c r="H4" s="1916"/>
      <c r="I4" s="1917"/>
    </row>
    <row r="5" spans="1:70" ht="15.75" thickBot="1">
      <c r="A5" s="827"/>
      <c r="B5" s="827" t="s">
        <v>6020</v>
      </c>
      <c r="C5" s="1140"/>
      <c r="D5" s="827"/>
      <c r="E5" s="827"/>
      <c r="F5" s="1910"/>
      <c r="G5" s="1918"/>
      <c r="H5" s="1919"/>
      <c r="I5" s="1920"/>
    </row>
    <row r="6" spans="1:70">
      <c r="A6" s="827"/>
      <c r="B6" s="827" t="s">
        <v>6016</v>
      </c>
      <c r="C6" s="1132" t="str">
        <f ca="1">IF(B28="NA","Negative Return",IF(+B28&gt;0.45,"Greater than 45%",+B28))</f>
        <v>Greater than 45%</v>
      </c>
      <c r="D6" s="827"/>
      <c r="E6" s="827"/>
      <c r="F6" s="827"/>
      <c r="G6" s="827"/>
      <c r="H6" s="827"/>
      <c r="I6" s="827"/>
    </row>
    <row r="7" spans="1:70">
      <c r="A7" s="827"/>
      <c r="B7" s="827" t="s">
        <v>6015</v>
      </c>
      <c r="C7" s="1132">
        <f ca="1">IF(+B33&gt;0.45,"Greater than 45%",B33)</f>
        <v>0.23589182134792741</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MSite_CQA_TF_RCF_HG_AA_20170620143717</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2</v>
      </c>
      <c r="C14" s="678" t="str">
        <f t="shared" ref="C14" ca="1" si="0">IF(B14="", "Please Input Capex","")</f>
        <v/>
      </c>
      <c r="D14" s="892" t="s">
        <v>5869</v>
      </c>
      <c r="E14" s="893">
        <f ca="1">SUM(B171:N171)</f>
        <v>6832.9000000000015</v>
      </c>
      <c r="F14" s="893">
        <f ca="1">SUM(B171:Z171)</f>
        <v>13064.499999999995</v>
      </c>
      <c r="G14" s="893">
        <f ca="1">SUM($B$171:AL171)</f>
        <v>19296.099999999988</v>
      </c>
      <c r="H14" s="893">
        <f ca="1">SUM($B$171:AX171)</f>
        <v>25527.699999999979</v>
      </c>
      <c r="I14" s="894">
        <f ca="1">SUM($B$171:BJ171)</f>
        <v>31759.29999999997</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2</v>
      </c>
      <c r="C15" s="678" t="str">
        <f>IF(B17="", "Please Input Capex","")</f>
        <v/>
      </c>
      <c r="D15" s="895" t="s">
        <v>5871</v>
      </c>
      <c r="E15" s="896" t="str">
        <f ca="1">+N186</f>
        <v>NA</v>
      </c>
      <c r="F15" s="896">
        <f ca="1">+Z186</f>
        <v>0.62272517662677807</v>
      </c>
      <c r="G15" s="896">
        <f ca="1">+AL186</f>
        <v>0.80428284921029825</v>
      </c>
      <c r="H15" s="896">
        <f ca="1">+AX186</f>
        <v>0.85966109947073477</v>
      </c>
      <c r="I15" s="897">
        <f ca="1">+BJ186</f>
        <v>0.87957581518917038</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-717.40286019596715</v>
      </c>
      <c r="F16" s="898">
        <f ca="1">+Z187</f>
        <v>2370.907788779984</v>
      </c>
      <c r="G16" s="898">
        <f ca="1">+AL187</f>
        <v>5166.4849752877908</v>
      </c>
      <c r="H16" s="898">
        <f ca="1">+AX187</f>
        <v>7697.0761929537857</v>
      </c>
      <c r="I16" s="899">
        <f ca="1">+BJ187</f>
        <v>9987.7988179040549</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14</v>
      </c>
      <c r="F17" s="900">
        <f ca="1">+BJ190</f>
        <v>14</v>
      </c>
      <c r="G17" s="900">
        <f t="shared" ref="G17:I17" ca="1" si="1">+F17</f>
        <v>14</v>
      </c>
      <c r="H17" s="900">
        <f t="shared" ca="1" si="1"/>
        <v>14</v>
      </c>
      <c r="I17" s="901">
        <f t="shared" ca="1" si="1"/>
        <v>14</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2568.98</v>
      </c>
      <c r="C18" s="677"/>
      <c r="D18" s="895" t="s">
        <v>5986</v>
      </c>
      <c r="E18" s="896">
        <f ca="1">+N181</f>
        <v>0.29584596584173634</v>
      </c>
      <c r="F18" s="896">
        <f ca="1">+Z181</f>
        <v>0.43253003941980112</v>
      </c>
      <c r="G18" s="896">
        <f ca="1">+AL181</f>
        <v>0.48093093941262699</v>
      </c>
      <c r="H18" s="896">
        <f ca="1">+AX181</f>
        <v>0.50570142629379045</v>
      </c>
      <c r="I18" s="897">
        <f ca="1">+BJ181</f>
        <v>0.52075131063971813</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2568.98</v>
      </c>
      <c r="C19" s="679"/>
      <c r="D19" s="895" t="s">
        <v>5877</v>
      </c>
      <c r="E19" s="902">
        <f ca="1">+N185</f>
        <v>-547.49410000000194</v>
      </c>
      <c r="F19" s="902">
        <f ca="1">+Z185</f>
        <v>3081.8086999999964</v>
      </c>
      <c r="G19" s="902">
        <f ca="1">+AL185</f>
        <v>6711.1114999999945</v>
      </c>
      <c r="H19" s="902">
        <f ca="1">+AX185</f>
        <v>10340.414299999993</v>
      </c>
      <c r="I19" s="903">
        <f ca="1">+BJ185</f>
        <v>13969.717099999991</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0.78688269274186573</v>
      </c>
      <c r="F20" s="905">
        <f ca="1">1+(+F19/$B$19)</f>
        <v>2.1996234692368164</v>
      </c>
      <c r="G20" s="905">
        <f ca="1">1+(+G19/$B$19)</f>
        <v>3.6123642457317668</v>
      </c>
      <c r="H20" s="905">
        <f ca="1">1+(+H19/$B$19)</f>
        <v>5.0251050222267173</v>
      </c>
      <c r="I20" s="906">
        <f ca="1">1+(+I19/$B$19)</f>
        <v>6.4378457987216677</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519.29999999999995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601.29999999999995</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13064.499999999995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216.85810000000004</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2209.1169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0.62272517662677807</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2370.907788779984</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14</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0.43253003941980112</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3081.8086999999964</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0.23589182134792741</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2568.98</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519.29999999999995</v>
      </c>
      <c r="C37" s="910"/>
      <c r="D37" s="892" t="s">
        <v>5869</v>
      </c>
      <c r="E37" s="893">
        <f ca="1">SUM(B211:N211)</f>
        <v>6832.9000000000015</v>
      </c>
      <c r="F37" s="893">
        <f ca="1">SUM(B211:Z211)</f>
        <v>13064.499999999995</v>
      </c>
      <c r="G37" s="893">
        <f ca="1">SUM($B$211:AL211)</f>
        <v>19296.099999999988</v>
      </c>
      <c r="H37" s="893">
        <f ca="1">SUM($B$211:AX211)</f>
        <v>25527.699999999979</v>
      </c>
      <c r="I37" s="894">
        <f ca="1">SUM($B$211:BJ211)</f>
        <v>31759.29999999997</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0.62272517662677807</v>
      </c>
      <c r="G38" s="896">
        <f ca="1">+AL229</f>
        <v>0.80428284921029825</v>
      </c>
      <c r="H38" s="896">
        <f ca="1">+AX229</f>
        <v>0.85966109947073477</v>
      </c>
      <c r="I38" s="897">
        <f ca="1">+BJ229</f>
        <v>0.87957581518917038</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-717.40286019596715</v>
      </c>
      <c r="F39" s="898">
        <f ca="1">+Z230</f>
        <v>2370.907788779984</v>
      </c>
      <c r="G39" s="898">
        <f ca="1">+AL230</f>
        <v>5166.4849752877908</v>
      </c>
      <c r="H39" s="898">
        <f ca="1">+AX230</f>
        <v>7697.0761929537857</v>
      </c>
      <c r="I39" s="899">
        <f ca="1">+BJ230</f>
        <v>9987.7988179040549</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14</v>
      </c>
      <c r="F40" s="900">
        <f ca="1">+BJ233</f>
        <v>14</v>
      </c>
      <c r="G40" s="900">
        <f t="shared" ref="G40:I41" ca="1" si="2">+F40</f>
        <v>14</v>
      </c>
      <c r="H40" s="900">
        <f t="shared" ca="1" si="2"/>
        <v>14</v>
      </c>
      <c r="I40" s="901">
        <f t="shared" ca="1" si="2"/>
        <v>14</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0.58240304255728859</v>
      </c>
      <c r="F41" s="896">
        <f ca="1">+AL223</f>
        <v>0.58240304255728859</v>
      </c>
      <c r="G41" s="896">
        <f t="shared" ca="1" si="2"/>
        <v>0.58240304255728859</v>
      </c>
      <c r="H41" s="896">
        <f t="shared" ca="1" si="2"/>
        <v>0.58240304255728859</v>
      </c>
      <c r="I41" s="897">
        <f t="shared" ca="1" si="2"/>
        <v>0.58240304255728859</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519.29999999999995</v>
      </c>
      <c r="C42" s="930"/>
      <c r="D42" s="895" t="s">
        <v>5877</v>
      </c>
      <c r="E42" s="902">
        <f ca="1">+N228</f>
        <v>-547.49410000000194</v>
      </c>
      <c r="F42" s="902">
        <f ca="1">+Z228</f>
        <v>3081.8086999999964</v>
      </c>
      <c r="G42" s="902">
        <f ca="1">+AL228</f>
        <v>6711.1114999999945</v>
      </c>
      <c r="H42" s="902">
        <f ca="1">+AX228</f>
        <v>10340.414299999993</v>
      </c>
      <c r="I42" s="903">
        <f ca="1">+BJ228</f>
        <v>13969.717099999991</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601.29999999999995</v>
      </c>
      <c r="C43" s="930"/>
      <c r="D43" s="904" t="s">
        <v>5879</v>
      </c>
      <c r="E43" s="905">
        <f ca="1">1+(+E42/B36)</f>
        <v>0.78688269274186573</v>
      </c>
      <c r="F43" s="905">
        <f ca="1">1+(+F42/B36)</f>
        <v>2.1996234692368164</v>
      </c>
      <c r="G43" s="905">
        <f ca="1">1+(+G42/B36)</f>
        <v>3.6123642457317668</v>
      </c>
      <c r="H43" s="905">
        <f ca="1">1+(+H42/B36)</f>
        <v>5.0251050222267173</v>
      </c>
      <c r="I43" s="906">
        <f ca="1">1+(+I42/B36)</f>
        <v>6.4378457987216677</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0.62272517662677807</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14</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0.58240304255728859</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3081.8086999999964</v>
      </c>
      <c r="C47" s="930"/>
      <c r="D47" s="1911" t="str">
        <f ca="1">IF(F48=G48, "Configured MRC sync with financials", "Update per seat price to sync with Configured MRC")</f>
        <v>Update per seat price to sync with Configured MRC</v>
      </c>
      <c r="E47" s="1911"/>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0.23589182134792736</v>
      </c>
      <c r="C48" s="930"/>
      <c r="D48" s="1911"/>
      <c r="E48" s="1911"/>
      <c r="F48" s="1039">
        <f ca="1">'Sales Order Form 2'!AR36</f>
        <v>590.69999999999993</v>
      </c>
      <c r="G48" s="1040">
        <f ca="1">E134</f>
        <v>519.29999999999995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7" t="s">
        <v>5908</v>
      </c>
      <c r="E50" s="1905"/>
      <c r="F50" s="1921"/>
      <c r="G50" s="1907" t="s">
        <v>5909</v>
      </c>
      <c r="H50" s="1905"/>
      <c r="I50" s="1906"/>
      <c r="J50" s="1900" t="s">
        <v>5910</v>
      </c>
      <c r="K50" s="1901"/>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6" t="s">
        <v>704</v>
      </c>
      <c r="B52" s="1897"/>
      <c r="C52" s="932">
        <f ca="1">'Sales Order Form 2'!E36</f>
        <v>12</v>
      </c>
      <c r="D52" s="1035">
        <v>0</v>
      </c>
      <c r="E52" s="933">
        <f ca="1">C52*D52</f>
        <v>0</v>
      </c>
      <c r="F52" s="934">
        <v>0</v>
      </c>
      <c r="G52" s="935">
        <v>0</v>
      </c>
      <c r="H52" s="936">
        <f ca="1">+G52*E52</f>
        <v>0</v>
      </c>
      <c r="I52" s="937"/>
      <c r="J52" s="938">
        <v>11.25</v>
      </c>
      <c r="K52" s="939">
        <f t="shared" ref="K52:K72" ca="1" si="3">+J52*C52</f>
        <v>135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6" t="s">
        <v>731</v>
      </c>
      <c r="B53" s="1897"/>
      <c r="C53" s="932">
        <f ca="1">'Sales Order Form 2'!F36</f>
        <v>12</v>
      </c>
      <c r="D53" s="1036">
        <f>'SOA Configurator'!L86</f>
        <v>39.950000000000003</v>
      </c>
      <c r="E53" s="940">
        <f t="shared" ref="E53:E72" ca="1" si="4">C53*D53</f>
        <v>479.40000000000003</v>
      </c>
      <c r="F53" s="934">
        <v>0</v>
      </c>
      <c r="G53" s="935">
        <v>0</v>
      </c>
      <c r="H53" s="936">
        <f ca="1">+G53*E53</f>
        <v>0</v>
      </c>
      <c r="I53" s="937"/>
      <c r="J53" s="938">
        <v>14.85</v>
      </c>
      <c r="K53" s="939">
        <f t="shared" ca="1" si="3"/>
        <v>178.2</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6" t="s">
        <v>855</v>
      </c>
      <c r="B54" s="1902"/>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6" t="s">
        <v>49</v>
      </c>
      <c r="B55" s="1897"/>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6" t="s">
        <v>51</v>
      </c>
      <c r="B56" s="1897"/>
      <c r="C56" s="932">
        <f ca="1">'Sales Order Form 2'!H36</f>
        <v>2</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6" t="s">
        <v>737</v>
      </c>
      <c r="B57" s="1897"/>
      <c r="C57" s="932">
        <f ca="1">'Sales Order Form 2'!I36</f>
        <v>2</v>
      </c>
      <c r="D57" s="944">
        <v>9.9499999999999993</v>
      </c>
      <c r="E57" s="933">
        <f t="shared" ca="1" si="4"/>
        <v>19.899999999999999</v>
      </c>
      <c r="F57" s="943">
        <v>0</v>
      </c>
      <c r="G57" s="935">
        <v>0</v>
      </c>
      <c r="H57" s="936">
        <f t="shared" ca="1" si="5"/>
        <v>0</v>
      </c>
      <c r="I57" s="937"/>
      <c r="J57" s="938">
        <v>15.85</v>
      </c>
      <c r="K57" s="939">
        <f t="shared" ca="1" si="3"/>
        <v>31.7</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6" t="s">
        <v>52</v>
      </c>
      <c r="B58" s="1897"/>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6" t="s">
        <v>53</v>
      </c>
      <c r="B59" s="1897"/>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6" t="s">
        <v>54</v>
      </c>
      <c r="B60" s="1897"/>
      <c r="C60" s="932">
        <f ca="1">'Sales Order Form 2'!L36</f>
        <v>2</v>
      </c>
      <c r="D60" s="944">
        <v>10</v>
      </c>
      <c r="E60" s="933">
        <f t="shared" ca="1" si="4"/>
        <v>20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6" t="s">
        <v>725</v>
      </c>
      <c r="B61" s="1897"/>
      <c r="C61" s="932">
        <f ca="1">'Sales Order Form 2'!M36</f>
        <v>2</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6" t="s">
        <v>116</v>
      </c>
      <c r="B62" s="1897"/>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6" t="s">
        <v>117</v>
      </c>
      <c r="B63" s="1897"/>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6" t="s">
        <v>118</v>
      </c>
      <c r="B64" s="1897"/>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6" t="s">
        <v>119</v>
      </c>
      <c r="B65" s="1897"/>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6" t="s">
        <v>120</v>
      </c>
      <c r="B66" s="1897"/>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6" t="s">
        <v>55</v>
      </c>
      <c r="B67" s="1897"/>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6" t="s">
        <v>56</v>
      </c>
      <c r="B68" s="1897"/>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6" t="s">
        <v>793</v>
      </c>
      <c r="B69" s="1902"/>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6" t="s">
        <v>794</v>
      </c>
      <c r="B70" s="1902"/>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6" t="s">
        <v>1048</v>
      </c>
      <c r="B71" s="1902"/>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6" t="s">
        <v>795</v>
      </c>
      <c r="B72" s="1902"/>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6"/>
      <c r="B73" s="1897"/>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6"/>
      <c r="B74" s="1897"/>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6" t="s">
        <v>6002</v>
      </c>
      <c r="B75" s="1897"/>
      <c r="C75" s="932"/>
      <c r="D75" s="944"/>
      <c r="E75" s="933"/>
      <c r="F75" s="1041">
        <f ca="1">'Sales Order Form 2'!AT36</f>
        <v>403.29999999999995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198</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3" t="s">
        <v>5908</v>
      </c>
      <c r="E78" s="1904"/>
      <c r="F78" s="1904"/>
      <c r="G78" s="1900" t="s">
        <v>5909</v>
      </c>
      <c r="H78" s="1905"/>
      <c r="I78" s="1906"/>
      <c r="J78" s="1900" t="s">
        <v>5910</v>
      </c>
      <c r="K78" s="1901"/>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12</v>
      </c>
      <c r="D86" s="944">
        <v>5.95</v>
      </c>
      <c r="E86" s="933">
        <v>0</v>
      </c>
      <c r="F86" s="943">
        <v>0</v>
      </c>
      <c r="G86" s="960">
        <v>0</v>
      </c>
      <c r="H86" s="936">
        <v>0</v>
      </c>
      <c r="I86" s="961"/>
      <c r="J86" s="962">
        <v>185.34</v>
      </c>
      <c r="K86" s="939">
        <f t="shared" ca="1" si="9"/>
        <v>2224.08</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3"/>
      <c r="E112" s="1904"/>
      <c r="F112" s="1908"/>
      <c r="G112" s="1907" t="s">
        <v>5909</v>
      </c>
      <c r="H112" s="1905"/>
      <c r="I112" s="1906"/>
      <c r="J112" s="1900" t="s">
        <v>5910</v>
      </c>
      <c r="K112" s="1901"/>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2</v>
      </c>
      <c r="D115" s="972">
        <v>164.5</v>
      </c>
      <c r="E115" s="965"/>
      <c r="F115" s="973"/>
      <c r="G115" s="974">
        <v>0</v>
      </c>
      <c r="H115" s="936">
        <v>0</v>
      </c>
      <c r="I115" s="975">
        <f ca="1">+D115*C115</f>
        <v>329</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2</v>
      </c>
      <c r="D116" s="972">
        <v>8</v>
      </c>
      <c r="E116" s="965"/>
      <c r="F116" s="973"/>
      <c r="G116" s="974">
        <v>0</v>
      </c>
      <c r="H116" s="936">
        <v>0</v>
      </c>
      <c r="I116" s="975">
        <f ca="1">+D116*C116</f>
        <v>16</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2</v>
      </c>
      <c r="D117" s="972">
        <v>66</v>
      </c>
      <c r="E117" s="965"/>
      <c r="F117" s="973"/>
      <c r="G117" s="974">
        <v>0</v>
      </c>
      <c r="H117" s="936">
        <v>0</v>
      </c>
      <c r="I117" s="975">
        <f ca="1">+D117*C117</f>
        <v>132</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2</v>
      </c>
      <c r="D118" s="972">
        <v>40</v>
      </c>
      <c r="E118" s="965"/>
      <c r="F118" s="973"/>
      <c r="G118" s="974">
        <v>0</v>
      </c>
      <c r="H118" s="936">
        <v>0</v>
      </c>
      <c r="I118" s="975">
        <f ca="1">+D118*C118</f>
        <v>80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2.0771999999999999</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12</v>
      </c>
      <c r="D120" s="966"/>
      <c r="E120" s="965"/>
      <c r="F120" s="980"/>
      <c r="G120" s="974">
        <v>0.39</v>
      </c>
      <c r="H120" s="981">
        <f ca="1">+G120*C120</f>
        <v>4.68</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2</v>
      </c>
      <c r="D121" s="966"/>
      <c r="E121" s="965"/>
      <c r="F121" s="980"/>
      <c r="G121" s="974">
        <v>0.12</v>
      </c>
      <c r="H121" s="981">
        <f ca="1">+G121*C121</f>
        <v>0.24</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12</v>
      </c>
      <c r="D122" s="966"/>
      <c r="E122" s="965">
        <f ca="1">+C122</f>
        <v>12</v>
      </c>
      <c r="F122" s="980"/>
      <c r="G122" s="974">
        <v>0.93</v>
      </c>
      <c r="H122" s="981">
        <f ca="1">+G122*C122</f>
        <v>11.16</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12</v>
      </c>
      <c r="D123" s="966"/>
      <c r="E123" s="965">
        <f ca="1">+C123</f>
        <v>12</v>
      </c>
      <c r="F123" s="980"/>
      <c r="G123" s="974">
        <v>0.22</v>
      </c>
      <c r="H123" s="981">
        <f ca="1">+G123*C123</f>
        <v>2.64</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6</v>
      </c>
      <c r="D124" s="986">
        <v>84</v>
      </c>
      <c r="E124" s="987">
        <f ca="1">+C124/B20</f>
        <v>0.25</v>
      </c>
      <c r="F124" s="980"/>
      <c r="G124" s="974">
        <f>+D124</f>
        <v>84</v>
      </c>
      <c r="H124" s="981">
        <f ca="1">+G124*C124/B20</f>
        <v>21</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2</v>
      </c>
      <c r="D125" s="986">
        <v>21.82</v>
      </c>
      <c r="E125" s="985">
        <v>1</v>
      </c>
      <c r="F125" s="980"/>
      <c r="G125" s="974">
        <f>+E125*D125</f>
        <v>21.82</v>
      </c>
      <c r="H125" s="981">
        <f ca="1">+G125*C125</f>
        <v>43.64</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2</v>
      </c>
      <c r="D126" s="986">
        <v>35</v>
      </c>
      <c r="E126" s="985">
        <v>1</v>
      </c>
      <c r="F126" s="980"/>
      <c r="G126" s="974">
        <f>+E126*D126</f>
        <v>35</v>
      </c>
      <c r="H126" s="981">
        <f ca="1">+G126*C126</f>
        <v>70</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519.29999999999995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2</v>
      </c>
      <c r="D128" s="986">
        <v>1.37</v>
      </c>
      <c r="E128" s="965">
        <v>1</v>
      </c>
      <c r="F128" s="980"/>
      <c r="G128" s="974">
        <f>+D128</f>
        <v>1.37</v>
      </c>
      <c r="H128" s="981">
        <f ca="1">+G128*C128</f>
        <v>2.74</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6.7508999999999988</v>
      </c>
      <c r="I129" s="982">
        <f ca="1">+G129*F134</f>
        <v>7.8168999999999986</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51.93</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519.29999999999995</v>
      </c>
      <c r="F134" s="865">
        <f ca="1">SUM(F52:F131)</f>
        <v>601.29999999999995</v>
      </c>
      <c r="G134" s="866">
        <f ca="1">+H134/E134</f>
        <v>0.41759695744271147</v>
      </c>
      <c r="H134" s="867">
        <f ca="1">SUM(H52:H133)</f>
        <v>216.85810000000004</v>
      </c>
      <c r="I134" s="867">
        <f ca="1">SUM(I52:I133)</f>
        <v>2209.1169</v>
      </c>
      <c r="J134" s="868"/>
      <c r="K134" s="868">
        <f ca="1">SUM(K52:K133)</f>
        <v>2568.98</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3" t="s">
        <v>5908</v>
      </c>
      <c r="E136" s="1904"/>
      <c r="F136" s="1904"/>
      <c r="G136" s="1907" t="s">
        <v>5909</v>
      </c>
      <c r="H136" s="1905"/>
      <c r="I136" s="1906"/>
      <c r="J136" s="1900" t="s">
        <v>5910</v>
      </c>
      <c r="K136" s="1901"/>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6" t="s">
        <v>5938</v>
      </c>
      <c r="B138" s="1897"/>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3" t="s">
        <v>5908</v>
      </c>
      <c r="E143" s="1904"/>
      <c r="F143" s="1904"/>
      <c r="G143" s="1907" t="s">
        <v>5909</v>
      </c>
      <c r="H143" s="1905"/>
      <c r="I143" s="1906"/>
      <c r="J143" s="1900" t="s">
        <v>5910</v>
      </c>
      <c r="K143" s="1901"/>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8" t="s">
        <v>5988</v>
      </c>
      <c r="B145" s="1899"/>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8"/>
      <c r="B146" s="1899"/>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3" t="s">
        <v>5908</v>
      </c>
      <c r="E149" s="1904"/>
      <c r="F149" s="1904"/>
      <c r="G149" s="1907" t="s">
        <v>5909</v>
      </c>
      <c r="H149" s="1905"/>
      <c r="I149" s="1906"/>
      <c r="J149" s="1900" t="s">
        <v>5910</v>
      </c>
      <c r="K149" s="1901"/>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8" t="s">
        <v>5944</v>
      </c>
      <c r="B151" s="1899"/>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8" t="s">
        <v>5947</v>
      </c>
      <c r="B154" s="1899"/>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8" t="s">
        <v>5948</v>
      </c>
      <c r="B155" s="1899"/>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519.29999999999995</v>
      </c>
      <c r="D167" s="1050">
        <f ca="1">+C167</f>
        <v>519.29999999999995</v>
      </c>
      <c r="E167" s="1050">
        <f ca="1">+D167</f>
        <v>519.29999999999995</v>
      </c>
      <c r="F167" s="1050">
        <f t="shared" ref="F167:BJ167" ca="1" si="15">+E167</f>
        <v>519.29999999999995</v>
      </c>
      <c r="G167" s="1050">
        <f t="shared" ca="1" si="15"/>
        <v>519.29999999999995</v>
      </c>
      <c r="H167" s="1050">
        <f ca="1">+G167</f>
        <v>519.29999999999995</v>
      </c>
      <c r="I167" s="1050">
        <f t="shared" ca="1" si="15"/>
        <v>519.29999999999995</v>
      </c>
      <c r="J167" s="1050">
        <f ca="1">+I167</f>
        <v>519.29999999999995</v>
      </c>
      <c r="K167" s="1050">
        <f t="shared" ca="1" si="15"/>
        <v>519.29999999999995</v>
      </c>
      <c r="L167" s="1050">
        <f t="shared" ca="1" si="15"/>
        <v>519.29999999999995</v>
      </c>
      <c r="M167" s="1050">
        <f t="shared" ca="1" si="15"/>
        <v>519.29999999999995</v>
      </c>
      <c r="N167" s="1050">
        <f t="shared" ca="1" si="15"/>
        <v>519.29999999999995</v>
      </c>
      <c r="O167" s="1050">
        <f t="shared" ca="1" si="15"/>
        <v>519.29999999999995</v>
      </c>
      <c r="P167" s="1050">
        <f t="shared" ca="1" si="15"/>
        <v>519.29999999999995</v>
      </c>
      <c r="Q167" s="1050">
        <f t="shared" ca="1" si="15"/>
        <v>519.29999999999995</v>
      </c>
      <c r="R167" s="1050">
        <f t="shared" ca="1" si="15"/>
        <v>519.29999999999995</v>
      </c>
      <c r="S167" s="1050">
        <f t="shared" ca="1" si="15"/>
        <v>519.29999999999995</v>
      </c>
      <c r="T167" s="1050">
        <f t="shared" ca="1" si="15"/>
        <v>519.29999999999995</v>
      </c>
      <c r="U167" s="1050">
        <f t="shared" ca="1" si="15"/>
        <v>519.29999999999995</v>
      </c>
      <c r="V167" s="1050">
        <f t="shared" ca="1" si="15"/>
        <v>519.29999999999995</v>
      </c>
      <c r="W167" s="1050">
        <f t="shared" ca="1" si="15"/>
        <v>519.29999999999995</v>
      </c>
      <c r="X167" s="1050">
        <f t="shared" ca="1" si="15"/>
        <v>519.29999999999995</v>
      </c>
      <c r="Y167" s="1050">
        <f t="shared" ca="1" si="15"/>
        <v>519.29999999999995</v>
      </c>
      <c r="Z167" s="1050">
        <f t="shared" ca="1" si="15"/>
        <v>519.29999999999995</v>
      </c>
      <c r="AA167" s="1050">
        <f t="shared" ca="1" si="15"/>
        <v>519.29999999999995</v>
      </c>
      <c r="AB167" s="1050">
        <f t="shared" ca="1" si="15"/>
        <v>519.29999999999995</v>
      </c>
      <c r="AC167" s="1050">
        <f t="shared" ca="1" si="15"/>
        <v>519.29999999999995</v>
      </c>
      <c r="AD167" s="1050">
        <f t="shared" ca="1" si="15"/>
        <v>519.29999999999995</v>
      </c>
      <c r="AE167" s="1050">
        <f t="shared" ca="1" si="15"/>
        <v>519.29999999999995</v>
      </c>
      <c r="AF167" s="1050">
        <f t="shared" ca="1" si="15"/>
        <v>519.29999999999995</v>
      </c>
      <c r="AG167" s="1050">
        <f t="shared" ca="1" si="15"/>
        <v>519.29999999999995</v>
      </c>
      <c r="AH167" s="1050">
        <f t="shared" ca="1" si="15"/>
        <v>519.29999999999995</v>
      </c>
      <c r="AI167" s="1050">
        <f t="shared" ca="1" si="15"/>
        <v>519.29999999999995</v>
      </c>
      <c r="AJ167" s="1050">
        <f t="shared" ca="1" si="15"/>
        <v>519.29999999999995</v>
      </c>
      <c r="AK167" s="1050">
        <f t="shared" ca="1" si="15"/>
        <v>519.29999999999995</v>
      </c>
      <c r="AL167" s="1050">
        <f t="shared" ca="1" si="15"/>
        <v>519.29999999999995</v>
      </c>
      <c r="AM167" s="1050">
        <f t="shared" ca="1" si="15"/>
        <v>519.29999999999995</v>
      </c>
      <c r="AN167" s="1050">
        <f t="shared" ca="1" si="15"/>
        <v>519.29999999999995</v>
      </c>
      <c r="AO167" s="1050">
        <f t="shared" ca="1" si="15"/>
        <v>519.29999999999995</v>
      </c>
      <c r="AP167" s="1050">
        <f t="shared" ca="1" si="15"/>
        <v>519.29999999999995</v>
      </c>
      <c r="AQ167" s="1050">
        <f t="shared" ca="1" si="15"/>
        <v>519.29999999999995</v>
      </c>
      <c r="AR167" s="1050">
        <f t="shared" ca="1" si="15"/>
        <v>519.29999999999995</v>
      </c>
      <c r="AS167" s="1050">
        <f t="shared" ca="1" si="15"/>
        <v>519.29999999999995</v>
      </c>
      <c r="AT167" s="1050">
        <f t="shared" ca="1" si="15"/>
        <v>519.29999999999995</v>
      </c>
      <c r="AU167" s="1050">
        <f t="shared" ca="1" si="15"/>
        <v>519.29999999999995</v>
      </c>
      <c r="AV167" s="1050">
        <f t="shared" ca="1" si="15"/>
        <v>519.29999999999995</v>
      </c>
      <c r="AW167" s="1050">
        <f t="shared" ca="1" si="15"/>
        <v>519.29999999999995</v>
      </c>
      <c r="AX167" s="1050">
        <f t="shared" ca="1" si="15"/>
        <v>519.29999999999995</v>
      </c>
      <c r="AY167" s="1050">
        <f t="shared" ca="1" si="15"/>
        <v>519.29999999999995</v>
      </c>
      <c r="AZ167" s="1050">
        <f t="shared" ca="1" si="15"/>
        <v>519.29999999999995</v>
      </c>
      <c r="BA167" s="1050">
        <f t="shared" ca="1" si="15"/>
        <v>519.29999999999995</v>
      </c>
      <c r="BB167" s="1050">
        <f t="shared" ca="1" si="15"/>
        <v>519.29999999999995</v>
      </c>
      <c r="BC167" s="1050">
        <f t="shared" ca="1" si="15"/>
        <v>519.29999999999995</v>
      </c>
      <c r="BD167" s="1050">
        <f t="shared" ca="1" si="15"/>
        <v>519.29999999999995</v>
      </c>
      <c r="BE167" s="1050">
        <f t="shared" ca="1" si="15"/>
        <v>519.29999999999995</v>
      </c>
      <c r="BF167" s="1050">
        <f t="shared" ca="1" si="15"/>
        <v>519.29999999999995</v>
      </c>
      <c r="BG167" s="1050">
        <f t="shared" ca="1" si="15"/>
        <v>519.29999999999995</v>
      </c>
      <c r="BH167" s="1050">
        <f t="shared" ca="1" si="15"/>
        <v>519.29999999999995</v>
      </c>
      <c r="BI167" s="1050">
        <f t="shared" ca="1" si="15"/>
        <v>519.29999999999995</v>
      </c>
      <c r="BJ167" s="1050">
        <f t="shared" ca="1" si="15"/>
        <v>519.29999999999995</v>
      </c>
      <c r="BK167" s="1073"/>
      <c r="BL167" s="781">
        <f ca="1">SUM(C167:N167)</f>
        <v>6231.6000000000013</v>
      </c>
      <c r="BM167" s="781">
        <f ca="1">IF($B$20&gt;1,$N167*12,0)</f>
        <v>6231.5999999999995</v>
      </c>
      <c r="BN167" s="781">
        <f ca="1">IF($B$20&gt;2,$N167*12,0)</f>
        <v>6231.5999999999995</v>
      </c>
      <c r="BO167" s="781">
        <f ca="1">SUM(BL167:BN167)</f>
        <v>18694.8</v>
      </c>
      <c r="BP167" s="690"/>
    </row>
    <row r="168" spans="1:819" hidden="1" outlineLevel="1">
      <c r="A168" s="809" t="s">
        <v>5956</v>
      </c>
      <c r="B168" s="1050"/>
      <c r="C168" s="1050">
        <f ca="1">+F134</f>
        <v>601.29999999999995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601.29999999999995</v>
      </c>
      <c r="BM168" s="781">
        <f>IF($B$20&gt;1,$N168*12,0)</f>
        <v>0</v>
      </c>
      <c r="BN168" s="781">
        <f>IF($B$20&gt;2,$N168*12,0)</f>
        <v>0</v>
      </c>
      <c r="BO168" s="781">
        <f ca="1">SUM(BL168:BN168)</f>
        <v>601.29999999999995</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1120.5999999999999</v>
      </c>
      <c r="D171" s="780">
        <f ca="1">SUM(D167:D169)</f>
        <v>519.29999999999995</v>
      </c>
      <c r="E171" s="780">
        <f ca="1">SUM(E167:E169)</f>
        <v>519.29999999999995</v>
      </c>
      <c r="F171" s="780">
        <f t="shared" ref="F171:BJ171" ca="1" si="16">SUM(F167:F169)</f>
        <v>519.29999999999995</v>
      </c>
      <c r="G171" s="780">
        <f t="shared" ca="1" si="16"/>
        <v>519.29999999999995</v>
      </c>
      <c r="H171" s="780">
        <f t="shared" ca="1" si="16"/>
        <v>519.29999999999995</v>
      </c>
      <c r="I171" s="780">
        <f t="shared" ca="1" si="16"/>
        <v>519.29999999999995</v>
      </c>
      <c r="J171" s="780">
        <f t="shared" ca="1" si="16"/>
        <v>519.29999999999995</v>
      </c>
      <c r="K171" s="780">
        <f t="shared" ca="1" si="16"/>
        <v>519.29999999999995</v>
      </c>
      <c r="L171" s="780">
        <f t="shared" ca="1" si="16"/>
        <v>519.29999999999995</v>
      </c>
      <c r="M171" s="780">
        <f t="shared" ca="1" si="16"/>
        <v>519.29999999999995</v>
      </c>
      <c r="N171" s="780">
        <f t="shared" ca="1" si="16"/>
        <v>519.29999999999995</v>
      </c>
      <c r="O171" s="780">
        <f t="shared" ca="1" si="16"/>
        <v>519.29999999999995</v>
      </c>
      <c r="P171" s="780">
        <f t="shared" ca="1" si="16"/>
        <v>519.29999999999995</v>
      </c>
      <c r="Q171" s="780">
        <f t="shared" ca="1" si="16"/>
        <v>519.29999999999995</v>
      </c>
      <c r="R171" s="780">
        <f t="shared" ca="1" si="16"/>
        <v>519.29999999999995</v>
      </c>
      <c r="S171" s="780">
        <f t="shared" ca="1" si="16"/>
        <v>519.29999999999995</v>
      </c>
      <c r="T171" s="780">
        <f t="shared" ca="1" si="16"/>
        <v>519.29999999999995</v>
      </c>
      <c r="U171" s="780">
        <f t="shared" ca="1" si="16"/>
        <v>519.29999999999995</v>
      </c>
      <c r="V171" s="780">
        <f t="shared" ca="1" si="16"/>
        <v>519.29999999999995</v>
      </c>
      <c r="W171" s="780">
        <f t="shared" ca="1" si="16"/>
        <v>519.29999999999995</v>
      </c>
      <c r="X171" s="780">
        <f t="shared" ca="1" si="16"/>
        <v>519.29999999999995</v>
      </c>
      <c r="Y171" s="780">
        <f t="shared" ca="1" si="16"/>
        <v>519.29999999999995</v>
      </c>
      <c r="Z171" s="780">
        <f t="shared" ca="1" si="16"/>
        <v>519.29999999999995</v>
      </c>
      <c r="AA171" s="780">
        <f t="shared" ca="1" si="16"/>
        <v>519.29999999999995</v>
      </c>
      <c r="AB171" s="780">
        <f t="shared" ca="1" si="16"/>
        <v>519.29999999999995</v>
      </c>
      <c r="AC171" s="780">
        <f t="shared" ca="1" si="16"/>
        <v>519.29999999999995</v>
      </c>
      <c r="AD171" s="780">
        <f t="shared" ca="1" si="16"/>
        <v>519.29999999999995</v>
      </c>
      <c r="AE171" s="780">
        <f t="shared" ca="1" si="16"/>
        <v>519.29999999999995</v>
      </c>
      <c r="AF171" s="780">
        <f t="shared" ca="1" si="16"/>
        <v>519.29999999999995</v>
      </c>
      <c r="AG171" s="780">
        <f t="shared" ca="1" si="16"/>
        <v>519.29999999999995</v>
      </c>
      <c r="AH171" s="780">
        <f t="shared" ca="1" si="16"/>
        <v>519.29999999999995</v>
      </c>
      <c r="AI171" s="780">
        <f t="shared" ca="1" si="16"/>
        <v>519.29999999999995</v>
      </c>
      <c r="AJ171" s="780">
        <f t="shared" ca="1" si="16"/>
        <v>519.29999999999995</v>
      </c>
      <c r="AK171" s="780">
        <f t="shared" ca="1" si="16"/>
        <v>519.29999999999995</v>
      </c>
      <c r="AL171" s="780">
        <f t="shared" ca="1" si="16"/>
        <v>519.29999999999995</v>
      </c>
      <c r="AM171" s="780">
        <f t="shared" ca="1" si="16"/>
        <v>519.29999999999995</v>
      </c>
      <c r="AN171" s="780">
        <f t="shared" ca="1" si="16"/>
        <v>519.29999999999995</v>
      </c>
      <c r="AO171" s="780">
        <f t="shared" ca="1" si="16"/>
        <v>519.29999999999995</v>
      </c>
      <c r="AP171" s="780">
        <f t="shared" ca="1" si="16"/>
        <v>519.29999999999995</v>
      </c>
      <c r="AQ171" s="780">
        <f t="shared" ca="1" si="16"/>
        <v>519.29999999999995</v>
      </c>
      <c r="AR171" s="780">
        <f t="shared" ca="1" si="16"/>
        <v>519.29999999999995</v>
      </c>
      <c r="AS171" s="780">
        <f t="shared" ca="1" si="16"/>
        <v>519.29999999999995</v>
      </c>
      <c r="AT171" s="780">
        <f t="shared" ca="1" si="16"/>
        <v>519.29999999999995</v>
      </c>
      <c r="AU171" s="780">
        <f t="shared" ca="1" si="16"/>
        <v>519.29999999999995</v>
      </c>
      <c r="AV171" s="780">
        <f t="shared" ca="1" si="16"/>
        <v>519.29999999999995</v>
      </c>
      <c r="AW171" s="780">
        <f t="shared" ca="1" si="16"/>
        <v>519.29999999999995</v>
      </c>
      <c r="AX171" s="780">
        <f t="shared" ca="1" si="16"/>
        <v>519.29999999999995</v>
      </c>
      <c r="AY171" s="780">
        <f t="shared" ca="1" si="16"/>
        <v>519.29999999999995</v>
      </c>
      <c r="AZ171" s="780">
        <f t="shared" ca="1" si="16"/>
        <v>519.29999999999995</v>
      </c>
      <c r="BA171" s="780">
        <f t="shared" ca="1" si="16"/>
        <v>519.29999999999995</v>
      </c>
      <c r="BB171" s="780">
        <f t="shared" ca="1" si="16"/>
        <v>519.29999999999995</v>
      </c>
      <c r="BC171" s="780">
        <f t="shared" ca="1" si="16"/>
        <v>519.29999999999995</v>
      </c>
      <c r="BD171" s="780">
        <f t="shared" ca="1" si="16"/>
        <v>519.29999999999995</v>
      </c>
      <c r="BE171" s="780">
        <f t="shared" ca="1" si="16"/>
        <v>519.29999999999995</v>
      </c>
      <c r="BF171" s="780">
        <f t="shared" ca="1" si="16"/>
        <v>519.29999999999995</v>
      </c>
      <c r="BG171" s="780">
        <f t="shared" ca="1" si="16"/>
        <v>519.29999999999995</v>
      </c>
      <c r="BH171" s="780">
        <f t="shared" ca="1" si="16"/>
        <v>519.29999999999995</v>
      </c>
      <c r="BI171" s="780">
        <f t="shared" ca="1" si="16"/>
        <v>519.29999999999995</v>
      </c>
      <c r="BJ171" s="780">
        <f t="shared" ca="1" si="16"/>
        <v>519.29999999999995</v>
      </c>
      <c r="BK171" s="1073"/>
      <c r="BL171" s="781">
        <f ca="1">SUM(BL167:BL168)</f>
        <v>6832.9000000000015</v>
      </c>
      <c r="BM171" s="781">
        <f ca="1">SUM(BM167:BM168)</f>
        <v>6231.5999999999995</v>
      </c>
      <c r="BN171" s="781">
        <f ca="1">SUM(BN167:BN168)</f>
        <v>6231.5999999999995</v>
      </c>
      <c r="BO171" s="781">
        <f ca="1">SUM(BO167:BO168)</f>
        <v>19296.099999999999</v>
      </c>
      <c r="BP171" s="690"/>
    </row>
    <row r="172" spans="1:819" hidden="1" outlineLevel="2">
      <c r="A172" s="786" t="s">
        <v>5959</v>
      </c>
      <c r="B172" s="787">
        <f>+B171</f>
        <v>0</v>
      </c>
      <c r="C172" s="787">
        <f ca="1">+B172+C171</f>
        <v>1120.5999999999999</v>
      </c>
      <c r="D172" s="787">
        <f ca="1">+C172+D171</f>
        <v>1639.8999999999999</v>
      </c>
      <c r="E172" s="787">
        <f t="shared" ref="E172:BJ172" ca="1" si="17">+D172+E171</f>
        <v>2159.1999999999998</v>
      </c>
      <c r="F172" s="787">
        <f t="shared" ca="1" si="17"/>
        <v>2678.5</v>
      </c>
      <c r="G172" s="787">
        <f t="shared" ca="1" si="17"/>
        <v>3197.8</v>
      </c>
      <c r="H172" s="787">
        <f t="shared" ca="1" si="17"/>
        <v>3717.1000000000004</v>
      </c>
      <c r="I172" s="787">
        <f t="shared" ca="1" si="17"/>
        <v>4236.4000000000005</v>
      </c>
      <c r="J172" s="1052">
        <f t="shared" ca="1" si="17"/>
        <v>4755.7000000000007</v>
      </c>
      <c r="K172" s="1052">
        <f t="shared" ca="1" si="17"/>
        <v>5275.0000000000009</v>
      </c>
      <c r="L172" s="1052">
        <f t="shared" ca="1" si="17"/>
        <v>5794.3000000000011</v>
      </c>
      <c r="M172" s="1052">
        <f t="shared" ca="1" si="17"/>
        <v>6313.6000000000013</v>
      </c>
      <c r="N172" s="1052">
        <f t="shared" ca="1" si="17"/>
        <v>6832.9000000000015</v>
      </c>
      <c r="O172" s="1052">
        <f t="shared" ca="1" si="17"/>
        <v>7352.2000000000016</v>
      </c>
      <c r="P172" s="1052">
        <f t="shared" ca="1" si="17"/>
        <v>7871.5000000000018</v>
      </c>
      <c r="Q172" s="1052">
        <f t="shared" ca="1" si="17"/>
        <v>8390.8000000000011</v>
      </c>
      <c r="R172" s="1052">
        <f t="shared" ca="1" si="17"/>
        <v>8910.1</v>
      </c>
      <c r="S172" s="1052">
        <f t="shared" ca="1" si="17"/>
        <v>9429.4</v>
      </c>
      <c r="T172" s="1052">
        <f t="shared" ca="1" si="17"/>
        <v>9948.6999999999989</v>
      </c>
      <c r="U172" s="1052">
        <f t="shared" ca="1" si="17"/>
        <v>10467.999999999998</v>
      </c>
      <c r="V172" s="1052">
        <f t="shared" ca="1" si="17"/>
        <v>10987.299999999997</v>
      </c>
      <c r="W172" s="1052">
        <f t="shared" ca="1" si="17"/>
        <v>11506.599999999997</v>
      </c>
      <c r="X172" s="1052">
        <f t="shared" ca="1" si="17"/>
        <v>12025.899999999996</v>
      </c>
      <c r="Y172" s="1052">
        <f t="shared" ca="1" si="17"/>
        <v>12545.199999999995</v>
      </c>
      <c r="Z172" s="1052">
        <f t="shared" ca="1" si="17"/>
        <v>13064.499999999995</v>
      </c>
      <c r="AA172" s="1052">
        <f t="shared" ca="1" si="17"/>
        <v>13583.799999999994</v>
      </c>
      <c r="AB172" s="1052">
        <f t="shared" ca="1" si="17"/>
        <v>14103.099999999993</v>
      </c>
      <c r="AC172" s="1052">
        <f t="shared" ca="1" si="17"/>
        <v>14622.399999999992</v>
      </c>
      <c r="AD172" s="1052">
        <f t="shared" ca="1" si="17"/>
        <v>15141.699999999992</v>
      </c>
      <c r="AE172" s="1052">
        <f t="shared" ca="1" si="17"/>
        <v>15660.999999999991</v>
      </c>
      <c r="AF172" s="1052">
        <f t="shared" ca="1" si="17"/>
        <v>16180.29999999999</v>
      </c>
      <c r="AG172" s="1052">
        <f t="shared" ca="1" si="17"/>
        <v>16699.599999999991</v>
      </c>
      <c r="AH172" s="1052">
        <f t="shared" ca="1" si="17"/>
        <v>17218.899999999991</v>
      </c>
      <c r="AI172" s="1052">
        <f t="shared" ca="1" si="17"/>
        <v>17738.19999999999</v>
      </c>
      <c r="AJ172" s="1052">
        <f t="shared" ca="1" si="17"/>
        <v>18257.499999999989</v>
      </c>
      <c r="AK172" s="1052">
        <f t="shared" ca="1" si="17"/>
        <v>18776.799999999988</v>
      </c>
      <c r="AL172" s="1052">
        <f t="shared" ca="1" si="17"/>
        <v>19296.099999999988</v>
      </c>
      <c r="AM172" s="1052">
        <f t="shared" ca="1" si="17"/>
        <v>19815.399999999987</v>
      </c>
      <c r="AN172" s="1052">
        <f t="shared" ca="1" si="17"/>
        <v>20334.699999999986</v>
      </c>
      <c r="AO172" s="1052">
        <f t="shared" ca="1" si="17"/>
        <v>20853.999999999985</v>
      </c>
      <c r="AP172" s="1052">
        <f t="shared" ca="1" si="17"/>
        <v>21373.299999999985</v>
      </c>
      <c r="AQ172" s="1052">
        <f t="shared" ca="1" si="17"/>
        <v>21892.599999999984</v>
      </c>
      <c r="AR172" s="1052">
        <f t="shared" ca="1" si="17"/>
        <v>22411.899999999983</v>
      </c>
      <c r="AS172" s="1052">
        <f t="shared" ca="1" si="17"/>
        <v>22931.199999999983</v>
      </c>
      <c r="AT172" s="1052">
        <f t="shared" ca="1" si="17"/>
        <v>23450.499999999982</v>
      </c>
      <c r="AU172" s="1052">
        <f t="shared" ca="1" si="17"/>
        <v>23969.799999999981</v>
      </c>
      <c r="AV172" s="1052">
        <f t="shared" ca="1" si="17"/>
        <v>24489.09999999998</v>
      </c>
      <c r="AW172" s="1052">
        <f t="shared" ca="1" si="17"/>
        <v>25008.39999999998</v>
      </c>
      <c r="AX172" s="1052">
        <f t="shared" ca="1" si="17"/>
        <v>25527.699999999979</v>
      </c>
      <c r="AY172" s="1052">
        <f t="shared" ca="1" si="17"/>
        <v>26046.999999999978</v>
      </c>
      <c r="AZ172" s="1052">
        <f t="shared" ca="1" si="17"/>
        <v>26566.299999999977</v>
      </c>
      <c r="BA172" s="1052">
        <f t="shared" ca="1" si="17"/>
        <v>27085.599999999977</v>
      </c>
      <c r="BB172" s="1052">
        <f t="shared" ca="1" si="17"/>
        <v>27604.899999999976</v>
      </c>
      <c r="BC172" s="1052">
        <f t="shared" ca="1" si="17"/>
        <v>28124.199999999975</v>
      </c>
      <c r="BD172" s="1052">
        <f t="shared" ca="1" si="17"/>
        <v>28643.499999999975</v>
      </c>
      <c r="BE172" s="1052">
        <f t="shared" ca="1" si="17"/>
        <v>29162.799999999974</v>
      </c>
      <c r="BF172" s="1052">
        <f t="shared" ca="1" si="17"/>
        <v>29682.099999999973</v>
      </c>
      <c r="BG172" s="1052">
        <f t="shared" ca="1" si="17"/>
        <v>30201.399999999972</v>
      </c>
      <c r="BH172" s="1052">
        <f t="shared" ca="1" si="17"/>
        <v>30720.699999999972</v>
      </c>
      <c r="BI172" s="1052">
        <f t="shared" ca="1" si="17"/>
        <v>31239.999999999971</v>
      </c>
      <c r="BJ172" s="1052">
        <f t="shared" ca="1" si="17"/>
        <v>31759.29999999997</v>
      </c>
      <c r="BK172" s="1074"/>
      <c r="BL172" s="781">
        <f ca="1">+N172</f>
        <v>6832.9000000000015</v>
      </c>
      <c r="BM172" s="781">
        <f ca="1">+Z172-BL172</f>
        <v>6231.5999999999931</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216.85810000000004</v>
      </c>
      <c r="D174" s="780">
        <f ca="1">+C174</f>
        <v>216.85810000000004</v>
      </c>
      <c r="E174" s="780">
        <f t="shared" ref="E174:BJ174" ca="1" si="18">+D174</f>
        <v>216.85810000000004</v>
      </c>
      <c r="F174" s="780">
        <f t="shared" ca="1" si="18"/>
        <v>216.85810000000004</v>
      </c>
      <c r="G174" s="780">
        <f t="shared" ca="1" si="18"/>
        <v>216.85810000000004</v>
      </c>
      <c r="H174" s="780">
        <f ca="1">+G174</f>
        <v>216.85810000000004</v>
      </c>
      <c r="I174" s="780">
        <f t="shared" ca="1" si="18"/>
        <v>216.85810000000004</v>
      </c>
      <c r="J174" s="1050">
        <f ca="1">+I174</f>
        <v>216.85810000000004</v>
      </c>
      <c r="K174" s="1050">
        <f t="shared" ca="1" si="18"/>
        <v>216.85810000000004</v>
      </c>
      <c r="L174" s="1050">
        <f t="shared" ca="1" si="18"/>
        <v>216.85810000000004</v>
      </c>
      <c r="M174" s="1050">
        <f t="shared" ca="1" si="18"/>
        <v>216.85810000000004</v>
      </c>
      <c r="N174" s="1050">
        <f t="shared" ca="1" si="18"/>
        <v>216.85810000000004</v>
      </c>
      <c r="O174" s="1050">
        <f t="shared" ca="1" si="18"/>
        <v>216.85810000000004</v>
      </c>
      <c r="P174" s="1050">
        <f t="shared" ca="1" si="18"/>
        <v>216.85810000000004</v>
      </c>
      <c r="Q174" s="1050">
        <f t="shared" ca="1" si="18"/>
        <v>216.85810000000004</v>
      </c>
      <c r="R174" s="1050">
        <f t="shared" ca="1" si="18"/>
        <v>216.85810000000004</v>
      </c>
      <c r="S174" s="1050">
        <f t="shared" ca="1" si="18"/>
        <v>216.85810000000004</v>
      </c>
      <c r="T174" s="1050">
        <f t="shared" ca="1" si="18"/>
        <v>216.85810000000004</v>
      </c>
      <c r="U174" s="1050">
        <f t="shared" ca="1" si="18"/>
        <v>216.85810000000004</v>
      </c>
      <c r="V174" s="1050">
        <f t="shared" ca="1" si="18"/>
        <v>216.85810000000004</v>
      </c>
      <c r="W174" s="1050">
        <f t="shared" ca="1" si="18"/>
        <v>216.85810000000004</v>
      </c>
      <c r="X174" s="1050">
        <f t="shared" ca="1" si="18"/>
        <v>216.85810000000004</v>
      </c>
      <c r="Y174" s="1050">
        <f t="shared" ca="1" si="18"/>
        <v>216.85810000000004</v>
      </c>
      <c r="Z174" s="1050">
        <f t="shared" ca="1" si="18"/>
        <v>216.85810000000004</v>
      </c>
      <c r="AA174" s="1050">
        <f t="shared" ca="1" si="18"/>
        <v>216.85810000000004</v>
      </c>
      <c r="AB174" s="1050">
        <f t="shared" ca="1" si="18"/>
        <v>216.85810000000004</v>
      </c>
      <c r="AC174" s="1050">
        <f t="shared" ca="1" si="18"/>
        <v>216.85810000000004</v>
      </c>
      <c r="AD174" s="1050">
        <f t="shared" ca="1" si="18"/>
        <v>216.85810000000004</v>
      </c>
      <c r="AE174" s="1050">
        <f t="shared" ca="1" si="18"/>
        <v>216.85810000000004</v>
      </c>
      <c r="AF174" s="1050">
        <f t="shared" ca="1" si="18"/>
        <v>216.85810000000004</v>
      </c>
      <c r="AG174" s="1050">
        <f t="shared" ca="1" si="18"/>
        <v>216.85810000000004</v>
      </c>
      <c r="AH174" s="1050">
        <f t="shared" ca="1" si="18"/>
        <v>216.85810000000004</v>
      </c>
      <c r="AI174" s="1050">
        <f t="shared" ca="1" si="18"/>
        <v>216.85810000000004</v>
      </c>
      <c r="AJ174" s="1050">
        <f t="shared" ca="1" si="18"/>
        <v>216.85810000000004</v>
      </c>
      <c r="AK174" s="1050">
        <f t="shared" ca="1" si="18"/>
        <v>216.85810000000004</v>
      </c>
      <c r="AL174" s="1050">
        <f t="shared" ca="1" si="18"/>
        <v>216.85810000000004</v>
      </c>
      <c r="AM174" s="1050">
        <f t="shared" ca="1" si="18"/>
        <v>216.85810000000004</v>
      </c>
      <c r="AN174" s="1050">
        <f t="shared" ca="1" si="18"/>
        <v>216.85810000000004</v>
      </c>
      <c r="AO174" s="1050">
        <f t="shared" ca="1" si="18"/>
        <v>216.85810000000004</v>
      </c>
      <c r="AP174" s="1050">
        <f t="shared" ca="1" si="18"/>
        <v>216.85810000000004</v>
      </c>
      <c r="AQ174" s="1050">
        <f t="shared" ca="1" si="18"/>
        <v>216.85810000000004</v>
      </c>
      <c r="AR174" s="1050">
        <f t="shared" ca="1" si="18"/>
        <v>216.85810000000004</v>
      </c>
      <c r="AS174" s="1050">
        <f t="shared" ca="1" si="18"/>
        <v>216.85810000000004</v>
      </c>
      <c r="AT174" s="1050">
        <f t="shared" ca="1" si="18"/>
        <v>216.85810000000004</v>
      </c>
      <c r="AU174" s="1050">
        <f t="shared" ca="1" si="18"/>
        <v>216.85810000000004</v>
      </c>
      <c r="AV174" s="1050">
        <f t="shared" ca="1" si="18"/>
        <v>216.85810000000004</v>
      </c>
      <c r="AW174" s="1050">
        <f t="shared" ca="1" si="18"/>
        <v>216.85810000000004</v>
      </c>
      <c r="AX174" s="1050">
        <f t="shared" ca="1" si="18"/>
        <v>216.85810000000004</v>
      </c>
      <c r="AY174" s="1050">
        <f t="shared" ca="1" si="18"/>
        <v>216.85810000000004</v>
      </c>
      <c r="AZ174" s="1050">
        <f t="shared" ca="1" si="18"/>
        <v>216.85810000000004</v>
      </c>
      <c r="BA174" s="1050">
        <f t="shared" ca="1" si="18"/>
        <v>216.85810000000004</v>
      </c>
      <c r="BB174" s="1050">
        <f t="shared" ca="1" si="18"/>
        <v>216.85810000000004</v>
      </c>
      <c r="BC174" s="1050">
        <f t="shared" ca="1" si="18"/>
        <v>216.85810000000004</v>
      </c>
      <c r="BD174" s="1050">
        <f t="shared" ca="1" si="18"/>
        <v>216.85810000000004</v>
      </c>
      <c r="BE174" s="1050">
        <f t="shared" ca="1" si="18"/>
        <v>216.85810000000004</v>
      </c>
      <c r="BF174" s="1050">
        <f t="shared" ca="1" si="18"/>
        <v>216.85810000000004</v>
      </c>
      <c r="BG174" s="1050">
        <f t="shared" ca="1" si="18"/>
        <v>216.85810000000004</v>
      </c>
      <c r="BH174" s="1050">
        <f t="shared" ca="1" si="18"/>
        <v>216.85810000000004</v>
      </c>
      <c r="BI174" s="1050">
        <f t="shared" ca="1" si="18"/>
        <v>216.85810000000004</v>
      </c>
      <c r="BJ174" s="1050">
        <f t="shared" ca="1" si="18"/>
        <v>216.85810000000004</v>
      </c>
      <c r="BK174" s="1073"/>
      <c r="BL174" s="781">
        <f ca="1">SUM(C174:N174)</f>
        <v>2602.2971999999995</v>
      </c>
      <c r="BM174" s="781">
        <f ca="1">IF($B$20&gt;1,$N174*12,0)</f>
        <v>2602.2972000000004</v>
      </c>
      <c r="BN174" s="781">
        <f ca="1">IF($B$20&gt;2,$N174*12,0)</f>
        <v>2602.2972000000004</v>
      </c>
      <c r="BO174" s="781">
        <f ca="1">SUM(BL174:BN174)</f>
        <v>7806.8916000000008</v>
      </c>
      <c r="BP174" s="690"/>
    </row>
    <row r="175" spans="1:819" ht="16.5" hidden="1" outlineLevel="1">
      <c r="A175" s="782" t="s">
        <v>5961</v>
      </c>
      <c r="B175" s="789"/>
      <c r="C175" s="789">
        <f ca="1">+I134</f>
        <v>2209.1169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2209.1169</v>
      </c>
      <c r="BM175" s="790">
        <f>IF($B$20&gt;1,$N175*12,0)</f>
        <v>0</v>
      </c>
      <c r="BN175" s="790">
        <f>IF($B$20&gt;2,$N175*12,0)</f>
        <v>0</v>
      </c>
      <c r="BO175" s="790">
        <f ca="1">SUM(BL175:BN175)</f>
        <v>2209.1169</v>
      </c>
      <c r="BP175" s="690"/>
    </row>
    <row r="176" spans="1:819" hidden="1" outlineLevel="1">
      <c r="A176" s="737" t="s">
        <v>5962</v>
      </c>
      <c r="B176" s="780">
        <f>SUM(B174:B175)</f>
        <v>0</v>
      </c>
      <c r="C176" s="780">
        <f ca="1">SUM(C174:C175)</f>
        <v>2425.9749999999999</v>
      </c>
      <c r="D176" s="780">
        <f t="shared" ref="D176:BJ176" ca="1" si="19">SUM(D174:D175)</f>
        <v>216.85810000000004</v>
      </c>
      <c r="E176" s="780">
        <f t="shared" ca="1" si="19"/>
        <v>216.85810000000004</v>
      </c>
      <c r="F176" s="780">
        <f t="shared" ca="1" si="19"/>
        <v>216.85810000000004</v>
      </c>
      <c r="G176" s="780">
        <f t="shared" ca="1" si="19"/>
        <v>216.85810000000004</v>
      </c>
      <c r="H176" s="780">
        <f t="shared" ca="1" si="19"/>
        <v>216.85810000000004</v>
      </c>
      <c r="I176" s="780">
        <f t="shared" ca="1" si="19"/>
        <v>216.85810000000004</v>
      </c>
      <c r="J176" s="1050">
        <f t="shared" ca="1" si="19"/>
        <v>216.85810000000004</v>
      </c>
      <c r="K176" s="1050">
        <f t="shared" ca="1" si="19"/>
        <v>216.85810000000004</v>
      </c>
      <c r="L176" s="1050">
        <f t="shared" ca="1" si="19"/>
        <v>216.85810000000004</v>
      </c>
      <c r="M176" s="1050">
        <f t="shared" ca="1" si="19"/>
        <v>216.85810000000004</v>
      </c>
      <c r="N176" s="1050">
        <f t="shared" ca="1" si="19"/>
        <v>216.85810000000004</v>
      </c>
      <c r="O176" s="1050">
        <f t="shared" ca="1" si="19"/>
        <v>216.85810000000004</v>
      </c>
      <c r="P176" s="1050">
        <f t="shared" ca="1" si="19"/>
        <v>216.85810000000004</v>
      </c>
      <c r="Q176" s="1050">
        <f t="shared" ca="1" si="19"/>
        <v>216.85810000000004</v>
      </c>
      <c r="R176" s="1050">
        <f t="shared" ca="1" si="19"/>
        <v>216.85810000000004</v>
      </c>
      <c r="S176" s="1050">
        <f t="shared" ca="1" si="19"/>
        <v>216.85810000000004</v>
      </c>
      <c r="T176" s="1050">
        <f t="shared" ca="1" si="19"/>
        <v>216.85810000000004</v>
      </c>
      <c r="U176" s="1050">
        <f t="shared" ca="1" si="19"/>
        <v>216.85810000000004</v>
      </c>
      <c r="V176" s="1050">
        <f t="shared" ca="1" si="19"/>
        <v>216.85810000000004</v>
      </c>
      <c r="W176" s="1050">
        <f t="shared" ca="1" si="19"/>
        <v>216.85810000000004</v>
      </c>
      <c r="X176" s="1050">
        <f t="shared" ca="1" si="19"/>
        <v>216.85810000000004</v>
      </c>
      <c r="Y176" s="1050">
        <f t="shared" ca="1" si="19"/>
        <v>216.85810000000004</v>
      </c>
      <c r="Z176" s="1050">
        <f t="shared" ca="1" si="19"/>
        <v>216.85810000000004</v>
      </c>
      <c r="AA176" s="1050">
        <f t="shared" ca="1" si="19"/>
        <v>216.85810000000004</v>
      </c>
      <c r="AB176" s="1050">
        <f t="shared" ca="1" si="19"/>
        <v>216.85810000000004</v>
      </c>
      <c r="AC176" s="1050">
        <f t="shared" ca="1" si="19"/>
        <v>216.85810000000004</v>
      </c>
      <c r="AD176" s="1050">
        <f t="shared" ca="1" si="19"/>
        <v>216.85810000000004</v>
      </c>
      <c r="AE176" s="1050">
        <f t="shared" ca="1" si="19"/>
        <v>216.85810000000004</v>
      </c>
      <c r="AF176" s="1050">
        <f t="shared" ca="1" si="19"/>
        <v>216.85810000000004</v>
      </c>
      <c r="AG176" s="1050">
        <f t="shared" ca="1" si="19"/>
        <v>216.85810000000004</v>
      </c>
      <c r="AH176" s="1050">
        <f t="shared" ca="1" si="19"/>
        <v>216.85810000000004</v>
      </c>
      <c r="AI176" s="1050">
        <f t="shared" ca="1" si="19"/>
        <v>216.85810000000004</v>
      </c>
      <c r="AJ176" s="1050">
        <f t="shared" ca="1" si="19"/>
        <v>216.85810000000004</v>
      </c>
      <c r="AK176" s="1050">
        <f t="shared" ca="1" si="19"/>
        <v>216.85810000000004</v>
      </c>
      <c r="AL176" s="1050">
        <f t="shared" ca="1" si="19"/>
        <v>216.85810000000004</v>
      </c>
      <c r="AM176" s="1050">
        <f t="shared" ca="1" si="19"/>
        <v>216.85810000000004</v>
      </c>
      <c r="AN176" s="1050">
        <f t="shared" ca="1" si="19"/>
        <v>216.85810000000004</v>
      </c>
      <c r="AO176" s="1050">
        <f t="shared" ca="1" si="19"/>
        <v>216.85810000000004</v>
      </c>
      <c r="AP176" s="1050">
        <f t="shared" ca="1" si="19"/>
        <v>216.85810000000004</v>
      </c>
      <c r="AQ176" s="1050">
        <f t="shared" ca="1" si="19"/>
        <v>216.85810000000004</v>
      </c>
      <c r="AR176" s="1050">
        <f t="shared" ca="1" si="19"/>
        <v>216.85810000000004</v>
      </c>
      <c r="AS176" s="1050">
        <f t="shared" ca="1" si="19"/>
        <v>216.85810000000004</v>
      </c>
      <c r="AT176" s="1050">
        <f t="shared" ca="1" si="19"/>
        <v>216.85810000000004</v>
      </c>
      <c r="AU176" s="1050">
        <f t="shared" ca="1" si="19"/>
        <v>216.85810000000004</v>
      </c>
      <c r="AV176" s="1050">
        <f t="shared" ca="1" si="19"/>
        <v>216.85810000000004</v>
      </c>
      <c r="AW176" s="1050">
        <f t="shared" ca="1" si="19"/>
        <v>216.85810000000004</v>
      </c>
      <c r="AX176" s="1050">
        <f t="shared" ca="1" si="19"/>
        <v>216.85810000000004</v>
      </c>
      <c r="AY176" s="1050">
        <f t="shared" ca="1" si="19"/>
        <v>216.85810000000004</v>
      </c>
      <c r="AZ176" s="1050">
        <f t="shared" ca="1" si="19"/>
        <v>216.85810000000004</v>
      </c>
      <c r="BA176" s="1050">
        <f t="shared" ca="1" si="19"/>
        <v>216.85810000000004</v>
      </c>
      <c r="BB176" s="1050">
        <f t="shared" ca="1" si="19"/>
        <v>216.85810000000004</v>
      </c>
      <c r="BC176" s="1050">
        <f t="shared" ca="1" si="19"/>
        <v>216.85810000000004</v>
      </c>
      <c r="BD176" s="1050">
        <f t="shared" ca="1" si="19"/>
        <v>216.85810000000004</v>
      </c>
      <c r="BE176" s="1050">
        <f t="shared" ca="1" si="19"/>
        <v>216.85810000000004</v>
      </c>
      <c r="BF176" s="1050">
        <f t="shared" ca="1" si="19"/>
        <v>216.85810000000004</v>
      </c>
      <c r="BG176" s="1050">
        <f t="shared" ca="1" si="19"/>
        <v>216.85810000000004</v>
      </c>
      <c r="BH176" s="1050">
        <f t="shared" ca="1" si="19"/>
        <v>216.85810000000004</v>
      </c>
      <c r="BI176" s="1050">
        <f t="shared" ca="1" si="19"/>
        <v>216.85810000000004</v>
      </c>
      <c r="BJ176" s="1050">
        <f t="shared" ca="1" si="19"/>
        <v>216.85810000000004</v>
      </c>
      <c r="BK176" s="1073"/>
      <c r="BL176" s="781">
        <f ca="1">SUM(BL174:BL175)</f>
        <v>4811.4141</v>
      </c>
      <c r="BM176" s="781">
        <f ca="1">SUM(BM174:BM175)</f>
        <v>2602.2972000000004</v>
      </c>
      <c r="BN176" s="781">
        <f ca="1">SUM(BN174:BN175)</f>
        <v>2602.2972000000004</v>
      </c>
      <c r="BO176" s="781">
        <f ca="1">SUM(BO174:BO175)</f>
        <v>10016.0085</v>
      </c>
      <c r="BP176" s="690"/>
    </row>
    <row r="177" spans="1:68" hidden="1" outlineLevel="2">
      <c r="A177" s="786" t="s">
        <v>5963</v>
      </c>
      <c r="B177" s="787"/>
      <c r="C177" s="787">
        <f ca="1">+C176</f>
        <v>2425.9749999999999</v>
      </c>
      <c r="D177" s="787">
        <f ca="1">+C177+D176</f>
        <v>2642.8330999999998</v>
      </c>
      <c r="E177" s="787">
        <f t="shared" ref="E177:BJ177" ca="1" si="20">+D177+E176</f>
        <v>2859.6911999999998</v>
      </c>
      <c r="F177" s="787">
        <f t="shared" ca="1" si="20"/>
        <v>3076.5492999999997</v>
      </c>
      <c r="G177" s="787">
        <f t="shared" ca="1" si="20"/>
        <v>3293.4073999999996</v>
      </c>
      <c r="H177" s="787">
        <f t="shared" ca="1" si="20"/>
        <v>3510.2654999999995</v>
      </c>
      <c r="I177" s="787">
        <f t="shared" ca="1" si="20"/>
        <v>3727.1235999999994</v>
      </c>
      <c r="J177" s="1052">
        <f t="shared" ca="1" si="20"/>
        <v>3943.9816999999994</v>
      </c>
      <c r="K177" s="1052">
        <f t="shared" ca="1" si="20"/>
        <v>4160.8397999999997</v>
      </c>
      <c r="L177" s="1052">
        <f t="shared" ca="1" si="20"/>
        <v>4377.6979000000001</v>
      </c>
      <c r="M177" s="1052">
        <f t="shared" ca="1" si="20"/>
        <v>4594.5560000000005</v>
      </c>
      <c r="N177" s="1052">
        <f t="shared" ca="1" si="20"/>
        <v>4811.4141000000009</v>
      </c>
      <c r="O177" s="1052">
        <f t="shared" ca="1" si="20"/>
        <v>5028.2722000000012</v>
      </c>
      <c r="P177" s="1052">
        <f t="shared" ca="1" si="20"/>
        <v>5245.1303000000016</v>
      </c>
      <c r="Q177" s="1052">
        <f t="shared" ca="1" si="20"/>
        <v>5461.988400000002</v>
      </c>
      <c r="R177" s="1052">
        <f t="shared" ca="1" si="20"/>
        <v>5678.8465000000024</v>
      </c>
      <c r="S177" s="1052">
        <f t="shared" ca="1" si="20"/>
        <v>5895.7046000000028</v>
      </c>
      <c r="T177" s="1052">
        <f t="shared" ca="1" si="20"/>
        <v>6112.5627000000031</v>
      </c>
      <c r="U177" s="1052">
        <f t="shared" ca="1" si="20"/>
        <v>6329.4208000000035</v>
      </c>
      <c r="V177" s="1052">
        <f t="shared" ca="1" si="20"/>
        <v>6546.2789000000039</v>
      </c>
      <c r="W177" s="1052">
        <f t="shared" ca="1" si="20"/>
        <v>6763.1370000000043</v>
      </c>
      <c r="X177" s="1052">
        <f t="shared" ca="1" si="20"/>
        <v>6979.9951000000046</v>
      </c>
      <c r="Y177" s="1052">
        <f t="shared" ca="1" si="20"/>
        <v>7196.853200000005</v>
      </c>
      <c r="Z177" s="1052">
        <f t="shared" ca="1" si="20"/>
        <v>7413.7113000000054</v>
      </c>
      <c r="AA177" s="1052">
        <f t="shared" ca="1" si="20"/>
        <v>7630.5694000000058</v>
      </c>
      <c r="AB177" s="1052">
        <f t="shared" ca="1" si="20"/>
        <v>7847.4275000000061</v>
      </c>
      <c r="AC177" s="1052">
        <f t="shared" ca="1" si="20"/>
        <v>8064.2856000000065</v>
      </c>
      <c r="AD177" s="1052">
        <f t="shared" ca="1" si="20"/>
        <v>8281.143700000006</v>
      </c>
      <c r="AE177" s="1052">
        <f t="shared" ca="1" si="20"/>
        <v>8498.0018000000055</v>
      </c>
      <c r="AF177" s="1052">
        <f t="shared" ca="1" si="20"/>
        <v>8714.8599000000049</v>
      </c>
      <c r="AG177" s="1052">
        <f t="shared" ca="1" si="20"/>
        <v>8931.7180000000044</v>
      </c>
      <c r="AH177" s="1052">
        <f t="shared" ca="1" si="20"/>
        <v>9148.5761000000039</v>
      </c>
      <c r="AI177" s="1052">
        <f t="shared" ca="1" si="20"/>
        <v>9365.4342000000033</v>
      </c>
      <c r="AJ177" s="1052">
        <f t="shared" ca="1" si="20"/>
        <v>9582.2923000000028</v>
      </c>
      <c r="AK177" s="1052">
        <f t="shared" ca="1" si="20"/>
        <v>9799.1504000000023</v>
      </c>
      <c r="AL177" s="1052">
        <f t="shared" ca="1" si="20"/>
        <v>10016.008500000002</v>
      </c>
      <c r="AM177" s="1052">
        <f t="shared" ca="1" si="20"/>
        <v>10232.866600000001</v>
      </c>
      <c r="AN177" s="1052">
        <f t="shared" ca="1" si="20"/>
        <v>10449.724700000001</v>
      </c>
      <c r="AO177" s="1052">
        <f t="shared" ca="1" si="20"/>
        <v>10666.5828</v>
      </c>
      <c r="AP177" s="1052">
        <f t="shared" ca="1" si="20"/>
        <v>10883.4409</v>
      </c>
      <c r="AQ177" s="1052">
        <f t="shared" ca="1" si="20"/>
        <v>11100.298999999999</v>
      </c>
      <c r="AR177" s="1052">
        <f t="shared" ca="1" si="20"/>
        <v>11317.157099999999</v>
      </c>
      <c r="AS177" s="1052">
        <f t="shared" ca="1" si="20"/>
        <v>11534.015199999998</v>
      </c>
      <c r="AT177" s="1052">
        <f t="shared" ca="1" si="20"/>
        <v>11750.873299999997</v>
      </c>
      <c r="AU177" s="1052">
        <f t="shared" ca="1" si="20"/>
        <v>11967.731399999997</v>
      </c>
      <c r="AV177" s="1052">
        <f t="shared" ca="1" si="20"/>
        <v>12184.589499999996</v>
      </c>
      <c r="AW177" s="1052">
        <f t="shared" ca="1" si="20"/>
        <v>12401.447599999996</v>
      </c>
      <c r="AX177" s="1052">
        <f t="shared" ca="1" si="20"/>
        <v>12618.305699999995</v>
      </c>
      <c r="AY177" s="1052">
        <f t="shared" ca="1" si="20"/>
        <v>12835.163799999995</v>
      </c>
      <c r="AZ177" s="1052">
        <f t="shared" ca="1" si="20"/>
        <v>13052.021899999994</v>
      </c>
      <c r="BA177" s="1052">
        <f t="shared" ca="1" si="20"/>
        <v>13268.879999999994</v>
      </c>
      <c r="BB177" s="1052">
        <f t="shared" ca="1" si="20"/>
        <v>13485.738099999993</v>
      </c>
      <c r="BC177" s="1052">
        <f t="shared" ca="1" si="20"/>
        <v>13702.596199999993</v>
      </c>
      <c r="BD177" s="1052">
        <f t="shared" ca="1" si="20"/>
        <v>13919.454299999992</v>
      </c>
      <c r="BE177" s="1052">
        <f t="shared" ca="1" si="20"/>
        <v>14136.312399999992</v>
      </c>
      <c r="BF177" s="1052">
        <f t="shared" ca="1" si="20"/>
        <v>14353.170499999991</v>
      </c>
      <c r="BG177" s="1052">
        <f t="shared" ca="1" si="20"/>
        <v>14570.028599999991</v>
      </c>
      <c r="BH177" s="1052">
        <f t="shared" ca="1" si="20"/>
        <v>14786.88669999999</v>
      </c>
      <c r="BI177" s="1052">
        <f t="shared" ca="1" si="20"/>
        <v>15003.744799999989</v>
      </c>
      <c r="BJ177" s="1052">
        <f t="shared" ca="1" si="20"/>
        <v>15220.602899999989</v>
      </c>
      <c r="BK177" s="1074"/>
      <c r="BL177" s="791">
        <f ca="1">+N177</f>
        <v>4811.4141000000009</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-1305.375</v>
      </c>
      <c r="D179" s="793">
        <f t="shared" ref="D179:BJ179" ca="1" si="21">D171-D176</f>
        <v>302.44189999999992</v>
      </c>
      <c r="E179" s="793">
        <f t="shared" ca="1" si="21"/>
        <v>302.44189999999992</v>
      </c>
      <c r="F179" s="793">
        <f t="shared" ca="1" si="21"/>
        <v>302.44189999999992</v>
      </c>
      <c r="G179" s="793">
        <f t="shared" ca="1" si="21"/>
        <v>302.44189999999992</v>
      </c>
      <c r="H179" s="793">
        <f t="shared" ca="1" si="21"/>
        <v>302.44189999999992</v>
      </c>
      <c r="I179" s="793">
        <f t="shared" ca="1" si="21"/>
        <v>302.44189999999992</v>
      </c>
      <c r="J179" s="1054">
        <f t="shared" ca="1" si="21"/>
        <v>302.44189999999992</v>
      </c>
      <c r="K179" s="1054">
        <f t="shared" ca="1" si="21"/>
        <v>302.44189999999992</v>
      </c>
      <c r="L179" s="1054">
        <f t="shared" ca="1" si="21"/>
        <v>302.44189999999992</v>
      </c>
      <c r="M179" s="1054">
        <f t="shared" ca="1" si="21"/>
        <v>302.44189999999992</v>
      </c>
      <c r="N179" s="1054">
        <f t="shared" ca="1" si="21"/>
        <v>302.44189999999992</v>
      </c>
      <c r="O179" s="1054">
        <f t="shared" ca="1" si="21"/>
        <v>302.44189999999992</v>
      </c>
      <c r="P179" s="1054">
        <f t="shared" ca="1" si="21"/>
        <v>302.44189999999992</v>
      </c>
      <c r="Q179" s="1054">
        <f t="shared" ca="1" si="21"/>
        <v>302.44189999999992</v>
      </c>
      <c r="R179" s="1054">
        <f t="shared" ca="1" si="21"/>
        <v>302.44189999999992</v>
      </c>
      <c r="S179" s="1054">
        <f t="shared" ca="1" si="21"/>
        <v>302.44189999999992</v>
      </c>
      <c r="T179" s="1054">
        <f t="shared" ca="1" si="21"/>
        <v>302.44189999999992</v>
      </c>
      <c r="U179" s="1054">
        <f t="shared" ca="1" si="21"/>
        <v>302.44189999999992</v>
      </c>
      <c r="V179" s="1054">
        <f t="shared" ca="1" si="21"/>
        <v>302.44189999999992</v>
      </c>
      <c r="W179" s="1054">
        <f t="shared" ca="1" si="21"/>
        <v>302.44189999999992</v>
      </c>
      <c r="X179" s="1054">
        <f t="shared" ca="1" si="21"/>
        <v>302.44189999999992</v>
      </c>
      <c r="Y179" s="1054">
        <f t="shared" ca="1" si="21"/>
        <v>302.44189999999992</v>
      </c>
      <c r="Z179" s="1054">
        <f t="shared" ca="1" si="21"/>
        <v>302.44189999999992</v>
      </c>
      <c r="AA179" s="1054">
        <f t="shared" ca="1" si="21"/>
        <v>302.44189999999992</v>
      </c>
      <c r="AB179" s="1054">
        <f t="shared" ca="1" si="21"/>
        <v>302.44189999999992</v>
      </c>
      <c r="AC179" s="1054">
        <f t="shared" ca="1" si="21"/>
        <v>302.44189999999992</v>
      </c>
      <c r="AD179" s="1054">
        <f t="shared" ca="1" si="21"/>
        <v>302.44189999999992</v>
      </c>
      <c r="AE179" s="1054">
        <f t="shared" ca="1" si="21"/>
        <v>302.44189999999992</v>
      </c>
      <c r="AF179" s="1054">
        <f t="shared" ca="1" si="21"/>
        <v>302.44189999999992</v>
      </c>
      <c r="AG179" s="1054">
        <f t="shared" ca="1" si="21"/>
        <v>302.44189999999992</v>
      </c>
      <c r="AH179" s="1054">
        <f t="shared" ca="1" si="21"/>
        <v>302.44189999999992</v>
      </c>
      <c r="AI179" s="1054">
        <f t="shared" ca="1" si="21"/>
        <v>302.44189999999992</v>
      </c>
      <c r="AJ179" s="1054">
        <f t="shared" ca="1" si="21"/>
        <v>302.44189999999992</v>
      </c>
      <c r="AK179" s="1054">
        <f t="shared" ca="1" si="21"/>
        <v>302.44189999999992</v>
      </c>
      <c r="AL179" s="1054">
        <f t="shared" ca="1" si="21"/>
        <v>302.44189999999992</v>
      </c>
      <c r="AM179" s="1054">
        <f t="shared" ca="1" si="21"/>
        <v>302.44189999999992</v>
      </c>
      <c r="AN179" s="1054">
        <f t="shared" ca="1" si="21"/>
        <v>302.44189999999992</v>
      </c>
      <c r="AO179" s="1054">
        <f t="shared" ca="1" si="21"/>
        <v>302.44189999999992</v>
      </c>
      <c r="AP179" s="1054">
        <f t="shared" ca="1" si="21"/>
        <v>302.44189999999992</v>
      </c>
      <c r="AQ179" s="1054">
        <f t="shared" ca="1" si="21"/>
        <v>302.44189999999992</v>
      </c>
      <c r="AR179" s="1054">
        <f t="shared" ca="1" si="21"/>
        <v>302.44189999999992</v>
      </c>
      <c r="AS179" s="1054">
        <f t="shared" ca="1" si="21"/>
        <v>302.44189999999992</v>
      </c>
      <c r="AT179" s="1054">
        <f t="shared" ca="1" si="21"/>
        <v>302.44189999999992</v>
      </c>
      <c r="AU179" s="1054">
        <f t="shared" ca="1" si="21"/>
        <v>302.44189999999992</v>
      </c>
      <c r="AV179" s="1054">
        <f t="shared" ca="1" si="21"/>
        <v>302.44189999999992</v>
      </c>
      <c r="AW179" s="1054">
        <f t="shared" ca="1" si="21"/>
        <v>302.44189999999992</v>
      </c>
      <c r="AX179" s="1054">
        <f t="shared" ca="1" si="21"/>
        <v>302.44189999999992</v>
      </c>
      <c r="AY179" s="1054">
        <f t="shared" ca="1" si="21"/>
        <v>302.44189999999992</v>
      </c>
      <c r="AZ179" s="1054">
        <f t="shared" ca="1" si="21"/>
        <v>302.44189999999992</v>
      </c>
      <c r="BA179" s="1054">
        <f t="shared" ca="1" si="21"/>
        <v>302.44189999999992</v>
      </c>
      <c r="BB179" s="1054">
        <f t="shared" ca="1" si="21"/>
        <v>302.44189999999992</v>
      </c>
      <c r="BC179" s="1054">
        <f t="shared" ca="1" si="21"/>
        <v>302.44189999999992</v>
      </c>
      <c r="BD179" s="1054">
        <f t="shared" ca="1" si="21"/>
        <v>302.44189999999992</v>
      </c>
      <c r="BE179" s="1054">
        <f t="shared" ca="1" si="21"/>
        <v>302.44189999999992</v>
      </c>
      <c r="BF179" s="1054">
        <f t="shared" ca="1" si="21"/>
        <v>302.44189999999992</v>
      </c>
      <c r="BG179" s="1054">
        <f t="shared" ca="1" si="21"/>
        <v>302.44189999999992</v>
      </c>
      <c r="BH179" s="1054">
        <f t="shared" ca="1" si="21"/>
        <v>302.44189999999992</v>
      </c>
      <c r="BI179" s="1054">
        <f t="shared" ca="1" si="21"/>
        <v>302.44189999999992</v>
      </c>
      <c r="BJ179" s="1054">
        <f t="shared" ca="1" si="21"/>
        <v>302.44189999999992</v>
      </c>
      <c r="BK179" s="1076"/>
      <c r="BL179" s="794">
        <f ca="1">SUM(C179:N179)</f>
        <v>2021.4858999999988</v>
      </c>
      <c r="BM179" s="794">
        <f ca="1">BM171-BM176</f>
        <v>3629.302799999999</v>
      </c>
      <c r="BN179" s="794">
        <f ca="1">BN171-BN176</f>
        <v>3629.302799999999</v>
      </c>
      <c r="BO179" s="794">
        <f ca="1">BO171-BO176</f>
        <v>9280.0914999999986</v>
      </c>
      <c r="BP179" s="690"/>
    </row>
    <row r="180" spans="1:68" ht="15.75" hidden="1" outlineLevel="2" thickTop="1">
      <c r="A180" s="786" t="s">
        <v>5965</v>
      </c>
      <c r="B180" s="795"/>
      <c r="C180" s="795">
        <f ca="1">+C179/C171</f>
        <v>-1.1648893449937534</v>
      </c>
      <c r="D180" s="795">
        <f t="shared" ref="D180:BJ180" ca="1" si="22">+D179/D171</f>
        <v>0.58240304255728859</v>
      </c>
      <c r="E180" s="795">
        <f ca="1">+E179/E171</f>
        <v>0.58240304255728859</v>
      </c>
      <c r="F180" s="795">
        <f t="shared" ca="1" si="22"/>
        <v>0.58240304255728859</v>
      </c>
      <c r="G180" s="795">
        <f t="shared" ca="1" si="22"/>
        <v>0.58240304255728859</v>
      </c>
      <c r="H180" s="795">
        <f t="shared" ca="1" si="22"/>
        <v>0.58240304255728859</v>
      </c>
      <c r="I180" s="795">
        <f t="shared" ca="1" si="22"/>
        <v>0.58240304255728859</v>
      </c>
      <c r="J180" s="1055">
        <f t="shared" ca="1" si="22"/>
        <v>0.58240304255728859</v>
      </c>
      <c r="K180" s="1055">
        <f t="shared" ca="1" si="22"/>
        <v>0.58240304255728859</v>
      </c>
      <c r="L180" s="1055">
        <f t="shared" ca="1" si="22"/>
        <v>0.58240304255728859</v>
      </c>
      <c r="M180" s="1055">
        <f t="shared" ca="1" si="22"/>
        <v>0.58240304255728859</v>
      </c>
      <c r="N180" s="1055">
        <f t="shared" ca="1" si="22"/>
        <v>0.58240304255728859</v>
      </c>
      <c r="O180" s="1055">
        <f t="shared" ca="1" si="22"/>
        <v>0.58240304255728859</v>
      </c>
      <c r="P180" s="1055">
        <f t="shared" ca="1" si="22"/>
        <v>0.58240304255728859</v>
      </c>
      <c r="Q180" s="1055">
        <f t="shared" ca="1" si="22"/>
        <v>0.58240304255728859</v>
      </c>
      <c r="R180" s="1055">
        <f t="shared" ca="1" si="22"/>
        <v>0.58240304255728859</v>
      </c>
      <c r="S180" s="1055">
        <f t="shared" ca="1" si="22"/>
        <v>0.58240304255728859</v>
      </c>
      <c r="T180" s="1055">
        <f t="shared" ca="1" si="22"/>
        <v>0.58240304255728859</v>
      </c>
      <c r="U180" s="1055">
        <f t="shared" ca="1" si="22"/>
        <v>0.58240304255728859</v>
      </c>
      <c r="V180" s="1055">
        <f t="shared" ca="1" si="22"/>
        <v>0.58240304255728859</v>
      </c>
      <c r="W180" s="1055">
        <f t="shared" ca="1" si="22"/>
        <v>0.58240304255728859</v>
      </c>
      <c r="X180" s="1055">
        <f t="shared" ca="1" si="22"/>
        <v>0.58240304255728859</v>
      </c>
      <c r="Y180" s="1055">
        <f t="shared" ca="1" si="22"/>
        <v>0.58240304255728859</v>
      </c>
      <c r="Z180" s="1055">
        <f t="shared" ca="1" si="22"/>
        <v>0.58240304255728859</v>
      </c>
      <c r="AA180" s="1055">
        <f t="shared" ca="1" si="22"/>
        <v>0.58240304255728859</v>
      </c>
      <c r="AB180" s="1055">
        <f t="shared" ca="1" si="22"/>
        <v>0.58240304255728859</v>
      </c>
      <c r="AC180" s="1055">
        <f t="shared" ca="1" si="22"/>
        <v>0.58240304255728859</v>
      </c>
      <c r="AD180" s="1055">
        <f t="shared" ca="1" si="22"/>
        <v>0.58240304255728859</v>
      </c>
      <c r="AE180" s="1055">
        <f t="shared" ca="1" si="22"/>
        <v>0.58240304255728859</v>
      </c>
      <c r="AF180" s="1055">
        <f t="shared" ca="1" si="22"/>
        <v>0.58240304255728859</v>
      </c>
      <c r="AG180" s="1055">
        <f t="shared" ca="1" si="22"/>
        <v>0.58240304255728859</v>
      </c>
      <c r="AH180" s="1055">
        <f t="shared" ca="1" si="22"/>
        <v>0.58240304255728859</v>
      </c>
      <c r="AI180" s="1055">
        <f t="shared" ca="1" si="22"/>
        <v>0.58240304255728859</v>
      </c>
      <c r="AJ180" s="1055">
        <f t="shared" ca="1" si="22"/>
        <v>0.58240304255728859</v>
      </c>
      <c r="AK180" s="1055">
        <f t="shared" ca="1" si="22"/>
        <v>0.58240304255728859</v>
      </c>
      <c r="AL180" s="1055">
        <f t="shared" ca="1" si="22"/>
        <v>0.58240304255728859</v>
      </c>
      <c r="AM180" s="1055">
        <f t="shared" ca="1" si="22"/>
        <v>0.58240304255728859</v>
      </c>
      <c r="AN180" s="1055">
        <f t="shared" ca="1" si="22"/>
        <v>0.58240304255728859</v>
      </c>
      <c r="AO180" s="1055">
        <f t="shared" ca="1" si="22"/>
        <v>0.58240304255728859</v>
      </c>
      <c r="AP180" s="1055">
        <f t="shared" ca="1" si="22"/>
        <v>0.58240304255728859</v>
      </c>
      <c r="AQ180" s="1055">
        <f t="shared" ca="1" si="22"/>
        <v>0.58240304255728859</v>
      </c>
      <c r="AR180" s="1055">
        <f t="shared" ca="1" si="22"/>
        <v>0.58240304255728859</v>
      </c>
      <c r="AS180" s="1055">
        <f t="shared" ca="1" si="22"/>
        <v>0.58240304255728859</v>
      </c>
      <c r="AT180" s="1055">
        <f t="shared" ca="1" si="22"/>
        <v>0.58240304255728859</v>
      </c>
      <c r="AU180" s="1055">
        <f t="shared" ca="1" si="22"/>
        <v>0.58240304255728859</v>
      </c>
      <c r="AV180" s="1055">
        <f t="shared" ca="1" si="22"/>
        <v>0.58240304255728859</v>
      </c>
      <c r="AW180" s="1055">
        <f t="shared" ca="1" si="22"/>
        <v>0.58240304255728859</v>
      </c>
      <c r="AX180" s="1055">
        <f t="shared" ca="1" si="22"/>
        <v>0.58240304255728859</v>
      </c>
      <c r="AY180" s="1055">
        <f t="shared" ca="1" si="22"/>
        <v>0.58240304255728859</v>
      </c>
      <c r="AZ180" s="1055">
        <f t="shared" ca="1" si="22"/>
        <v>0.58240304255728859</v>
      </c>
      <c r="BA180" s="1055">
        <f t="shared" ca="1" si="22"/>
        <v>0.58240304255728859</v>
      </c>
      <c r="BB180" s="1055">
        <f t="shared" ca="1" si="22"/>
        <v>0.58240304255728859</v>
      </c>
      <c r="BC180" s="1055">
        <f t="shared" ca="1" si="22"/>
        <v>0.58240304255728859</v>
      </c>
      <c r="BD180" s="1055">
        <f t="shared" ca="1" si="22"/>
        <v>0.58240304255728859</v>
      </c>
      <c r="BE180" s="1055">
        <f t="shared" ca="1" si="22"/>
        <v>0.58240304255728859</v>
      </c>
      <c r="BF180" s="1055">
        <f t="shared" ca="1" si="22"/>
        <v>0.58240304255728859</v>
      </c>
      <c r="BG180" s="1055">
        <f t="shared" ca="1" si="22"/>
        <v>0.58240304255728859</v>
      </c>
      <c r="BH180" s="1055">
        <f t="shared" ca="1" si="22"/>
        <v>0.58240304255728859</v>
      </c>
      <c r="BI180" s="1055">
        <f t="shared" ca="1" si="22"/>
        <v>0.58240304255728859</v>
      </c>
      <c r="BJ180" s="1055">
        <f t="shared" ca="1" si="22"/>
        <v>0.58240304255728859</v>
      </c>
      <c r="BK180" s="1077"/>
      <c r="BL180" s="796"/>
      <c r="BM180" s="796"/>
      <c r="BN180" s="796"/>
      <c r="BO180" s="796"/>
      <c r="BP180" s="690"/>
    </row>
    <row r="181" spans="1:68" ht="15.75" hidden="1" outlineLevel="1" collapsed="1" thickTop="1">
      <c r="A181" s="786" t="s">
        <v>5966</v>
      </c>
      <c r="B181" s="786"/>
      <c r="C181" s="797">
        <f ca="1">(+C172-C177)/C172</f>
        <v>-1.1648893449937534</v>
      </c>
      <c r="D181" s="797">
        <f ca="1">(+D172-D177)/D172</f>
        <v>-0.61158186474785048</v>
      </c>
      <c r="E181" s="797">
        <f ca="1">(+E172-E177)/E172</f>
        <v>-0.32442163764357168</v>
      </c>
      <c r="F181" s="797">
        <f ca="1">(+F172-F177)/F172</f>
        <v>-0.14860903490759741</v>
      </c>
      <c r="G181" s="797">
        <f t="shared" ref="G181:BJ181" ca="1" si="23">(+G172-G177)/G172</f>
        <v>-2.9897867283757398E-2</v>
      </c>
      <c r="H181" s="797">
        <f t="shared" ca="1" si="23"/>
        <v>5.5644050469452214E-2</v>
      </c>
      <c r="I181" s="797">
        <f t="shared" ca="1" si="23"/>
        <v>0.12021442734397154</v>
      </c>
      <c r="J181" s="1056">
        <f t="shared" ca="1" si="23"/>
        <v>0.17068324326597584</v>
      </c>
      <c r="K181" s="1056">
        <f t="shared" ca="1" si="23"/>
        <v>0.21121520379146938</v>
      </c>
      <c r="L181" s="1056">
        <f t="shared" ca="1" si="23"/>
        <v>0.24448200818045332</v>
      </c>
      <c r="M181" s="1056">
        <f t="shared" ca="1" si="23"/>
        <v>0.27227635580334525</v>
      </c>
      <c r="N181" s="1056">
        <f t="shared" ca="1" si="23"/>
        <v>0.29584596584173634</v>
      </c>
      <c r="O181" s="1056">
        <f t="shared" ca="1" si="23"/>
        <v>0.31608604227306109</v>
      </c>
      <c r="P181" s="1056">
        <f t="shared" ca="1" si="23"/>
        <v>0.33365555484977444</v>
      </c>
      <c r="Q181" s="1056">
        <f t="shared" ca="1" si="23"/>
        <v>0.34905034084950171</v>
      </c>
      <c r="R181" s="1056">
        <f t="shared" ca="1" si="23"/>
        <v>0.36265064365158617</v>
      </c>
      <c r="S181" s="1056">
        <f t="shared" ca="1" si="23"/>
        <v>0.37475294292319733</v>
      </c>
      <c r="T181" s="1056">
        <f t="shared" ca="1" si="23"/>
        <v>0.38559181601616255</v>
      </c>
      <c r="U181" s="1056">
        <f t="shared" ca="1" si="23"/>
        <v>0.39535529231944933</v>
      </c>
      <c r="V181" s="1056">
        <f t="shared" ca="1" si="23"/>
        <v>0.40419585339437303</v>
      </c>
      <c r="W181" s="1056">
        <f t="shared" ca="1" si="23"/>
        <v>0.4122384544522269</v>
      </c>
      <c r="X181" s="1056">
        <f t="shared" ca="1" si="23"/>
        <v>0.41958646754089035</v>
      </c>
      <c r="Y181" s="1056">
        <f t="shared" ca="1" si="23"/>
        <v>0.42632614864649365</v>
      </c>
      <c r="Z181" s="1056">
        <f t="shared" ca="1" si="23"/>
        <v>0.43253003941980112</v>
      </c>
      <c r="AA181" s="1056">
        <f t="shared" ca="1" si="23"/>
        <v>0.43825958862762932</v>
      </c>
      <c r="AB181" s="1056">
        <f t="shared" ca="1" si="23"/>
        <v>0.4435671944466103</v>
      </c>
      <c r="AC181" s="1056">
        <f t="shared" ca="1" si="23"/>
        <v>0.44849781157675822</v>
      </c>
      <c r="AD181" s="1056">
        <f t="shared" ca="1" si="23"/>
        <v>0.45309022764947066</v>
      </c>
      <c r="AE181" s="1056">
        <f t="shared" ca="1" si="23"/>
        <v>0.45737808569056826</v>
      </c>
      <c r="AF181" s="1056">
        <f t="shared" ca="1" si="23"/>
        <v>0.46139070969017815</v>
      </c>
      <c r="AG181" s="1056">
        <f t="shared" ca="1" si="23"/>
        <v>0.46515377613835007</v>
      </c>
      <c r="AH181" s="1056">
        <f t="shared" ca="1" si="23"/>
        <v>0.468689864044741</v>
      </c>
      <c r="AI181" s="1056">
        <f t="shared" ca="1" si="23"/>
        <v>0.47201890834470189</v>
      </c>
      <c r="AJ181" s="1056">
        <f t="shared" ca="1" si="23"/>
        <v>0.4751585759277005</v>
      </c>
      <c r="AK181" s="1056">
        <f t="shared" ca="1" si="23"/>
        <v>0.47812457926803242</v>
      </c>
      <c r="AL181" s="1056">
        <f t="shared" ca="1" si="23"/>
        <v>0.48093093941262699</v>
      </c>
      <c r="AM181" s="1056">
        <f t="shared" ca="1" si="23"/>
        <v>0.48359020761629801</v>
      </c>
      <c r="AN181" s="1056">
        <f t="shared" ca="1" si="23"/>
        <v>0.48611365301676407</v>
      </c>
      <c r="AO181" s="1056">
        <f t="shared" ca="1" si="23"/>
        <v>0.48851142226910865</v>
      </c>
      <c r="AP181" s="1056">
        <f t="shared" ca="1" si="23"/>
        <v>0.49079267590872688</v>
      </c>
      <c r="AQ181" s="1056">
        <f t="shared" ca="1" si="23"/>
        <v>0.49296570530681566</v>
      </c>
      <c r="AR181" s="1056">
        <f t="shared" ca="1" si="23"/>
        <v>0.49503803336620245</v>
      </c>
      <c r="AS181" s="1056">
        <f t="shared" ca="1" si="23"/>
        <v>0.49701650153502624</v>
      </c>
      <c r="AT181" s="1056">
        <f t="shared" ca="1" si="23"/>
        <v>0.49890734525916264</v>
      </c>
      <c r="AU181" s="1056">
        <f t="shared" ca="1" si="23"/>
        <v>0.50071625962669664</v>
      </c>
      <c r="AV181" s="1056">
        <f t="shared" ca="1" si="23"/>
        <v>0.50244845666030979</v>
      </c>
      <c r="AW181" s="1056">
        <f t="shared" ca="1" si="23"/>
        <v>0.5041087154716013</v>
      </c>
      <c r="AX181" s="1056">
        <f t="shared" ca="1" si="23"/>
        <v>0.50570142629379045</v>
      </c>
      <c r="AY181" s="1056">
        <f t="shared" ca="1" si="23"/>
        <v>0.50723062924713003</v>
      </c>
      <c r="AZ181" s="1056">
        <f t="shared" ca="1" si="23"/>
        <v>0.50870004855775908</v>
      </c>
      <c r="BA181" s="1056">
        <f t="shared" ca="1" si="23"/>
        <v>0.51011312284018062</v>
      </c>
      <c r="BB181" s="1056">
        <f t="shared" ca="1" si="23"/>
        <v>0.51147303196171678</v>
      </c>
      <c r="BC181" s="1056">
        <f t="shared" ca="1" si="23"/>
        <v>0.51278272093072852</v>
      </c>
      <c r="BD181" s="1056">
        <f t="shared" ca="1" si="23"/>
        <v>0.5140449211863074</v>
      </c>
      <c r="BE181" s="1056">
        <f t="shared" ca="1" si="23"/>
        <v>0.51526216961334292</v>
      </c>
      <c r="BF181" s="1056">
        <f t="shared" ca="1" si="23"/>
        <v>0.51643682556153359</v>
      </c>
      <c r="BG181" s="1056">
        <f t="shared" ca="1" si="23"/>
        <v>0.51757108610859082</v>
      </c>
      <c r="BH181" s="1056">
        <f t="shared" ca="1" si="23"/>
        <v>0.51866699977539565</v>
      </c>
      <c r="BI181" s="1056">
        <f t="shared" ca="1" si="23"/>
        <v>0.51972647887323931</v>
      </c>
      <c r="BJ181" s="1056">
        <f t="shared" ca="1" si="23"/>
        <v>0.52075131063971813</v>
      </c>
      <c r="BK181" s="1077"/>
      <c r="BL181" s="796"/>
      <c r="BM181" s="796"/>
      <c r="BN181" s="796"/>
      <c r="BO181" s="796"/>
      <c r="BP181" s="690"/>
    </row>
    <row r="182" spans="1:68" hidden="1" outlineLevel="1">
      <c r="A182" s="737" t="s">
        <v>5910</v>
      </c>
      <c r="B182" s="798">
        <f ca="1">+K134</f>
        <v>2568.98</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2568.98</v>
      </c>
      <c r="BM182" s="800">
        <f>IF($B$20&gt;1,$N182*12,0)</f>
        <v>0</v>
      </c>
      <c r="BN182" s="800">
        <f>IF($B$20&gt;2,$N182*12,0)</f>
        <v>0</v>
      </c>
      <c r="BO182" s="800">
        <f ca="1">SUM(BL182:BN182)</f>
        <v>2568.98</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-2568.98</v>
      </c>
      <c r="C184" s="798">
        <f ca="1">+C179-C182</f>
        <v>-1305.375</v>
      </c>
      <c r="D184" s="798">
        <f ca="1">+D179-D182</f>
        <v>302.44189999999992</v>
      </c>
      <c r="E184" s="798">
        <f t="shared" ref="E184:BJ184" ca="1" si="24">+E179-E182</f>
        <v>302.44189999999992</v>
      </c>
      <c r="F184" s="798">
        <f ca="1">+F179-F182</f>
        <v>302.44189999999992</v>
      </c>
      <c r="G184" s="798">
        <f t="shared" ca="1" si="24"/>
        <v>302.44189999999992</v>
      </c>
      <c r="H184" s="798">
        <f t="shared" ca="1" si="24"/>
        <v>302.44189999999992</v>
      </c>
      <c r="I184" s="798">
        <f t="shared" ca="1" si="24"/>
        <v>302.44189999999992</v>
      </c>
      <c r="J184" s="1057">
        <f t="shared" ca="1" si="24"/>
        <v>302.44189999999992</v>
      </c>
      <c r="K184" s="1057">
        <f t="shared" ca="1" si="24"/>
        <v>302.44189999999992</v>
      </c>
      <c r="L184" s="1057">
        <f t="shared" ca="1" si="24"/>
        <v>302.44189999999992</v>
      </c>
      <c r="M184" s="1057">
        <f t="shared" ca="1" si="24"/>
        <v>302.44189999999992</v>
      </c>
      <c r="N184" s="1057">
        <f t="shared" ca="1" si="24"/>
        <v>302.44189999999992</v>
      </c>
      <c r="O184" s="1057">
        <f t="shared" ca="1" si="24"/>
        <v>302.44189999999992</v>
      </c>
      <c r="P184" s="1057">
        <f t="shared" ca="1" si="24"/>
        <v>302.44189999999992</v>
      </c>
      <c r="Q184" s="1057">
        <f t="shared" ca="1" si="24"/>
        <v>302.44189999999992</v>
      </c>
      <c r="R184" s="1057">
        <f t="shared" ca="1" si="24"/>
        <v>302.44189999999992</v>
      </c>
      <c r="S184" s="1057">
        <f t="shared" ca="1" si="24"/>
        <v>302.44189999999992</v>
      </c>
      <c r="T184" s="1057">
        <f t="shared" ca="1" si="24"/>
        <v>302.44189999999992</v>
      </c>
      <c r="U184" s="1057">
        <f t="shared" ca="1" si="24"/>
        <v>302.44189999999992</v>
      </c>
      <c r="V184" s="1057">
        <f t="shared" ca="1" si="24"/>
        <v>302.44189999999992</v>
      </c>
      <c r="W184" s="1057">
        <f t="shared" ca="1" si="24"/>
        <v>302.44189999999992</v>
      </c>
      <c r="X184" s="1057">
        <f t="shared" ca="1" si="24"/>
        <v>302.44189999999992</v>
      </c>
      <c r="Y184" s="1057">
        <f t="shared" ca="1" si="24"/>
        <v>302.44189999999992</v>
      </c>
      <c r="Z184" s="1057">
        <f t="shared" ca="1" si="24"/>
        <v>302.44189999999992</v>
      </c>
      <c r="AA184" s="1057">
        <f t="shared" ca="1" si="24"/>
        <v>302.44189999999992</v>
      </c>
      <c r="AB184" s="1057">
        <f t="shared" ca="1" si="24"/>
        <v>302.44189999999992</v>
      </c>
      <c r="AC184" s="1057">
        <f t="shared" ca="1" si="24"/>
        <v>302.44189999999992</v>
      </c>
      <c r="AD184" s="1057">
        <f t="shared" ca="1" si="24"/>
        <v>302.44189999999992</v>
      </c>
      <c r="AE184" s="1057">
        <f t="shared" ca="1" si="24"/>
        <v>302.44189999999992</v>
      </c>
      <c r="AF184" s="1057">
        <f t="shared" ca="1" si="24"/>
        <v>302.44189999999992</v>
      </c>
      <c r="AG184" s="1057">
        <f t="shared" ca="1" si="24"/>
        <v>302.44189999999992</v>
      </c>
      <c r="AH184" s="1057">
        <f t="shared" ca="1" si="24"/>
        <v>302.44189999999992</v>
      </c>
      <c r="AI184" s="1057">
        <f t="shared" ca="1" si="24"/>
        <v>302.44189999999992</v>
      </c>
      <c r="AJ184" s="1057">
        <f t="shared" ca="1" si="24"/>
        <v>302.44189999999992</v>
      </c>
      <c r="AK184" s="1057">
        <f t="shared" ca="1" si="24"/>
        <v>302.44189999999992</v>
      </c>
      <c r="AL184" s="1057">
        <f t="shared" ca="1" si="24"/>
        <v>302.44189999999992</v>
      </c>
      <c r="AM184" s="1057">
        <f t="shared" ca="1" si="24"/>
        <v>302.44189999999992</v>
      </c>
      <c r="AN184" s="1057">
        <f t="shared" ca="1" si="24"/>
        <v>302.44189999999992</v>
      </c>
      <c r="AO184" s="1057">
        <f t="shared" ca="1" si="24"/>
        <v>302.44189999999992</v>
      </c>
      <c r="AP184" s="1057">
        <f t="shared" ca="1" si="24"/>
        <v>302.44189999999992</v>
      </c>
      <c r="AQ184" s="1057">
        <f t="shared" ca="1" si="24"/>
        <v>302.44189999999992</v>
      </c>
      <c r="AR184" s="1057">
        <f t="shared" ca="1" si="24"/>
        <v>302.44189999999992</v>
      </c>
      <c r="AS184" s="1057">
        <f t="shared" ca="1" si="24"/>
        <v>302.44189999999992</v>
      </c>
      <c r="AT184" s="1057">
        <f t="shared" ca="1" si="24"/>
        <v>302.44189999999992</v>
      </c>
      <c r="AU184" s="1057">
        <f t="shared" ca="1" si="24"/>
        <v>302.44189999999992</v>
      </c>
      <c r="AV184" s="1057">
        <f t="shared" ca="1" si="24"/>
        <v>302.44189999999992</v>
      </c>
      <c r="AW184" s="1057">
        <f t="shared" ca="1" si="24"/>
        <v>302.44189999999992</v>
      </c>
      <c r="AX184" s="1057">
        <f t="shared" ca="1" si="24"/>
        <v>302.44189999999992</v>
      </c>
      <c r="AY184" s="1057">
        <f t="shared" ca="1" si="24"/>
        <v>302.44189999999992</v>
      </c>
      <c r="AZ184" s="1057">
        <f t="shared" ca="1" si="24"/>
        <v>302.44189999999992</v>
      </c>
      <c r="BA184" s="1057">
        <f t="shared" ca="1" si="24"/>
        <v>302.44189999999992</v>
      </c>
      <c r="BB184" s="1057">
        <f t="shared" ca="1" si="24"/>
        <v>302.44189999999992</v>
      </c>
      <c r="BC184" s="1057">
        <f t="shared" ca="1" si="24"/>
        <v>302.44189999999992</v>
      </c>
      <c r="BD184" s="1057">
        <f t="shared" ca="1" si="24"/>
        <v>302.44189999999992</v>
      </c>
      <c r="BE184" s="1057">
        <f t="shared" ca="1" si="24"/>
        <v>302.44189999999992</v>
      </c>
      <c r="BF184" s="1057">
        <f t="shared" ca="1" si="24"/>
        <v>302.44189999999992</v>
      </c>
      <c r="BG184" s="1057">
        <f t="shared" ca="1" si="24"/>
        <v>302.44189999999992</v>
      </c>
      <c r="BH184" s="1057">
        <f t="shared" ca="1" si="24"/>
        <v>302.44189999999992</v>
      </c>
      <c r="BI184" s="1057">
        <f t="shared" ca="1" si="24"/>
        <v>302.44189999999992</v>
      </c>
      <c r="BJ184" s="1057">
        <f t="shared" ca="1" si="24"/>
        <v>302.44189999999992</v>
      </c>
      <c r="BK184" s="1078"/>
      <c r="BL184" s="800"/>
      <c r="BM184" s="800"/>
      <c r="BN184" s="800"/>
      <c r="BO184" s="800"/>
      <c r="BP184" s="690"/>
    </row>
    <row r="185" spans="1:68" hidden="1" outlineLevel="2">
      <c r="A185" s="802" t="s">
        <v>5968</v>
      </c>
      <c r="B185" s="803">
        <f ca="1">+B184</f>
        <v>-2568.98</v>
      </c>
      <c r="C185" s="803">
        <f ca="1">+C184+B185</f>
        <v>-3874.355</v>
      </c>
      <c r="D185" s="803">
        <f ca="1">+C185+D184</f>
        <v>-3571.9131000000002</v>
      </c>
      <c r="E185" s="803">
        <f t="shared" ref="E185:BJ185" ca="1" si="25">+D185+E184</f>
        <v>-3269.4712000000004</v>
      </c>
      <c r="F185" s="803">
        <f t="shared" ca="1" si="25"/>
        <v>-2967.0293000000006</v>
      </c>
      <c r="G185" s="803">
        <f t="shared" ca="1" si="25"/>
        <v>-2664.5874000000008</v>
      </c>
      <c r="H185" s="803">
        <f ca="1">+G185+H184</f>
        <v>-2362.145500000001</v>
      </c>
      <c r="I185" s="803">
        <f t="shared" ca="1" si="25"/>
        <v>-2059.7036000000012</v>
      </c>
      <c r="J185" s="1058">
        <f ca="1">+I185+J184</f>
        <v>-1757.2617000000014</v>
      </c>
      <c r="K185" s="1058">
        <f t="shared" ca="1" si="25"/>
        <v>-1454.8198000000016</v>
      </c>
      <c r="L185" s="1058">
        <f t="shared" ca="1" si="25"/>
        <v>-1152.3779000000018</v>
      </c>
      <c r="M185" s="1058">
        <f t="shared" ca="1" si="25"/>
        <v>-849.93600000000185</v>
      </c>
      <c r="N185" s="1058">
        <f t="shared" ca="1" si="25"/>
        <v>-547.49410000000194</v>
      </c>
      <c r="O185" s="1058">
        <f t="shared" ca="1" si="25"/>
        <v>-245.05220000000202</v>
      </c>
      <c r="P185" s="1058">
        <f t="shared" ca="1" si="25"/>
        <v>57.389699999997902</v>
      </c>
      <c r="Q185" s="1058">
        <f t="shared" ca="1" si="25"/>
        <v>359.83159999999782</v>
      </c>
      <c r="R185" s="1058">
        <f t="shared" ca="1" si="25"/>
        <v>662.27349999999774</v>
      </c>
      <c r="S185" s="1058">
        <f t="shared" ca="1" si="25"/>
        <v>964.71539999999766</v>
      </c>
      <c r="T185" s="1058">
        <f t="shared" ca="1" si="25"/>
        <v>1267.1572999999976</v>
      </c>
      <c r="U185" s="1058">
        <f t="shared" ca="1" si="25"/>
        <v>1569.5991999999974</v>
      </c>
      <c r="V185" s="1058">
        <f t="shared" ca="1" si="25"/>
        <v>1872.0410999999972</v>
      </c>
      <c r="W185" s="1058">
        <f t="shared" ca="1" si="25"/>
        <v>2174.482999999997</v>
      </c>
      <c r="X185" s="1058">
        <f t="shared" ca="1" si="25"/>
        <v>2476.9248999999968</v>
      </c>
      <c r="Y185" s="1058">
        <f t="shared" ca="1" si="25"/>
        <v>2779.3667999999966</v>
      </c>
      <c r="Z185" s="1058">
        <f t="shared" ca="1" si="25"/>
        <v>3081.8086999999964</v>
      </c>
      <c r="AA185" s="1058">
        <f t="shared" ca="1" si="25"/>
        <v>3384.2505999999962</v>
      </c>
      <c r="AB185" s="1058">
        <f t="shared" ca="1" si="25"/>
        <v>3686.692499999996</v>
      </c>
      <c r="AC185" s="1058">
        <f t="shared" ca="1" si="25"/>
        <v>3989.1343999999958</v>
      </c>
      <c r="AD185" s="1058">
        <f t="shared" ca="1" si="25"/>
        <v>4291.5762999999961</v>
      </c>
      <c r="AE185" s="1058">
        <f t="shared" ca="1" si="25"/>
        <v>4594.0181999999959</v>
      </c>
      <c r="AF185" s="1058">
        <f t="shared" ca="1" si="25"/>
        <v>4896.4600999999957</v>
      </c>
      <c r="AG185" s="1058">
        <f t="shared" ca="1" si="25"/>
        <v>5198.9019999999955</v>
      </c>
      <c r="AH185" s="1058">
        <f t="shared" ca="1" si="25"/>
        <v>5501.3438999999953</v>
      </c>
      <c r="AI185" s="1058">
        <f t="shared" ca="1" si="25"/>
        <v>5803.7857999999951</v>
      </c>
      <c r="AJ185" s="1058">
        <f t="shared" ca="1" si="25"/>
        <v>6106.2276999999949</v>
      </c>
      <c r="AK185" s="1058">
        <f t="shared" ca="1" si="25"/>
        <v>6408.6695999999947</v>
      </c>
      <c r="AL185" s="1058">
        <f t="shared" ca="1" si="25"/>
        <v>6711.1114999999945</v>
      </c>
      <c r="AM185" s="1058">
        <f t="shared" ca="1" si="25"/>
        <v>7013.5533999999943</v>
      </c>
      <c r="AN185" s="1058">
        <f t="shared" ca="1" si="25"/>
        <v>7315.9952999999941</v>
      </c>
      <c r="AO185" s="1058">
        <f t="shared" ca="1" si="25"/>
        <v>7618.4371999999939</v>
      </c>
      <c r="AP185" s="1058">
        <f t="shared" ca="1" si="25"/>
        <v>7920.8790999999937</v>
      </c>
      <c r="AQ185" s="1058">
        <f t="shared" ca="1" si="25"/>
        <v>8223.3209999999945</v>
      </c>
      <c r="AR185" s="1058">
        <f t="shared" ca="1" si="25"/>
        <v>8525.7628999999943</v>
      </c>
      <c r="AS185" s="1058">
        <f t="shared" ca="1" si="25"/>
        <v>8828.2047999999941</v>
      </c>
      <c r="AT185" s="1058">
        <f t="shared" ca="1" si="25"/>
        <v>9130.6466999999939</v>
      </c>
      <c r="AU185" s="1058">
        <f t="shared" ca="1" si="25"/>
        <v>9433.0885999999937</v>
      </c>
      <c r="AV185" s="1058">
        <f t="shared" ca="1" si="25"/>
        <v>9735.5304999999935</v>
      </c>
      <c r="AW185" s="1058">
        <f t="shared" ca="1" si="25"/>
        <v>10037.972399999993</v>
      </c>
      <c r="AX185" s="1058">
        <f t="shared" ca="1" si="25"/>
        <v>10340.414299999993</v>
      </c>
      <c r="AY185" s="1058">
        <f t="shared" ca="1" si="25"/>
        <v>10642.856199999993</v>
      </c>
      <c r="AZ185" s="1058">
        <f t="shared" ca="1" si="25"/>
        <v>10945.298099999993</v>
      </c>
      <c r="BA185" s="1058">
        <f t="shared" ca="1" si="25"/>
        <v>11247.739999999993</v>
      </c>
      <c r="BB185" s="1058">
        <f t="shared" ca="1" si="25"/>
        <v>11550.181899999992</v>
      </c>
      <c r="BC185" s="1058">
        <f t="shared" ca="1" si="25"/>
        <v>11852.623799999992</v>
      </c>
      <c r="BD185" s="1058">
        <f t="shared" ca="1" si="25"/>
        <v>12155.065699999992</v>
      </c>
      <c r="BE185" s="1058">
        <f t="shared" ca="1" si="25"/>
        <v>12457.507599999992</v>
      </c>
      <c r="BF185" s="1058">
        <f t="shared" ca="1" si="25"/>
        <v>12759.949499999992</v>
      </c>
      <c r="BG185" s="1058">
        <f t="shared" ca="1" si="25"/>
        <v>13062.391399999991</v>
      </c>
      <c r="BH185" s="1058">
        <f t="shared" ca="1" si="25"/>
        <v>13364.833299999991</v>
      </c>
      <c r="BI185" s="1058">
        <f t="shared" ca="1" si="25"/>
        <v>13667.275199999991</v>
      </c>
      <c r="BJ185" s="1058">
        <f t="shared" ca="1" si="25"/>
        <v>13969.717099999991</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f ca="1">IF(P185&lt;0,"NA",IRR($B$184:P184,0.05)*12)</f>
        <v>2.3087900693618657E-2</v>
      </c>
      <c r="Q186" s="1059">
        <f ca="1">IF(Q185&lt;0,"NA",IRR($B$184:Q184,0.05)*12)</f>
        <v>0.13270994449842544</v>
      </c>
      <c r="R186" s="1059">
        <f ca="1">IF(R185&lt;0,"NA",IRR($B$184:R184,0.05)*12)</f>
        <v>0.22508307090515256</v>
      </c>
      <c r="S186" s="1059">
        <f ca="1">IF(S185&lt;0,"NA",IRR($B$184:S184,0.05)*12)</f>
        <v>0.30353755245529257</v>
      </c>
      <c r="T186" s="1059">
        <f ca="1">IF(T185&lt;0,"NA",IRR($B$184:T184,0.05)*12)</f>
        <v>0.37064089210912332</v>
      </c>
      <c r="U186" s="1059">
        <f ca="1">IF(U185&lt;0,"NA",IRR($B$184:U184,0.05)*12)</f>
        <v>0.42839843390148857</v>
      </c>
      <c r="V186" s="1059">
        <f ca="1">IF(V185&lt;0,"NA",IRR($B$184:V184,0.05)*12)</f>
        <v>0.47839492506351355</v>
      </c>
      <c r="W186" s="1059">
        <f ca="1">IF(W185&lt;0,"NA",IRR($B$184:W184,0.05)*12)</f>
        <v>0.52189610839623324</v>
      </c>
      <c r="X186" s="1059">
        <f ca="1">IF(X185&lt;0,"NA",IRR($B$184:X184,0.05)*12)</f>
        <v>0.55992275591894813</v>
      </c>
      <c r="Y186" s="1059">
        <f ca="1">IF(Y185&lt;0,"NA",IRR($B$184:Y184,0.05)*12)</f>
        <v>0.59330537851518983</v>
      </c>
      <c r="Z186" s="1059">
        <f ca="1">IF(Z185&lt;0,"NA",IRR($B$184:Z184,0.05)*12)</f>
        <v>0.62272517662677807</v>
      </c>
      <c r="AA186" s="1059">
        <f ca="1">IF(AA185&lt;0,"NA",IRR($B$184:AA184,0.05)*12)</f>
        <v>0.64874505444928587</v>
      </c>
      <c r="AB186" s="1059">
        <f ca="1">IF(AB185&lt;0,"NA",IRR($B$184:AB184,0.05)*12)</f>
        <v>0.67183336393444115</v>
      </c>
      <c r="AC186" s="1059">
        <f ca="1">IF(AC185&lt;0,"NA",IRR($B$184:AC184,0.05)*12)</f>
        <v>0.69238226629524569</v>
      </c>
      <c r="AD186" s="1059">
        <f ca="1">IF(AD185&lt;0,"NA",IRR($B$184:AD184,0.05)*12)</f>
        <v>0.71072206305939911</v>
      </c>
      <c r="AE186" s="1059">
        <f ca="1">IF(AE185&lt;0,"NA",IRR($B$184:AE184,0.05)*12)</f>
        <v>0.72713247823917193</v>
      </c>
      <c r="AF186" s="1059">
        <f ca="1">IF(AF185&lt;0,"NA",IRR($B$184:AF184,0.05)*12)</f>
        <v>0.74185161182043036</v>
      </c>
      <c r="AG186" s="1059">
        <f ca="1">IF(AG185&lt;0,"NA",IRR($B$184:AG184,0.05)*12)</f>
        <v>0.75508309862917589</v>
      </c>
      <c r="AH186" s="1059">
        <f ca="1">IF(AH185&lt;0,"NA",IRR($B$184:AH184,0.05)*12)</f>
        <v>0.76700187253775631</v>
      </c>
      <c r="AI186" s="1059">
        <f ca="1">IF(AI185&lt;0,"NA",IRR($B$184:AI184,0.05)*12)</f>
        <v>0.77775883830097037</v>
      </c>
      <c r="AJ186" s="1059">
        <f ca="1">IF(AJ185&lt;0,"NA",IRR($B$184:AJ184,0.05)*12)</f>
        <v>0.78748468147066752</v>
      </c>
      <c r="AK186" s="1059">
        <f ca="1">IF(AK185&lt;0,"NA",IRR($B$184:AK184,0.05)*12)</f>
        <v>0.79629299349805827</v>
      </c>
      <c r="AL186" s="1059">
        <f ca="1">IF(AL185&lt;0,"NA",IRR($B$184:AL184,0.05)*12)</f>
        <v>0.80428284921029825</v>
      </c>
      <c r="AM186" s="1059">
        <f ca="1">IF(AM185&lt;0,"NA",IRR($B$184:AM184,0.05)*12)</f>
        <v>0.81154094349665495</v>
      </c>
      <c r="AN186" s="1059">
        <f ca="1">IF(AN185&lt;0,"NA",IRR($B$184:AN184,0.05)*12)</f>
        <v>0.81814337154718952</v>
      </c>
      <c r="AO186" s="1059">
        <f ca="1">IF(AO185&lt;0,"NA",IRR($B$184:AO184,0.05)*12)</f>
        <v>0.82415711866382058</v>
      </c>
      <c r="AP186" s="1059">
        <f ca="1">IF(AP185&lt;0,"NA",IRR($B$184:AP184,0.05)*12)</f>
        <v>0.82964131271112862</v>
      </c>
      <c r="AQ186" s="1059">
        <f ca="1">IF(AQ185&lt;0,"NA",IRR($B$184:AQ184,0.05)*12)</f>
        <v>0.83464828134704305</v>
      </c>
      <c r="AR186" s="1059">
        <f ca="1">IF(AR185&lt;0,"NA",IRR($B$184:AR184,0.05)*12)</f>
        <v>0.83922444801379559</v>
      </c>
      <c r="AS186" s="1059">
        <f ca="1">IF(AS185&lt;0,"NA",IRR($B$184:AS184,0.05)*12)</f>
        <v>0.84341109414727189</v>
      </c>
      <c r="AT186" s="1059">
        <f ca="1">IF(AT185&lt;0,"NA",IRR($B$184:AT184,0.05)*12)</f>
        <v>0.8472450099127169</v>
      </c>
      <c r="AU186" s="1059">
        <f ca="1">IF(AU185&lt;0,"NA",IRR($B$184:AU184,0.05)*12)</f>
        <v>0.85075905167641963</v>
      </c>
      <c r="AV186" s="1059">
        <f ca="1">IF(AV185&lt;0,"NA",IRR($B$184:AV184,0.05)*12)</f>
        <v>0.85398262114476964</v>
      </c>
      <c r="AW186" s="1059">
        <f ca="1">IF(AW185&lt;0,"NA",IRR($B$184:AW184,0.05)*12)</f>
        <v>0.85694207846713688</v>
      </c>
      <c r="AX186" s="1059">
        <f ca="1">IF(AX185&lt;0,"NA",IRR($B$184:AX184,0.05)*12)</f>
        <v>0.85966109947073477</v>
      </c>
      <c r="AY186" s="1059">
        <f ca="1">IF(AY185&lt;0,"NA",IRR($B$184:AY184,0.05)*12)</f>
        <v>0.86216098546903908</v>
      </c>
      <c r="AZ186" s="1059">
        <f ca="1">IF(AZ185&lt;0,"NA",IRR($B$184:AZ184,0.05)*12)</f>
        <v>0.86446093267841029</v>
      </c>
      <c r="BA186" s="1059">
        <f ca="1">IF(BA185&lt;0,"NA",IRR($B$184:BA184,0.05)*12)</f>
        <v>0.86657826712659158</v>
      </c>
      <c r="BB186" s="1059">
        <f ca="1">IF(BB185&lt;0,"NA",IRR($B$184:BB184,0.05)*12)</f>
        <v>0.8685286499909779</v>
      </c>
      <c r="BC186" s="1059">
        <f ca="1">IF(BC185&lt;0,"NA",IRR($B$184:BC184,0.05)*12)</f>
        <v>0.87032625752488446</v>
      </c>
      <c r="BD186" s="1059">
        <f ca="1">IF(BD185&lt;0,"NA",IRR($B$184:BD184,0.05)*12)</f>
        <v>0.87198393908471683</v>
      </c>
      <c r="BE186" s="1059">
        <f ca="1">IF(BE185&lt;0,"NA",IRR($B$184:BE184,0.05)*12)</f>
        <v>0.87351335623482917</v>
      </c>
      <c r="BF186" s="1059">
        <f ca="1">IF(BF185&lt;0,"NA",IRR($B$184:BF184,0.05)*12)</f>
        <v>0.87492510546020963</v>
      </c>
      <c r="BG186" s="1059">
        <f ca="1">IF(BG185&lt;0,"NA",IRR($B$184:BG184,0.05)*12)</f>
        <v>0.87622882664363022</v>
      </c>
      <c r="BH186" s="1059">
        <f ca="1">IF(BH185&lt;0,"NA",IRR($B$184:BH184,0.05)*12)</f>
        <v>0.87743329915052826</v>
      </c>
      <c r="BI186" s="1059">
        <f ca="1">IF(BI185&lt;0,"NA",IRR($B$184:BI184,0.05)*12)</f>
        <v>0.87854652710141412</v>
      </c>
      <c r="BJ186" s="1059">
        <f ca="1">IF(BJ185&lt;0,"NA",IRR($B$184:BJ184,0.05)*12)</f>
        <v>0.87957581518917038</v>
      </c>
      <c r="BK186" s="1077"/>
      <c r="BL186" s="796"/>
      <c r="BM186" s="796"/>
      <c r="BN186" s="796"/>
      <c r="BO186" s="796"/>
      <c r="BP186" s="690"/>
    </row>
    <row r="187" spans="1:68" hidden="1" outlineLevel="2">
      <c r="A187" s="801" t="s">
        <v>5970</v>
      </c>
      <c r="B187" s="806">
        <f ca="1">NPV(($I$11/12),$B$184:B184)</f>
        <v>-2547.7487603305785</v>
      </c>
      <c r="C187" s="806">
        <f ca="1">NPV(($I$11/12),$B$184:C184)</f>
        <v>-3831.6364729185166</v>
      </c>
      <c r="D187" s="806">
        <f ca="1">NPV(($I$11/12),$B$184:D184)</f>
        <v>-3536.6313315770667</v>
      </c>
      <c r="E187" s="806">
        <f ca="1">NPV(($I$11/12),$B$184:E184)</f>
        <v>-3244.0642492549678</v>
      </c>
      <c r="F187" s="806">
        <f ca="1">NPV(($I$11/12),$B$184:F184)</f>
        <v>-2953.9150767041256</v>
      </c>
      <c r="G187" s="806">
        <f ca="1">NPV(($I$11/12),$B$184:G184)</f>
        <v>-2666.1638311991587</v>
      </c>
      <c r="H187" s="806">
        <f ca="1">NPV(($I$11/12),$B$184:H184)</f>
        <v>-2380.7906951611744</v>
      </c>
      <c r="I187" s="806">
        <f ca="1">NPV(($I$11/12),$B$184:I184)</f>
        <v>-2097.7760147929262</v>
      </c>
      <c r="J187" s="1060">
        <f ca="1">NPV(($I$11/12),$B$184:J184)</f>
        <v>-1817.1002987252414</v>
      </c>
      <c r="K187" s="1060">
        <f ca="1">NPV(($I$11/12),$B$184:K184)</f>
        <v>-1538.744216674645</v>
      </c>
      <c r="L187" s="1060">
        <f ca="1">NPV(($I$11/12),$B$184:L184)</f>
        <v>-1262.6885981120702</v>
      </c>
      <c r="M187" s="1060">
        <f ca="1">NPV(($I$11/12),$B$184:M184)</f>
        <v>-988.91443094257443</v>
      </c>
      <c r="N187" s="1060">
        <f ca="1">NPV(($I$11/12),$B$184:N184)</f>
        <v>-717.40286019596715</v>
      </c>
      <c r="O187" s="1060">
        <f ca="1">NPV(($I$11/12),$B$184:O184)</f>
        <v>-448.13518672825734</v>
      </c>
      <c r="P187" s="1060">
        <f ca="1">NPV(($I$11/12),$B$184:P184)</f>
        <v>-181.09286593383442</v>
      </c>
      <c r="Q187" s="1060">
        <f ca="1">NPV(($I$11/12),$B$184:Q184)</f>
        <v>83.74249353170903</v>
      </c>
      <c r="R187" s="1060">
        <f ca="1">NPV(($I$11/12),$B$184:R184)</f>
        <v>346.38913101819833</v>
      </c>
      <c r="S187" s="1060">
        <f ca="1">NPV(($I$11/12),$B$184:S184)</f>
        <v>606.86513513703085</v>
      </c>
      <c r="T187" s="1060">
        <f ca="1">NPV(($I$11/12),$B$184:T184)</f>
        <v>865.18844500694729</v>
      </c>
      <c r="U187" s="1060">
        <f ca="1">NPV(($I$11/12),$B$184:U184)</f>
        <v>1121.3768514895091</v>
      </c>
      <c r="V187" s="1060">
        <f ca="1">NPV(($I$11/12),$B$184:V184)</f>
        <v>1375.4479984143638</v>
      </c>
      <c r="W187" s="1060">
        <f ca="1">NPV(($I$11/12),$B$184:W184)</f>
        <v>1627.4193837943849</v>
      </c>
      <c r="X187" s="1060">
        <f ca="1">NPV(($I$11/12),$B$184:X184)</f>
        <v>1877.3083610307697</v>
      </c>
      <c r="Y187" s="1060">
        <f ca="1">NPV(($I$11/12),$B$184:Y184)</f>
        <v>2125.1321401081759</v>
      </c>
      <c r="Z187" s="1060">
        <f ca="1">NPV(($I$11/12),$B$184:Z184)</f>
        <v>2370.907788779984</v>
      </c>
      <c r="AA187" s="1060">
        <f ca="1">NPV(($I$11/12),$B$184:AA184)</f>
        <v>2614.65223374376</v>
      </c>
      <c r="AB187" s="1060">
        <f ca="1">NPV(($I$11/12),$B$184:AB184)</f>
        <v>2856.3822618070094</v>
      </c>
      <c r="AC187" s="1060">
        <f ca="1">NPV(($I$11/12),$B$184:AC184)</f>
        <v>3096.1145210432901</v>
      </c>
      <c r="AD187" s="1060">
        <f ca="1">NPV(($I$11/12),$B$184:AD184)</f>
        <v>3333.8655219387742</v>
      </c>
      <c r="AE187" s="1060">
        <f ca="1">NPV(($I$11/12),$B$184:AE184)</f>
        <v>3569.6516385293376</v>
      </c>
      <c r="AF187" s="1060">
        <f ca="1">NPV(($I$11/12),$B$184:AF184)</f>
        <v>3803.4891095282433</v>
      </c>
      <c r="AG187" s="1060">
        <f ca="1">NPV(($I$11/12),$B$184:AG184)</f>
        <v>4035.3940394445135</v>
      </c>
      <c r="AH187" s="1060">
        <f ca="1">NPV(($I$11/12),$B$184:AH184)</f>
        <v>4265.3823996920537</v>
      </c>
      <c r="AI187" s="1060">
        <f ca="1">NPV(($I$11/12),$B$184:AI184)</f>
        <v>4493.4700296896144</v>
      </c>
      <c r="AJ187" s="1060">
        <f ca="1">NPV(($I$11/12),$B$184:AJ184)</f>
        <v>4719.6726379516585</v>
      </c>
      <c r="AK187" s="1060">
        <f ca="1">NPV(($I$11/12),$B$184:AK184)</f>
        <v>4944.0058031702147</v>
      </c>
      <c r="AL187" s="1060">
        <f ca="1">NPV(($I$11/12),$B$184:AL184)</f>
        <v>5166.4849752877908</v>
      </c>
      <c r="AM187" s="1060">
        <f ca="1">NPV(($I$11/12),$B$184:AM184)</f>
        <v>5387.1254765614194</v>
      </c>
      <c r="AN187" s="1060">
        <f ca="1">NPV(($I$11/12),$B$184:AN184)</f>
        <v>5605.9425026179115</v>
      </c>
      <c r="AO187" s="1060">
        <f ca="1">NPV(($I$11/12),$B$184:AO184)</f>
        <v>5822.9511235003838</v>
      </c>
      <c r="AP187" s="1060">
        <f ca="1">NPV(($I$11/12),$B$184:AP184)</f>
        <v>6038.1662847061398</v>
      </c>
      <c r="AQ187" s="1060">
        <f ca="1">NPV(($I$11/12),$B$184:AQ184)</f>
        <v>6251.6028082159819</v>
      </c>
      <c r="AR187" s="1060">
        <f ca="1">NPV(($I$11/12),$B$184:AR184)</f>
        <v>6463.2753935149976</v>
      </c>
      <c r="AS187" s="1060">
        <f ca="1">NPV(($I$11/12),$B$184:AS184)</f>
        <v>6673.1986186049307</v>
      </c>
      <c r="AT187" s="1060">
        <f ca="1">NPV(($I$11/12),$B$184:AT184)</f>
        <v>6881.3869410081707</v>
      </c>
      <c r="AU187" s="1060">
        <f ca="1">NPV(($I$11/12),$B$184:AU184)</f>
        <v>7087.8546987634491</v>
      </c>
      <c r="AV187" s="1060">
        <f ca="1">NPV(($I$11/12),$B$184:AV184)</f>
        <v>7292.6161114133129</v>
      </c>
      <c r="AW187" s="1060">
        <f ca="1">NPV(($I$11/12),$B$184:AW184)</f>
        <v>7495.6852809834263</v>
      </c>
      <c r="AX187" s="1060">
        <f ca="1">NPV(($I$11/12),$B$184:AX184)</f>
        <v>7697.0761929537857</v>
      </c>
      <c r="AY187" s="1060">
        <f ca="1">NPV(($I$11/12),$B$184:AY184)</f>
        <v>7896.8027172219108</v>
      </c>
      <c r="AZ187" s="1060">
        <f ca="1">NPV(($I$11/12),$B$184:AZ184)</f>
        <v>8094.8786090580679</v>
      </c>
      <c r="BA187" s="1060">
        <f ca="1">NPV(($I$11/12),$B$184:BA184)</f>
        <v>8291.3175100526041</v>
      </c>
      <c r="BB187" s="1060">
        <f ca="1">NPV(($I$11/12),$B$184:BB184)</f>
        <v>8486.132949055449</v>
      </c>
      <c r="BC187" s="1060">
        <f ca="1">NPV(($I$11/12),$B$184:BC184)</f>
        <v>8679.3383431078564</v>
      </c>
      <c r="BD187" s="1060">
        <f ca="1">NPV(($I$11/12),$B$184:BD184)</f>
        <v>8870.9469983664439</v>
      </c>
      <c r="BE187" s="1060">
        <f ca="1">NPV(($I$11/12),$B$184:BE184)</f>
        <v>9060.9721110195896</v>
      </c>
      <c r="BF187" s="1060">
        <f ca="1">NPV(($I$11/12),$B$184:BF184)</f>
        <v>9249.426768196261</v>
      </c>
      <c r="BG187" s="1060">
        <f ca="1">NPV(($I$11/12),$B$184:BG184)</f>
        <v>9436.3239488673426</v>
      </c>
      <c r="BH187" s="1060">
        <f ca="1">NPV(($I$11/12),$B$184:BH184)</f>
        <v>9621.6765247394869</v>
      </c>
      <c r="BI187" s="1060">
        <f ca="1">NPV(($I$11/12),$B$184:BI184)</f>
        <v>9805.497261141616</v>
      </c>
      <c r="BJ187" s="1060">
        <f ca="1">NPV(($I$11/12),$B$184:BJ184)</f>
        <v>9987.7988179040549</v>
      </c>
      <c r="BK187" s="1080"/>
      <c r="BL187" s="796"/>
      <c r="BM187" s="796"/>
      <c r="BN187" s="796"/>
      <c r="BO187" s="796"/>
      <c r="BP187" s="690"/>
    </row>
    <row r="188" spans="1:68" hidden="1" outlineLevel="2">
      <c r="A188" s="801" t="s">
        <v>5971</v>
      </c>
      <c r="B188" s="806">
        <f ca="1">NPV(($I$10/12),$B$184:B184)</f>
        <v>-2516.551836734694</v>
      </c>
      <c r="C188" s="806">
        <f ca="1">NPV(($I$10/12),$B$184:C184)</f>
        <v>-3769.1899042065811</v>
      </c>
      <c r="D188" s="806">
        <f ca="1">NPV(($I$10/12),$B$184:D184)</f>
        <v>-3484.8895310219386</v>
      </c>
      <c r="E188" s="806">
        <f ca="1">NPV(($I$10/12),$B$184:E184)</f>
        <v>-3206.3912062696359</v>
      </c>
      <c r="F188" s="806">
        <f ca="1">NPV(($I$10/12),$B$184:F184)</f>
        <v>-2933.5765207979921</v>
      </c>
      <c r="G188" s="806">
        <f ca="1">NPV(($I$10/12),$B$184:G184)</f>
        <v>-2666.3294819686266</v>
      </c>
      <c r="H188" s="806">
        <f ca="1">NPV(($I$10/12),$B$184:H184)</f>
        <v>-2404.5364643398611</v>
      </c>
      <c r="I188" s="806">
        <f ca="1">NPV(($I$10/12),$B$184:I184)</f>
        <v>-2148.0861613565803</v>
      </c>
      <c r="J188" s="1060">
        <f ca="1">NPV(($I$10/12),$B$184:J184)</f>
        <v>-1896.8695380260192</v>
      </c>
      <c r="K188" s="1060">
        <f ca="1">NPV(($I$10/12),$B$184:K184)</f>
        <v>-1650.7797845593475</v>
      </c>
      <c r="L188" s="1060">
        <f ca="1">NPV(($I$10/12),$B$184:L184)</f>
        <v>-1409.7122709593423</v>
      </c>
      <c r="M188" s="1060">
        <f ca="1">NPV(($I$10/12),$B$184:M184)</f>
        <v>-1173.5645025348474</v>
      </c>
      <c r="N188" s="1060">
        <f ca="1">NPV(($I$10/12),$B$184:N184)</f>
        <v>-942.23607632309722</v>
      </c>
      <c r="O188" s="1060">
        <f ca="1">NPV(($I$10/12),$B$184:O184)</f>
        <v>-715.62863840138289</v>
      </c>
      <c r="P188" s="1060">
        <f ca="1">NPV(($I$10/12),$B$184:P184)</f>
        <v>-493.64584206990753</v>
      </c>
      <c r="Q188" s="1060">
        <f ca="1">NPV(($I$10/12),$B$184:Q184)</f>
        <v>-276.19330688805405</v>
      </c>
      <c r="R188" s="1060">
        <f ca="1">NPV(($I$10/12),$B$184:R184)</f>
        <v>-63.178578546646605</v>
      </c>
      <c r="S188" s="1060">
        <f ca="1">NPV(($I$10/12),$B$184:S184)</f>
        <v>145.48891044085462</v>
      </c>
      <c r="T188" s="1060">
        <f ca="1">NPV(($I$10/12),$B$184:T184)</f>
        <v>349.89787924493743</v>
      </c>
      <c r="U188" s="1060">
        <f ca="1">NPV(($I$10/12),$B$184:U184)</f>
        <v>550.13523644077372</v>
      </c>
      <c r="V188" s="1060">
        <f ca="1">NPV(($I$10/12),$B$184:V184)</f>
        <v>746.2861169591439</v>
      </c>
      <c r="W188" s="1060">
        <f ca="1">NPV(($I$10/12),$B$184:W184)</f>
        <v>938.43391828326162</v>
      </c>
      <c r="X188" s="1060">
        <f ca="1">NPV(($I$10/12),$B$184:X184)</f>
        <v>1126.6603359068872</v>
      </c>
      <c r="Y188" s="1060">
        <f ca="1">NPV(($I$10/12),$B$184:Y184)</f>
        <v>1311.0453980688062</v>
      </c>
      <c r="Z188" s="1060">
        <f ca="1">NPV(($I$10/12),$B$184:Z184)</f>
        <v>1491.6674997784412</v>
      </c>
      <c r="AA188" s="1060">
        <f ca="1">NPV(($I$10/12),$B$184:AA184)</f>
        <v>1668.6034361470633</v>
      </c>
      <c r="AB188" s="1060">
        <f ca="1">NPV(($I$10/12),$B$184:AB184)</f>
        <v>1841.9284350387745</v>
      </c>
      <c r="AC188" s="1060">
        <f ca="1">NPV(($I$10/12),$B$184:AC184)</f>
        <v>2011.7161890551447</v>
      </c>
      <c r="AD188" s="1060">
        <f ca="1">NPV(($I$10/12),$B$184:AD184)</f>
        <v>2178.0388868670993</v>
      </c>
      <c r="AE188" s="1060">
        <f ca="1">NPV(($I$10/12),$B$184:AE184)</f>
        <v>2340.9672439073815</v>
      </c>
      <c r="AF188" s="1060">
        <f ca="1">NPV(($I$10/12),$B$184:AF184)</f>
        <v>2500.5705324366377</v>
      </c>
      <c r="AG188" s="1060">
        <f ca="1">NPV(($I$10/12),$B$184:AG184)</f>
        <v>2656.9166109959083</v>
      </c>
      <c r="AH188" s="1060">
        <f ca="1">NPV(($I$10/12),$B$184:AH184)</f>
        <v>2810.0719532580515</v>
      </c>
      <c r="AI188" s="1060">
        <f ca="1">NPV(($I$10/12),$B$184:AI184)</f>
        <v>2960.101676290355</v>
      </c>
      <c r="AJ188" s="1060">
        <f ca="1">NPV(($I$10/12),$B$184:AJ184)</f>
        <v>3107.0695682403666</v>
      </c>
      <c r="AK188" s="1060">
        <f ca="1">NPV(($I$10/12),$B$184:AK184)</f>
        <v>3251.0381154567044</v>
      </c>
      <c r="AL188" s="1060">
        <f ca="1">NPV(($I$10/12),$B$184:AL184)</f>
        <v>3392.0685290563824</v>
      </c>
      <c r="AM188" s="1060">
        <f ca="1">NPV(($I$10/12),$B$184:AM184)</f>
        <v>3530.2207709499444</v>
      </c>
      <c r="AN188" s="1060">
        <f ca="1">NPV(($I$10/12),$B$184:AN184)</f>
        <v>3665.5535793354748</v>
      </c>
      <c r="AO188" s="1060">
        <f ca="1">NPV(($I$10/12),$B$184:AO184)</f>
        <v>3798.1244936723206</v>
      </c>
      <c r="AP188" s="1060">
        <f ca="1">NPV(($I$10/12),$B$184:AP184)</f>
        <v>3927.9898791451492</v>
      </c>
      <c r="AQ188" s="1060">
        <f ca="1">NPV(($I$10/12),$B$184:AQ184)</f>
        <v>4055.2049506287367</v>
      </c>
      <c r="AR188" s="1060">
        <f ca="1">NPV(($I$10/12),$B$184:AR184)</f>
        <v>4179.8237961636787</v>
      </c>
      <c r="AS188" s="1060">
        <f ca="1">NPV(($I$10/12),$B$184:AS184)</f>
        <v>4301.8993999530112</v>
      </c>
      <c r="AT188" s="1060">
        <f ca="1">NPV(($I$10/12),$B$184:AT184)</f>
        <v>4421.4836648894989</v>
      </c>
      <c r="AU188" s="1060">
        <f ca="1">NPV(($I$10/12),$B$184:AU184)</f>
        <v>4538.6274346232012</v>
      </c>
      <c r="AV188" s="1060">
        <f ca="1">NPV(($I$10/12),$B$184:AV184)</f>
        <v>4653.3805151786646</v>
      </c>
      <c r="AW188" s="1060">
        <f ca="1">NPV(($I$10/12),$B$184:AW184)</f>
        <v>4765.7916961309556</v>
      </c>
      <c r="AX188" s="1060">
        <f ca="1">NPV(($I$10/12),$B$184:AX184)</f>
        <v>4875.9087713495264</v>
      </c>
      <c r="AY188" s="1060">
        <f ca="1">NPV(($I$10/12),$B$184:AY184)</f>
        <v>4983.7785593187382</v>
      </c>
      <c r="AZ188" s="1060">
        <f ca="1">NPV(($I$10/12),$B$184:AZ184)</f>
        <v>5089.4469230436816</v>
      </c>
      <c r="BA188" s="1060">
        <f ca="1">NPV(($I$10/12),$B$184:BA184)</f>
        <v>5192.958789549748</v>
      </c>
      <c r="BB188" s="1060">
        <f ca="1">NPV(($I$10/12),$B$184:BB184)</f>
        <v>5294.3581689842613</v>
      </c>
      <c r="BC188" s="1060">
        <f ca="1">NPV(($I$10/12),$B$184:BC184)</f>
        <v>5393.6881733282753</v>
      </c>
      <c r="BD188" s="1060">
        <f ca="1">NPV(($I$10/12),$B$184:BD184)</f>
        <v>5490.9910347264931</v>
      </c>
      <c r="BE188" s="1060">
        <f ca="1">NPV(($I$10/12),$B$184:BE184)</f>
        <v>5586.3081234431147</v>
      </c>
      <c r="BF188" s="1060">
        <f ca="1">NPV(($I$10/12),$B$184:BF184)</f>
        <v>5679.6799654512342</v>
      </c>
      <c r="BG188" s="1060">
        <f ca="1">NPV(($I$10/12),$B$184:BG184)</f>
        <v>5771.1462596632682</v>
      </c>
      <c r="BH188" s="1060">
        <f ca="1">NPV(($I$10/12),$B$184:BH184)</f>
        <v>5860.7458948097519</v>
      </c>
      <c r="BI188" s="1060">
        <f ca="1">NPV(($I$10/12),$B$184:BI184)</f>
        <v>5948.516965973653</v>
      </c>
      <c r="BJ188" s="1060">
        <f ca="1">NPV(($I$10/12),$B$184:BJ184)</f>
        <v>6034.4967907872715</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1</v>
      </c>
      <c r="Q189" s="1061">
        <f t="shared" ca="1" si="26"/>
        <v>1</v>
      </c>
      <c r="R189" s="1061">
        <f t="shared" ca="1" si="26"/>
        <v>1</v>
      </c>
      <c r="S189" s="1061">
        <f t="shared" ca="1" si="26"/>
        <v>1</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14</v>
      </c>
      <c r="Q190" s="1061">
        <f ca="1">+Q189*Q163-SUM($C$189:P189)</f>
        <v>14</v>
      </c>
      <c r="R190" s="1061">
        <f ca="1">+R189*R163-SUM($C$189:Q189)</f>
        <v>14</v>
      </c>
      <c r="S190" s="1061">
        <f ca="1">+S189*S163-SUM($C$189:R189)</f>
        <v>14</v>
      </c>
      <c r="T190" s="1061">
        <f ca="1">+T189*T163-SUM($C$189:S189)</f>
        <v>14</v>
      </c>
      <c r="U190" s="1061">
        <f ca="1">+U189*U163-SUM($C$189:T189)</f>
        <v>14</v>
      </c>
      <c r="V190" s="1061">
        <f ca="1">+V189*V163-SUM($C$189:U189)</f>
        <v>14</v>
      </c>
      <c r="W190" s="1061">
        <f ca="1">+W189*W163-SUM($C$189:V189)</f>
        <v>14</v>
      </c>
      <c r="X190" s="1061">
        <f ca="1">+X189*X163-SUM($C$189:W189)</f>
        <v>14</v>
      </c>
      <c r="Y190" s="1061">
        <f ca="1">+Y189*Y163-SUM($C$189:X189)</f>
        <v>14</v>
      </c>
      <c r="Z190" s="1061">
        <f ca="1">+Z189*Z163-SUM($C$189:Y189)</f>
        <v>14</v>
      </c>
      <c r="AA190" s="1061">
        <f ca="1">+AA189*AA163-SUM($C$189:Z189)</f>
        <v>14</v>
      </c>
      <c r="AB190" s="1061">
        <f ca="1">+AB189*AB163-SUM($C$189:AA189)</f>
        <v>14</v>
      </c>
      <c r="AC190" s="1061">
        <f ca="1">+AC189*AC163-SUM($C$189:AB189)</f>
        <v>14</v>
      </c>
      <c r="AD190" s="1061">
        <f ca="1">+AD189*AD163-SUM($C$189:AC189)</f>
        <v>14</v>
      </c>
      <c r="AE190" s="1061">
        <f ca="1">+AE189*AE163-SUM($C$189:AD189)</f>
        <v>14</v>
      </c>
      <c r="AF190" s="1061">
        <f ca="1">+AF189*AF163-SUM($C$189:AE189)</f>
        <v>14</v>
      </c>
      <c r="AG190" s="1061">
        <f ca="1">+AG189*AG163-SUM($C$189:AF189)</f>
        <v>14</v>
      </c>
      <c r="AH190" s="1061">
        <f ca="1">+AH189*AH163-SUM($C$189:AG189)</f>
        <v>14</v>
      </c>
      <c r="AI190" s="1061">
        <f ca="1">+AI189*AI163-SUM($C$189:AH189)</f>
        <v>14</v>
      </c>
      <c r="AJ190" s="1061">
        <f ca="1">+AJ189*AJ163-SUM($C$189:AI189)</f>
        <v>14</v>
      </c>
      <c r="AK190" s="1061">
        <f ca="1">+AK189*AK163-SUM($C$189:AJ189)</f>
        <v>14</v>
      </c>
      <c r="AL190" s="1061">
        <f ca="1">+AL189*AL163-SUM($C$189:AK189)</f>
        <v>14</v>
      </c>
      <c r="AM190" s="1061">
        <f ca="1">+AM189*AM163-SUM($C$189:AL189)</f>
        <v>14</v>
      </c>
      <c r="AN190" s="1061">
        <f ca="1">+AN189*AN163-SUM($C$189:AM189)</f>
        <v>14</v>
      </c>
      <c r="AO190" s="1061">
        <f ca="1">+AO189*AO163-SUM($C$189:AN189)</f>
        <v>14</v>
      </c>
      <c r="AP190" s="1061">
        <f ca="1">+AP189*AP163-SUM($C$189:AO189)</f>
        <v>14</v>
      </c>
      <c r="AQ190" s="1061">
        <f ca="1">+AQ189*AQ163-SUM($C$189:AP189)</f>
        <v>14</v>
      </c>
      <c r="AR190" s="1061">
        <f ca="1">+AR189*AR163-SUM($C$189:AQ189)</f>
        <v>14</v>
      </c>
      <c r="AS190" s="1061">
        <f ca="1">+AS189*AS163-SUM($C$189:AR189)</f>
        <v>14</v>
      </c>
      <c r="AT190" s="1061">
        <f ca="1">+AT189*AT163-SUM($C$189:AS189)</f>
        <v>14</v>
      </c>
      <c r="AU190" s="1061">
        <f ca="1">+AU189*AU163-SUM($C$189:AT189)</f>
        <v>14</v>
      </c>
      <c r="AV190" s="1061">
        <f ca="1">+AV189*AV163-SUM($C$189:AU189)</f>
        <v>14</v>
      </c>
      <c r="AW190" s="1061">
        <f ca="1">+AW189*AW163-SUM($C$189:AV189)</f>
        <v>14</v>
      </c>
      <c r="AX190" s="1061">
        <f ca="1">+AX189*AX163-SUM($C$189:AW189)</f>
        <v>14</v>
      </c>
      <c r="AY190" s="1061">
        <f ca="1">+AY189*AY163-SUM($C$189:AX189)</f>
        <v>14</v>
      </c>
      <c r="AZ190" s="1061">
        <f ca="1">+AZ189*AZ163-SUM($C$189:AY189)</f>
        <v>14</v>
      </c>
      <c r="BA190" s="1061">
        <f ca="1">+BA189*BA163-SUM($C$189:AZ189)</f>
        <v>14</v>
      </c>
      <c r="BB190" s="1061">
        <f ca="1">+BB189*BB163-SUM($C$189:BA189)</f>
        <v>14</v>
      </c>
      <c r="BC190" s="1061">
        <f ca="1">+BC189*BC163-SUM($C$189:BB189)</f>
        <v>14</v>
      </c>
      <c r="BD190" s="1061">
        <f ca="1">+BD189*BD163-SUM($C$189:BC189)</f>
        <v>14</v>
      </c>
      <c r="BE190" s="1061">
        <f ca="1">+BE189*BE163-SUM($C$189:BD189)</f>
        <v>14</v>
      </c>
      <c r="BF190" s="1061">
        <f ca="1">+BF189*BF163-SUM($C$189:BE189)</f>
        <v>14</v>
      </c>
      <c r="BG190" s="1061">
        <f ca="1">+BG189*BG163-SUM($C$189:BF189)</f>
        <v>14</v>
      </c>
      <c r="BH190" s="1061">
        <f ca="1">+BH189*BH163-SUM($C$189:BG189)</f>
        <v>14</v>
      </c>
      <c r="BI190" s="1061">
        <f ca="1">+BI189*BI163-SUM($C$189:BH189)</f>
        <v>14</v>
      </c>
      <c r="BJ190" s="1061">
        <f ca="1">+BJ189*BJ163-SUM($C$189:BI189)</f>
        <v>14</v>
      </c>
      <c r="BK190" s="1077"/>
      <c r="BL190" s="796"/>
      <c r="BM190" s="796"/>
      <c r="BN190" s="796"/>
      <c r="BO190" s="796"/>
      <c r="BP190" s="690"/>
    </row>
    <row r="191" spans="1:68" hidden="1" outlineLevel="1" collapsed="1">
      <c r="A191" s="809" t="s">
        <v>5970</v>
      </c>
      <c r="B191" s="810">
        <f ca="1">IF(B20=12,N188,IF(B20=24,Z188,IF(B20=36,AL188,IF(B20=48,AX188,IF(B20=60,BJ188)))))</f>
        <v>1491.6674997784412</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519.29999999999995</v>
      </c>
      <c r="D204" s="1057">
        <f t="shared" ref="D204:BJ204" ca="1" si="29">+D167</f>
        <v>519.29999999999995</v>
      </c>
      <c r="E204" s="1057">
        <f t="shared" ca="1" si="29"/>
        <v>519.29999999999995</v>
      </c>
      <c r="F204" s="1057">
        <f t="shared" ca="1" si="29"/>
        <v>519.29999999999995</v>
      </c>
      <c r="G204" s="1057">
        <f t="shared" ca="1" si="29"/>
        <v>519.29999999999995</v>
      </c>
      <c r="H204" s="1057">
        <f t="shared" ca="1" si="29"/>
        <v>519.29999999999995</v>
      </c>
      <c r="I204" s="1057">
        <f t="shared" ca="1" si="29"/>
        <v>519.29999999999995</v>
      </c>
      <c r="J204" s="1057">
        <f t="shared" ca="1" si="29"/>
        <v>519.29999999999995</v>
      </c>
      <c r="K204" s="1057">
        <f t="shared" ca="1" si="29"/>
        <v>519.29999999999995</v>
      </c>
      <c r="L204" s="1057">
        <f t="shared" ca="1" si="29"/>
        <v>519.29999999999995</v>
      </c>
      <c r="M204" s="1057">
        <f t="shared" ca="1" si="29"/>
        <v>519.29999999999995</v>
      </c>
      <c r="N204" s="1057">
        <f t="shared" ca="1" si="29"/>
        <v>519.29999999999995</v>
      </c>
      <c r="O204" s="1057">
        <f t="shared" ca="1" si="29"/>
        <v>519.29999999999995</v>
      </c>
      <c r="P204" s="1057">
        <f t="shared" ca="1" si="29"/>
        <v>519.29999999999995</v>
      </c>
      <c r="Q204" s="1057">
        <f t="shared" ca="1" si="29"/>
        <v>519.29999999999995</v>
      </c>
      <c r="R204" s="1057">
        <f t="shared" ca="1" si="29"/>
        <v>519.29999999999995</v>
      </c>
      <c r="S204" s="1057">
        <f t="shared" ca="1" si="29"/>
        <v>519.29999999999995</v>
      </c>
      <c r="T204" s="1057">
        <f t="shared" ca="1" si="29"/>
        <v>519.29999999999995</v>
      </c>
      <c r="U204" s="1057">
        <f t="shared" ca="1" si="29"/>
        <v>519.29999999999995</v>
      </c>
      <c r="V204" s="1057">
        <f t="shared" ca="1" si="29"/>
        <v>519.29999999999995</v>
      </c>
      <c r="W204" s="1057">
        <f t="shared" ca="1" si="29"/>
        <v>519.29999999999995</v>
      </c>
      <c r="X204" s="1057">
        <f t="shared" ca="1" si="29"/>
        <v>519.29999999999995</v>
      </c>
      <c r="Y204" s="1057">
        <f t="shared" ca="1" si="29"/>
        <v>519.29999999999995</v>
      </c>
      <c r="Z204" s="1057">
        <f t="shared" ca="1" si="29"/>
        <v>519.29999999999995</v>
      </c>
      <c r="AA204" s="1057">
        <f t="shared" ca="1" si="29"/>
        <v>519.29999999999995</v>
      </c>
      <c r="AB204" s="1057">
        <f t="shared" ca="1" si="29"/>
        <v>519.29999999999995</v>
      </c>
      <c r="AC204" s="1057">
        <f t="shared" ca="1" si="29"/>
        <v>519.29999999999995</v>
      </c>
      <c r="AD204" s="1057">
        <f t="shared" ca="1" si="29"/>
        <v>519.29999999999995</v>
      </c>
      <c r="AE204" s="1057">
        <f t="shared" ca="1" si="29"/>
        <v>519.29999999999995</v>
      </c>
      <c r="AF204" s="1057">
        <f t="shared" ca="1" si="29"/>
        <v>519.29999999999995</v>
      </c>
      <c r="AG204" s="1057">
        <f t="shared" ca="1" si="29"/>
        <v>519.29999999999995</v>
      </c>
      <c r="AH204" s="1057">
        <f t="shared" ca="1" si="29"/>
        <v>519.29999999999995</v>
      </c>
      <c r="AI204" s="1057">
        <f t="shared" ca="1" si="29"/>
        <v>519.29999999999995</v>
      </c>
      <c r="AJ204" s="1057">
        <f t="shared" ca="1" si="29"/>
        <v>519.29999999999995</v>
      </c>
      <c r="AK204" s="1057">
        <f t="shared" ca="1" si="29"/>
        <v>519.29999999999995</v>
      </c>
      <c r="AL204" s="1057">
        <f t="shared" ca="1" si="29"/>
        <v>519.29999999999995</v>
      </c>
      <c r="AM204" s="1057">
        <f t="shared" ca="1" si="29"/>
        <v>519.29999999999995</v>
      </c>
      <c r="AN204" s="1057">
        <f t="shared" ca="1" si="29"/>
        <v>519.29999999999995</v>
      </c>
      <c r="AO204" s="1057">
        <f t="shared" ca="1" si="29"/>
        <v>519.29999999999995</v>
      </c>
      <c r="AP204" s="1057">
        <f t="shared" ca="1" si="29"/>
        <v>519.29999999999995</v>
      </c>
      <c r="AQ204" s="1057">
        <f t="shared" ca="1" si="29"/>
        <v>519.29999999999995</v>
      </c>
      <c r="AR204" s="1057">
        <f t="shared" ca="1" si="29"/>
        <v>519.29999999999995</v>
      </c>
      <c r="AS204" s="1057">
        <f t="shared" ca="1" si="29"/>
        <v>519.29999999999995</v>
      </c>
      <c r="AT204" s="1057">
        <f t="shared" ca="1" si="29"/>
        <v>519.29999999999995</v>
      </c>
      <c r="AU204" s="1057">
        <f t="shared" ca="1" si="29"/>
        <v>519.29999999999995</v>
      </c>
      <c r="AV204" s="1057">
        <f t="shared" ca="1" si="29"/>
        <v>519.29999999999995</v>
      </c>
      <c r="AW204" s="1057">
        <f t="shared" ca="1" si="29"/>
        <v>519.29999999999995</v>
      </c>
      <c r="AX204" s="1057">
        <f t="shared" ca="1" si="29"/>
        <v>519.29999999999995</v>
      </c>
      <c r="AY204" s="1057">
        <f t="shared" ca="1" si="29"/>
        <v>519.29999999999995</v>
      </c>
      <c r="AZ204" s="1057">
        <f t="shared" ca="1" si="29"/>
        <v>519.29999999999995</v>
      </c>
      <c r="BA204" s="1057">
        <f t="shared" ca="1" si="29"/>
        <v>519.29999999999995</v>
      </c>
      <c r="BB204" s="1057">
        <f t="shared" ca="1" si="29"/>
        <v>519.29999999999995</v>
      </c>
      <c r="BC204" s="1057">
        <f t="shared" ca="1" si="29"/>
        <v>519.29999999999995</v>
      </c>
      <c r="BD204" s="1057">
        <f t="shared" ca="1" si="29"/>
        <v>519.29999999999995</v>
      </c>
      <c r="BE204" s="1057">
        <f t="shared" ca="1" si="29"/>
        <v>519.29999999999995</v>
      </c>
      <c r="BF204" s="1057">
        <f t="shared" ca="1" si="29"/>
        <v>519.29999999999995</v>
      </c>
      <c r="BG204" s="1057">
        <f t="shared" ca="1" si="29"/>
        <v>519.29999999999995</v>
      </c>
      <c r="BH204" s="1057">
        <f t="shared" ca="1" si="29"/>
        <v>519.29999999999995</v>
      </c>
      <c r="BI204" s="1057">
        <f t="shared" ca="1" si="29"/>
        <v>519.29999999999995</v>
      </c>
      <c r="BJ204" s="1057">
        <f t="shared" ca="1" si="29"/>
        <v>519.29999999999995</v>
      </c>
      <c r="BK204" s="1078"/>
      <c r="BL204" s="800">
        <f ca="1">SUM(C204:N204)</f>
        <v>6231.6000000000013</v>
      </c>
      <c r="BM204" s="800">
        <f ca="1">IF($B$20&gt;1,$N204*12,0)</f>
        <v>6231.5999999999995</v>
      </c>
      <c r="BN204" s="800">
        <f ca="1">IF($B$20&gt;2,$N204*12,0)</f>
        <v>6231.5999999999995</v>
      </c>
      <c r="BO204" s="800">
        <f ca="1">SUM(BL204:BN204)</f>
        <v>18694.8</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601.29999999999995</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601.29999999999995</v>
      </c>
      <c r="BM208" s="800">
        <f>IF($B$20&gt;1,$N208*12,0)</f>
        <v>0</v>
      </c>
      <c r="BN208" s="800">
        <f>IF($B$20&gt;2,$N208*12,0)</f>
        <v>0</v>
      </c>
      <c r="BO208" s="800">
        <f ca="1">SUM(BL208:BN208)</f>
        <v>601.29999999999995</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1120.5999999999999</v>
      </c>
      <c r="D211" s="798">
        <f ca="1">SUM(D204:D210)</f>
        <v>519.29999999999995</v>
      </c>
      <c r="E211" s="798">
        <f t="shared" ref="E211:AJ211" ca="1" si="37">SUM(E204:E208)</f>
        <v>519.29999999999995</v>
      </c>
      <c r="F211" s="798">
        <f t="shared" ca="1" si="37"/>
        <v>519.29999999999995</v>
      </c>
      <c r="G211" s="798">
        <f t="shared" ca="1" si="37"/>
        <v>519.29999999999995</v>
      </c>
      <c r="H211" s="798">
        <f t="shared" ca="1" si="37"/>
        <v>519.29999999999995</v>
      </c>
      <c r="I211" s="798">
        <f t="shared" ca="1" si="37"/>
        <v>519.29999999999995</v>
      </c>
      <c r="J211" s="1057">
        <f t="shared" ca="1" si="37"/>
        <v>519.29999999999995</v>
      </c>
      <c r="K211" s="1057">
        <f t="shared" ca="1" si="37"/>
        <v>519.29999999999995</v>
      </c>
      <c r="L211" s="1057">
        <f t="shared" ca="1" si="37"/>
        <v>519.29999999999995</v>
      </c>
      <c r="M211" s="1057">
        <f t="shared" ca="1" si="37"/>
        <v>519.29999999999995</v>
      </c>
      <c r="N211" s="1057">
        <f t="shared" ca="1" si="37"/>
        <v>519.29999999999995</v>
      </c>
      <c r="O211" s="1057">
        <f t="shared" ca="1" si="37"/>
        <v>519.29999999999995</v>
      </c>
      <c r="P211" s="1057">
        <f t="shared" ca="1" si="37"/>
        <v>519.29999999999995</v>
      </c>
      <c r="Q211" s="1057">
        <f t="shared" ca="1" si="37"/>
        <v>519.29999999999995</v>
      </c>
      <c r="R211" s="1057">
        <f t="shared" ca="1" si="37"/>
        <v>519.29999999999995</v>
      </c>
      <c r="S211" s="1057">
        <f t="shared" ca="1" si="37"/>
        <v>519.29999999999995</v>
      </c>
      <c r="T211" s="1057">
        <f t="shared" ca="1" si="37"/>
        <v>519.29999999999995</v>
      </c>
      <c r="U211" s="1057">
        <f t="shared" ca="1" si="37"/>
        <v>519.29999999999995</v>
      </c>
      <c r="V211" s="1057">
        <f t="shared" ca="1" si="37"/>
        <v>519.29999999999995</v>
      </c>
      <c r="W211" s="1057">
        <f t="shared" ca="1" si="37"/>
        <v>519.29999999999995</v>
      </c>
      <c r="X211" s="1057">
        <f t="shared" ca="1" si="37"/>
        <v>519.29999999999995</v>
      </c>
      <c r="Y211" s="1057">
        <f t="shared" ca="1" si="37"/>
        <v>519.29999999999995</v>
      </c>
      <c r="Z211" s="1057">
        <f t="shared" ca="1" si="37"/>
        <v>519.29999999999995</v>
      </c>
      <c r="AA211" s="1057">
        <f t="shared" ca="1" si="37"/>
        <v>519.29999999999995</v>
      </c>
      <c r="AB211" s="1057">
        <f t="shared" ca="1" si="37"/>
        <v>519.29999999999995</v>
      </c>
      <c r="AC211" s="1057">
        <f t="shared" ca="1" si="37"/>
        <v>519.29999999999995</v>
      </c>
      <c r="AD211" s="1057">
        <f t="shared" ca="1" si="37"/>
        <v>519.29999999999995</v>
      </c>
      <c r="AE211" s="1057">
        <f t="shared" ca="1" si="37"/>
        <v>519.29999999999995</v>
      </c>
      <c r="AF211" s="1057">
        <f t="shared" ca="1" si="37"/>
        <v>519.29999999999995</v>
      </c>
      <c r="AG211" s="1057">
        <f t="shared" ca="1" si="37"/>
        <v>519.29999999999995</v>
      </c>
      <c r="AH211" s="1057">
        <f t="shared" ca="1" si="37"/>
        <v>519.29999999999995</v>
      </c>
      <c r="AI211" s="1057">
        <f t="shared" ca="1" si="37"/>
        <v>519.29999999999995</v>
      </c>
      <c r="AJ211" s="1057">
        <f t="shared" ca="1" si="37"/>
        <v>519.29999999999995</v>
      </c>
      <c r="AK211" s="1057">
        <f t="shared" ref="AK211:BJ211" ca="1" si="38">SUM(AK204:AK208)</f>
        <v>519.29999999999995</v>
      </c>
      <c r="AL211" s="1057">
        <f t="shared" ca="1" si="38"/>
        <v>519.29999999999995</v>
      </c>
      <c r="AM211" s="1057">
        <f t="shared" ca="1" si="38"/>
        <v>519.29999999999995</v>
      </c>
      <c r="AN211" s="1057">
        <f t="shared" ca="1" si="38"/>
        <v>519.29999999999995</v>
      </c>
      <c r="AO211" s="1057">
        <f t="shared" ca="1" si="38"/>
        <v>519.29999999999995</v>
      </c>
      <c r="AP211" s="1057">
        <f t="shared" ca="1" si="38"/>
        <v>519.29999999999995</v>
      </c>
      <c r="AQ211" s="1057">
        <f t="shared" ca="1" si="38"/>
        <v>519.29999999999995</v>
      </c>
      <c r="AR211" s="1057">
        <f t="shared" ca="1" si="38"/>
        <v>519.29999999999995</v>
      </c>
      <c r="AS211" s="1057">
        <f t="shared" ca="1" si="38"/>
        <v>519.29999999999995</v>
      </c>
      <c r="AT211" s="1057">
        <f t="shared" ca="1" si="38"/>
        <v>519.29999999999995</v>
      </c>
      <c r="AU211" s="1057">
        <f t="shared" ca="1" si="38"/>
        <v>519.29999999999995</v>
      </c>
      <c r="AV211" s="1057">
        <f t="shared" ca="1" si="38"/>
        <v>519.29999999999995</v>
      </c>
      <c r="AW211" s="1057">
        <f t="shared" ca="1" si="38"/>
        <v>519.29999999999995</v>
      </c>
      <c r="AX211" s="1057">
        <f t="shared" ca="1" si="38"/>
        <v>519.29999999999995</v>
      </c>
      <c r="AY211" s="1057">
        <f t="shared" ca="1" si="38"/>
        <v>519.29999999999995</v>
      </c>
      <c r="AZ211" s="1057">
        <f t="shared" ca="1" si="38"/>
        <v>519.29999999999995</v>
      </c>
      <c r="BA211" s="1057">
        <f t="shared" ca="1" si="38"/>
        <v>519.29999999999995</v>
      </c>
      <c r="BB211" s="1057">
        <f t="shared" ca="1" si="38"/>
        <v>519.29999999999995</v>
      </c>
      <c r="BC211" s="1057">
        <f t="shared" ca="1" si="38"/>
        <v>519.29999999999995</v>
      </c>
      <c r="BD211" s="1057">
        <f t="shared" ca="1" si="38"/>
        <v>519.29999999999995</v>
      </c>
      <c r="BE211" s="1057">
        <f t="shared" ca="1" si="38"/>
        <v>519.29999999999995</v>
      </c>
      <c r="BF211" s="1057">
        <f t="shared" ca="1" si="38"/>
        <v>519.29999999999995</v>
      </c>
      <c r="BG211" s="1057">
        <f t="shared" ca="1" si="38"/>
        <v>519.29999999999995</v>
      </c>
      <c r="BH211" s="1057">
        <f t="shared" ca="1" si="38"/>
        <v>519.29999999999995</v>
      </c>
      <c r="BI211" s="1057">
        <f t="shared" ca="1" si="38"/>
        <v>519.29999999999995</v>
      </c>
      <c r="BJ211" s="1057">
        <f t="shared" ca="1" si="38"/>
        <v>519.29999999999995</v>
      </c>
      <c r="BK211" s="1078"/>
      <c r="BL211" s="800">
        <f ca="1">SUM(BL204:BL208)</f>
        <v>6832.9000000000015</v>
      </c>
      <c r="BM211" s="800">
        <f ca="1">SUM(BM204:BM208)</f>
        <v>6231.5999999999995</v>
      </c>
      <c r="BN211" s="800">
        <f ca="1">SUM(BN204:BN208)</f>
        <v>6231.5999999999995</v>
      </c>
      <c r="BO211" s="800">
        <f ca="1">SUM(BO204:BO208)</f>
        <v>19296.099999999999</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216.85810000000004</v>
      </c>
      <c r="D214" s="798">
        <f ca="1">+C214</f>
        <v>216.85810000000004</v>
      </c>
      <c r="E214" s="798">
        <f t="shared" ref="E214:G217" ca="1" si="39">+D214</f>
        <v>216.85810000000004</v>
      </c>
      <c r="F214" s="798">
        <f t="shared" ca="1" si="39"/>
        <v>216.85810000000004</v>
      </c>
      <c r="G214" s="798">
        <f t="shared" ca="1" si="39"/>
        <v>216.85810000000004</v>
      </c>
      <c r="H214" s="798">
        <f ca="1">+G214</f>
        <v>216.85810000000004</v>
      </c>
      <c r="I214" s="798">
        <f t="shared" ref="I214:X217" ca="1" si="40">+H214</f>
        <v>216.85810000000004</v>
      </c>
      <c r="J214" s="1057">
        <f ca="1">+I214</f>
        <v>216.85810000000004</v>
      </c>
      <c r="K214" s="1057">
        <f t="shared" ca="1" si="40"/>
        <v>216.85810000000004</v>
      </c>
      <c r="L214" s="1057">
        <f t="shared" ca="1" si="40"/>
        <v>216.85810000000004</v>
      </c>
      <c r="M214" s="1057">
        <f t="shared" ca="1" si="40"/>
        <v>216.85810000000004</v>
      </c>
      <c r="N214" s="1057">
        <f t="shared" ca="1" si="40"/>
        <v>216.85810000000004</v>
      </c>
      <c r="O214" s="1057">
        <f t="shared" ca="1" si="40"/>
        <v>216.85810000000004</v>
      </c>
      <c r="P214" s="1057">
        <f t="shared" ca="1" si="40"/>
        <v>216.85810000000004</v>
      </c>
      <c r="Q214" s="1057">
        <f t="shared" ca="1" si="40"/>
        <v>216.85810000000004</v>
      </c>
      <c r="R214" s="1057">
        <f t="shared" ca="1" si="40"/>
        <v>216.85810000000004</v>
      </c>
      <c r="S214" s="1057">
        <f t="shared" ca="1" si="40"/>
        <v>216.85810000000004</v>
      </c>
      <c r="T214" s="1057">
        <f t="shared" ca="1" si="40"/>
        <v>216.85810000000004</v>
      </c>
      <c r="U214" s="1057">
        <f t="shared" ca="1" si="40"/>
        <v>216.85810000000004</v>
      </c>
      <c r="V214" s="1057">
        <f t="shared" ca="1" si="40"/>
        <v>216.85810000000004</v>
      </c>
      <c r="W214" s="1057">
        <f t="shared" ca="1" si="40"/>
        <v>216.85810000000004</v>
      </c>
      <c r="X214" s="1057">
        <f t="shared" ca="1" si="40"/>
        <v>216.85810000000004</v>
      </c>
      <c r="Y214" s="1057">
        <f t="shared" ref="Y214:AN217" ca="1" si="41">+X214</f>
        <v>216.85810000000004</v>
      </c>
      <c r="Z214" s="1057">
        <f t="shared" ca="1" si="41"/>
        <v>216.85810000000004</v>
      </c>
      <c r="AA214" s="1057">
        <f t="shared" ca="1" si="41"/>
        <v>216.85810000000004</v>
      </c>
      <c r="AB214" s="1057">
        <f t="shared" ca="1" si="41"/>
        <v>216.85810000000004</v>
      </c>
      <c r="AC214" s="1057">
        <f t="shared" ca="1" si="41"/>
        <v>216.85810000000004</v>
      </c>
      <c r="AD214" s="1057">
        <f t="shared" ca="1" si="41"/>
        <v>216.85810000000004</v>
      </c>
      <c r="AE214" s="1057">
        <f t="shared" ca="1" si="41"/>
        <v>216.85810000000004</v>
      </c>
      <c r="AF214" s="1057">
        <f t="shared" ca="1" si="41"/>
        <v>216.85810000000004</v>
      </c>
      <c r="AG214" s="1057">
        <f t="shared" ca="1" si="41"/>
        <v>216.85810000000004</v>
      </c>
      <c r="AH214" s="1057">
        <f t="shared" ca="1" si="41"/>
        <v>216.85810000000004</v>
      </c>
      <c r="AI214" s="1057">
        <f t="shared" ca="1" si="41"/>
        <v>216.85810000000004</v>
      </c>
      <c r="AJ214" s="1057">
        <f t="shared" ca="1" si="41"/>
        <v>216.85810000000004</v>
      </c>
      <c r="AK214" s="1057">
        <f t="shared" ca="1" si="41"/>
        <v>216.85810000000004</v>
      </c>
      <c r="AL214" s="1057">
        <f t="shared" ca="1" si="41"/>
        <v>216.85810000000004</v>
      </c>
      <c r="AM214" s="1057">
        <f t="shared" ca="1" si="41"/>
        <v>216.85810000000004</v>
      </c>
      <c r="AN214" s="1057">
        <f t="shared" ca="1" si="41"/>
        <v>216.85810000000004</v>
      </c>
      <c r="AO214" s="1057">
        <f t="shared" ref="AO214:BD217" ca="1" si="42">+AN214</f>
        <v>216.85810000000004</v>
      </c>
      <c r="AP214" s="1057">
        <f t="shared" ca="1" si="42"/>
        <v>216.85810000000004</v>
      </c>
      <c r="AQ214" s="1057">
        <f t="shared" ca="1" si="42"/>
        <v>216.85810000000004</v>
      </c>
      <c r="AR214" s="1057">
        <f t="shared" ca="1" si="42"/>
        <v>216.85810000000004</v>
      </c>
      <c r="AS214" s="1057">
        <f t="shared" ca="1" si="42"/>
        <v>216.85810000000004</v>
      </c>
      <c r="AT214" s="1057">
        <f t="shared" ca="1" si="42"/>
        <v>216.85810000000004</v>
      </c>
      <c r="AU214" s="1057">
        <f t="shared" ca="1" si="42"/>
        <v>216.85810000000004</v>
      </c>
      <c r="AV214" s="1057">
        <f t="shared" ca="1" si="42"/>
        <v>216.85810000000004</v>
      </c>
      <c r="AW214" s="1057">
        <f t="shared" ca="1" si="42"/>
        <v>216.85810000000004</v>
      </c>
      <c r="AX214" s="1057">
        <f t="shared" ca="1" si="42"/>
        <v>216.85810000000004</v>
      </c>
      <c r="AY214" s="1057">
        <f t="shared" ca="1" si="42"/>
        <v>216.85810000000004</v>
      </c>
      <c r="AZ214" s="1057">
        <f t="shared" ca="1" si="42"/>
        <v>216.85810000000004</v>
      </c>
      <c r="BA214" s="1057">
        <f t="shared" ca="1" si="42"/>
        <v>216.85810000000004</v>
      </c>
      <c r="BB214" s="1057">
        <f t="shared" ca="1" si="42"/>
        <v>216.85810000000004</v>
      </c>
      <c r="BC214" s="1057">
        <f t="shared" ca="1" si="42"/>
        <v>216.85810000000004</v>
      </c>
      <c r="BD214" s="1057">
        <f t="shared" ca="1" si="42"/>
        <v>216.85810000000004</v>
      </c>
      <c r="BE214" s="1057">
        <f t="shared" ref="BE214:BJ217" ca="1" si="43">+BD214</f>
        <v>216.85810000000004</v>
      </c>
      <c r="BF214" s="1057">
        <f t="shared" ca="1" si="43"/>
        <v>216.85810000000004</v>
      </c>
      <c r="BG214" s="1057">
        <f t="shared" ca="1" si="43"/>
        <v>216.85810000000004</v>
      </c>
      <c r="BH214" s="1057">
        <f t="shared" ca="1" si="43"/>
        <v>216.85810000000004</v>
      </c>
      <c r="BI214" s="1057">
        <f t="shared" ca="1" si="43"/>
        <v>216.85810000000004</v>
      </c>
      <c r="BJ214" s="1057">
        <f t="shared" ca="1" si="43"/>
        <v>216.85810000000004</v>
      </c>
      <c r="BK214" s="1078"/>
      <c r="BL214" s="800">
        <f ca="1">SUM(C214:N214)</f>
        <v>2602.2971999999995</v>
      </c>
      <c r="BM214" s="800">
        <f ca="1">IF($B$20&gt;1,$N214*12,0)</f>
        <v>2602.2972000000004</v>
      </c>
      <c r="BN214" s="800">
        <f ca="1">IF($B$20&gt;2,$N214*12,0)</f>
        <v>2602.2972000000004</v>
      </c>
      <c r="BO214" s="800">
        <f ca="1">SUM(BL214:BN214)</f>
        <v>7806.8916000000008</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2209.1169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2209.1169</v>
      </c>
      <c r="BM218" s="823">
        <f>IF($B$20&gt;1,$N218*12,0)</f>
        <v>0</v>
      </c>
      <c r="BN218" s="823">
        <f>IF($B$20&gt;2,$N218*12,0)</f>
        <v>0</v>
      </c>
      <c r="BO218" s="823">
        <f ca="1">SUM(BL218:BN218)</f>
        <v>2209.1169</v>
      </c>
      <c r="BP218" s="690"/>
    </row>
    <row r="219" spans="1:68" hidden="1" outlineLevel="1">
      <c r="A219" s="737" t="s">
        <v>5962</v>
      </c>
      <c r="B219" s="798">
        <f>SUM(B214:B218)</f>
        <v>0</v>
      </c>
      <c r="C219" s="798">
        <f t="shared" ref="C219:BJ219" ca="1" si="44">SUM(C214:C218)</f>
        <v>2425.9749999999999</v>
      </c>
      <c r="D219" s="798">
        <f t="shared" ca="1" si="44"/>
        <v>216.85810000000004</v>
      </c>
      <c r="E219" s="798">
        <f t="shared" ca="1" si="44"/>
        <v>216.85810000000004</v>
      </c>
      <c r="F219" s="798">
        <f t="shared" ca="1" si="44"/>
        <v>216.85810000000004</v>
      </c>
      <c r="G219" s="798">
        <f t="shared" ca="1" si="44"/>
        <v>216.85810000000004</v>
      </c>
      <c r="H219" s="798">
        <f t="shared" ca="1" si="44"/>
        <v>216.85810000000004</v>
      </c>
      <c r="I219" s="798">
        <f t="shared" ca="1" si="44"/>
        <v>216.85810000000004</v>
      </c>
      <c r="J219" s="1057">
        <f t="shared" ca="1" si="44"/>
        <v>216.85810000000004</v>
      </c>
      <c r="K219" s="1057">
        <f t="shared" ca="1" si="44"/>
        <v>216.85810000000004</v>
      </c>
      <c r="L219" s="1057">
        <f t="shared" ca="1" si="44"/>
        <v>216.85810000000004</v>
      </c>
      <c r="M219" s="1057">
        <f t="shared" ca="1" si="44"/>
        <v>216.85810000000004</v>
      </c>
      <c r="N219" s="1057">
        <f t="shared" ca="1" si="44"/>
        <v>216.85810000000004</v>
      </c>
      <c r="O219" s="1057">
        <f t="shared" ca="1" si="44"/>
        <v>216.85810000000004</v>
      </c>
      <c r="P219" s="1057">
        <f t="shared" ca="1" si="44"/>
        <v>216.85810000000004</v>
      </c>
      <c r="Q219" s="1057">
        <f t="shared" ca="1" si="44"/>
        <v>216.85810000000004</v>
      </c>
      <c r="R219" s="1057">
        <f t="shared" ca="1" si="44"/>
        <v>216.85810000000004</v>
      </c>
      <c r="S219" s="1057">
        <f t="shared" ca="1" si="44"/>
        <v>216.85810000000004</v>
      </c>
      <c r="T219" s="1057">
        <f t="shared" ca="1" si="44"/>
        <v>216.85810000000004</v>
      </c>
      <c r="U219" s="1057">
        <f t="shared" ca="1" si="44"/>
        <v>216.85810000000004</v>
      </c>
      <c r="V219" s="1057">
        <f t="shared" ca="1" si="44"/>
        <v>216.85810000000004</v>
      </c>
      <c r="W219" s="1057">
        <f t="shared" ca="1" si="44"/>
        <v>216.85810000000004</v>
      </c>
      <c r="X219" s="1057">
        <f t="shared" ca="1" si="44"/>
        <v>216.85810000000004</v>
      </c>
      <c r="Y219" s="1057">
        <f t="shared" ca="1" si="44"/>
        <v>216.85810000000004</v>
      </c>
      <c r="Z219" s="1057">
        <f t="shared" ca="1" si="44"/>
        <v>216.85810000000004</v>
      </c>
      <c r="AA219" s="1057">
        <f t="shared" ca="1" si="44"/>
        <v>216.85810000000004</v>
      </c>
      <c r="AB219" s="1057">
        <f t="shared" ca="1" si="44"/>
        <v>216.85810000000004</v>
      </c>
      <c r="AC219" s="1057">
        <f t="shared" ca="1" si="44"/>
        <v>216.85810000000004</v>
      </c>
      <c r="AD219" s="1057">
        <f t="shared" ca="1" si="44"/>
        <v>216.85810000000004</v>
      </c>
      <c r="AE219" s="1057">
        <f t="shared" ca="1" si="44"/>
        <v>216.85810000000004</v>
      </c>
      <c r="AF219" s="1057">
        <f t="shared" ca="1" si="44"/>
        <v>216.85810000000004</v>
      </c>
      <c r="AG219" s="1057">
        <f t="shared" ca="1" si="44"/>
        <v>216.85810000000004</v>
      </c>
      <c r="AH219" s="1057">
        <f t="shared" ca="1" si="44"/>
        <v>216.85810000000004</v>
      </c>
      <c r="AI219" s="1057">
        <f t="shared" ca="1" si="44"/>
        <v>216.85810000000004</v>
      </c>
      <c r="AJ219" s="1057">
        <f t="shared" ca="1" si="44"/>
        <v>216.85810000000004</v>
      </c>
      <c r="AK219" s="1057">
        <f t="shared" ca="1" si="44"/>
        <v>216.85810000000004</v>
      </c>
      <c r="AL219" s="1057">
        <f t="shared" ca="1" si="44"/>
        <v>216.85810000000004</v>
      </c>
      <c r="AM219" s="1057">
        <f t="shared" ca="1" si="44"/>
        <v>216.85810000000004</v>
      </c>
      <c r="AN219" s="1057">
        <f t="shared" ca="1" si="44"/>
        <v>216.85810000000004</v>
      </c>
      <c r="AO219" s="1057">
        <f t="shared" ca="1" si="44"/>
        <v>216.85810000000004</v>
      </c>
      <c r="AP219" s="1057">
        <f t="shared" ca="1" si="44"/>
        <v>216.85810000000004</v>
      </c>
      <c r="AQ219" s="1057">
        <f t="shared" ca="1" si="44"/>
        <v>216.85810000000004</v>
      </c>
      <c r="AR219" s="1057">
        <f t="shared" ca="1" si="44"/>
        <v>216.85810000000004</v>
      </c>
      <c r="AS219" s="1057">
        <f t="shared" ca="1" si="44"/>
        <v>216.85810000000004</v>
      </c>
      <c r="AT219" s="1057">
        <f t="shared" ca="1" si="44"/>
        <v>216.85810000000004</v>
      </c>
      <c r="AU219" s="1057">
        <f t="shared" ca="1" si="44"/>
        <v>216.85810000000004</v>
      </c>
      <c r="AV219" s="1057">
        <f t="shared" ca="1" si="44"/>
        <v>216.85810000000004</v>
      </c>
      <c r="AW219" s="1057">
        <f t="shared" ca="1" si="44"/>
        <v>216.85810000000004</v>
      </c>
      <c r="AX219" s="1057">
        <f t="shared" ca="1" si="44"/>
        <v>216.85810000000004</v>
      </c>
      <c r="AY219" s="1057">
        <f t="shared" ca="1" si="44"/>
        <v>216.85810000000004</v>
      </c>
      <c r="AZ219" s="1057">
        <f t="shared" ca="1" si="44"/>
        <v>216.85810000000004</v>
      </c>
      <c r="BA219" s="1057">
        <f t="shared" ca="1" si="44"/>
        <v>216.85810000000004</v>
      </c>
      <c r="BB219" s="1057">
        <f t="shared" ca="1" si="44"/>
        <v>216.85810000000004</v>
      </c>
      <c r="BC219" s="1057">
        <f t="shared" ca="1" si="44"/>
        <v>216.85810000000004</v>
      </c>
      <c r="BD219" s="1057">
        <f t="shared" ca="1" si="44"/>
        <v>216.85810000000004</v>
      </c>
      <c r="BE219" s="1057">
        <f t="shared" ca="1" si="44"/>
        <v>216.85810000000004</v>
      </c>
      <c r="BF219" s="1057">
        <f t="shared" ca="1" si="44"/>
        <v>216.85810000000004</v>
      </c>
      <c r="BG219" s="1057">
        <f t="shared" ca="1" si="44"/>
        <v>216.85810000000004</v>
      </c>
      <c r="BH219" s="1057">
        <f t="shared" ca="1" si="44"/>
        <v>216.85810000000004</v>
      </c>
      <c r="BI219" s="1057">
        <f t="shared" ca="1" si="44"/>
        <v>216.85810000000004</v>
      </c>
      <c r="BJ219" s="1057">
        <f t="shared" ca="1" si="44"/>
        <v>216.85810000000004</v>
      </c>
      <c r="BK219" s="1078"/>
      <c r="BL219" s="800">
        <f ca="1">SUM(BL214:BL218)</f>
        <v>4811.4141</v>
      </c>
      <c r="BM219" s="800">
        <f ca="1">SUM(BM214:BM218)</f>
        <v>2602.2972000000004</v>
      </c>
      <c r="BN219" s="800">
        <f ca="1">SUM(BN214:BN218)</f>
        <v>2602.2972000000004</v>
      </c>
      <c r="BO219" s="800">
        <f ca="1">SUM(BO214:BO218)</f>
        <v>10016.0085</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-1305.375</v>
      </c>
      <c r="D222" s="825">
        <f t="shared" ref="D222:BJ222" ca="1" si="45">D211-D219</f>
        <v>302.44189999999992</v>
      </c>
      <c r="E222" s="825">
        <f t="shared" ca="1" si="45"/>
        <v>302.44189999999992</v>
      </c>
      <c r="F222" s="825">
        <f t="shared" ca="1" si="45"/>
        <v>302.44189999999992</v>
      </c>
      <c r="G222" s="825">
        <f t="shared" ca="1" si="45"/>
        <v>302.44189999999992</v>
      </c>
      <c r="H222" s="825">
        <f t="shared" ca="1" si="45"/>
        <v>302.44189999999992</v>
      </c>
      <c r="I222" s="825">
        <f t="shared" ca="1" si="45"/>
        <v>302.44189999999992</v>
      </c>
      <c r="J222" s="1066">
        <f t="shared" ca="1" si="45"/>
        <v>302.44189999999992</v>
      </c>
      <c r="K222" s="1066">
        <f t="shared" ca="1" si="45"/>
        <v>302.44189999999992</v>
      </c>
      <c r="L222" s="1066">
        <f t="shared" ca="1" si="45"/>
        <v>302.44189999999992</v>
      </c>
      <c r="M222" s="1066">
        <f t="shared" ca="1" si="45"/>
        <v>302.44189999999992</v>
      </c>
      <c r="N222" s="1066">
        <f t="shared" ca="1" si="45"/>
        <v>302.44189999999992</v>
      </c>
      <c r="O222" s="1066">
        <f t="shared" ca="1" si="45"/>
        <v>302.44189999999992</v>
      </c>
      <c r="P222" s="1066">
        <f t="shared" ca="1" si="45"/>
        <v>302.44189999999992</v>
      </c>
      <c r="Q222" s="1066">
        <f t="shared" ca="1" si="45"/>
        <v>302.44189999999992</v>
      </c>
      <c r="R222" s="1066">
        <f t="shared" ca="1" si="45"/>
        <v>302.44189999999992</v>
      </c>
      <c r="S222" s="1066">
        <f t="shared" ca="1" si="45"/>
        <v>302.44189999999992</v>
      </c>
      <c r="T222" s="1066">
        <f t="shared" ca="1" si="45"/>
        <v>302.44189999999992</v>
      </c>
      <c r="U222" s="1066">
        <f t="shared" ca="1" si="45"/>
        <v>302.44189999999992</v>
      </c>
      <c r="V222" s="1066">
        <f t="shared" ca="1" si="45"/>
        <v>302.44189999999992</v>
      </c>
      <c r="W222" s="1066">
        <f t="shared" ca="1" si="45"/>
        <v>302.44189999999992</v>
      </c>
      <c r="X222" s="1066">
        <f t="shared" ca="1" si="45"/>
        <v>302.44189999999992</v>
      </c>
      <c r="Y222" s="1066">
        <f t="shared" ca="1" si="45"/>
        <v>302.44189999999992</v>
      </c>
      <c r="Z222" s="1066">
        <f t="shared" ca="1" si="45"/>
        <v>302.44189999999992</v>
      </c>
      <c r="AA222" s="1066">
        <f t="shared" ca="1" si="45"/>
        <v>302.44189999999992</v>
      </c>
      <c r="AB222" s="1066">
        <f t="shared" ca="1" si="45"/>
        <v>302.44189999999992</v>
      </c>
      <c r="AC222" s="1066">
        <f t="shared" ca="1" si="45"/>
        <v>302.44189999999992</v>
      </c>
      <c r="AD222" s="1066">
        <f t="shared" ca="1" si="45"/>
        <v>302.44189999999992</v>
      </c>
      <c r="AE222" s="1066">
        <f t="shared" ca="1" si="45"/>
        <v>302.44189999999992</v>
      </c>
      <c r="AF222" s="1066">
        <f t="shared" ca="1" si="45"/>
        <v>302.44189999999992</v>
      </c>
      <c r="AG222" s="1066">
        <f t="shared" ca="1" si="45"/>
        <v>302.44189999999992</v>
      </c>
      <c r="AH222" s="1066">
        <f t="shared" ca="1" si="45"/>
        <v>302.44189999999992</v>
      </c>
      <c r="AI222" s="1066">
        <f t="shared" ca="1" si="45"/>
        <v>302.44189999999992</v>
      </c>
      <c r="AJ222" s="1066">
        <f t="shared" ca="1" si="45"/>
        <v>302.44189999999992</v>
      </c>
      <c r="AK222" s="1066">
        <f t="shared" ca="1" si="45"/>
        <v>302.44189999999992</v>
      </c>
      <c r="AL222" s="1066">
        <f t="shared" ca="1" si="45"/>
        <v>302.44189999999992</v>
      </c>
      <c r="AM222" s="1066">
        <f t="shared" ca="1" si="45"/>
        <v>302.44189999999992</v>
      </c>
      <c r="AN222" s="1066">
        <f t="shared" ca="1" si="45"/>
        <v>302.44189999999992</v>
      </c>
      <c r="AO222" s="1066">
        <f t="shared" ca="1" si="45"/>
        <v>302.44189999999992</v>
      </c>
      <c r="AP222" s="1066">
        <f t="shared" ca="1" si="45"/>
        <v>302.44189999999992</v>
      </c>
      <c r="AQ222" s="1066">
        <f t="shared" ca="1" si="45"/>
        <v>302.44189999999992</v>
      </c>
      <c r="AR222" s="1066">
        <f t="shared" ca="1" si="45"/>
        <v>302.44189999999992</v>
      </c>
      <c r="AS222" s="1066">
        <f t="shared" ca="1" si="45"/>
        <v>302.44189999999992</v>
      </c>
      <c r="AT222" s="1066">
        <f t="shared" ca="1" si="45"/>
        <v>302.44189999999992</v>
      </c>
      <c r="AU222" s="1066">
        <f t="shared" ca="1" si="45"/>
        <v>302.44189999999992</v>
      </c>
      <c r="AV222" s="1066">
        <f t="shared" ca="1" si="45"/>
        <v>302.44189999999992</v>
      </c>
      <c r="AW222" s="1066">
        <f t="shared" ca="1" si="45"/>
        <v>302.44189999999992</v>
      </c>
      <c r="AX222" s="1066">
        <f t="shared" ca="1" si="45"/>
        <v>302.44189999999992</v>
      </c>
      <c r="AY222" s="1066">
        <f t="shared" ca="1" si="45"/>
        <v>302.44189999999992</v>
      </c>
      <c r="AZ222" s="1066">
        <f t="shared" ca="1" si="45"/>
        <v>302.44189999999992</v>
      </c>
      <c r="BA222" s="1066">
        <f t="shared" ca="1" si="45"/>
        <v>302.44189999999992</v>
      </c>
      <c r="BB222" s="1066">
        <f t="shared" ca="1" si="45"/>
        <v>302.44189999999992</v>
      </c>
      <c r="BC222" s="1066">
        <f t="shared" ca="1" si="45"/>
        <v>302.44189999999992</v>
      </c>
      <c r="BD222" s="1066">
        <f t="shared" ca="1" si="45"/>
        <v>302.44189999999992</v>
      </c>
      <c r="BE222" s="1066">
        <f t="shared" ca="1" si="45"/>
        <v>302.44189999999992</v>
      </c>
      <c r="BF222" s="1066">
        <f t="shared" ca="1" si="45"/>
        <v>302.44189999999992</v>
      </c>
      <c r="BG222" s="1066">
        <f t="shared" ca="1" si="45"/>
        <v>302.44189999999992</v>
      </c>
      <c r="BH222" s="1066">
        <f t="shared" ca="1" si="45"/>
        <v>302.44189999999992</v>
      </c>
      <c r="BI222" s="1066">
        <f t="shared" ca="1" si="45"/>
        <v>302.44189999999992</v>
      </c>
      <c r="BJ222" s="1066">
        <f t="shared" ca="1" si="45"/>
        <v>302.44189999999992</v>
      </c>
      <c r="BK222" s="1083"/>
      <c r="BL222" s="826">
        <f ca="1">SUM(C222:N222)</f>
        <v>2021.4858999999988</v>
      </c>
      <c r="BM222" s="826">
        <f ca="1">BM211-BM219</f>
        <v>3629.302799999999</v>
      </c>
      <c r="BN222" s="826">
        <f ca="1">BN211-BN219</f>
        <v>3629.302799999999</v>
      </c>
      <c r="BO222" s="826">
        <f ca="1">BO211-BO219</f>
        <v>9280.0914999999986</v>
      </c>
      <c r="BP222" s="690"/>
    </row>
    <row r="223" spans="1:68" ht="15.75" hidden="1" outlineLevel="2" thickTop="1">
      <c r="A223" s="786" t="s">
        <v>5965</v>
      </c>
      <c r="B223" s="795"/>
      <c r="C223" s="795">
        <f t="shared" ref="C223:BJ223" ca="1" si="46">+C222/C211</f>
        <v>-1.1648893449937534</v>
      </c>
      <c r="D223" s="795">
        <f t="shared" ca="1" si="46"/>
        <v>0.58240304255728859</v>
      </c>
      <c r="E223" s="795">
        <f t="shared" ca="1" si="46"/>
        <v>0.58240304255728859</v>
      </c>
      <c r="F223" s="795">
        <f t="shared" ca="1" si="46"/>
        <v>0.58240304255728859</v>
      </c>
      <c r="G223" s="795">
        <f t="shared" ca="1" si="46"/>
        <v>0.58240304255728859</v>
      </c>
      <c r="H223" s="795">
        <f t="shared" ca="1" si="46"/>
        <v>0.58240304255728859</v>
      </c>
      <c r="I223" s="795">
        <f t="shared" ca="1" si="46"/>
        <v>0.58240304255728859</v>
      </c>
      <c r="J223" s="1055">
        <f t="shared" ca="1" si="46"/>
        <v>0.58240304255728859</v>
      </c>
      <c r="K223" s="1055">
        <f t="shared" ca="1" si="46"/>
        <v>0.58240304255728859</v>
      </c>
      <c r="L223" s="1055">
        <f t="shared" ca="1" si="46"/>
        <v>0.58240304255728859</v>
      </c>
      <c r="M223" s="1055">
        <f t="shared" ca="1" si="46"/>
        <v>0.58240304255728859</v>
      </c>
      <c r="N223" s="1055">
        <f t="shared" ca="1" si="46"/>
        <v>0.58240304255728859</v>
      </c>
      <c r="O223" s="1055">
        <f t="shared" ca="1" si="46"/>
        <v>0.58240304255728859</v>
      </c>
      <c r="P223" s="1055">
        <f t="shared" ca="1" si="46"/>
        <v>0.58240304255728859</v>
      </c>
      <c r="Q223" s="1055">
        <f t="shared" ca="1" si="46"/>
        <v>0.58240304255728859</v>
      </c>
      <c r="R223" s="1055">
        <f t="shared" ca="1" si="46"/>
        <v>0.58240304255728859</v>
      </c>
      <c r="S223" s="1055">
        <f t="shared" ca="1" si="46"/>
        <v>0.58240304255728859</v>
      </c>
      <c r="T223" s="1055">
        <f t="shared" ca="1" si="46"/>
        <v>0.58240304255728859</v>
      </c>
      <c r="U223" s="1055">
        <f t="shared" ca="1" si="46"/>
        <v>0.58240304255728859</v>
      </c>
      <c r="V223" s="1055">
        <f t="shared" ca="1" si="46"/>
        <v>0.58240304255728859</v>
      </c>
      <c r="W223" s="1055">
        <f t="shared" ca="1" si="46"/>
        <v>0.58240304255728859</v>
      </c>
      <c r="X223" s="1055">
        <f t="shared" ca="1" si="46"/>
        <v>0.58240304255728859</v>
      </c>
      <c r="Y223" s="1055">
        <f t="shared" ca="1" si="46"/>
        <v>0.58240304255728859</v>
      </c>
      <c r="Z223" s="1055">
        <f t="shared" ca="1" si="46"/>
        <v>0.58240304255728859</v>
      </c>
      <c r="AA223" s="1055">
        <f t="shared" ca="1" si="46"/>
        <v>0.58240304255728859</v>
      </c>
      <c r="AB223" s="1055">
        <f t="shared" ca="1" si="46"/>
        <v>0.58240304255728859</v>
      </c>
      <c r="AC223" s="1055">
        <f t="shared" ca="1" si="46"/>
        <v>0.58240304255728859</v>
      </c>
      <c r="AD223" s="1055">
        <f t="shared" ca="1" si="46"/>
        <v>0.58240304255728859</v>
      </c>
      <c r="AE223" s="1055">
        <f t="shared" ca="1" si="46"/>
        <v>0.58240304255728859</v>
      </c>
      <c r="AF223" s="1055">
        <f t="shared" ca="1" si="46"/>
        <v>0.58240304255728859</v>
      </c>
      <c r="AG223" s="1055">
        <f t="shared" ca="1" si="46"/>
        <v>0.58240304255728859</v>
      </c>
      <c r="AH223" s="1055">
        <f t="shared" ca="1" si="46"/>
        <v>0.58240304255728859</v>
      </c>
      <c r="AI223" s="1055">
        <f t="shared" ca="1" si="46"/>
        <v>0.58240304255728859</v>
      </c>
      <c r="AJ223" s="1055">
        <f t="shared" ca="1" si="46"/>
        <v>0.58240304255728859</v>
      </c>
      <c r="AK223" s="1055">
        <f t="shared" ca="1" si="46"/>
        <v>0.58240304255728859</v>
      </c>
      <c r="AL223" s="1055">
        <f t="shared" ca="1" si="46"/>
        <v>0.58240304255728859</v>
      </c>
      <c r="AM223" s="1055">
        <f t="shared" ca="1" si="46"/>
        <v>0.58240304255728859</v>
      </c>
      <c r="AN223" s="1055">
        <f t="shared" ca="1" si="46"/>
        <v>0.58240304255728859</v>
      </c>
      <c r="AO223" s="1055">
        <f t="shared" ca="1" si="46"/>
        <v>0.58240304255728859</v>
      </c>
      <c r="AP223" s="1055">
        <f t="shared" ca="1" si="46"/>
        <v>0.58240304255728859</v>
      </c>
      <c r="AQ223" s="1055">
        <f t="shared" ca="1" si="46"/>
        <v>0.58240304255728859</v>
      </c>
      <c r="AR223" s="1055">
        <f t="shared" ca="1" si="46"/>
        <v>0.58240304255728859</v>
      </c>
      <c r="AS223" s="1055">
        <f t="shared" ca="1" si="46"/>
        <v>0.58240304255728859</v>
      </c>
      <c r="AT223" s="1055">
        <f t="shared" ca="1" si="46"/>
        <v>0.58240304255728859</v>
      </c>
      <c r="AU223" s="1055">
        <f t="shared" ca="1" si="46"/>
        <v>0.58240304255728859</v>
      </c>
      <c r="AV223" s="1055">
        <f t="shared" ca="1" si="46"/>
        <v>0.58240304255728859</v>
      </c>
      <c r="AW223" s="1055">
        <f t="shared" ca="1" si="46"/>
        <v>0.58240304255728859</v>
      </c>
      <c r="AX223" s="1055">
        <f t="shared" ca="1" si="46"/>
        <v>0.58240304255728859</v>
      </c>
      <c r="AY223" s="1055">
        <f t="shared" ca="1" si="46"/>
        <v>0.58240304255728859</v>
      </c>
      <c r="AZ223" s="1055">
        <f t="shared" ca="1" si="46"/>
        <v>0.58240304255728859</v>
      </c>
      <c r="BA223" s="1055">
        <f t="shared" ca="1" si="46"/>
        <v>0.58240304255728859</v>
      </c>
      <c r="BB223" s="1055">
        <f t="shared" ca="1" si="46"/>
        <v>0.58240304255728859</v>
      </c>
      <c r="BC223" s="1055">
        <f t="shared" ca="1" si="46"/>
        <v>0.58240304255728859</v>
      </c>
      <c r="BD223" s="1055">
        <f t="shared" ca="1" si="46"/>
        <v>0.58240304255728859</v>
      </c>
      <c r="BE223" s="1055">
        <f t="shared" ca="1" si="46"/>
        <v>0.58240304255728859</v>
      </c>
      <c r="BF223" s="1055">
        <f t="shared" ca="1" si="46"/>
        <v>0.58240304255728859</v>
      </c>
      <c r="BG223" s="1055">
        <f t="shared" ca="1" si="46"/>
        <v>0.58240304255728859</v>
      </c>
      <c r="BH223" s="1055">
        <f t="shared" ca="1" si="46"/>
        <v>0.58240304255728859</v>
      </c>
      <c r="BI223" s="1055">
        <f t="shared" ca="1" si="46"/>
        <v>0.58240304255728859</v>
      </c>
      <c r="BJ223" s="1055">
        <f t="shared" ca="1" si="46"/>
        <v>0.58240304255728859</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2568.98</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2568.98</v>
      </c>
      <c r="BM225" s="800">
        <f>IF($B$20&gt;1,$N225*12,0)</f>
        <v>0</v>
      </c>
      <c r="BN225" s="800">
        <f>IF($B$20&gt;2,$N225*12,0)</f>
        <v>0</v>
      </c>
      <c r="BO225" s="800">
        <f ca="1">SUM(BL225:BN225)</f>
        <v>2568.98</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-2568.98</v>
      </c>
      <c r="C227" s="798">
        <f ca="1">+C222-C225</f>
        <v>-1305.375</v>
      </c>
      <c r="D227" s="798">
        <f ca="1">+D222-D225</f>
        <v>302.44189999999992</v>
      </c>
      <c r="E227" s="798">
        <f t="shared" ref="E227:BJ227" ca="1" si="47">+E222-E225</f>
        <v>302.44189999999992</v>
      </c>
      <c r="F227" s="798">
        <f t="shared" ca="1" si="47"/>
        <v>302.44189999999992</v>
      </c>
      <c r="G227" s="798">
        <f t="shared" ca="1" si="47"/>
        <v>302.44189999999992</v>
      </c>
      <c r="H227" s="798">
        <f t="shared" ca="1" si="47"/>
        <v>302.44189999999992</v>
      </c>
      <c r="I227" s="798">
        <f t="shared" ca="1" si="47"/>
        <v>302.44189999999992</v>
      </c>
      <c r="J227" s="1057">
        <f t="shared" ca="1" si="47"/>
        <v>302.44189999999992</v>
      </c>
      <c r="K227" s="1057">
        <f t="shared" ca="1" si="47"/>
        <v>302.44189999999992</v>
      </c>
      <c r="L227" s="1057">
        <f t="shared" ca="1" si="47"/>
        <v>302.44189999999992</v>
      </c>
      <c r="M227" s="1057">
        <f t="shared" ca="1" si="47"/>
        <v>302.44189999999992</v>
      </c>
      <c r="N227" s="1057">
        <f t="shared" ca="1" si="47"/>
        <v>302.44189999999992</v>
      </c>
      <c r="O227" s="1057">
        <f t="shared" ca="1" si="47"/>
        <v>302.44189999999992</v>
      </c>
      <c r="P227" s="1057">
        <f t="shared" ca="1" si="47"/>
        <v>302.44189999999992</v>
      </c>
      <c r="Q227" s="1057">
        <f t="shared" ca="1" si="47"/>
        <v>302.44189999999992</v>
      </c>
      <c r="R227" s="1057">
        <f t="shared" ca="1" si="47"/>
        <v>302.44189999999992</v>
      </c>
      <c r="S227" s="1057">
        <f t="shared" ca="1" si="47"/>
        <v>302.44189999999992</v>
      </c>
      <c r="T227" s="1057">
        <f t="shared" ca="1" si="47"/>
        <v>302.44189999999992</v>
      </c>
      <c r="U227" s="1057">
        <f t="shared" ca="1" si="47"/>
        <v>302.44189999999992</v>
      </c>
      <c r="V227" s="1057">
        <f t="shared" ca="1" si="47"/>
        <v>302.44189999999992</v>
      </c>
      <c r="W227" s="1057">
        <f t="shared" ca="1" si="47"/>
        <v>302.44189999999992</v>
      </c>
      <c r="X227" s="1057">
        <f t="shared" ca="1" si="47"/>
        <v>302.44189999999992</v>
      </c>
      <c r="Y227" s="1057">
        <f t="shared" ca="1" si="47"/>
        <v>302.44189999999992</v>
      </c>
      <c r="Z227" s="1057">
        <f t="shared" ca="1" si="47"/>
        <v>302.44189999999992</v>
      </c>
      <c r="AA227" s="1057">
        <f t="shared" ca="1" si="47"/>
        <v>302.44189999999992</v>
      </c>
      <c r="AB227" s="1057">
        <f t="shared" ca="1" si="47"/>
        <v>302.44189999999992</v>
      </c>
      <c r="AC227" s="1057">
        <f t="shared" ca="1" si="47"/>
        <v>302.44189999999992</v>
      </c>
      <c r="AD227" s="1057">
        <f t="shared" ca="1" si="47"/>
        <v>302.44189999999992</v>
      </c>
      <c r="AE227" s="1057">
        <f t="shared" ca="1" si="47"/>
        <v>302.44189999999992</v>
      </c>
      <c r="AF227" s="1057">
        <f t="shared" ca="1" si="47"/>
        <v>302.44189999999992</v>
      </c>
      <c r="AG227" s="1057">
        <f t="shared" ca="1" si="47"/>
        <v>302.44189999999992</v>
      </c>
      <c r="AH227" s="1057">
        <f t="shared" ca="1" si="47"/>
        <v>302.44189999999992</v>
      </c>
      <c r="AI227" s="1057">
        <f t="shared" ca="1" si="47"/>
        <v>302.44189999999992</v>
      </c>
      <c r="AJ227" s="1057">
        <f t="shared" ca="1" si="47"/>
        <v>302.44189999999992</v>
      </c>
      <c r="AK227" s="1057">
        <f t="shared" ca="1" si="47"/>
        <v>302.44189999999992</v>
      </c>
      <c r="AL227" s="1057">
        <f t="shared" ca="1" si="47"/>
        <v>302.44189999999992</v>
      </c>
      <c r="AM227" s="1057">
        <f t="shared" ca="1" si="47"/>
        <v>302.44189999999992</v>
      </c>
      <c r="AN227" s="1057">
        <f t="shared" ca="1" si="47"/>
        <v>302.44189999999992</v>
      </c>
      <c r="AO227" s="1057">
        <f t="shared" ca="1" si="47"/>
        <v>302.44189999999992</v>
      </c>
      <c r="AP227" s="1057">
        <f t="shared" ca="1" si="47"/>
        <v>302.44189999999992</v>
      </c>
      <c r="AQ227" s="1057">
        <f t="shared" ca="1" si="47"/>
        <v>302.44189999999992</v>
      </c>
      <c r="AR227" s="1057">
        <f t="shared" ca="1" si="47"/>
        <v>302.44189999999992</v>
      </c>
      <c r="AS227" s="1057">
        <f t="shared" ca="1" si="47"/>
        <v>302.44189999999992</v>
      </c>
      <c r="AT227" s="1057">
        <f t="shared" ca="1" si="47"/>
        <v>302.44189999999992</v>
      </c>
      <c r="AU227" s="1057">
        <f t="shared" ca="1" si="47"/>
        <v>302.44189999999992</v>
      </c>
      <c r="AV227" s="1057">
        <f t="shared" ca="1" si="47"/>
        <v>302.44189999999992</v>
      </c>
      <c r="AW227" s="1057">
        <f t="shared" ca="1" si="47"/>
        <v>302.44189999999992</v>
      </c>
      <c r="AX227" s="1057">
        <f t="shared" ca="1" si="47"/>
        <v>302.44189999999992</v>
      </c>
      <c r="AY227" s="1057">
        <f t="shared" ca="1" si="47"/>
        <v>302.44189999999992</v>
      </c>
      <c r="AZ227" s="1057">
        <f t="shared" ca="1" si="47"/>
        <v>302.44189999999992</v>
      </c>
      <c r="BA227" s="1057">
        <f t="shared" ca="1" si="47"/>
        <v>302.44189999999992</v>
      </c>
      <c r="BB227" s="1057">
        <f t="shared" ca="1" si="47"/>
        <v>302.44189999999992</v>
      </c>
      <c r="BC227" s="1057">
        <f t="shared" ca="1" si="47"/>
        <v>302.44189999999992</v>
      </c>
      <c r="BD227" s="1057">
        <f t="shared" ca="1" si="47"/>
        <v>302.44189999999992</v>
      </c>
      <c r="BE227" s="1057">
        <f t="shared" ca="1" si="47"/>
        <v>302.44189999999992</v>
      </c>
      <c r="BF227" s="1057">
        <f t="shared" ca="1" si="47"/>
        <v>302.44189999999992</v>
      </c>
      <c r="BG227" s="1057">
        <f t="shared" ca="1" si="47"/>
        <v>302.44189999999992</v>
      </c>
      <c r="BH227" s="1057">
        <f t="shared" ca="1" si="47"/>
        <v>302.44189999999992</v>
      </c>
      <c r="BI227" s="1057">
        <f t="shared" ca="1" si="47"/>
        <v>302.44189999999992</v>
      </c>
      <c r="BJ227" s="1057">
        <f t="shared" ca="1" si="47"/>
        <v>302.44189999999992</v>
      </c>
      <c r="BK227" s="1078"/>
      <c r="BL227" s="800"/>
      <c r="BM227" s="800"/>
      <c r="BN227" s="800"/>
      <c r="BO227" s="800"/>
      <c r="BP227" s="690"/>
    </row>
    <row r="228" spans="1:68" ht="16.149999999999999" hidden="1" customHeight="1" outlineLevel="2">
      <c r="A228" s="802" t="s">
        <v>5968</v>
      </c>
      <c r="B228" s="803">
        <f ca="1">+B227</f>
        <v>-2568.98</v>
      </c>
      <c r="C228" s="803">
        <f ca="1">+C227+B228</f>
        <v>-3874.355</v>
      </c>
      <c r="D228" s="803">
        <f ca="1">+C228+D227</f>
        <v>-3571.9131000000002</v>
      </c>
      <c r="E228" s="803">
        <f ca="1">+D228+E227</f>
        <v>-3269.4712000000004</v>
      </c>
      <c r="F228" s="803">
        <f ca="1">+E228+F227</f>
        <v>-2967.0293000000006</v>
      </c>
      <c r="G228" s="803">
        <f ca="1">+F228+G227</f>
        <v>-2664.5874000000008</v>
      </c>
      <c r="H228" s="803">
        <f ca="1">+G228+H227</f>
        <v>-2362.145500000001</v>
      </c>
      <c r="I228" s="803">
        <f t="shared" ref="I228:BJ228" ca="1" si="48">+H228+I227</f>
        <v>-2059.7036000000012</v>
      </c>
      <c r="J228" s="1058">
        <f ca="1">+I228+J227</f>
        <v>-1757.2617000000014</v>
      </c>
      <c r="K228" s="1058">
        <f t="shared" ca="1" si="48"/>
        <v>-1454.8198000000016</v>
      </c>
      <c r="L228" s="1058">
        <f t="shared" ca="1" si="48"/>
        <v>-1152.3779000000018</v>
      </c>
      <c r="M228" s="1058">
        <f t="shared" ca="1" si="48"/>
        <v>-849.93600000000185</v>
      </c>
      <c r="N228" s="1058">
        <f t="shared" ca="1" si="48"/>
        <v>-547.49410000000194</v>
      </c>
      <c r="O228" s="1058">
        <f t="shared" ca="1" si="48"/>
        <v>-245.05220000000202</v>
      </c>
      <c r="P228" s="1058">
        <f t="shared" ca="1" si="48"/>
        <v>57.389699999997902</v>
      </c>
      <c r="Q228" s="1058">
        <f t="shared" ca="1" si="48"/>
        <v>359.83159999999782</v>
      </c>
      <c r="R228" s="1058">
        <f t="shared" ca="1" si="48"/>
        <v>662.27349999999774</v>
      </c>
      <c r="S228" s="1058">
        <f t="shared" ca="1" si="48"/>
        <v>964.71539999999766</v>
      </c>
      <c r="T228" s="1058">
        <f t="shared" ca="1" si="48"/>
        <v>1267.1572999999976</v>
      </c>
      <c r="U228" s="1058">
        <f t="shared" ca="1" si="48"/>
        <v>1569.5991999999974</v>
      </c>
      <c r="V228" s="1058">
        <f t="shared" ca="1" si="48"/>
        <v>1872.0410999999972</v>
      </c>
      <c r="W228" s="1058">
        <f t="shared" ca="1" si="48"/>
        <v>2174.482999999997</v>
      </c>
      <c r="X228" s="1058">
        <f t="shared" ca="1" si="48"/>
        <v>2476.9248999999968</v>
      </c>
      <c r="Y228" s="1058">
        <f t="shared" ca="1" si="48"/>
        <v>2779.3667999999966</v>
      </c>
      <c r="Z228" s="1058">
        <f t="shared" ca="1" si="48"/>
        <v>3081.8086999999964</v>
      </c>
      <c r="AA228" s="1058">
        <f t="shared" ca="1" si="48"/>
        <v>3384.2505999999962</v>
      </c>
      <c r="AB228" s="1058">
        <f t="shared" ca="1" si="48"/>
        <v>3686.692499999996</v>
      </c>
      <c r="AC228" s="1058">
        <f t="shared" ca="1" si="48"/>
        <v>3989.1343999999958</v>
      </c>
      <c r="AD228" s="1058">
        <f t="shared" ca="1" si="48"/>
        <v>4291.5762999999961</v>
      </c>
      <c r="AE228" s="1058">
        <f t="shared" ca="1" si="48"/>
        <v>4594.0181999999959</v>
      </c>
      <c r="AF228" s="1058">
        <f t="shared" ca="1" si="48"/>
        <v>4896.4600999999957</v>
      </c>
      <c r="AG228" s="1058">
        <f t="shared" ca="1" si="48"/>
        <v>5198.9019999999955</v>
      </c>
      <c r="AH228" s="1058">
        <f t="shared" ca="1" si="48"/>
        <v>5501.3438999999953</v>
      </c>
      <c r="AI228" s="1058">
        <f t="shared" ca="1" si="48"/>
        <v>5803.7857999999951</v>
      </c>
      <c r="AJ228" s="1058">
        <f t="shared" ca="1" si="48"/>
        <v>6106.2276999999949</v>
      </c>
      <c r="AK228" s="1058">
        <f t="shared" ca="1" si="48"/>
        <v>6408.6695999999947</v>
      </c>
      <c r="AL228" s="1058">
        <f t="shared" ca="1" si="48"/>
        <v>6711.1114999999945</v>
      </c>
      <c r="AM228" s="1058">
        <f t="shared" ca="1" si="48"/>
        <v>7013.5533999999943</v>
      </c>
      <c r="AN228" s="1058">
        <f t="shared" ca="1" si="48"/>
        <v>7315.9952999999941</v>
      </c>
      <c r="AO228" s="1058">
        <f t="shared" ca="1" si="48"/>
        <v>7618.4371999999939</v>
      </c>
      <c r="AP228" s="1058">
        <f t="shared" ca="1" si="48"/>
        <v>7920.8790999999937</v>
      </c>
      <c r="AQ228" s="1058">
        <f t="shared" ca="1" si="48"/>
        <v>8223.3209999999945</v>
      </c>
      <c r="AR228" s="1058">
        <f t="shared" ca="1" si="48"/>
        <v>8525.7628999999943</v>
      </c>
      <c r="AS228" s="1058">
        <f t="shared" ca="1" si="48"/>
        <v>8828.2047999999941</v>
      </c>
      <c r="AT228" s="1058">
        <f t="shared" ca="1" si="48"/>
        <v>9130.6466999999939</v>
      </c>
      <c r="AU228" s="1058">
        <f t="shared" ca="1" si="48"/>
        <v>9433.0885999999937</v>
      </c>
      <c r="AV228" s="1058">
        <f t="shared" ca="1" si="48"/>
        <v>9735.5304999999935</v>
      </c>
      <c r="AW228" s="1058">
        <f t="shared" ca="1" si="48"/>
        <v>10037.972399999993</v>
      </c>
      <c r="AX228" s="1058">
        <f t="shared" ca="1" si="48"/>
        <v>10340.414299999993</v>
      </c>
      <c r="AY228" s="1058">
        <f t="shared" ca="1" si="48"/>
        <v>10642.856199999993</v>
      </c>
      <c r="AZ228" s="1058">
        <f t="shared" ca="1" si="48"/>
        <v>10945.298099999993</v>
      </c>
      <c r="BA228" s="1058">
        <f t="shared" ca="1" si="48"/>
        <v>11247.739999999993</v>
      </c>
      <c r="BB228" s="1058">
        <f t="shared" ca="1" si="48"/>
        <v>11550.181899999992</v>
      </c>
      <c r="BC228" s="1058">
        <f t="shared" ca="1" si="48"/>
        <v>11852.623799999992</v>
      </c>
      <c r="BD228" s="1058">
        <f t="shared" ca="1" si="48"/>
        <v>12155.065699999992</v>
      </c>
      <c r="BE228" s="1058">
        <f t="shared" ca="1" si="48"/>
        <v>12457.507599999992</v>
      </c>
      <c r="BF228" s="1058">
        <f t="shared" ca="1" si="48"/>
        <v>12759.949499999992</v>
      </c>
      <c r="BG228" s="1058">
        <f t="shared" ca="1" si="48"/>
        <v>13062.391399999991</v>
      </c>
      <c r="BH228" s="1058">
        <f t="shared" ca="1" si="48"/>
        <v>13364.833299999991</v>
      </c>
      <c r="BI228" s="1058">
        <f t="shared" ca="1" si="48"/>
        <v>13667.275199999991</v>
      </c>
      <c r="BJ228" s="1058">
        <f t="shared" ca="1" si="48"/>
        <v>13969.717099999991</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f ca="1">IF(P228&lt;0,"NA",IRR($B$227:P227,0.05)*12)</f>
        <v>2.3087900693618657E-2</v>
      </c>
      <c r="Q229" s="1059">
        <f ca="1">IF(Q228&lt;0,"NA",IRR($B$227:Q227,0.05)*12)</f>
        <v>0.13270994449842544</v>
      </c>
      <c r="R229" s="1059">
        <f ca="1">IF(R228&lt;0,"NA",IRR($B$227:R227,0.05)*12)</f>
        <v>0.22508307090515256</v>
      </c>
      <c r="S229" s="1059">
        <f ca="1">IF(S228&lt;0,"NA",IRR($B$227:S227,0.05)*12)</f>
        <v>0.30353755245529257</v>
      </c>
      <c r="T229" s="1059">
        <f ca="1">IF(T228&lt;0,"NA",IRR($B$227:T227,0.05)*12)</f>
        <v>0.37064089210912332</v>
      </c>
      <c r="U229" s="1059">
        <f ca="1">IF(U228&lt;0,"NA",IRR($B$227:U227,0.05)*12)</f>
        <v>0.42839843390148857</v>
      </c>
      <c r="V229" s="1059">
        <f ca="1">IF(V228&lt;0,"NA",IRR($B$227:V227,0.05)*12)</f>
        <v>0.47839492506351355</v>
      </c>
      <c r="W229" s="1059">
        <f ca="1">IF(W228&lt;0,"NA",IRR($B$227:W227,0.05)*12)</f>
        <v>0.52189610839623324</v>
      </c>
      <c r="X229" s="1059">
        <f ca="1">IF(X228&lt;0,"NA",IRR($B$227:X227,0.05)*12)</f>
        <v>0.55992275591894813</v>
      </c>
      <c r="Y229" s="1059">
        <f ca="1">IF(Y228&lt;0,"NA",IRR($B$227:Y227,0.05)*12)</f>
        <v>0.59330537851518983</v>
      </c>
      <c r="Z229" s="1059">
        <f ca="1">IF(Z228&lt;0,"NA",IRR($B$227:Z227,0.05)*12)</f>
        <v>0.62272517662677807</v>
      </c>
      <c r="AA229" s="1059">
        <f ca="1">IF(AA228&lt;0,"NA",IRR($B$227:AA227,0.05)*12)</f>
        <v>0.64874505444928587</v>
      </c>
      <c r="AB229" s="1059">
        <f ca="1">IF(AB228&lt;0,"NA",IRR($B$227:AB227,0.05)*12)</f>
        <v>0.67183336393444115</v>
      </c>
      <c r="AC229" s="1059">
        <f ca="1">IF(AC228&lt;0,"NA",IRR($B$227:AC227,0.05)*12)</f>
        <v>0.69238226629524569</v>
      </c>
      <c r="AD229" s="1059">
        <f ca="1">IF(AD228&lt;0,"NA",IRR($B$227:AD227,0.05)*12)</f>
        <v>0.71072206305939911</v>
      </c>
      <c r="AE229" s="1059">
        <f ca="1">IF(AE228&lt;0,"NA",IRR($B$227:AE227,0.05)*12)</f>
        <v>0.72713247823917193</v>
      </c>
      <c r="AF229" s="1059">
        <f ca="1">IF(AF228&lt;0,"NA",IRR($B$227:AF227,0.05)*12)</f>
        <v>0.74185161182043036</v>
      </c>
      <c r="AG229" s="1059">
        <f ca="1">IF(AG228&lt;0,"NA",IRR($B$227:AG227,0.05)*12)</f>
        <v>0.75508309862917589</v>
      </c>
      <c r="AH229" s="1059">
        <f ca="1">IF(AH228&lt;0,"NA",IRR($B$227:AH227,0.05)*12)</f>
        <v>0.76700187253775631</v>
      </c>
      <c r="AI229" s="1059">
        <f ca="1">IF(AI228&lt;0,"NA",IRR($B$227:AI227,0.05)*12)</f>
        <v>0.77775883830097037</v>
      </c>
      <c r="AJ229" s="1059">
        <f ca="1">IF(AJ228&lt;0,"NA",IRR($B$227:AJ227,0.05)*12)</f>
        <v>0.78748468147066752</v>
      </c>
      <c r="AK229" s="1059">
        <f ca="1">IF(AK228&lt;0,"NA",IRR($B$227:AK227,0.05)*12)</f>
        <v>0.79629299349805827</v>
      </c>
      <c r="AL229" s="1059">
        <f ca="1">IF(AL228&lt;0,"NA",IRR($B$227:AL227,0.05)*12)</f>
        <v>0.80428284921029825</v>
      </c>
      <c r="AM229" s="1059">
        <f ca="1">IF(AM228&lt;0,"NA",IRR($B$227:AM227,0.05)*12)</f>
        <v>0.81154094349665495</v>
      </c>
      <c r="AN229" s="1059">
        <f ca="1">IF(AN228&lt;0,"NA",IRR($B$227:AN227,0.05)*12)</f>
        <v>0.81814337154718952</v>
      </c>
      <c r="AO229" s="1059">
        <f ca="1">IF(AO228&lt;0,"NA",IRR($B$227:AO227,0.05)*12)</f>
        <v>0.82415711866382058</v>
      </c>
      <c r="AP229" s="1059">
        <f ca="1">IF(AP228&lt;0,"NA",IRR($B$227:AP227,0.05)*12)</f>
        <v>0.82964131271112862</v>
      </c>
      <c r="AQ229" s="1059">
        <f ca="1">IF(AQ228&lt;0,"NA",IRR($B$227:AQ227,0.05)*12)</f>
        <v>0.83464828134704305</v>
      </c>
      <c r="AR229" s="1059">
        <f ca="1">IF(AR228&lt;0,"NA",IRR($B$227:AR227,0.05)*12)</f>
        <v>0.83922444801379559</v>
      </c>
      <c r="AS229" s="1059">
        <f ca="1">IF(AS228&lt;0,"NA",IRR($B$227:AS227,0.05)*12)</f>
        <v>0.84341109414727189</v>
      </c>
      <c r="AT229" s="1059">
        <f ca="1">IF(AT228&lt;0,"NA",IRR($B$227:AT227,0.05)*12)</f>
        <v>0.8472450099127169</v>
      </c>
      <c r="AU229" s="1059">
        <f ca="1">IF(AU228&lt;0,"NA",IRR($B$227:AU227,0.05)*12)</f>
        <v>0.85075905167641963</v>
      </c>
      <c r="AV229" s="1059">
        <f ca="1">IF(AV228&lt;0,"NA",IRR($B$227:AV227,0.05)*12)</f>
        <v>0.85398262114476964</v>
      </c>
      <c r="AW229" s="1059">
        <f ca="1">IF(AW228&lt;0,"NA",IRR($B$227:AW227,0.05)*12)</f>
        <v>0.85694207846713688</v>
      </c>
      <c r="AX229" s="1059">
        <f ca="1">IF(AX228&lt;0,"NA",IRR($B$227:AX227,0.05)*12)</f>
        <v>0.85966109947073477</v>
      </c>
      <c r="AY229" s="1059">
        <f ca="1">IF(AY228&lt;0,"NA",IRR($B$227:AY227,0.05)*12)</f>
        <v>0.86216098546903908</v>
      </c>
      <c r="AZ229" s="1059">
        <f ca="1">IF(AZ228&lt;0,"NA",IRR($B$227:AZ227,0.05)*12)</f>
        <v>0.86446093267841029</v>
      </c>
      <c r="BA229" s="1059">
        <f ca="1">IF(BA228&lt;0,"NA",IRR($B$227:BA227,0.05)*12)</f>
        <v>0.86657826712659158</v>
      </c>
      <c r="BB229" s="1059">
        <f ca="1">IF(BB228&lt;0,"NA",IRR($B$227:BB227,0.05)*12)</f>
        <v>0.8685286499909779</v>
      </c>
      <c r="BC229" s="1059">
        <f ca="1">IF(BC228&lt;0,"NA",IRR($B$227:BC227,0.05)*12)</f>
        <v>0.87032625752488446</v>
      </c>
      <c r="BD229" s="1059">
        <f ca="1">IF(BD228&lt;0,"NA",IRR($B$227:BD227,0.05)*12)</f>
        <v>0.87198393908471683</v>
      </c>
      <c r="BE229" s="1059">
        <f ca="1">IF(BE228&lt;0,"NA",IRR($B$227:BE227,0.05)*12)</f>
        <v>0.87351335623482917</v>
      </c>
      <c r="BF229" s="1059">
        <f ca="1">IF(BF228&lt;0,"NA",IRR($B$227:BF227,0.05)*12)</f>
        <v>0.87492510546020963</v>
      </c>
      <c r="BG229" s="1059">
        <f ca="1">IF(BG228&lt;0,"NA",IRR($B$227:BG227,0.05)*12)</f>
        <v>0.87622882664363022</v>
      </c>
      <c r="BH229" s="1059">
        <f ca="1">IF(BH228&lt;0,"NA",IRR($B$227:BH227,0.05)*12)</f>
        <v>0.87743329915052826</v>
      </c>
      <c r="BI229" s="1059">
        <f ca="1">IF(BI228&lt;0,"NA",IRR($B$227:BI227,0.05)*12)</f>
        <v>0.87854652710141412</v>
      </c>
      <c r="BJ229" s="1059">
        <f ca="1">IF(BJ228&lt;0,"NA",IRR($B$227:BJ227,0.05)*12)</f>
        <v>0.87957581518917038</v>
      </c>
      <c r="BK229" s="1077"/>
      <c r="BL229" s="796"/>
      <c r="BM229" s="796"/>
      <c r="BN229" s="796"/>
      <c r="BO229" s="796"/>
      <c r="BP229" s="690"/>
    </row>
    <row r="230" spans="1:68" hidden="1" outlineLevel="2">
      <c r="A230" s="801" t="s">
        <v>5970</v>
      </c>
      <c r="B230" s="806">
        <f ca="1">NPV(($I$11/12),$B$227:B227)</f>
        <v>-2547.7487603305785</v>
      </c>
      <c r="C230" s="806">
        <f ca="1">NPV(($I$11/12),$B$227:C227)</f>
        <v>-3831.6364729185166</v>
      </c>
      <c r="D230" s="806">
        <f ca="1">NPV(($I$11/12),$B$227:D227)</f>
        <v>-3536.6313315770667</v>
      </c>
      <c r="E230" s="806">
        <f ca="1">NPV(($I$11/12),$B$227:E227)</f>
        <v>-3244.0642492549678</v>
      </c>
      <c r="F230" s="806">
        <f ca="1">NPV(($I$11/12),$B$227:F227)</f>
        <v>-2953.9150767041256</v>
      </c>
      <c r="G230" s="806">
        <f ca="1">NPV(($I$11/12),$B$227:G227)</f>
        <v>-2666.1638311991587</v>
      </c>
      <c r="H230" s="806">
        <f ca="1">NPV(($I$11/12),$B$227:H227)</f>
        <v>-2380.7906951611744</v>
      </c>
      <c r="I230" s="806">
        <f ca="1">NPV(($I$11/12),$B$227:I227)</f>
        <v>-2097.7760147929262</v>
      </c>
      <c r="J230" s="1060">
        <f ca="1">NPV(($I$11/12),$B$227:J227)</f>
        <v>-1817.1002987252414</v>
      </c>
      <c r="K230" s="1060">
        <f ca="1">NPV(($I$11/12),$B$227:K227)</f>
        <v>-1538.744216674645</v>
      </c>
      <c r="L230" s="1060">
        <f ca="1">NPV(($I$11/12),$B$227:L227)</f>
        <v>-1262.6885981120702</v>
      </c>
      <c r="M230" s="1060">
        <f ca="1">NPV(($I$11/12),$B$227:M227)</f>
        <v>-988.91443094257443</v>
      </c>
      <c r="N230" s="1060">
        <f ca="1">NPV(($I$11/12),$B$227:N227)</f>
        <v>-717.40286019596715</v>
      </c>
      <c r="O230" s="1060">
        <f ca="1">NPV(($I$11/12),$B$227:O227)</f>
        <v>-448.13518672825734</v>
      </c>
      <c r="P230" s="1060">
        <f ca="1">NPV(($I$11/12),$B$227:P227)</f>
        <v>-181.09286593383442</v>
      </c>
      <c r="Q230" s="1060">
        <f ca="1">NPV(($I$11/12),$B$227:Q227)</f>
        <v>83.74249353170903</v>
      </c>
      <c r="R230" s="1060">
        <f ca="1">NPV(($I$11/12),$B$227:R227)</f>
        <v>346.38913101819833</v>
      </c>
      <c r="S230" s="1060">
        <f ca="1">NPV(($I$11/12),$B$227:S227)</f>
        <v>606.86513513703085</v>
      </c>
      <c r="T230" s="1060">
        <f ca="1">NPV(($I$11/12),$B$227:T227)</f>
        <v>865.18844500694729</v>
      </c>
      <c r="U230" s="1060">
        <f ca="1">NPV(($I$11/12),$B$227:U227)</f>
        <v>1121.3768514895091</v>
      </c>
      <c r="V230" s="1060">
        <f ca="1">NPV(($I$11/12),$B$227:V227)</f>
        <v>1375.4479984143638</v>
      </c>
      <c r="W230" s="1060">
        <f ca="1">NPV(($I$11/12),$B$227:W227)</f>
        <v>1627.4193837943849</v>
      </c>
      <c r="X230" s="1060">
        <f ca="1">NPV(($I$11/12),$B$227:X227)</f>
        <v>1877.3083610307697</v>
      </c>
      <c r="Y230" s="1060">
        <f ca="1">NPV(($I$11/12),$B$227:Y227)</f>
        <v>2125.1321401081759</v>
      </c>
      <c r="Z230" s="1060">
        <f ca="1">NPV(($I$11/12),$B$227:Z227)</f>
        <v>2370.907788779984</v>
      </c>
      <c r="AA230" s="1060">
        <f ca="1">NPV(($I$11/12),$B$227:AA227)</f>
        <v>2614.65223374376</v>
      </c>
      <c r="AB230" s="1060">
        <f ca="1">NPV(($I$11/12),$B$227:AB227)</f>
        <v>2856.3822618070094</v>
      </c>
      <c r="AC230" s="1060">
        <f ca="1">NPV(($I$11/12),$B$227:AC227)</f>
        <v>3096.1145210432901</v>
      </c>
      <c r="AD230" s="1060">
        <f ca="1">NPV(($I$11/12),$B$227:AD227)</f>
        <v>3333.8655219387742</v>
      </c>
      <c r="AE230" s="1060">
        <f ca="1">NPV(($I$11/12),$B$227:AE227)</f>
        <v>3569.6516385293376</v>
      </c>
      <c r="AF230" s="1060">
        <f ca="1">NPV(($I$11/12),$B$227:AF227)</f>
        <v>3803.4891095282433</v>
      </c>
      <c r="AG230" s="1060">
        <f ca="1">NPV(($I$11/12),$B$227:AG227)</f>
        <v>4035.3940394445135</v>
      </c>
      <c r="AH230" s="1060">
        <f ca="1">NPV(($I$11/12),$B$227:AH227)</f>
        <v>4265.3823996920537</v>
      </c>
      <c r="AI230" s="1060">
        <f ca="1">NPV(($I$11/12),$B$227:AI227)</f>
        <v>4493.4700296896144</v>
      </c>
      <c r="AJ230" s="1060">
        <f ca="1">NPV(($I$11/12),$B$227:AJ227)</f>
        <v>4719.6726379516585</v>
      </c>
      <c r="AK230" s="1060">
        <f ca="1">NPV(($I$11/12),$B$227:AK227)</f>
        <v>4944.0058031702147</v>
      </c>
      <c r="AL230" s="1060">
        <f ca="1">NPV(($I$11/12),$B$227:AL227)</f>
        <v>5166.4849752877908</v>
      </c>
      <c r="AM230" s="1060">
        <f ca="1">NPV(($I$11/12),$B$227:AM227)</f>
        <v>5387.1254765614194</v>
      </c>
      <c r="AN230" s="1060">
        <f ca="1">NPV(($I$11/12),$B$227:AN227)</f>
        <v>5605.9425026179115</v>
      </c>
      <c r="AO230" s="1060">
        <f ca="1">NPV(($I$11/12),$B$227:AO227)</f>
        <v>5822.9511235003838</v>
      </c>
      <c r="AP230" s="1060">
        <f ca="1">NPV(($I$11/12),$B$227:AP227)</f>
        <v>6038.1662847061398</v>
      </c>
      <c r="AQ230" s="1060">
        <f ca="1">NPV(($I$11/12),$B$227:AQ227)</f>
        <v>6251.6028082159819</v>
      </c>
      <c r="AR230" s="1060">
        <f ca="1">NPV(($I$11/12),$B$227:AR227)</f>
        <v>6463.2753935149976</v>
      </c>
      <c r="AS230" s="1060">
        <f ca="1">NPV(($I$11/12),$B$227:AS227)</f>
        <v>6673.1986186049307</v>
      </c>
      <c r="AT230" s="1060">
        <f ca="1">NPV(($I$11/12),$B$227:AT227)</f>
        <v>6881.3869410081707</v>
      </c>
      <c r="AU230" s="1060">
        <f ca="1">NPV(($I$11/12),$B$227:AU227)</f>
        <v>7087.8546987634491</v>
      </c>
      <c r="AV230" s="1060">
        <f ca="1">NPV(($I$11/12),$B$227:AV227)</f>
        <v>7292.6161114133129</v>
      </c>
      <c r="AW230" s="1060">
        <f ca="1">NPV(($I$11/12),$B$227:AW227)</f>
        <v>7495.6852809834263</v>
      </c>
      <c r="AX230" s="1060">
        <f ca="1">NPV(($I$11/12),$B$227:AX227)</f>
        <v>7697.0761929537857</v>
      </c>
      <c r="AY230" s="1060">
        <f ca="1">NPV(($I$11/12),$B$227:AY227)</f>
        <v>7896.8027172219108</v>
      </c>
      <c r="AZ230" s="1060">
        <f ca="1">NPV(($I$11/12),$B$227:AZ227)</f>
        <v>8094.8786090580679</v>
      </c>
      <c r="BA230" s="1060">
        <f ca="1">NPV(($I$11/12),$B$227:BA227)</f>
        <v>8291.3175100526041</v>
      </c>
      <c r="BB230" s="1060">
        <f ca="1">NPV(($I$11/12),$B$227:BB227)</f>
        <v>8486.132949055449</v>
      </c>
      <c r="BC230" s="1060">
        <f ca="1">NPV(($I$11/12),$B$227:BC227)</f>
        <v>8679.3383431078564</v>
      </c>
      <c r="BD230" s="1060">
        <f ca="1">NPV(($I$11/12),$B$227:BD227)</f>
        <v>8870.9469983664439</v>
      </c>
      <c r="BE230" s="1060">
        <f ca="1">NPV(($I$11/12),$B$227:BE227)</f>
        <v>9060.9721110195896</v>
      </c>
      <c r="BF230" s="1060">
        <f ca="1">NPV(($I$11/12),$B$227:BF227)</f>
        <v>9249.426768196261</v>
      </c>
      <c r="BG230" s="1060">
        <f ca="1">NPV(($I$11/12),$B$227:BG227)</f>
        <v>9436.3239488673426</v>
      </c>
      <c r="BH230" s="1060">
        <f ca="1">NPV(($I$11/12),$B$227:BH227)</f>
        <v>9621.6765247394869</v>
      </c>
      <c r="BI230" s="1060">
        <f ca="1">NPV(($I$11/12),$B$227:BI227)</f>
        <v>9805.497261141616</v>
      </c>
      <c r="BJ230" s="1060">
        <f ca="1">NPV(($I$11/12),$B$227:BJ227)</f>
        <v>9987.7988179040549</v>
      </c>
      <c r="BK230" s="1077"/>
      <c r="BL230" s="796"/>
      <c r="BM230" s="796"/>
      <c r="BN230" s="796"/>
      <c r="BO230" s="796"/>
      <c r="BP230" s="690"/>
    </row>
    <row r="231" spans="1:68" hidden="1" outlineLevel="2">
      <c r="A231" s="801" t="s">
        <v>5971</v>
      </c>
      <c r="B231" s="806">
        <f ca="1">NPV(($I$10/12),$B$227:B227)</f>
        <v>-2516.551836734694</v>
      </c>
      <c r="C231" s="806">
        <f ca="1">NPV(($I$10/12),$B$227:C227)</f>
        <v>-3769.1899042065811</v>
      </c>
      <c r="D231" s="806">
        <f ca="1">NPV(($I$10/12),$B$227:D227)</f>
        <v>-3484.8895310219386</v>
      </c>
      <c r="E231" s="806">
        <f ca="1">NPV(($I$10/12),$B$227:E227)</f>
        <v>-3206.3912062696359</v>
      </c>
      <c r="F231" s="806">
        <f ca="1">NPV(($I$10/12),$B$227:F227)</f>
        <v>-2933.5765207979921</v>
      </c>
      <c r="G231" s="806">
        <f ca="1">NPV(($I$10/12),$B$227:G227)</f>
        <v>-2666.3294819686266</v>
      </c>
      <c r="H231" s="806">
        <f ca="1">NPV(($I$10/12),$B$227:H227)</f>
        <v>-2404.5364643398611</v>
      </c>
      <c r="I231" s="806">
        <f ca="1">NPV(($I$10/12),$B$227:I227)</f>
        <v>-2148.0861613565803</v>
      </c>
      <c r="J231" s="1060">
        <f ca="1">NPV(($I$10/12),$B$227:J227)</f>
        <v>-1896.8695380260192</v>
      </c>
      <c r="K231" s="1060">
        <f ca="1">NPV(($I$10/12),$B$227:K227)</f>
        <v>-1650.7797845593475</v>
      </c>
      <c r="L231" s="1060">
        <f ca="1">NPV(($I$10/12),$B$227:L227)</f>
        <v>-1409.7122709593423</v>
      </c>
      <c r="M231" s="1060">
        <f ca="1">NPV(($I$10/12),$B$227:M227)</f>
        <v>-1173.5645025348474</v>
      </c>
      <c r="N231" s="1060">
        <f ca="1">NPV(($I$10/12),$B$227:N227)</f>
        <v>-942.23607632309722</v>
      </c>
      <c r="O231" s="1060">
        <f ca="1">NPV(($I$10/12),$B$227:O227)</f>
        <v>-715.62863840138289</v>
      </c>
      <c r="P231" s="1060">
        <f ca="1">NPV(($I$10/12),$B$227:P227)</f>
        <v>-493.64584206990753</v>
      </c>
      <c r="Q231" s="1060">
        <f ca="1">NPV(($I$10/12),$B$227:Q227)</f>
        <v>-276.19330688805405</v>
      </c>
      <c r="R231" s="1060">
        <f ca="1">NPV(($I$10/12),$B$227:R227)</f>
        <v>-63.178578546646605</v>
      </c>
      <c r="S231" s="1060">
        <f ca="1">NPV(($I$10/12),$B$227:S227)</f>
        <v>145.48891044085462</v>
      </c>
      <c r="T231" s="1060">
        <f ca="1">NPV(($I$10/12),$B$227:T227)</f>
        <v>349.89787924493743</v>
      </c>
      <c r="U231" s="1060">
        <f ca="1">NPV(($I$10/12),$B$227:U227)</f>
        <v>550.13523644077372</v>
      </c>
      <c r="V231" s="1060">
        <f ca="1">NPV(($I$10/12),$B$227:V227)</f>
        <v>746.2861169591439</v>
      </c>
      <c r="W231" s="1060">
        <f ca="1">NPV(($I$10/12),$B$227:W227)</f>
        <v>938.43391828326162</v>
      </c>
      <c r="X231" s="1060">
        <f ca="1">NPV(($I$10/12),$B$227:X227)</f>
        <v>1126.6603359068872</v>
      </c>
      <c r="Y231" s="1060">
        <f ca="1">NPV(($I$10/12),$B$227:Y227)</f>
        <v>1311.0453980688062</v>
      </c>
      <c r="Z231" s="1060">
        <f ca="1">NPV(($I$10/12),$B$227:Z227)</f>
        <v>1491.6674997784412</v>
      </c>
      <c r="AA231" s="1060">
        <f ca="1">NPV(($I$10/12),$B$227:AA227)</f>
        <v>1668.6034361470633</v>
      </c>
      <c r="AB231" s="1060">
        <f ca="1">NPV(($I$10/12),$B$227:AB227)</f>
        <v>1841.9284350387745</v>
      </c>
      <c r="AC231" s="1060">
        <f ca="1">NPV(($I$10/12),$B$227:AC227)</f>
        <v>2011.7161890551447</v>
      </c>
      <c r="AD231" s="1060">
        <f ca="1">NPV(($I$10/12),$B$227:AD227)</f>
        <v>2178.0388868670993</v>
      </c>
      <c r="AE231" s="1060">
        <f ca="1">NPV(($I$10/12),$B$227:AE227)</f>
        <v>2340.9672439073815</v>
      </c>
      <c r="AF231" s="1060">
        <f ca="1">NPV(($I$10/12),$B$227:AF227)</f>
        <v>2500.5705324366377</v>
      </c>
      <c r="AG231" s="1060">
        <f ca="1">NPV(($I$10/12),$B$227:AG227)</f>
        <v>2656.9166109959083</v>
      </c>
      <c r="AH231" s="1060">
        <f ca="1">NPV(($I$10/12),$B$227:AH227)</f>
        <v>2810.0719532580515</v>
      </c>
      <c r="AI231" s="1060">
        <f ca="1">NPV(($I$10/12),$B$227:AI227)</f>
        <v>2960.101676290355</v>
      </c>
      <c r="AJ231" s="1060">
        <f ca="1">NPV(($I$10/12),$B$227:AJ227)</f>
        <v>3107.0695682403666</v>
      </c>
      <c r="AK231" s="1060">
        <f ca="1">NPV(($I$10/12),$B$227:AK227)</f>
        <v>3251.0381154567044</v>
      </c>
      <c r="AL231" s="1060">
        <f ca="1">NPV(($I$10/12),$B$227:AL227)</f>
        <v>3392.0685290563824</v>
      </c>
      <c r="AM231" s="1060">
        <f ca="1">NPV(($I$10/12),$B$227:AM227)</f>
        <v>3530.2207709499444</v>
      </c>
      <c r="AN231" s="1060">
        <f ca="1">NPV(($I$10/12),$B$227:AN227)</f>
        <v>3665.5535793354748</v>
      </c>
      <c r="AO231" s="1060">
        <f ca="1">NPV(($I$10/12),$B$227:AO227)</f>
        <v>3798.1244936723206</v>
      </c>
      <c r="AP231" s="1060">
        <f ca="1">NPV(($I$10/12),$B$227:AP227)</f>
        <v>3927.9898791451492</v>
      </c>
      <c r="AQ231" s="1060">
        <f ca="1">NPV(($I$10/12),$B$227:AQ227)</f>
        <v>4055.2049506287367</v>
      </c>
      <c r="AR231" s="1060">
        <f ca="1">NPV(($I$10/12),$B$227:AR227)</f>
        <v>4179.8237961636787</v>
      </c>
      <c r="AS231" s="1060">
        <f ca="1">NPV(($I$10/12),$B$227:AS227)</f>
        <v>4301.8993999530112</v>
      </c>
      <c r="AT231" s="1060">
        <f ca="1">NPV(($I$10/12),$B$227:AT227)</f>
        <v>4421.4836648894989</v>
      </c>
      <c r="AU231" s="1060">
        <f ca="1">NPV(($I$10/12),$B$227:AU227)</f>
        <v>4538.6274346232012</v>
      </c>
      <c r="AV231" s="1060">
        <f ca="1">NPV(($I$10/12),$B$227:AV227)</f>
        <v>4653.3805151786646</v>
      </c>
      <c r="AW231" s="1060">
        <f ca="1">NPV(($I$10/12),$B$227:AW227)</f>
        <v>4765.7916961309556</v>
      </c>
      <c r="AX231" s="1060">
        <f ca="1">NPV(($I$10/12),$B$227:AX227)</f>
        <v>4875.9087713495264</v>
      </c>
      <c r="AY231" s="1060">
        <f ca="1">NPV(($I$10/12),$B$227:AY227)</f>
        <v>4983.7785593187382</v>
      </c>
      <c r="AZ231" s="1060">
        <f ca="1">NPV(($I$10/12),$B$227:AZ227)</f>
        <v>5089.4469230436816</v>
      </c>
      <c r="BA231" s="1060">
        <f ca="1">NPV(($I$10/12),$B$227:BA227)</f>
        <v>5192.958789549748</v>
      </c>
      <c r="BB231" s="1060">
        <f ca="1">NPV(($I$10/12),$B$227:BB227)</f>
        <v>5294.3581689842613</v>
      </c>
      <c r="BC231" s="1060">
        <f ca="1">NPV(($I$10/12),$B$227:BC227)</f>
        <v>5393.6881733282753</v>
      </c>
      <c r="BD231" s="1060">
        <f ca="1">NPV(($I$10/12),$B$227:BD227)</f>
        <v>5490.9910347264931</v>
      </c>
      <c r="BE231" s="1060">
        <f ca="1">NPV(($I$10/12),$B$227:BE227)</f>
        <v>5586.3081234431147</v>
      </c>
      <c r="BF231" s="1060">
        <f ca="1">NPV(($I$10/12),$B$227:BF227)</f>
        <v>5679.6799654512342</v>
      </c>
      <c r="BG231" s="1060">
        <f ca="1">NPV(($I$10/12),$B$227:BG227)</f>
        <v>5771.1462596632682</v>
      </c>
      <c r="BH231" s="1060">
        <f ca="1">NPV(($I$10/12),$B$227:BH227)</f>
        <v>5860.7458948097519</v>
      </c>
      <c r="BI231" s="1060">
        <f ca="1">NPV(($I$10/12),$B$227:BI227)</f>
        <v>5948.516965973653</v>
      </c>
      <c r="BJ231" s="1060">
        <f ca="1">NPV(($I$10/12),$B$227:BJ227)</f>
        <v>6034.4967907872715</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1</v>
      </c>
      <c r="Q232" s="1061">
        <f t="shared" ca="1" si="49"/>
        <v>1</v>
      </c>
      <c r="R232" s="1061">
        <f t="shared" ca="1" si="49"/>
        <v>1</v>
      </c>
      <c r="S232" s="1061">
        <f t="shared" ca="1" si="49"/>
        <v>1</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6379.3852332490951</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14</v>
      </c>
      <c r="Q233" s="1061">
        <f ca="1">+Q232*Q200-SUM($C$232:P232)</f>
        <v>14</v>
      </c>
      <c r="R233" s="1061">
        <f ca="1">+R232*R200-SUM($C$232:Q232)</f>
        <v>14</v>
      </c>
      <c r="S233" s="1061">
        <f ca="1">+S232*S200-SUM($C$232:R232)</f>
        <v>14</v>
      </c>
      <c r="T233" s="1061">
        <f ca="1">+T232*T200-SUM($C$232:S232)</f>
        <v>14</v>
      </c>
      <c r="U233" s="1061">
        <f ca="1">+U232*U200-SUM($C$232:T232)</f>
        <v>14</v>
      </c>
      <c r="V233" s="1061">
        <f ca="1">+V232*V200-SUM($C$232:U232)</f>
        <v>14</v>
      </c>
      <c r="W233" s="1061">
        <f ca="1">+W232*W200-SUM($C$232:V232)</f>
        <v>14</v>
      </c>
      <c r="X233" s="1061">
        <f ca="1">+X232*X200-SUM($C$232:W232)</f>
        <v>14</v>
      </c>
      <c r="Y233" s="1061">
        <f ca="1">+Y232*Y200-SUM($C$232:X232)</f>
        <v>14</v>
      </c>
      <c r="Z233" s="1061">
        <f ca="1">+Z232*Z200-SUM($C$232:Y232)</f>
        <v>14</v>
      </c>
      <c r="AA233" s="1061">
        <f ca="1">+AA232*AA200-SUM($C$232:Z232)</f>
        <v>14</v>
      </c>
      <c r="AB233" s="1061">
        <f ca="1">+AB232*AB200-SUM($C$232:AA232)</f>
        <v>14</v>
      </c>
      <c r="AC233" s="1061">
        <f ca="1">+AC232*AC200-SUM($C$232:AB232)</f>
        <v>14</v>
      </c>
      <c r="AD233" s="1061">
        <f ca="1">+AD232*AD200-SUM($C$232:AC232)</f>
        <v>14</v>
      </c>
      <c r="AE233" s="1061">
        <f ca="1">+AE232*AE200-SUM($C$232:AD232)</f>
        <v>14</v>
      </c>
      <c r="AF233" s="1061">
        <f ca="1">+AF232*AF200-SUM($C$232:AE232)</f>
        <v>14</v>
      </c>
      <c r="AG233" s="1061">
        <f ca="1">+AG232*AG200-SUM($C$232:AF232)</f>
        <v>14</v>
      </c>
      <c r="AH233" s="1061">
        <f ca="1">+AH232*AH200-SUM($C$232:AG232)</f>
        <v>14</v>
      </c>
      <c r="AI233" s="1061">
        <f ca="1">+AI232*AI200-SUM($C$232:AH232)</f>
        <v>14</v>
      </c>
      <c r="AJ233" s="1061">
        <f ca="1">+AJ232*AJ200-SUM($C$232:AI232)</f>
        <v>14</v>
      </c>
      <c r="AK233" s="1061">
        <f ca="1">+AK232*AK200-SUM($C$232:AJ232)</f>
        <v>14</v>
      </c>
      <c r="AL233" s="1061">
        <f ca="1">+AL232*AL200-SUM($C$232:AK232)</f>
        <v>14</v>
      </c>
      <c r="AM233" s="1061">
        <f ca="1">+AM232*AM200-SUM($C$232:AL232)</f>
        <v>14</v>
      </c>
      <c r="AN233" s="1061">
        <f ca="1">+AN232*AN200-SUM($C$232:AM232)</f>
        <v>14</v>
      </c>
      <c r="AO233" s="1061">
        <f ca="1">+AO232*AO200-SUM($C$232:AN232)</f>
        <v>14</v>
      </c>
      <c r="AP233" s="1061">
        <f ca="1">+AP232*AP200-SUM($C$232:AO232)</f>
        <v>14</v>
      </c>
      <c r="AQ233" s="1061">
        <f ca="1">+AQ232*AQ200-SUM($C$232:AP232)</f>
        <v>14</v>
      </c>
      <c r="AR233" s="1061">
        <f ca="1">+AR232*AR200-SUM($C$232:AQ232)</f>
        <v>14</v>
      </c>
      <c r="AS233" s="1061">
        <f ca="1">+AS232*AS200-SUM($C$232:AR232)</f>
        <v>14</v>
      </c>
      <c r="AT233" s="1061">
        <f ca="1">+AT232*AT200-SUM($C$232:AS232)</f>
        <v>14</v>
      </c>
      <c r="AU233" s="1061">
        <f ca="1">+AU232*AU200-SUM($C$232:AT232)</f>
        <v>14</v>
      </c>
      <c r="AV233" s="1061">
        <f ca="1">+AV232*AV200-SUM($C$232:AU232)</f>
        <v>14</v>
      </c>
      <c r="AW233" s="1061">
        <f ca="1">+AW232*AW200-SUM($C$232:AV232)</f>
        <v>14</v>
      </c>
      <c r="AX233" s="1061">
        <f ca="1">+AX232*AX200-SUM($C$232:AW232)</f>
        <v>14</v>
      </c>
      <c r="AY233" s="1061">
        <f ca="1">+AY232*AY200-SUM($C$232:AX232)</f>
        <v>14</v>
      </c>
      <c r="AZ233" s="1061">
        <f ca="1">+AZ232*AZ200-SUM($C$232:AY232)</f>
        <v>14</v>
      </c>
      <c r="BA233" s="1061">
        <f ca="1">+BA232*BA200-SUM($C$232:AZ232)</f>
        <v>14</v>
      </c>
      <c r="BB233" s="1061">
        <f ca="1">+BB232*BB200-SUM($C$232:BA232)</f>
        <v>14</v>
      </c>
      <c r="BC233" s="1061">
        <f ca="1">+BC232*BC200-SUM($C$232:BB232)</f>
        <v>14</v>
      </c>
      <c r="BD233" s="1061">
        <f ca="1">+BD232*BD200-SUM($C$232:BC232)</f>
        <v>14</v>
      </c>
      <c r="BE233" s="1061">
        <f ca="1">+BE232*BE200-SUM($C$232:BD232)</f>
        <v>14</v>
      </c>
      <c r="BF233" s="1061">
        <f ca="1">+BF232*BF200-SUM($C$232:BE232)</f>
        <v>14</v>
      </c>
      <c r="BG233" s="1061">
        <f ca="1">+BG232*BG200-SUM($C$232:BF232)</f>
        <v>14</v>
      </c>
      <c r="BH233" s="1061">
        <f ca="1">+BH232*BH200-SUM($C$232:BG232)</f>
        <v>14</v>
      </c>
      <c r="BI233" s="1061">
        <f ca="1">+BI232*BI200-SUM($C$232:BH232)</f>
        <v>14</v>
      </c>
      <c r="BJ233" s="1061">
        <f ca="1">+BJ232*BJ200-SUM($C$232:BI232)</f>
        <v>14</v>
      </c>
      <c r="BK233" s="1077"/>
      <c r="BL233" s="796"/>
      <c r="BM233" s="796"/>
      <c r="BN233" s="796"/>
      <c r="BO233" s="796"/>
      <c r="BP233" s="690"/>
    </row>
    <row r="234" spans="1:68" hidden="1" outlineLevel="1" collapsed="1">
      <c r="A234" s="809" t="s">
        <v>5970</v>
      </c>
      <c r="B234" s="810">
        <f ca="1">IF(B20=12,N231,IF(B20=24,Z231,IF(B20=36,AL231,IF(B20=48,AX231,IF(B20=60,BJ231)))))</f>
        <v>1491.6674997784412</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2017-08-29T07:50:07Z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