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ai\urbangabru\Offline\2022\Daily sales\daily master\2023\"/>
    </mc:Choice>
  </mc:AlternateContent>
  <xr:revisionPtr revIDLastSave="0" documentId="13_ncr:1_{640C3C69-B57D-44E4-8679-6D541A0171E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ales Flash " sheetId="30" r:id="rId1"/>
    <sheet name="Dist Flash" sheetId="16" r:id="rId2"/>
    <sheet name="order" sheetId="14" state="hidden" r:id="rId3"/>
    <sheet name="Plan " sheetId="32" r:id="rId4"/>
    <sheet name="TC PC Report" sheetId="19" r:id="rId5"/>
    <sheet name="prim (Sub)" sheetId="27" state="hidden" r:id="rId6"/>
    <sheet name="Slab Utilization" sheetId="8" state="hidden" r:id="rId7"/>
    <sheet name="DB Billing" sheetId="29" r:id="rId8"/>
    <sheet name="Products" sheetId="20" r:id="rId9"/>
    <sheet name="Outlets Report" sheetId="24" r:id="rId10"/>
    <sheet name="order Subzone" sheetId="26" state="hidden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2" hidden="1">order!$H$5:$I$174</definedName>
    <definedName name="_xlnm._FilterDatabase" localSheetId="10" hidden="1">'order Subzone'!$H$5:$I$174</definedName>
    <definedName name="_xlnm._FilterDatabase" localSheetId="3" hidden="1">'Plan '!$A$3:$U$319</definedName>
    <definedName name="_xlnm._FilterDatabase" localSheetId="8" hidden="1">Products!$A$47:$P$152</definedName>
    <definedName name="_xlnm._FilterDatabase" localSheetId="0" hidden="1">'Sales Flash '!$A$2:$U$32</definedName>
    <definedName name="_xlnm._FilterDatabase" localSheetId="6" hidden="1">'Slab Utilization'!$A$3:$M$355</definedName>
    <definedName name="_xlnm._FilterDatabase" localSheetId="4" hidden="1">'TC PC Report'!$A$4:$H$112</definedName>
    <definedName name="_xlcn.WorksheetConnection_OrderdumpA1CQ10485751" hidden="1">'[1]Order dump'!$A$1:$CQ$1000361</definedName>
    <definedName name="_xlcn.WorksheetConnection_OrderdumpA1CQ104857511" hidden="1">'[1]Order dump'!$A$1:$CQ$1022934</definedName>
    <definedName name="_xlcn.WorksheetConnection_OrderdumpA1CV221831" hidden="1">'[1]Order dump'!$A$1:$CV$1</definedName>
    <definedName name="_xlcn.WorksheetConnection_PrimaryDumpA1AF10485751" hidden="1">'[2]Primary Dump'!$A$1:$AB$1046817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0" r:id="rId27"/>
    <pivotCache cacheId="11" r:id="rId28"/>
    <pivotCache cacheId="12" r:id="rId29"/>
    <pivotCache cacheId="13" r:id="rId30"/>
    <pivotCache cacheId="14" r:id="rId31"/>
    <pivotCache cacheId="15" r:id="rId32"/>
    <pivotCache cacheId="16" r:id="rId33"/>
    <pivotCache cacheId="17" r:id="rId34"/>
    <pivotCache cacheId="18" r:id="rId35"/>
    <pivotCache cacheId="19" r:id="rId36"/>
    <pivotCache cacheId="20" r:id="rId37"/>
    <pivotCache cacheId="22" r:id="rId38"/>
    <pivotCache cacheId="23" r:id="rId39"/>
    <pivotCache cacheId="24" r:id="rId40"/>
    <pivotCache cacheId="25" r:id="rId41"/>
    <pivotCache cacheId="26" r:id="rId42"/>
    <pivotCache cacheId="27" r:id="rId43"/>
    <pivotCache cacheId="28" r:id="rId44"/>
    <pivotCache cacheId="29" r:id="rId45"/>
    <pivotCache cacheId="30" r:id="rId46"/>
    <pivotCache cacheId="31" r:id="rId47"/>
    <pivotCache cacheId="32" r:id="rId48"/>
    <pivotCache cacheId="33" r:id="rId49"/>
    <pivotCache cacheId="34" r:id="rId50"/>
    <pivotCache cacheId="38" r:id="rId51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Primary Dump!$A$1:$AF$1048575"/>
          <x15:modelTable id="Range 4" name="Range 4" connection="WorksheetConnection_Order dump!$A$1:$CV$22183"/>
          <x15:modelTable id="Range 3" name="Range 3" connection="WorksheetConnection_Order dump!$A$1:$CQ$10485751"/>
          <x15:modelTable id="Range 2" name="Range 2" connection="WorksheetConnection_Order dump!$A$1:$CQ$1048575"/>
        </x15:modelTables>
      </x15:dataModel>
    </ext>
  </extLst>
</workbook>
</file>

<file path=xl/calcChain.xml><?xml version="1.0" encoding="utf-8"?>
<calcChain xmlns="http://schemas.openxmlformats.org/spreadsheetml/2006/main">
  <c r="K319" i="32" l="1"/>
  <c r="L319" i="32" s="1"/>
  <c r="I319" i="32"/>
  <c r="J319" i="32" s="1"/>
  <c r="G319" i="32"/>
  <c r="H319" i="32" s="1"/>
  <c r="M319" i="32" s="1"/>
  <c r="K318" i="32"/>
  <c r="L318" i="32" s="1"/>
  <c r="I318" i="32"/>
  <c r="J318" i="32" s="1"/>
  <c r="G318" i="32"/>
  <c r="H318" i="32" s="1"/>
  <c r="M318" i="32" s="1"/>
  <c r="K317" i="32"/>
  <c r="L317" i="32" s="1"/>
  <c r="I317" i="32"/>
  <c r="J317" i="32" s="1"/>
  <c r="H317" i="32"/>
  <c r="M317" i="32" s="1"/>
  <c r="G317" i="32"/>
  <c r="K316" i="32"/>
  <c r="L316" i="32" s="1"/>
  <c r="I316" i="32"/>
  <c r="J316" i="32" s="1"/>
  <c r="G316" i="32"/>
  <c r="H316" i="32" s="1"/>
  <c r="M316" i="32" s="1"/>
  <c r="K315" i="32"/>
  <c r="L315" i="32" s="1"/>
  <c r="I315" i="32"/>
  <c r="J315" i="32" s="1"/>
  <c r="G315" i="32"/>
  <c r="H315" i="32" s="1"/>
  <c r="M315" i="32" s="1"/>
  <c r="L314" i="32"/>
  <c r="K314" i="32"/>
  <c r="I314" i="32"/>
  <c r="J314" i="32" s="1"/>
  <c r="G314" i="32"/>
  <c r="H314" i="32" s="1"/>
  <c r="M314" i="32" s="1"/>
  <c r="V313" i="32"/>
  <c r="R313" i="32"/>
  <c r="T313" i="32" s="1"/>
  <c r="K313" i="32"/>
  <c r="L313" i="32" s="1"/>
  <c r="I313" i="32"/>
  <c r="J313" i="32" s="1"/>
  <c r="G313" i="32"/>
  <c r="H313" i="32" s="1"/>
  <c r="M313" i="32" s="1"/>
  <c r="K312" i="32"/>
  <c r="L312" i="32" s="1"/>
  <c r="I312" i="32"/>
  <c r="J312" i="32" s="1"/>
  <c r="G312" i="32"/>
  <c r="H312" i="32" s="1"/>
  <c r="M312" i="32" s="1"/>
  <c r="K311" i="32"/>
  <c r="L311" i="32" s="1"/>
  <c r="I311" i="32"/>
  <c r="J311" i="32" s="1"/>
  <c r="G311" i="32"/>
  <c r="H311" i="32" s="1"/>
  <c r="M311" i="32" s="1"/>
  <c r="V310" i="32"/>
  <c r="R310" i="32"/>
  <c r="T310" i="32" s="1"/>
  <c r="Q310" i="32"/>
  <c r="K310" i="32"/>
  <c r="L310" i="32" s="1"/>
  <c r="I310" i="32"/>
  <c r="J310" i="32" s="1"/>
  <c r="G310" i="32"/>
  <c r="H310" i="32" s="1"/>
  <c r="M310" i="32" s="1"/>
  <c r="K309" i="32"/>
  <c r="L309" i="32" s="1"/>
  <c r="I309" i="32"/>
  <c r="J309" i="32" s="1"/>
  <c r="G309" i="32"/>
  <c r="H309" i="32" s="1"/>
  <c r="M309" i="32" s="1"/>
  <c r="K308" i="32"/>
  <c r="L308" i="32" s="1"/>
  <c r="I308" i="32"/>
  <c r="J308" i="32" s="1"/>
  <c r="G308" i="32"/>
  <c r="H308" i="32" s="1"/>
  <c r="M308" i="32" s="1"/>
  <c r="K307" i="32"/>
  <c r="L307" i="32" s="1"/>
  <c r="I307" i="32"/>
  <c r="J307" i="32" s="1"/>
  <c r="G307" i="32"/>
  <c r="H307" i="32" s="1"/>
  <c r="M307" i="32" s="1"/>
  <c r="K306" i="32"/>
  <c r="L306" i="32" s="1"/>
  <c r="I306" i="32"/>
  <c r="J306" i="32" s="1"/>
  <c r="G306" i="32"/>
  <c r="H306" i="32" s="1"/>
  <c r="M306" i="32" s="1"/>
  <c r="K305" i="32"/>
  <c r="L305" i="32" s="1"/>
  <c r="I305" i="32"/>
  <c r="J305" i="32" s="1"/>
  <c r="G305" i="32"/>
  <c r="H305" i="32" s="1"/>
  <c r="M305" i="32" s="1"/>
  <c r="K304" i="32"/>
  <c r="L304" i="32" s="1"/>
  <c r="I304" i="32"/>
  <c r="J304" i="32" s="1"/>
  <c r="G304" i="32"/>
  <c r="H304" i="32" s="1"/>
  <c r="M304" i="32" s="1"/>
  <c r="K303" i="32"/>
  <c r="L303" i="32" s="1"/>
  <c r="I303" i="32"/>
  <c r="J303" i="32" s="1"/>
  <c r="G303" i="32"/>
  <c r="H303" i="32" s="1"/>
  <c r="M303" i="32" s="1"/>
  <c r="K302" i="32"/>
  <c r="L302" i="32" s="1"/>
  <c r="I302" i="32"/>
  <c r="J302" i="32" s="1"/>
  <c r="G302" i="32"/>
  <c r="H302" i="32" s="1"/>
  <c r="M302" i="32" s="1"/>
  <c r="K301" i="32"/>
  <c r="L301" i="32" s="1"/>
  <c r="I301" i="32"/>
  <c r="J301" i="32" s="1"/>
  <c r="G301" i="32"/>
  <c r="H301" i="32" s="1"/>
  <c r="M301" i="32" s="1"/>
  <c r="K300" i="32"/>
  <c r="L300" i="32" s="1"/>
  <c r="I300" i="32"/>
  <c r="J300" i="32" s="1"/>
  <c r="G300" i="32"/>
  <c r="H300" i="32" s="1"/>
  <c r="M300" i="32" s="1"/>
  <c r="L299" i="32"/>
  <c r="K299" i="32"/>
  <c r="I299" i="32"/>
  <c r="J299" i="32" s="1"/>
  <c r="G299" i="32"/>
  <c r="H299" i="32" s="1"/>
  <c r="M299" i="32" s="1"/>
  <c r="K298" i="32"/>
  <c r="L298" i="32" s="1"/>
  <c r="I298" i="32"/>
  <c r="J298" i="32" s="1"/>
  <c r="G298" i="32"/>
  <c r="H298" i="32" s="1"/>
  <c r="M298" i="32" s="1"/>
  <c r="K297" i="32"/>
  <c r="L297" i="32" s="1"/>
  <c r="I297" i="32"/>
  <c r="J297" i="32" s="1"/>
  <c r="G297" i="32"/>
  <c r="H297" i="32" s="1"/>
  <c r="M297" i="32" s="1"/>
  <c r="K296" i="32"/>
  <c r="L296" i="32" s="1"/>
  <c r="I296" i="32"/>
  <c r="J296" i="32" s="1"/>
  <c r="G296" i="32"/>
  <c r="H296" i="32" s="1"/>
  <c r="M296" i="32" s="1"/>
  <c r="L295" i="32"/>
  <c r="K295" i="32"/>
  <c r="I295" i="32"/>
  <c r="J295" i="32" s="1"/>
  <c r="G295" i="32"/>
  <c r="H295" i="32" s="1"/>
  <c r="M295" i="32" s="1"/>
  <c r="K294" i="32"/>
  <c r="L294" i="32" s="1"/>
  <c r="I294" i="32"/>
  <c r="J294" i="32" s="1"/>
  <c r="G294" i="32"/>
  <c r="H294" i="32" s="1"/>
  <c r="M294" i="32" s="1"/>
  <c r="V293" i="32"/>
  <c r="R293" i="32"/>
  <c r="T293" i="32" s="1"/>
  <c r="Q293" i="32"/>
  <c r="K293" i="32"/>
  <c r="L293" i="32" s="1"/>
  <c r="I293" i="32"/>
  <c r="J293" i="32" s="1"/>
  <c r="G293" i="32"/>
  <c r="H293" i="32" s="1"/>
  <c r="M293" i="32" s="1"/>
  <c r="K292" i="32"/>
  <c r="L292" i="32" s="1"/>
  <c r="I292" i="32"/>
  <c r="J292" i="32" s="1"/>
  <c r="G292" i="32"/>
  <c r="H292" i="32" s="1"/>
  <c r="M292" i="32" s="1"/>
  <c r="K291" i="32"/>
  <c r="L291" i="32" s="1"/>
  <c r="I291" i="32"/>
  <c r="J291" i="32" s="1"/>
  <c r="G291" i="32"/>
  <c r="H291" i="32" s="1"/>
  <c r="M291" i="32" s="1"/>
  <c r="K290" i="32"/>
  <c r="L290" i="32" s="1"/>
  <c r="I290" i="32"/>
  <c r="J290" i="32" s="1"/>
  <c r="G290" i="32"/>
  <c r="H290" i="32" s="1"/>
  <c r="M290" i="32" s="1"/>
  <c r="K289" i="32"/>
  <c r="L289" i="32" s="1"/>
  <c r="I289" i="32"/>
  <c r="J289" i="32" s="1"/>
  <c r="G289" i="32"/>
  <c r="H289" i="32" s="1"/>
  <c r="M289" i="32" s="1"/>
  <c r="K288" i="32"/>
  <c r="L288" i="32" s="1"/>
  <c r="I288" i="32"/>
  <c r="J288" i="32" s="1"/>
  <c r="G288" i="32"/>
  <c r="H288" i="32" s="1"/>
  <c r="M288" i="32" s="1"/>
  <c r="K287" i="32"/>
  <c r="L287" i="32" s="1"/>
  <c r="I287" i="32"/>
  <c r="J287" i="32" s="1"/>
  <c r="G287" i="32"/>
  <c r="H287" i="32" s="1"/>
  <c r="M287" i="32" s="1"/>
  <c r="K286" i="32"/>
  <c r="L286" i="32" s="1"/>
  <c r="I286" i="32"/>
  <c r="J286" i="32" s="1"/>
  <c r="G286" i="32"/>
  <c r="H286" i="32" s="1"/>
  <c r="M286" i="32" s="1"/>
  <c r="K285" i="32"/>
  <c r="L285" i="32" s="1"/>
  <c r="O285" i="32" s="1"/>
  <c r="I285" i="32"/>
  <c r="J285" i="32" s="1"/>
  <c r="N285" i="32" s="1"/>
  <c r="G285" i="32"/>
  <c r="H285" i="32" s="1"/>
  <c r="M285" i="32" s="1"/>
  <c r="V284" i="32"/>
  <c r="R284" i="32"/>
  <c r="T284" i="32" s="1"/>
  <c r="Q284" i="32"/>
  <c r="K284" i="32"/>
  <c r="L284" i="32" s="1"/>
  <c r="J284" i="32"/>
  <c r="I284" i="32"/>
  <c r="G284" i="32"/>
  <c r="H284" i="32" s="1"/>
  <c r="M284" i="32" s="1"/>
  <c r="K283" i="32"/>
  <c r="L283" i="32" s="1"/>
  <c r="I283" i="32"/>
  <c r="J283" i="32" s="1"/>
  <c r="G283" i="32"/>
  <c r="H283" i="32" s="1"/>
  <c r="M283" i="32" s="1"/>
  <c r="K282" i="32"/>
  <c r="L282" i="32" s="1"/>
  <c r="I282" i="32"/>
  <c r="J282" i="32" s="1"/>
  <c r="G282" i="32"/>
  <c r="H282" i="32" s="1"/>
  <c r="M282" i="32" s="1"/>
  <c r="K281" i="32"/>
  <c r="L281" i="32" s="1"/>
  <c r="I281" i="32"/>
  <c r="J281" i="32" s="1"/>
  <c r="G281" i="32"/>
  <c r="H281" i="32" s="1"/>
  <c r="M281" i="32" s="1"/>
  <c r="K280" i="32"/>
  <c r="L280" i="32" s="1"/>
  <c r="I280" i="32"/>
  <c r="J280" i="32" s="1"/>
  <c r="G280" i="32"/>
  <c r="H280" i="32" s="1"/>
  <c r="M280" i="32" s="1"/>
  <c r="K279" i="32"/>
  <c r="L279" i="32" s="1"/>
  <c r="I279" i="32"/>
  <c r="J279" i="32" s="1"/>
  <c r="G279" i="32"/>
  <c r="H279" i="32" s="1"/>
  <c r="M279" i="32" s="1"/>
  <c r="K278" i="32"/>
  <c r="L278" i="32" s="1"/>
  <c r="I278" i="32"/>
  <c r="J278" i="32" s="1"/>
  <c r="H278" i="32"/>
  <c r="M278" i="32" s="1"/>
  <c r="G278" i="32"/>
  <c r="K277" i="32"/>
  <c r="L277" i="32" s="1"/>
  <c r="I277" i="32"/>
  <c r="J277" i="32" s="1"/>
  <c r="G277" i="32"/>
  <c r="H277" i="32" s="1"/>
  <c r="M277" i="32" s="1"/>
  <c r="V276" i="32"/>
  <c r="R276" i="32"/>
  <c r="T276" i="32" s="1"/>
  <c r="K276" i="32"/>
  <c r="L276" i="32" s="1"/>
  <c r="J276" i="32"/>
  <c r="I276" i="32"/>
  <c r="G276" i="32"/>
  <c r="H276" i="32" s="1"/>
  <c r="M276" i="32" s="1"/>
  <c r="T275" i="32"/>
  <c r="K275" i="32"/>
  <c r="L275" i="32" s="1"/>
  <c r="I275" i="32"/>
  <c r="J275" i="32" s="1"/>
  <c r="G275" i="32"/>
  <c r="H275" i="32" s="1"/>
  <c r="M275" i="32" s="1"/>
  <c r="R274" i="32"/>
  <c r="K274" i="32"/>
  <c r="L274" i="32" s="1"/>
  <c r="I274" i="32"/>
  <c r="J274" i="32" s="1"/>
  <c r="G274" i="32"/>
  <c r="H274" i="32" s="1"/>
  <c r="K273" i="32"/>
  <c r="L273" i="32" s="1"/>
  <c r="I273" i="32"/>
  <c r="J273" i="32" s="1"/>
  <c r="G273" i="32"/>
  <c r="H273" i="32" s="1"/>
  <c r="M273" i="32" s="1"/>
  <c r="R272" i="32"/>
  <c r="K272" i="32"/>
  <c r="L272" i="32" s="1"/>
  <c r="I272" i="32"/>
  <c r="J272" i="32" s="1"/>
  <c r="G272" i="32"/>
  <c r="H272" i="32" s="1"/>
  <c r="M272" i="32" s="1"/>
  <c r="K271" i="32"/>
  <c r="L271" i="32" s="1"/>
  <c r="I271" i="32"/>
  <c r="J271" i="32" s="1"/>
  <c r="G271" i="32"/>
  <c r="H271" i="32" s="1"/>
  <c r="M271" i="32" s="1"/>
  <c r="K270" i="32"/>
  <c r="L270" i="32" s="1"/>
  <c r="I270" i="32"/>
  <c r="J270" i="32" s="1"/>
  <c r="G270" i="32"/>
  <c r="H270" i="32" s="1"/>
  <c r="M270" i="32" s="1"/>
  <c r="K269" i="32"/>
  <c r="L269" i="32" s="1"/>
  <c r="I269" i="32"/>
  <c r="J269" i="32" s="1"/>
  <c r="G269" i="32"/>
  <c r="H269" i="32" s="1"/>
  <c r="M269" i="32" s="1"/>
  <c r="K268" i="32"/>
  <c r="L268" i="32" s="1"/>
  <c r="I268" i="32"/>
  <c r="J268" i="32" s="1"/>
  <c r="G268" i="32"/>
  <c r="H268" i="32" s="1"/>
  <c r="M268" i="32" s="1"/>
  <c r="K267" i="32"/>
  <c r="L267" i="32" s="1"/>
  <c r="I267" i="32"/>
  <c r="J267" i="32" s="1"/>
  <c r="G267" i="32"/>
  <c r="H267" i="32" s="1"/>
  <c r="M267" i="32" s="1"/>
  <c r="V266" i="32"/>
  <c r="R266" i="32"/>
  <c r="T266" i="32" s="1"/>
  <c r="U266" i="32" s="1"/>
  <c r="K266" i="32"/>
  <c r="L266" i="32" s="1"/>
  <c r="I266" i="32"/>
  <c r="J266" i="32" s="1"/>
  <c r="G266" i="32"/>
  <c r="H266" i="32" s="1"/>
  <c r="K265" i="32"/>
  <c r="L265" i="32" s="1"/>
  <c r="I265" i="32"/>
  <c r="J265" i="32" s="1"/>
  <c r="G265" i="32"/>
  <c r="H265" i="32" s="1"/>
  <c r="M265" i="32" s="1"/>
  <c r="K264" i="32"/>
  <c r="L264" i="32" s="1"/>
  <c r="I264" i="32"/>
  <c r="J264" i="32" s="1"/>
  <c r="G264" i="32"/>
  <c r="H264" i="32" s="1"/>
  <c r="M264" i="32" s="1"/>
  <c r="K263" i="32"/>
  <c r="L263" i="32" s="1"/>
  <c r="I263" i="32"/>
  <c r="J263" i="32" s="1"/>
  <c r="G263" i="32"/>
  <c r="H263" i="32" s="1"/>
  <c r="M263" i="32" s="1"/>
  <c r="V262" i="32"/>
  <c r="R262" i="32"/>
  <c r="T262" i="32" s="1"/>
  <c r="U262" i="32" s="1"/>
  <c r="L262" i="32"/>
  <c r="K262" i="32"/>
  <c r="I262" i="32"/>
  <c r="J262" i="32" s="1"/>
  <c r="G262" i="32"/>
  <c r="H262" i="32" s="1"/>
  <c r="K261" i="32"/>
  <c r="L261" i="32" s="1"/>
  <c r="I261" i="32"/>
  <c r="J261" i="32" s="1"/>
  <c r="G261" i="32"/>
  <c r="H261" i="32" s="1"/>
  <c r="M261" i="32" s="1"/>
  <c r="K260" i="32"/>
  <c r="L260" i="32" s="1"/>
  <c r="I260" i="32"/>
  <c r="J260" i="32" s="1"/>
  <c r="G260" i="32"/>
  <c r="H260" i="32" s="1"/>
  <c r="M260" i="32" s="1"/>
  <c r="V259" i="32"/>
  <c r="R259" i="32"/>
  <c r="T259" i="32" s="1"/>
  <c r="U259" i="32" s="1"/>
  <c r="K259" i="32"/>
  <c r="L259" i="32" s="1"/>
  <c r="I259" i="32"/>
  <c r="J259" i="32" s="1"/>
  <c r="G259" i="32"/>
  <c r="H259" i="32" s="1"/>
  <c r="K258" i="32"/>
  <c r="L258" i="32" s="1"/>
  <c r="J258" i="32"/>
  <c r="I258" i="32"/>
  <c r="G258" i="32"/>
  <c r="H258" i="32" s="1"/>
  <c r="M258" i="32" s="1"/>
  <c r="V257" i="32"/>
  <c r="R257" i="32"/>
  <c r="T257" i="32" s="1"/>
  <c r="U257" i="32" s="1"/>
  <c r="K257" i="32"/>
  <c r="L257" i="32" s="1"/>
  <c r="I257" i="32"/>
  <c r="J257" i="32" s="1"/>
  <c r="G257" i="32"/>
  <c r="H257" i="32" s="1"/>
  <c r="K256" i="32"/>
  <c r="L256" i="32" s="1"/>
  <c r="I256" i="32"/>
  <c r="J256" i="32" s="1"/>
  <c r="G256" i="32"/>
  <c r="H256" i="32" s="1"/>
  <c r="M256" i="32" s="1"/>
  <c r="K255" i="32"/>
  <c r="L255" i="32" s="1"/>
  <c r="I255" i="32"/>
  <c r="J255" i="32" s="1"/>
  <c r="G255" i="32"/>
  <c r="H255" i="32" s="1"/>
  <c r="M255" i="32" s="1"/>
  <c r="K254" i="32"/>
  <c r="L254" i="32" s="1"/>
  <c r="I254" i="32"/>
  <c r="J254" i="32" s="1"/>
  <c r="G254" i="32"/>
  <c r="H254" i="32" s="1"/>
  <c r="M254" i="32" s="1"/>
  <c r="K253" i="32"/>
  <c r="L253" i="32" s="1"/>
  <c r="I253" i="32"/>
  <c r="J253" i="32" s="1"/>
  <c r="G253" i="32"/>
  <c r="H253" i="32" s="1"/>
  <c r="M253" i="32" s="1"/>
  <c r="K252" i="32"/>
  <c r="L252" i="32" s="1"/>
  <c r="I252" i="32"/>
  <c r="J252" i="32" s="1"/>
  <c r="G252" i="32"/>
  <c r="H252" i="32" s="1"/>
  <c r="M252" i="32" s="1"/>
  <c r="K251" i="32"/>
  <c r="L251" i="32" s="1"/>
  <c r="J251" i="32"/>
  <c r="I251" i="32"/>
  <c r="G251" i="32"/>
  <c r="H251" i="32" s="1"/>
  <c r="M251" i="32" s="1"/>
  <c r="K250" i="32"/>
  <c r="L250" i="32" s="1"/>
  <c r="I250" i="32"/>
  <c r="J250" i="32" s="1"/>
  <c r="G250" i="32"/>
  <c r="H250" i="32" s="1"/>
  <c r="M250" i="32" s="1"/>
  <c r="K249" i="32"/>
  <c r="L249" i="32" s="1"/>
  <c r="I249" i="32"/>
  <c r="J249" i="32" s="1"/>
  <c r="H249" i="32"/>
  <c r="M249" i="32" s="1"/>
  <c r="G249" i="32"/>
  <c r="K248" i="32"/>
  <c r="L248" i="32" s="1"/>
  <c r="I248" i="32"/>
  <c r="J248" i="32" s="1"/>
  <c r="G248" i="32"/>
  <c r="H248" i="32" s="1"/>
  <c r="M248" i="32" s="1"/>
  <c r="K247" i="32"/>
  <c r="L247" i="32" s="1"/>
  <c r="I247" i="32"/>
  <c r="J247" i="32" s="1"/>
  <c r="G247" i="32"/>
  <c r="H247" i="32" s="1"/>
  <c r="M247" i="32" s="1"/>
  <c r="K246" i="32"/>
  <c r="L246" i="32" s="1"/>
  <c r="I246" i="32"/>
  <c r="J246" i="32" s="1"/>
  <c r="G246" i="32"/>
  <c r="H246" i="32" s="1"/>
  <c r="M246" i="32" s="1"/>
  <c r="R245" i="32"/>
  <c r="Q245" i="32"/>
  <c r="K245" i="32"/>
  <c r="L245" i="32" s="1"/>
  <c r="I245" i="32"/>
  <c r="J245" i="32" s="1"/>
  <c r="G245" i="32"/>
  <c r="H245" i="32" s="1"/>
  <c r="M245" i="32" s="1"/>
  <c r="K244" i="32"/>
  <c r="L244" i="32" s="1"/>
  <c r="I244" i="32"/>
  <c r="J244" i="32" s="1"/>
  <c r="G244" i="32"/>
  <c r="H244" i="32" s="1"/>
  <c r="M244" i="32" s="1"/>
  <c r="K243" i="32"/>
  <c r="L243" i="32" s="1"/>
  <c r="I243" i="32"/>
  <c r="J243" i="32" s="1"/>
  <c r="G243" i="32"/>
  <c r="H243" i="32" s="1"/>
  <c r="M243" i="32" s="1"/>
  <c r="R242" i="32"/>
  <c r="K242" i="32"/>
  <c r="L242" i="32" s="1"/>
  <c r="I242" i="32"/>
  <c r="J242" i="32" s="1"/>
  <c r="G242" i="32"/>
  <c r="H242" i="32" s="1"/>
  <c r="M242" i="32" s="1"/>
  <c r="Q241" i="32"/>
  <c r="K241" i="32"/>
  <c r="L241" i="32" s="1"/>
  <c r="I241" i="32"/>
  <c r="J241" i="32" s="1"/>
  <c r="G241" i="32"/>
  <c r="H241" i="32" s="1"/>
  <c r="M241" i="32" s="1"/>
  <c r="K240" i="32"/>
  <c r="L240" i="32" s="1"/>
  <c r="I240" i="32"/>
  <c r="J240" i="32" s="1"/>
  <c r="G240" i="32"/>
  <c r="H240" i="32" s="1"/>
  <c r="M240" i="32" s="1"/>
  <c r="K239" i="32"/>
  <c r="L239" i="32" s="1"/>
  <c r="I239" i="32"/>
  <c r="J239" i="32" s="1"/>
  <c r="G239" i="32"/>
  <c r="H239" i="32" s="1"/>
  <c r="M239" i="32" s="1"/>
  <c r="K238" i="32"/>
  <c r="L238" i="32" s="1"/>
  <c r="I238" i="32"/>
  <c r="J238" i="32" s="1"/>
  <c r="G238" i="32"/>
  <c r="H238" i="32" s="1"/>
  <c r="M238" i="32" s="1"/>
  <c r="K237" i="32"/>
  <c r="L237" i="32" s="1"/>
  <c r="I237" i="32"/>
  <c r="J237" i="32" s="1"/>
  <c r="G237" i="32"/>
  <c r="H237" i="32" s="1"/>
  <c r="M237" i="32" s="1"/>
  <c r="K236" i="32"/>
  <c r="L236" i="32" s="1"/>
  <c r="I236" i="32"/>
  <c r="J236" i="32" s="1"/>
  <c r="G236" i="32"/>
  <c r="H236" i="32" s="1"/>
  <c r="M236" i="32" s="1"/>
  <c r="K235" i="32"/>
  <c r="L235" i="32" s="1"/>
  <c r="I235" i="32"/>
  <c r="J235" i="32" s="1"/>
  <c r="G235" i="32"/>
  <c r="H235" i="32" s="1"/>
  <c r="M235" i="32" s="1"/>
  <c r="K234" i="32"/>
  <c r="L234" i="32" s="1"/>
  <c r="I234" i="32"/>
  <c r="J234" i="32" s="1"/>
  <c r="G234" i="32"/>
  <c r="H234" i="32" s="1"/>
  <c r="M234" i="32" s="1"/>
  <c r="K233" i="32"/>
  <c r="L233" i="32" s="1"/>
  <c r="I233" i="32"/>
  <c r="J233" i="32" s="1"/>
  <c r="G233" i="32"/>
  <c r="H233" i="32" s="1"/>
  <c r="M233" i="32" s="1"/>
  <c r="K232" i="32"/>
  <c r="L232" i="32" s="1"/>
  <c r="O232" i="32" s="1"/>
  <c r="I232" i="32"/>
  <c r="J232" i="32" s="1"/>
  <c r="N232" i="32" s="1"/>
  <c r="G232" i="32"/>
  <c r="H232" i="32" s="1"/>
  <c r="K231" i="32"/>
  <c r="L231" i="32" s="1"/>
  <c r="I231" i="32"/>
  <c r="J231" i="32" s="1"/>
  <c r="G231" i="32"/>
  <c r="H231" i="32" s="1"/>
  <c r="M231" i="32" s="1"/>
  <c r="K230" i="32"/>
  <c r="L230" i="32" s="1"/>
  <c r="I230" i="32"/>
  <c r="J230" i="32" s="1"/>
  <c r="G230" i="32"/>
  <c r="H230" i="32" s="1"/>
  <c r="M230" i="32" s="1"/>
  <c r="V229" i="32"/>
  <c r="R229" i="32"/>
  <c r="T229" i="32" s="1"/>
  <c r="U229" i="32" s="1"/>
  <c r="K229" i="32"/>
  <c r="L229" i="32" s="1"/>
  <c r="I229" i="32"/>
  <c r="J229" i="32" s="1"/>
  <c r="G229" i="32"/>
  <c r="H229" i="32" s="1"/>
  <c r="K228" i="32"/>
  <c r="L228" i="32" s="1"/>
  <c r="I228" i="32"/>
  <c r="J228" i="32" s="1"/>
  <c r="G228" i="32"/>
  <c r="H228" i="32" s="1"/>
  <c r="M228" i="32" s="1"/>
  <c r="K227" i="32"/>
  <c r="L227" i="32" s="1"/>
  <c r="I227" i="32"/>
  <c r="J227" i="32" s="1"/>
  <c r="G227" i="32"/>
  <c r="H227" i="32" s="1"/>
  <c r="M227" i="32" s="1"/>
  <c r="K226" i="32"/>
  <c r="L226" i="32" s="1"/>
  <c r="I226" i="32"/>
  <c r="J226" i="32" s="1"/>
  <c r="G226" i="32"/>
  <c r="H226" i="32" s="1"/>
  <c r="M226" i="32" s="1"/>
  <c r="K225" i="32"/>
  <c r="L225" i="32" s="1"/>
  <c r="I225" i="32"/>
  <c r="J225" i="32" s="1"/>
  <c r="G225" i="32"/>
  <c r="H225" i="32" s="1"/>
  <c r="M225" i="32" s="1"/>
  <c r="K224" i="32"/>
  <c r="L224" i="32" s="1"/>
  <c r="I224" i="32"/>
  <c r="J224" i="32" s="1"/>
  <c r="G224" i="32"/>
  <c r="H224" i="32" s="1"/>
  <c r="M224" i="32" s="1"/>
  <c r="K223" i="32"/>
  <c r="L223" i="32" s="1"/>
  <c r="I223" i="32"/>
  <c r="J223" i="32" s="1"/>
  <c r="G223" i="32"/>
  <c r="H223" i="32" s="1"/>
  <c r="M223" i="32" s="1"/>
  <c r="V222" i="32"/>
  <c r="R222" i="32"/>
  <c r="T222" i="32" s="1"/>
  <c r="K222" i="32"/>
  <c r="L222" i="32" s="1"/>
  <c r="I222" i="32"/>
  <c r="J222" i="32" s="1"/>
  <c r="G222" i="32"/>
  <c r="H222" i="32" s="1"/>
  <c r="M222" i="32" s="1"/>
  <c r="V221" i="32"/>
  <c r="R221" i="32"/>
  <c r="T221" i="32" s="1"/>
  <c r="K221" i="32"/>
  <c r="L221" i="32" s="1"/>
  <c r="J221" i="32"/>
  <c r="I221" i="32"/>
  <c r="G221" i="32"/>
  <c r="H221" i="32" s="1"/>
  <c r="M221" i="32" s="1"/>
  <c r="U221" i="32" s="1"/>
  <c r="K220" i="32"/>
  <c r="L220" i="32" s="1"/>
  <c r="I220" i="32"/>
  <c r="J220" i="32" s="1"/>
  <c r="G220" i="32"/>
  <c r="H220" i="32" s="1"/>
  <c r="M220" i="32" s="1"/>
  <c r="K219" i="32"/>
  <c r="L219" i="32" s="1"/>
  <c r="I219" i="32"/>
  <c r="J219" i="32" s="1"/>
  <c r="G219" i="32"/>
  <c r="H219" i="32" s="1"/>
  <c r="M219" i="32" s="1"/>
  <c r="K218" i="32"/>
  <c r="L218" i="32" s="1"/>
  <c r="I218" i="32"/>
  <c r="J218" i="32" s="1"/>
  <c r="G218" i="32"/>
  <c r="H218" i="32" s="1"/>
  <c r="M218" i="32" s="1"/>
  <c r="L217" i="32"/>
  <c r="K217" i="32"/>
  <c r="I217" i="32"/>
  <c r="J217" i="32" s="1"/>
  <c r="G217" i="32"/>
  <c r="H217" i="32" s="1"/>
  <c r="M217" i="32" s="1"/>
  <c r="K216" i="32"/>
  <c r="L216" i="32" s="1"/>
  <c r="I216" i="32"/>
  <c r="J216" i="32" s="1"/>
  <c r="G216" i="32"/>
  <c r="H216" i="32" s="1"/>
  <c r="M216" i="32" s="1"/>
  <c r="K215" i="32"/>
  <c r="L215" i="32" s="1"/>
  <c r="I215" i="32"/>
  <c r="J215" i="32" s="1"/>
  <c r="G215" i="32"/>
  <c r="H215" i="32" s="1"/>
  <c r="M215" i="32" s="1"/>
  <c r="K214" i="32"/>
  <c r="L214" i="32" s="1"/>
  <c r="I214" i="32"/>
  <c r="J214" i="32" s="1"/>
  <c r="G214" i="32"/>
  <c r="H214" i="32" s="1"/>
  <c r="M214" i="32" s="1"/>
  <c r="V213" i="32"/>
  <c r="K213" i="32"/>
  <c r="L213" i="32" s="1"/>
  <c r="I213" i="32"/>
  <c r="J213" i="32" s="1"/>
  <c r="G213" i="32"/>
  <c r="H213" i="32" s="1"/>
  <c r="M213" i="32" s="1"/>
  <c r="U213" i="32" s="1"/>
  <c r="K212" i="32"/>
  <c r="L212" i="32" s="1"/>
  <c r="I212" i="32"/>
  <c r="J212" i="32" s="1"/>
  <c r="G212" i="32"/>
  <c r="H212" i="32" s="1"/>
  <c r="M212" i="32" s="1"/>
  <c r="K211" i="32"/>
  <c r="L211" i="32" s="1"/>
  <c r="I211" i="32"/>
  <c r="J211" i="32" s="1"/>
  <c r="G211" i="32"/>
  <c r="H211" i="32" s="1"/>
  <c r="M211" i="32" s="1"/>
  <c r="K210" i="32"/>
  <c r="L210" i="32" s="1"/>
  <c r="I210" i="32"/>
  <c r="J210" i="32" s="1"/>
  <c r="G210" i="32"/>
  <c r="H210" i="32" s="1"/>
  <c r="M210" i="32" s="1"/>
  <c r="K209" i="32"/>
  <c r="L209" i="32" s="1"/>
  <c r="I209" i="32"/>
  <c r="J209" i="32" s="1"/>
  <c r="G209" i="32"/>
  <c r="H209" i="32" s="1"/>
  <c r="M209" i="32" s="1"/>
  <c r="R208" i="32"/>
  <c r="K208" i="32"/>
  <c r="L208" i="32" s="1"/>
  <c r="J208" i="32"/>
  <c r="I208" i="32"/>
  <c r="G208" i="32"/>
  <c r="H208" i="32" s="1"/>
  <c r="M208" i="32" s="1"/>
  <c r="K207" i="32"/>
  <c r="L207" i="32" s="1"/>
  <c r="I207" i="32"/>
  <c r="J207" i="32" s="1"/>
  <c r="G207" i="32"/>
  <c r="H207" i="32" s="1"/>
  <c r="M207" i="32" s="1"/>
  <c r="K206" i="32"/>
  <c r="L206" i="32" s="1"/>
  <c r="I206" i="32"/>
  <c r="J206" i="32" s="1"/>
  <c r="G206" i="32"/>
  <c r="H206" i="32" s="1"/>
  <c r="M206" i="32" s="1"/>
  <c r="V205" i="32"/>
  <c r="R205" i="32"/>
  <c r="T205" i="32" s="1"/>
  <c r="U205" i="32" s="1"/>
  <c r="K205" i="32"/>
  <c r="L205" i="32" s="1"/>
  <c r="O205" i="32" s="1"/>
  <c r="I205" i="32"/>
  <c r="J205" i="32" s="1"/>
  <c r="N205" i="32" s="1"/>
  <c r="G205" i="32"/>
  <c r="H205" i="32" s="1"/>
  <c r="V204" i="32"/>
  <c r="R204" i="32"/>
  <c r="T204" i="32" s="1"/>
  <c r="K204" i="32"/>
  <c r="L204" i="32" s="1"/>
  <c r="I204" i="32"/>
  <c r="J204" i="32" s="1"/>
  <c r="G204" i="32"/>
  <c r="H204" i="32" s="1"/>
  <c r="M204" i="32" s="1"/>
  <c r="K203" i="32"/>
  <c r="L203" i="32" s="1"/>
  <c r="I203" i="32"/>
  <c r="J203" i="32" s="1"/>
  <c r="G203" i="32"/>
  <c r="H203" i="32" s="1"/>
  <c r="M203" i="32" s="1"/>
  <c r="K202" i="32"/>
  <c r="L202" i="32" s="1"/>
  <c r="I202" i="32"/>
  <c r="J202" i="32" s="1"/>
  <c r="G202" i="32"/>
  <c r="H202" i="32" s="1"/>
  <c r="M202" i="32" s="1"/>
  <c r="K201" i="32"/>
  <c r="L201" i="32" s="1"/>
  <c r="I201" i="32"/>
  <c r="J201" i="32" s="1"/>
  <c r="G201" i="32"/>
  <c r="H201" i="32" s="1"/>
  <c r="M201" i="32" s="1"/>
  <c r="R200" i="32"/>
  <c r="K200" i="32"/>
  <c r="L200" i="32" s="1"/>
  <c r="I200" i="32"/>
  <c r="J200" i="32" s="1"/>
  <c r="G200" i="32"/>
  <c r="H200" i="32" s="1"/>
  <c r="M200" i="32" s="1"/>
  <c r="K199" i="32"/>
  <c r="L199" i="32" s="1"/>
  <c r="I199" i="32"/>
  <c r="J199" i="32" s="1"/>
  <c r="G199" i="32"/>
  <c r="H199" i="32" s="1"/>
  <c r="M199" i="32" s="1"/>
  <c r="K198" i="32"/>
  <c r="L198" i="32" s="1"/>
  <c r="I198" i="32"/>
  <c r="J198" i="32" s="1"/>
  <c r="G198" i="32"/>
  <c r="H198" i="32" s="1"/>
  <c r="M198" i="32" s="1"/>
  <c r="K197" i="32"/>
  <c r="L197" i="32" s="1"/>
  <c r="I197" i="32"/>
  <c r="J197" i="32" s="1"/>
  <c r="H197" i="32"/>
  <c r="M197" i="32" s="1"/>
  <c r="G197" i="32"/>
  <c r="K196" i="32"/>
  <c r="L196" i="32" s="1"/>
  <c r="I196" i="32"/>
  <c r="J196" i="32" s="1"/>
  <c r="G196" i="32"/>
  <c r="H196" i="32" s="1"/>
  <c r="M196" i="32" s="1"/>
  <c r="R195" i="32"/>
  <c r="K195" i="32"/>
  <c r="L195" i="32" s="1"/>
  <c r="I195" i="32"/>
  <c r="J195" i="32" s="1"/>
  <c r="G195" i="32"/>
  <c r="H195" i="32" s="1"/>
  <c r="M195" i="32" s="1"/>
  <c r="R194" i="32"/>
  <c r="Q194" i="32"/>
  <c r="M194" i="32"/>
  <c r="K194" i="32"/>
  <c r="L194" i="32" s="1"/>
  <c r="O194" i="32" s="1"/>
  <c r="I194" i="32"/>
  <c r="J194" i="32" s="1"/>
  <c r="N194" i="32" s="1"/>
  <c r="G194" i="32"/>
  <c r="H194" i="32" s="1"/>
  <c r="K193" i="32"/>
  <c r="L193" i="32" s="1"/>
  <c r="J193" i="32"/>
  <c r="I193" i="32"/>
  <c r="G193" i="32"/>
  <c r="H193" i="32" s="1"/>
  <c r="M193" i="32" s="1"/>
  <c r="K192" i="32"/>
  <c r="L192" i="32" s="1"/>
  <c r="I192" i="32"/>
  <c r="J192" i="32" s="1"/>
  <c r="G192" i="32"/>
  <c r="H192" i="32" s="1"/>
  <c r="M192" i="32" s="1"/>
  <c r="K191" i="32"/>
  <c r="L191" i="32" s="1"/>
  <c r="I191" i="32"/>
  <c r="J191" i="32" s="1"/>
  <c r="G191" i="32"/>
  <c r="H191" i="32" s="1"/>
  <c r="M191" i="32" s="1"/>
  <c r="R190" i="32"/>
  <c r="Q190" i="32"/>
  <c r="K190" i="32"/>
  <c r="L190" i="32" s="1"/>
  <c r="I190" i="32"/>
  <c r="J190" i="32" s="1"/>
  <c r="G190" i="32"/>
  <c r="H190" i="32" s="1"/>
  <c r="M190" i="32" s="1"/>
  <c r="K189" i="32"/>
  <c r="L189" i="32" s="1"/>
  <c r="I189" i="32"/>
  <c r="J189" i="32" s="1"/>
  <c r="G189" i="32"/>
  <c r="H189" i="32" s="1"/>
  <c r="M189" i="32" s="1"/>
  <c r="K188" i="32"/>
  <c r="L188" i="32" s="1"/>
  <c r="I188" i="32"/>
  <c r="J188" i="32" s="1"/>
  <c r="G188" i="32"/>
  <c r="H188" i="32" s="1"/>
  <c r="M188" i="32" s="1"/>
  <c r="K187" i="32"/>
  <c r="L187" i="32" s="1"/>
  <c r="I187" i="32"/>
  <c r="J187" i="32" s="1"/>
  <c r="G187" i="32"/>
  <c r="H187" i="32" s="1"/>
  <c r="M187" i="32" s="1"/>
  <c r="K186" i="32"/>
  <c r="L186" i="32" s="1"/>
  <c r="I186" i="32"/>
  <c r="J186" i="32" s="1"/>
  <c r="G186" i="32"/>
  <c r="H186" i="32" s="1"/>
  <c r="M186" i="32" s="1"/>
  <c r="K185" i="32"/>
  <c r="L185" i="32" s="1"/>
  <c r="I185" i="32"/>
  <c r="J185" i="32" s="1"/>
  <c r="G185" i="32"/>
  <c r="H185" i="32" s="1"/>
  <c r="M185" i="32" s="1"/>
  <c r="K184" i="32"/>
  <c r="L184" i="32" s="1"/>
  <c r="I184" i="32"/>
  <c r="J184" i="32" s="1"/>
  <c r="G184" i="32"/>
  <c r="H184" i="32" s="1"/>
  <c r="M184" i="32" s="1"/>
  <c r="K183" i="32"/>
  <c r="L183" i="32" s="1"/>
  <c r="I183" i="32"/>
  <c r="J183" i="32" s="1"/>
  <c r="G183" i="32"/>
  <c r="H183" i="32" s="1"/>
  <c r="M183" i="32" s="1"/>
  <c r="K182" i="32"/>
  <c r="L182" i="32" s="1"/>
  <c r="I182" i="32"/>
  <c r="J182" i="32" s="1"/>
  <c r="G182" i="32"/>
  <c r="H182" i="32" s="1"/>
  <c r="M182" i="32" s="1"/>
  <c r="K181" i="32"/>
  <c r="L181" i="32" s="1"/>
  <c r="I181" i="32"/>
  <c r="J181" i="32" s="1"/>
  <c r="G181" i="32"/>
  <c r="H181" i="32" s="1"/>
  <c r="M181" i="32" s="1"/>
  <c r="K180" i="32"/>
  <c r="L180" i="32" s="1"/>
  <c r="I180" i="32"/>
  <c r="J180" i="32" s="1"/>
  <c r="G180" i="32"/>
  <c r="H180" i="32" s="1"/>
  <c r="M180" i="32" s="1"/>
  <c r="R179" i="32"/>
  <c r="Q179" i="32"/>
  <c r="K179" i="32"/>
  <c r="L179" i="32" s="1"/>
  <c r="I179" i="32"/>
  <c r="J179" i="32" s="1"/>
  <c r="G179" i="32"/>
  <c r="H179" i="32" s="1"/>
  <c r="M179" i="32" s="1"/>
  <c r="K178" i="32"/>
  <c r="L178" i="32" s="1"/>
  <c r="I178" i="32"/>
  <c r="J178" i="32" s="1"/>
  <c r="G178" i="32"/>
  <c r="H178" i="32" s="1"/>
  <c r="M178" i="32" s="1"/>
  <c r="K177" i="32"/>
  <c r="L177" i="32" s="1"/>
  <c r="I177" i="32"/>
  <c r="J177" i="32" s="1"/>
  <c r="G177" i="32"/>
  <c r="H177" i="32" s="1"/>
  <c r="M177" i="32" s="1"/>
  <c r="K176" i="32"/>
  <c r="L176" i="32" s="1"/>
  <c r="I176" i="32"/>
  <c r="J176" i="32" s="1"/>
  <c r="G176" i="32"/>
  <c r="H176" i="32" s="1"/>
  <c r="M176" i="32" s="1"/>
  <c r="K175" i="32"/>
  <c r="L175" i="32" s="1"/>
  <c r="I175" i="32"/>
  <c r="J175" i="32" s="1"/>
  <c r="G175" i="32"/>
  <c r="H175" i="32" s="1"/>
  <c r="M175" i="32" s="1"/>
  <c r="K174" i="32"/>
  <c r="L174" i="32" s="1"/>
  <c r="I174" i="32"/>
  <c r="J174" i="32" s="1"/>
  <c r="G174" i="32"/>
  <c r="H174" i="32" s="1"/>
  <c r="M174" i="32" s="1"/>
  <c r="K173" i="32"/>
  <c r="L173" i="32" s="1"/>
  <c r="O173" i="32" s="1"/>
  <c r="I173" i="32"/>
  <c r="J173" i="32" s="1"/>
  <c r="N173" i="32" s="1"/>
  <c r="G173" i="32"/>
  <c r="H173" i="32" s="1"/>
  <c r="M173" i="32" s="1"/>
  <c r="K172" i="32"/>
  <c r="L172" i="32" s="1"/>
  <c r="I172" i="32"/>
  <c r="J172" i="32" s="1"/>
  <c r="G172" i="32"/>
  <c r="H172" i="32" s="1"/>
  <c r="M172" i="32" s="1"/>
  <c r="K171" i="32"/>
  <c r="L171" i="32" s="1"/>
  <c r="I171" i="32"/>
  <c r="J171" i="32" s="1"/>
  <c r="G171" i="32"/>
  <c r="H171" i="32" s="1"/>
  <c r="M171" i="32" s="1"/>
  <c r="K170" i="32"/>
  <c r="L170" i="32" s="1"/>
  <c r="I170" i="32"/>
  <c r="J170" i="32" s="1"/>
  <c r="G170" i="32"/>
  <c r="H170" i="32" s="1"/>
  <c r="M170" i="32" s="1"/>
  <c r="K169" i="32"/>
  <c r="L169" i="32" s="1"/>
  <c r="I169" i="32"/>
  <c r="J169" i="32" s="1"/>
  <c r="G169" i="32"/>
  <c r="H169" i="32" s="1"/>
  <c r="M169" i="32" s="1"/>
  <c r="K168" i="32"/>
  <c r="L168" i="32" s="1"/>
  <c r="I168" i="32"/>
  <c r="J168" i="32" s="1"/>
  <c r="G168" i="32"/>
  <c r="H168" i="32" s="1"/>
  <c r="M168" i="32" s="1"/>
  <c r="K167" i="32"/>
  <c r="L167" i="32" s="1"/>
  <c r="I167" i="32"/>
  <c r="J167" i="32" s="1"/>
  <c r="G167" i="32"/>
  <c r="H167" i="32" s="1"/>
  <c r="M167" i="32" s="1"/>
  <c r="K166" i="32"/>
  <c r="L166" i="32" s="1"/>
  <c r="I166" i="32"/>
  <c r="J166" i="32" s="1"/>
  <c r="G166" i="32"/>
  <c r="H166" i="32" s="1"/>
  <c r="M166" i="32" s="1"/>
  <c r="K165" i="32"/>
  <c r="L165" i="32" s="1"/>
  <c r="I165" i="32"/>
  <c r="J165" i="32" s="1"/>
  <c r="G165" i="32"/>
  <c r="H165" i="32" s="1"/>
  <c r="M165" i="32" s="1"/>
  <c r="K164" i="32"/>
  <c r="L164" i="32" s="1"/>
  <c r="I164" i="32"/>
  <c r="J164" i="32" s="1"/>
  <c r="G164" i="32"/>
  <c r="H164" i="32" s="1"/>
  <c r="M164" i="32" s="1"/>
  <c r="K163" i="32"/>
  <c r="L163" i="32" s="1"/>
  <c r="I163" i="32"/>
  <c r="J163" i="32" s="1"/>
  <c r="G163" i="32"/>
  <c r="H163" i="32" s="1"/>
  <c r="M163" i="32" s="1"/>
  <c r="V162" i="32"/>
  <c r="R162" i="32"/>
  <c r="T162" i="32" s="1"/>
  <c r="Q162" i="32"/>
  <c r="K162" i="32"/>
  <c r="L162" i="32" s="1"/>
  <c r="O162" i="32" s="1"/>
  <c r="I162" i="32"/>
  <c r="J162" i="32" s="1"/>
  <c r="N162" i="32" s="1"/>
  <c r="G162" i="32"/>
  <c r="H162" i="32" s="1"/>
  <c r="M162" i="32" s="1"/>
  <c r="K161" i="32"/>
  <c r="L161" i="32" s="1"/>
  <c r="I161" i="32"/>
  <c r="J161" i="32" s="1"/>
  <c r="G161" i="32"/>
  <c r="H161" i="32" s="1"/>
  <c r="M161" i="32" s="1"/>
  <c r="K160" i="32"/>
  <c r="L160" i="32" s="1"/>
  <c r="I160" i="32"/>
  <c r="J160" i="32" s="1"/>
  <c r="G160" i="32"/>
  <c r="H160" i="32" s="1"/>
  <c r="M160" i="32" s="1"/>
  <c r="K159" i="32"/>
  <c r="L159" i="32" s="1"/>
  <c r="I159" i="32"/>
  <c r="J159" i="32" s="1"/>
  <c r="G159" i="32"/>
  <c r="H159" i="32" s="1"/>
  <c r="M159" i="32" s="1"/>
  <c r="K158" i="32"/>
  <c r="L158" i="32" s="1"/>
  <c r="I158" i="32"/>
  <c r="J158" i="32" s="1"/>
  <c r="G158" i="32"/>
  <c r="H158" i="32" s="1"/>
  <c r="M158" i="32" s="1"/>
  <c r="K157" i="32"/>
  <c r="L157" i="32" s="1"/>
  <c r="I157" i="32"/>
  <c r="J157" i="32" s="1"/>
  <c r="G157" i="32"/>
  <c r="H157" i="32" s="1"/>
  <c r="M157" i="32" s="1"/>
  <c r="K156" i="32"/>
  <c r="L156" i="32" s="1"/>
  <c r="I156" i="32"/>
  <c r="J156" i="32" s="1"/>
  <c r="G156" i="32"/>
  <c r="H156" i="32" s="1"/>
  <c r="M156" i="32" s="1"/>
  <c r="K155" i="32"/>
  <c r="L155" i="32" s="1"/>
  <c r="I155" i="32"/>
  <c r="J155" i="32" s="1"/>
  <c r="G155" i="32"/>
  <c r="H155" i="32" s="1"/>
  <c r="M155" i="32" s="1"/>
  <c r="K154" i="32"/>
  <c r="L154" i="32" s="1"/>
  <c r="I154" i="32"/>
  <c r="J154" i="32" s="1"/>
  <c r="G154" i="32"/>
  <c r="H154" i="32" s="1"/>
  <c r="M154" i="32" s="1"/>
  <c r="K153" i="32"/>
  <c r="L153" i="32" s="1"/>
  <c r="I153" i="32"/>
  <c r="J153" i="32" s="1"/>
  <c r="G153" i="32"/>
  <c r="H153" i="32" s="1"/>
  <c r="M153" i="32" s="1"/>
  <c r="K152" i="32"/>
  <c r="L152" i="32" s="1"/>
  <c r="I152" i="32"/>
  <c r="J152" i="32" s="1"/>
  <c r="G152" i="32"/>
  <c r="H152" i="32" s="1"/>
  <c r="M152" i="32" s="1"/>
  <c r="K151" i="32"/>
  <c r="L151" i="32" s="1"/>
  <c r="I151" i="32"/>
  <c r="J151" i="32" s="1"/>
  <c r="G151" i="32"/>
  <c r="H151" i="32" s="1"/>
  <c r="M151" i="32" s="1"/>
  <c r="R150" i="32"/>
  <c r="K150" i="32"/>
  <c r="L150" i="32" s="1"/>
  <c r="O150" i="32" s="1"/>
  <c r="I150" i="32"/>
  <c r="J150" i="32" s="1"/>
  <c r="N150" i="32" s="1"/>
  <c r="G150" i="32"/>
  <c r="H150" i="32" s="1"/>
  <c r="M150" i="32" s="1"/>
  <c r="K149" i="32"/>
  <c r="L149" i="32" s="1"/>
  <c r="I149" i="32"/>
  <c r="J149" i="32" s="1"/>
  <c r="G149" i="32"/>
  <c r="H149" i="32" s="1"/>
  <c r="M149" i="32" s="1"/>
  <c r="K148" i="32"/>
  <c r="L148" i="32" s="1"/>
  <c r="I148" i="32"/>
  <c r="J148" i="32" s="1"/>
  <c r="G148" i="32"/>
  <c r="H148" i="32" s="1"/>
  <c r="M148" i="32" s="1"/>
  <c r="K147" i="32"/>
  <c r="L147" i="32" s="1"/>
  <c r="I147" i="32"/>
  <c r="J147" i="32" s="1"/>
  <c r="G147" i="32"/>
  <c r="H147" i="32" s="1"/>
  <c r="M147" i="32" s="1"/>
  <c r="K146" i="32"/>
  <c r="L146" i="32" s="1"/>
  <c r="I146" i="32"/>
  <c r="J146" i="32" s="1"/>
  <c r="G146" i="32"/>
  <c r="H146" i="32" s="1"/>
  <c r="M146" i="32" s="1"/>
  <c r="K145" i="32"/>
  <c r="L145" i="32" s="1"/>
  <c r="I145" i="32"/>
  <c r="J145" i="32" s="1"/>
  <c r="G145" i="32"/>
  <c r="H145" i="32" s="1"/>
  <c r="M145" i="32" s="1"/>
  <c r="K144" i="32"/>
  <c r="L144" i="32" s="1"/>
  <c r="I144" i="32"/>
  <c r="J144" i="32" s="1"/>
  <c r="G144" i="32"/>
  <c r="H144" i="32" s="1"/>
  <c r="M144" i="32" s="1"/>
  <c r="V143" i="32"/>
  <c r="R143" i="32"/>
  <c r="T143" i="32" s="1"/>
  <c r="U143" i="32" s="1"/>
  <c r="Q143" i="32"/>
  <c r="K143" i="32"/>
  <c r="L143" i="32" s="1"/>
  <c r="I143" i="32"/>
  <c r="J143" i="32" s="1"/>
  <c r="G143" i="32"/>
  <c r="H143" i="32" s="1"/>
  <c r="K142" i="32"/>
  <c r="L142" i="32" s="1"/>
  <c r="I142" i="32"/>
  <c r="J142" i="32" s="1"/>
  <c r="G142" i="32"/>
  <c r="H142" i="32" s="1"/>
  <c r="M142" i="32" s="1"/>
  <c r="K141" i="32"/>
  <c r="L141" i="32" s="1"/>
  <c r="I141" i="32"/>
  <c r="J141" i="32" s="1"/>
  <c r="G141" i="32"/>
  <c r="H141" i="32" s="1"/>
  <c r="M141" i="32" s="1"/>
  <c r="V140" i="32"/>
  <c r="R140" i="32"/>
  <c r="T140" i="32" s="1"/>
  <c r="Q140" i="32"/>
  <c r="S140" i="32" s="1"/>
  <c r="K140" i="32"/>
  <c r="L140" i="32" s="1"/>
  <c r="I140" i="32"/>
  <c r="J140" i="32" s="1"/>
  <c r="G140" i="32"/>
  <c r="H140" i="32" s="1"/>
  <c r="M140" i="32" s="1"/>
  <c r="V139" i="32"/>
  <c r="R139" i="32"/>
  <c r="T139" i="32" s="1"/>
  <c r="Q139" i="32"/>
  <c r="S139" i="32" s="1"/>
  <c r="K139" i="32"/>
  <c r="L139" i="32" s="1"/>
  <c r="I139" i="32"/>
  <c r="J139" i="32" s="1"/>
  <c r="G139" i="32"/>
  <c r="H139" i="32" s="1"/>
  <c r="M139" i="32" s="1"/>
  <c r="V138" i="32"/>
  <c r="R138" i="32"/>
  <c r="T138" i="32" s="1"/>
  <c r="Q138" i="32"/>
  <c r="K138" i="32"/>
  <c r="L138" i="32" s="1"/>
  <c r="I138" i="32"/>
  <c r="J138" i="32" s="1"/>
  <c r="G138" i="32"/>
  <c r="H138" i="32" s="1"/>
  <c r="M138" i="32" s="1"/>
  <c r="V137" i="32"/>
  <c r="Q137" i="32"/>
  <c r="S137" i="32" s="1"/>
  <c r="U137" i="32" s="1"/>
  <c r="K137" i="32"/>
  <c r="L137" i="32" s="1"/>
  <c r="I137" i="32"/>
  <c r="J137" i="32" s="1"/>
  <c r="G137" i="32"/>
  <c r="H137" i="32" s="1"/>
  <c r="K136" i="32"/>
  <c r="L136" i="32" s="1"/>
  <c r="I136" i="32"/>
  <c r="J136" i="32" s="1"/>
  <c r="G136" i="32"/>
  <c r="H136" i="32" s="1"/>
  <c r="M136" i="32" s="1"/>
  <c r="V135" i="32"/>
  <c r="K135" i="32"/>
  <c r="L135" i="32" s="1"/>
  <c r="O135" i="32" s="1"/>
  <c r="I135" i="32"/>
  <c r="J135" i="32" s="1"/>
  <c r="N135" i="32" s="1"/>
  <c r="G135" i="32"/>
  <c r="H135" i="32" s="1"/>
  <c r="M135" i="32" s="1"/>
  <c r="U135" i="32" s="1"/>
  <c r="V134" i="32"/>
  <c r="R134" i="32"/>
  <c r="T134" i="32" s="1"/>
  <c r="U134" i="32" s="1"/>
  <c r="Q134" i="32"/>
  <c r="K134" i="32"/>
  <c r="L134" i="32" s="1"/>
  <c r="I134" i="32"/>
  <c r="J134" i="32" s="1"/>
  <c r="G134" i="32"/>
  <c r="H134" i="32" s="1"/>
  <c r="V133" i="32"/>
  <c r="R133" i="32"/>
  <c r="T133" i="32" s="1"/>
  <c r="Q133" i="32"/>
  <c r="S133" i="32" s="1"/>
  <c r="K133" i="32"/>
  <c r="L133" i="32" s="1"/>
  <c r="I133" i="32"/>
  <c r="J133" i="32" s="1"/>
  <c r="G133" i="32"/>
  <c r="H133" i="32" s="1"/>
  <c r="M133" i="32" s="1"/>
  <c r="V132" i="32"/>
  <c r="R132" i="32"/>
  <c r="T132" i="32" s="1"/>
  <c r="U132" i="32" s="1"/>
  <c r="Q132" i="32"/>
  <c r="K132" i="32"/>
  <c r="L132" i="32" s="1"/>
  <c r="I132" i="32"/>
  <c r="J132" i="32" s="1"/>
  <c r="G132" i="32"/>
  <c r="H132" i="32" s="1"/>
  <c r="L131" i="32"/>
  <c r="K131" i="32"/>
  <c r="I131" i="32"/>
  <c r="J131" i="32" s="1"/>
  <c r="G131" i="32"/>
  <c r="H131" i="32" s="1"/>
  <c r="M131" i="32" s="1"/>
  <c r="V130" i="32"/>
  <c r="R130" i="32"/>
  <c r="T130" i="32" s="1"/>
  <c r="U130" i="32" s="1"/>
  <c r="K130" i="32"/>
  <c r="L130" i="32" s="1"/>
  <c r="I130" i="32"/>
  <c r="J130" i="32" s="1"/>
  <c r="G130" i="32"/>
  <c r="H130" i="32" s="1"/>
  <c r="V129" i="32"/>
  <c r="Q129" i="32"/>
  <c r="S129" i="32" s="1"/>
  <c r="U129" i="32" s="1"/>
  <c r="K129" i="32"/>
  <c r="L129" i="32" s="1"/>
  <c r="O129" i="32" s="1"/>
  <c r="I129" i="32"/>
  <c r="J129" i="32" s="1"/>
  <c r="N129" i="32" s="1"/>
  <c r="G129" i="32"/>
  <c r="H129" i="32" s="1"/>
  <c r="V128" i="32"/>
  <c r="Q128" i="32"/>
  <c r="S128" i="32" s="1"/>
  <c r="U128" i="32" s="1"/>
  <c r="K128" i="32"/>
  <c r="L128" i="32" s="1"/>
  <c r="O128" i="32" s="1"/>
  <c r="I128" i="32"/>
  <c r="J128" i="32" s="1"/>
  <c r="N128" i="32" s="1"/>
  <c r="G128" i="32"/>
  <c r="H128" i="32" s="1"/>
  <c r="V127" i="32"/>
  <c r="T127" i="32"/>
  <c r="U127" i="32" s="1"/>
  <c r="R127" i="32"/>
  <c r="Q127" i="32"/>
  <c r="K127" i="32"/>
  <c r="L127" i="32" s="1"/>
  <c r="I127" i="32"/>
  <c r="J127" i="32" s="1"/>
  <c r="G127" i="32"/>
  <c r="H127" i="32" s="1"/>
  <c r="K126" i="32"/>
  <c r="L126" i="32" s="1"/>
  <c r="I126" i="32"/>
  <c r="J126" i="32" s="1"/>
  <c r="G126" i="32"/>
  <c r="H126" i="32" s="1"/>
  <c r="M126" i="32" s="1"/>
  <c r="V125" i="32"/>
  <c r="U125" i="32"/>
  <c r="R125" i="32"/>
  <c r="K125" i="32"/>
  <c r="L125" i="32" s="1"/>
  <c r="I125" i="32"/>
  <c r="J125" i="32" s="1"/>
  <c r="G125" i="32"/>
  <c r="H125" i="32" s="1"/>
  <c r="K124" i="32"/>
  <c r="L124" i="32" s="1"/>
  <c r="I124" i="32"/>
  <c r="J124" i="32" s="1"/>
  <c r="G124" i="32"/>
  <c r="H124" i="32" s="1"/>
  <c r="M124" i="32" s="1"/>
  <c r="K123" i="32"/>
  <c r="L123" i="32" s="1"/>
  <c r="I123" i="32"/>
  <c r="J123" i="32" s="1"/>
  <c r="G123" i="32"/>
  <c r="H123" i="32" s="1"/>
  <c r="M123" i="32" s="1"/>
  <c r="V122" i="32"/>
  <c r="U122" i="32"/>
  <c r="K122" i="32"/>
  <c r="L122" i="32" s="1"/>
  <c r="I122" i="32"/>
  <c r="J122" i="32" s="1"/>
  <c r="G122" i="32"/>
  <c r="H122" i="32" s="1"/>
  <c r="V121" i="32"/>
  <c r="U121" i="32"/>
  <c r="R121" i="32"/>
  <c r="Q121" i="32"/>
  <c r="K121" i="32"/>
  <c r="L121" i="32" s="1"/>
  <c r="I121" i="32"/>
  <c r="J121" i="32" s="1"/>
  <c r="G121" i="32"/>
  <c r="H121" i="32" s="1"/>
  <c r="K120" i="32"/>
  <c r="L120" i="32" s="1"/>
  <c r="I120" i="32"/>
  <c r="J120" i="32" s="1"/>
  <c r="G120" i="32"/>
  <c r="H120" i="32" s="1"/>
  <c r="M120" i="32" s="1"/>
  <c r="K119" i="32"/>
  <c r="L119" i="32" s="1"/>
  <c r="I119" i="32"/>
  <c r="J119" i="32" s="1"/>
  <c r="G119" i="32"/>
  <c r="H119" i="32" s="1"/>
  <c r="M119" i="32" s="1"/>
  <c r="R118" i="32"/>
  <c r="Q118" i="32"/>
  <c r="K118" i="32"/>
  <c r="L118" i="32" s="1"/>
  <c r="I118" i="32"/>
  <c r="J118" i="32" s="1"/>
  <c r="G118" i="32"/>
  <c r="H118" i="32" s="1"/>
  <c r="M118" i="32" s="1"/>
  <c r="K117" i="32"/>
  <c r="L117" i="32" s="1"/>
  <c r="I117" i="32"/>
  <c r="J117" i="32" s="1"/>
  <c r="G117" i="32"/>
  <c r="H117" i="32" s="1"/>
  <c r="M117" i="32" s="1"/>
  <c r="R116" i="32"/>
  <c r="K116" i="32"/>
  <c r="L116" i="32" s="1"/>
  <c r="I116" i="32"/>
  <c r="J116" i="32" s="1"/>
  <c r="G116" i="32"/>
  <c r="H116" i="32" s="1"/>
  <c r="M116" i="32" s="1"/>
  <c r="K115" i="32"/>
  <c r="L115" i="32" s="1"/>
  <c r="I115" i="32"/>
  <c r="J115" i="32" s="1"/>
  <c r="G115" i="32"/>
  <c r="H115" i="32" s="1"/>
  <c r="M115" i="32" s="1"/>
  <c r="R114" i="32"/>
  <c r="Q114" i="32"/>
  <c r="K114" i="32"/>
  <c r="L114" i="32" s="1"/>
  <c r="I114" i="32"/>
  <c r="J114" i="32" s="1"/>
  <c r="G114" i="32"/>
  <c r="H114" i="32" s="1"/>
  <c r="M114" i="32" s="1"/>
  <c r="K113" i="32"/>
  <c r="L113" i="32" s="1"/>
  <c r="I113" i="32"/>
  <c r="J113" i="32" s="1"/>
  <c r="G113" i="32"/>
  <c r="H113" i="32" s="1"/>
  <c r="M113" i="32" s="1"/>
  <c r="K112" i="32"/>
  <c r="L112" i="32" s="1"/>
  <c r="I112" i="32"/>
  <c r="J112" i="32" s="1"/>
  <c r="G112" i="32"/>
  <c r="H112" i="32" s="1"/>
  <c r="M112" i="32" s="1"/>
  <c r="V111" i="32"/>
  <c r="R111" i="32"/>
  <c r="Q111" i="32"/>
  <c r="S111" i="32" s="1"/>
  <c r="K111" i="32"/>
  <c r="L111" i="32" s="1"/>
  <c r="I111" i="32"/>
  <c r="J111" i="32" s="1"/>
  <c r="G111" i="32"/>
  <c r="H111" i="32" s="1"/>
  <c r="M111" i="32" s="1"/>
  <c r="K110" i="32"/>
  <c r="L110" i="32" s="1"/>
  <c r="I110" i="32"/>
  <c r="J110" i="32" s="1"/>
  <c r="G110" i="32"/>
  <c r="H110" i="32" s="1"/>
  <c r="M110" i="32" s="1"/>
  <c r="R109" i="32"/>
  <c r="Q109" i="32"/>
  <c r="K109" i="32"/>
  <c r="L109" i="32" s="1"/>
  <c r="I109" i="32"/>
  <c r="J109" i="32" s="1"/>
  <c r="H109" i="32"/>
  <c r="M109" i="32" s="1"/>
  <c r="G109" i="32"/>
  <c r="V108" i="32"/>
  <c r="U108" i="32"/>
  <c r="Q108" i="32"/>
  <c r="K108" i="32"/>
  <c r="L108" i="32" s="1"/>
  <c r="I108" i="32"/>
  <c r="J108" i="32" s="1"/>
  <c r="G108" i="32"/>
  <c r="H108" i="32" s="1"/>
  <c r="K107" i="32"/>
  <c r="L107" i="32" s="1"/>
  <c r="I107" i="32"/>
  <c r="J107" i="32" s="1"/>
  <c r="G107" i="32"/>
  <c r="H107" i="32" s="1"/>
  <c r="M107" i="32" s="1"/>
  <c r="K106" i="32"/>
  <c r="L106" i="32" s="1"/>
  <c r="I106" i="32"/>
  <c r="J106" i="32" s="1"/>
  <c r="G106" i="32"/>
  <c r="H106" i="32" s="1"/>
  <c r="M106" i="32" s="1"/>
  <c r="V105" i="32"/>
  <c r="U105" i="32"/>
  <c r="R105" i="32"/>
  <c r="Q105" i="32"/>
  <c r="K105" i="32"/>
  <c r="L105" i="32" s="1"/>
  <c r="I105" i="32"/>
  <c r="J105" i="32" s="1"/>
  <c r="G105" i="32"/>
  <c r="H105" i="32" s="1"/>
  <c r="K104" i="32"/>
  <c r="L104" i="32" s="1"/>
  <c r="I104" i="32"/>
  <c r="J104" i="32" s="1"/>
  <c r="G104" i="32"/>
  <c r="H104" i="32" s="1"/>
  <c r="M104" i="32" s="1"/>
  <c r="K103" i="32"/>
  <c r="L103" i="32" s="1"/>
  <c r="I103" i="32"/>
  <c r="J103" i="32" s="1"/>
  <c r="H103" i="32"/>
  <c r="M103" i="32" s="1"/>
  <c r="G103" i="32"/>
  <c r="K102" i="32"/>
  <c r="L102" i="32" s="1"/>
  <c r="I102" i="32"/>
  <c r="J102" i="32" s="1"/>
  <c r="G102" i="32"/>
  <c r="H102" i="32" s="1"/>
  <c r="M102" i="32" s="1"/>
  <c r="K101" i="32"/>
  <c r="L101" i="32" s="1"/>
  <c r="I101" i="32"/>
  <c r="J101" i="32" s="1"/>
  <c r="G101" i="32"/>
  <c r="H101" i="32" s="1"/>
  <c r="M101" i="32" s="1"/>
  <c r="K100" i="32"/>
  <c r="L100" i="32" s="1"/>
  <c r="I100" i="32"/>
  <c r="J100" i="32" s="1"/>
  <c r="G100" i="32"/>
  <c r="H100" i="32" s="1"/>
  <c r="M100" i="32" s="1"/>
  <c r="R99" i="32"/>
  <c r="Q99" i="32"/>
  <c r="K99" i="32"/>
  <c r="L99" i="32" s="1"/>
  <c r="I99" i="32"/>
  <c r="J99" i="32" s="1"/>
  <c r="G99" i="32"/>
  <c r="H99" i="32" s="1"/>
  <c r="M99" i="32" s="1"/>
  <c r="R98" i="32"/>
  <c r="Q98" i="32"/>
  <c r="K98" i="32"/>
  <c r="L98" i="32" s="1"/>
  <c r="I98" i="32"/>
  <c r="J98" i="32" s="1"/>
  <c r="H98" i="32"/>
  <c r="M98" i="32" s="1"/>
  <c r="G98" i="32"/>
  <c r="R97" i="32"/>
  <c r="Q97" i="32"/>
  <c r="K97" i="32"/>
  <c r="L97" i="32" s="1"/>
  <c r="I97" i="32"/>
  <c r="J97" i="32" s="1"/>
  <c r="G97" i="32"/>
  <c r="H97" i="32" s="1"/>
  <c r="M97" i="32" s="1"/>
  <c r="K96" i="32"/>
  <c r="L96" i="32" s="1"/>
  <c r="I96" i="32"/>
  <c r="J96" i="32" s="1"/>
  <c r="G96" i="32"/>
  <c r="H96" i="32" s="1"/>
  <c r="M96" i="32" s="1"/>
  <c r="V95" i="32"/>
  <c r="R95" i="32"/>
  <c r="Q95" i="32"/>
  <c r="S95" i="32" s="1"/>
  <c r="U95" i="32" s="1"/>
  <c r="K95" i="32"/>
  <c r="L95" i="32" s="1"/>
  <c r="I95" i="32"/>
  <c r="J95" i="32" s="1"/>
  <c r="G95" i="32"/>
  <c r="H95" i="32" s="1"/>
  <c r="K94" i="32"/>
  <c r="L94" i="32" s="1"/>
  <c r="I94" i="32"/>
  <c r="J94" i="32" s="1"/>
  <c r="G94" i="32"/>
  <c r="H94" i="32" s="1"/>
  <c r="M94" i="32" s="1"/>
  <c r="K93" i="32"/>
  <c r="L93" i="32" s="1"/>
  <c r="I93" i="32"/>
  <c r="J93" i="32" s="1"/>
  <c r="G93" i="32"/>
  <c r="H93" i="32" s="1"/>
  <c r="M93" i="32" s="1"/>
  <c r="R92" i="32"/>
  <c r="Q92" i="32"/>
  <c r="K92" i="32"/>
  <c r="L92" i="32" s="1"/>
  <c r="I92" i="32"/>
  <c r="J92" i="32" s="1"/>
  <c r="G92" i="32"/>
  <c r="H92" i="32" s="1"/>
  <c r="M92" i="32" s="1"/>
  <c r="K91" i="32"/>
  <c r="L91" i="32" s="1"/>
  <c r="I91" i="32"/>
  <c r="J91" i="32" s="1"/>
  <c r="G91" i="32"/>
  <c r="H91" i="32" s="1"/>
  <c r="M91" i="32" s="1"/>
  <c r="K90" i="32"/>
  <c r="L90" i="32" s="1"/>
  <c r="I90" i="32"/>
  <c r="J90" i="32" s="1"/>
  <c r="G90" i="32"/>
  <c r="H90" i="32" s="1"/>
  <c r="M90" i="32" s="1"/>
  <c r="V89" i="32"/>
  <c r="R89" i="32"/>
  <c r="T89" i="32" s="1"/>
  <c r="K89" i="32"/>
  <c r="L89" i="32" s="1"/>
  <c r="I89" i="32"/>
  <c r="J89" i="32" s="1"/>
  <c r="G89" i="32"/>
  <c r="H89" i="32" s="1"/>
  <c r="M89" i="32" s="1"/>
  <c r="K88" i="32"/>
  <c r="L88" i="32" s="1"/>
  <c r="I88" i="32"/>
  <c r="J88" i="32" s="1"/>
  <c r="G88" i="32"/>
  <c r="H88" i="32" s="1"/>
  <c r="M88" i="32" s="1"/>
  <c r="K87" i="32"/>
  <c r="L87" i="32" s="1"/>
  <c r="I87" i="32"/>
  <c r="J87" i="32" s="1"/>
  <c r="G87" i="32"/>
  <c r="H87" i="32" s="1"/>
  <c r="M87" i="32" s="1"/>
  <c r="K86" i="32"/>
  <c r="L86" i="32" s="1"/>
  <c r="J86" i="32"/>
  <c r="I86" i="32"/>
  <c r="G86" i="32"/>
  <c r="H86" i="32" s="1"/>
  <c r="M86" i="32" s="1"/>
  <c r="K85" i="32"/>
  <c r="L85" i="32" s="1"/>
  <c r="I85" i="32"/>
  <c r="J85" i="32" s="1"/>
  <c r="G85" i="32"/>
  <c r="H85" i="32" s="1"/>
  <c r="M85" i="32" s="1"/>
  <c r="K84" i="32"/>
  <c r="L84" i="32" s="1"/>
  <c r="I84" i="32"/>
  <c r="J84" i="32" s="1"/>
  <c r="G84" i="32"/>
  <c r="H84" i="32" s="1"/>
  <c r="M84" i="32" s="1"/>
  <c r="K83" i="32"/>
  <c r="L83" i="32" s="1"/>
  <c r="I83" i="32"/>
  <c r="J83" i="32" s="1"/>
  <c r="G83" i="32"/>
  <c r="H83" i="32" s="1"/>
  <c r="M83" i="32" s="1"/>
  <c r="K82" i="32"/>
  <c r="L82" i="32" s="1"/>
  <c r="I82" i="32"/>
  <c r="J82" i="32" s="1"/>
  <c r="G82" i="32"/>
  <c r="H82" i="32" s="1"/>
  <c r="M82" i="32" s="1"/>
  <c r="K81" i="32"/>
  <c r="L81" i="32" s="1"/>
  <c r="I81" i="32"/>
  <c r="J81" i="32" s="1"/>
  <c r="G81" i="32"/>
  <c r="H81" i="32" s="1"/>
  <c r="M81" i="32" s="1"/>
  <c r="V80" i="32"/>
  <c r="R80" i="32"/>
  <c r="T80" i="32" s="1"/>
  <c r="Q80" i="32"/>
  <c r="S80" i="32" s="1"/>
  <c r="K80" i="32"/>
  <c r="L80" i="32" s="1"/>
  <c r="O80" i="32" s="1"/>
  <c r="I80" i="32"/>
  <c r="J80" i="32" s="1"/>
  <c r="N80" i="32" s="1"/>
  <c r="P80" i="32" s="1"/>
  <c r="G80" i="32"/>
  <c r="H80" i="32" s="1"/>
  <c r="M80" i="32" s="1"/>
  <c r="L79" i="32"/>
  <c r="K79" i="32"/>
  <c r="I79" i="32"/>
  <c r="J79" i="32" s="1"/>
  <c r="G79" i="32"/>
  <c r="H79" i="32" s="1"/>
  <c r="M79" i="32" s="1"/>
  <c r="K78" i="32"/>
  <c r="L78" i="32" s="1"/>
  <c r="I78" i="32"/>
  <c r="J78" i="32" s="1"/>
  <c r="G78" i="32"/>
  <c r="H78" i="32" s="1"/>
  <c r="M78" i="32" s="1"/>
  <c r="K77" i="32"/>
  <c r="L77" i="32" s="1"/>
  <c r="I77" i="32"/>
  <c r="J77" i="32" s="1"/>
  <c r="G77" i="32"/>
  <c r="H77" i="32" s="1"/>
  <c r="M77" i="32" s="1"/>
  <c r="K76" i="32"/>
  <c r="L76" i="32" s="1"/>
  <c r="I76" i="32"/>
  <c r="J76" i="32" s="1"/>
  <c r="G76" i="32"/>
  <c r="H76" i="32" s="1"/>
  <c r="M76" i="32" s="1"/>
  <c r="K75" i="32"/>
  <c r="L75" i="32" s="1"/>
  <c r="I75" i="32"/>
  <c r="J75" i="32" s="1"/>
  <c r="G75" i="32"/>
  <c r="H75" i="32" s="1"/>
  <c r="M75" i="32" s="1"/>
  <c r="L74" i="32"/>
  <c r="O74" i="32" s="1"/>
  <c r="K74" i="32"/>
  <c r="I74" i="32"/>
  <c r="J74" i="32" s="1"/>
  <c r="N74" i="32" s="1"/>
  <c r="G74" i="32"/>
  <c r="H74" i="32" s="1"/>
  <c r="M74" i="32" s="1"/>
  <c r="K73" i="32"/>
  <c r="L73" i="32" s="1"/>
  <c r="I73" i="32"/>
  <c r="J73" i="32" s="1"/>
  <c r="G73" i="32"/>
  <c r="H73" i="32" s="1"/>
  <c r="M73" i="32" s="1"/>
  <c r="V72" i="32"/>
  <c r="T72" i="32"/>
  <c r="R72" i="32"/>
  <c r="Q72" i="32"/>
  <c r="S72" i="32" s="1"/>
  <c r="K72" i="32"/>
  <c r="L72" i="32" s="1"/>
  <c r="J72" i="32"/>
  <c r="I72" i="32"/>
  <c r="G72" i="32"/>
  <c r="H72" i="32" s="1"/>
  <c r="M72" i="32" s="1"/>
  <c r="K71" i="32"/>
  <c r="L71" i="32" s="1"/>
  <c r="I71" i="32"/>
  <c r="J71" i="32" s="1"/>
  <c r="G71" i="32"/>
  <c r="H71" i="32" s="1"/>
  <c r="M71" i="32" s="1"/>
  <c r="K70" i="32"/>
  <c r="L70" i="32" s="1"/>
  <c r="I70" i="32"/>
  <c r="J70" i="32" s="1"/>
  <c r="G70" i="32"/>
  <c r="H70" i="32" s="1"/>
  <c r="M70" i="32" s="1"/>
  <c r="K69" i="32"/>
  <c r="L69" i="32" s="1"/>
  <c r="I69" i="32"/>
  <c r="J69" i="32" s="1"/>
  <c r="G69" i="32"/>
  <c r="H69" i="32" s="1"/>
  <c r="M69" i="32" s="1"/>
  <c r="K68" i="32"/>
  <c r="L68" i="32" s="1"/>
  <c r="I68" i="32"/>
  <c r="J68" i="32" s="1"/>
  <c r="H68" i="32"/>
  <c r="M68" i="32" s="1"/>
  <c r="G68" i="32"/>
  <c r="K67" i="32"/>
  <c r="L67" i="32" s="1"/>
  <c r="I67" i="32"/>
  <c r="J67" i="32" s="1"/>
  <c r="G67" i="32"/>
  <c r="H67" i="32" s="1"/>
  <c r="M67" i="32" s="1"/>
  <c r="V66" i="32"/>
  <c r="R66" i="32"/>
  <c r="T66" i="32" s="1"/>
  <c r="U66" i="32" s="1"/>
  <c r="Q66" i="32"/>
  <c r="L66" i="32"/>
  <c r="K66" i="32"/>
  <c r="I66" i="32"/>
  <c r="J66" i="32" s="1"/>
  <c r="G66" i="32"/>
  <c r="H66" i="32" s="1"/>
  <c r="K65" i="32"/>
  <c r="L65" i="32" s="1"/>
  <c r="I65" i="32"/>
  <c r="J65" i="32" s="1"/>
  <c r="G65" i="32"/>
  <c r="H65" i="32" s="1"/>
  <c r="M65" i="32" s="1"/>
  <c r="K64" i="32"/>
  <c r="L64" i="32" s="1"/>
  <c r="I64" i="32"/>
  <c r="J64" i="32" s="1"/>
  <c r="G64" i="32"/>
  <c r="H64" i="32" s="1"/>
  <c r="M64" i="32" s="1"/>
  <c r="V63" i="32"/>
  <c r="R63" i="32"/>
  <c r="T63" i="32" s="1"/>
  <c r="Q63" i="32"/>
  <c r="S63" i="32" s="1"/>
  <c r="K63" i="32"/>
  <c r="L63" i="32" s="1"/>
  <c r="O63" i="32" s="1"/>
  <c r="I63" i="32"/>
  <c r="J63" i="32" s="1"/>
  <c r="N63" i="32" s="1"/>
  <c r="G63" i="32"/>
  <c r="H63" i="32" s="1"/>
  <c r="M63" i="32" s="1"/>
  <c r="K62" i="32"/>
  <c r="L62" i="32" s="1"/>
  <c r="I62" i="32"/>
  <c r="J62" i="32" s="1"/>
  <c r="G62" i="32"/>
  <c r="H62" i="32" s="1"/>
  <c r="M62" i="32" s="1"/>
  <c r="K61" i="32"/>
  <c r="L61" i="32" s="1"/>
  <c r="I61" i="32"/>
  <c r="J61" i="32" s="1"/>
  <c r="G61" i="32"/>
  <c r="H61" i="32" s="1"/>
  <c r="M61" i="32" s="1"/>
  <c r="K60" i="32"/>
  <c r="L60" i="32" s="1"/>
  <c r="I60" i="32"/>
  <c r="J60" i="32" s="1"/>
  <c r="G60" i="32"/>
  <c r="H60" i="32" s="1"/>
  <c r="M60" i="32" s="1"/>
  <c r="K59" i="32"/>
  <c r="L59" i="32" s="1"/>
  <c r="O59" i="32" s="1"/>
  <c r="I59" i="32"/>
  <c r="J59" i="32" s="1"/>
  <c r="N59" i="32" s="1"/>
  <c r="G59" i="32"/>
  <c r="H59" i="32" s="1"/>
  <c r="M59" i="32" s="1"/>
  <c r="K58" i="32"/>
  <c r="L58" i="32" s="1"/>
  <c r="I58" i="32"/>
  <c r="J58" i="32" s="1"/>
  <c r="G58" i="32"/>
  <c r="H58" i="32" s="1"/>
  <c r="M58" i="32" s="1"/>
  <c r="K57" i="32"/>
  <c r="L57" i="32" s="1"/>
  <c r="I57" i="32"/>
  <c r="J57" i="32" s="1"/>
  <c r="G57" i="32"/>
  <c r="H57" i="32" s="1"/>
  <c r="M57" i="32" s="1"/>
  <c r="V56" i="32"/>
  <c r="R56" i="32"/>
  <c r="T56" i="32" s="1"/>
  <c r="Q56" i="32"/>
  <c r="K56" i="32"/>
  <c r="L56" i="32" s="1"/>
  <c r="I56" i="32"/>
  <c r="J56" i="32" s="1"/>
  <c r="G56" i="32"/>
  <c r="H56" i="32" s="1"/>
  <c r="M56" i="32" s="1"/>
  <c r="K55" i="32"/>
  <c r="L55" i="32" s="1"/>
  <c r="I55" i="32"/>
  <c r="J55" i="32" s="1"/>
  <c r="G55" i="32"/>
  <c r="H55" i="32" s="1"/>
  <c r="M55" i="32" s="1"/>
  <c r="K54" i="32"/>
  <c r="L54" i="32" s="1"/>
  <c r="I54" i="32"/>
  <c r="J54" i="32" s="1"/>
  <c r="G54" i="32"/>
  <c r="H54" i="32" s="1"/>
  <c r="M54" i="32" s="1"/>
  <c r="L53" i="32"/>
  <c r="K53" i="32"/>
  <c r="I53" i="32"/>
  <c r="J53" i="32" s="1"/>
  <c r="G53" i="32"/>
  <c r="H53" i="32" s="1"/>
  <c r="M53" i="32" s="1"/>
  <c r="K52" i="32"/>
  <c r="L52" i="32" s="1"/>
  <c r="I52" i="32"/>
  <c r="J52" i="32" s="1"/>
  <c r="G52" i="32"/>
  <c r="H52" i="32" s="1"/>
  <c r="M52" i="32" s="1"/>
  <c r="V51" i="32"/>
  <c r="R51" i="32"/>
  <c r="T51" i="32" s="1"/>
  <c r="Q51" i="32"/>
  <c r="K51" i="32"/>
  <c r="L51" i="32" s="1"/>
  <c r="I51" i="32"/>
  <c r="J51" i="32" s="1"/>
  <c r="G51" i="32"/>
  <c r="H51" i="32" s="1"/>
  <c r="M51" i="32" s="1"/>
  <c r="K50" i="32"/>
  <c r="L50" i="32" s="1"/>
  <c r="I50" i="32"/>
  <c r="J50" i="32" s="1"/>
  <c r="G50" i="32"/>
  <c r="H50" i="32" s="1"/>
  <c r="M50" i="32" s="1"/>
  <c r="K49" i="32"/>
  <c r="L49" i="32" s="1"/>
  <c r="O49" i="32" s="1"/>
  <c r="I49" i="32"/>
  <c r="J49" i="32" s="1"/>
  <c r="N49" i="32" s="1"/>
  <c r="G49" i="32"/>
  <c r="H49" i="32" s="1"/>
  <c r="M49" i="32" s="1"/>
  <c r="V48" i="32"/>
  <c r="R48" i="32"/>
  <c r="T48" i="32" s="1"/>
  <c r="Q48" i="32"/>
  <c r="S48" i="32" s="1"/>
  <c r="K48" i="32"/>
  <c r="L48" i="32" s="1"/>
  <c r="I48" i="32"/>
  <c r="J48" i="32" s="1"/>
  <c r="G48" i="32"/>
  <c r="H48" i="32" s="1"/>
  <c r="M48" i="32" s="1"/>
  <c r="K47" i="32"/>
  <c r="L47" i="32" s="1"/>
  <c r="I47" i="32"/>
  <c r="J47" i="32" s="1"/>
  <c r="G47" i="32"/>
  <c r="H47" i="32" s="1"/>
  <c r="M47" i="32" s="1"/>
  <c r="K46" i="32"/>
  <c r="L46" i="32" s="1"/>
  <c r="I46" i="32"/>
  <c r="J46" i="32" s="1"/>
  <c r="G46" i="32"/>
  <c r="H46" i="32" s="1"/>
  <c r="M46" i="32" s="1"/>
  <c r="K45" i="32"/>
  <c r="L45" i="32" s="1"/>
  <c r="I45" i="32"/>
  <c r="J45" i="32" s="1"/>
  <c r="G45" i="32"/>
  <c r="H45" i="32" s="1"/>
  <c r="M45" i="32" s="1"/>
  <c r="K44" i="32"/>
  <c r="L44" i="32" s="1"/>
  <c r="I44" i="32"/>
  <c r="J44" i="32" s="1"/>
  <c r="G44" i="32"/>
  <c r="H44" i="32" s="1"/>
  <c r="M44" i="32" s="1"/>
  <c r="V43" i="32"/>
  <c r="R43" i="32"/>
  <c r="T43" i="32" s="1"/>
  <c r="Q43" i="32"/>
  <c r="S43" i="32" s="1"/>
  <c r="K43" i="32"/>
  <c r="L43" i="32" s="1"/>
  <c r="I43" i="32"/>
  <c r="J43" i="32" s="1"/>
  <c r="G43" i="32"/>
  <c r="H43" i="32" s="1"/>
  <c r="K42" i="32"/>
  <c r="L42" i="32" s="1"/>
  <c r="I42" i="32"/>
  <c r="J42" i="32" s="1"/>
  <c r="G42" i="32"/>
  <c r="H42" i="32" s="1"/>
  <c r="M42" i="32" s="1"/>
  <c r="K41" i="32"/>
  <c r="L41" i="32" s="1"/>
  <c r="I41" i="32"/>
  <c r="J41" i="32" s="1"/>
  <c r="N41" i="32" s="1"/>
  <c r="P41" i="32" s="1"/>
  <c r="G41" i="32"/>
  <c r="H41" i="32" s="1"/>
  <c r="M41" i="32" s="1"/>
  <c r="K40" i="32"/>
  <c r="L40" i="32" s="1"/>
  <c r="I40" i="32"/>
  <c r="J40" i="32" s="1"/>
  <c r="G40" i="32"/>
  <c r="H40" i="32" s="1"/>
  <c r="M40" i="32" s="1"/>
  <c r="K39" i="32"/>
  <c r="L39" i="32" s="1"/>
  <c r="I39" i="32"/>
  <c r="J39" i="32" s="1"/>
  <c r="G39" i="32"/>
  <c r="H39" i="32" s="1"/>
  <c r="M39" i="32" s="1"/>
  <c r="L38" i="32"/>
  <c r="O38" i="32" s="1"/>
  <c r="K38" i="32"/>
  <c r="I38" i="32"/>
  <c r="J38" i="32" s="1"/>
  <c r="N38" i="32" s="1"/>
  <c r="G38" i="32"/>
  <c r="H38" i="32" s="1"/>
  <c r="M38" i="32" s="1"/>
  <c r="V37" i="32"/>
  <c r="R37" i="32"/>
  <c r="T37" i="32" s="1"/>
  <c r="Q37" i="32"/>
  <c r="S37" i="32" s="1"/>
  <c r="K37" i="32"/>
  <c r="L37" i="32" s="1"/>
  <c r="I37" i="32"/>
  <c r="J37" i="32" s="1"/>
  <c r="G37" i="32"/>
  <c r="H37" i="32" s="1"/>
  <c r="M37" i="32" s="1"/>
  <c r="K36" i="32"/>
  <c r="L36" i="32" s="1"/>
  <c r="I36" i="32"/>
  <c r="J36" i="32" s="1"/>
  <c r="G36" i="32"/>
  <c r="H36" i="32" s="1"/>
  <c r="M36" i="32" s="1"/>
  <c r="K35" i="32"/>
  <c r="L35" i="32" s="1"/>
  <c r="I35" i="32"/>
  <c r="J35" i="32" s="1"/>
  <c r="G35" i="32"/>
  <c r="H35" i="32" s="1"/>
  <c r="M35" i="32" s="1"/>
  <c r="R34" i="32"/>
  <c r="K34" i="32"/>
  <c r="L34" i="32" s="1"/>
  <c r="I34" i="32"/>
  <c r="J34" i="32" s="1"/>
  <c r="G34" i="32"/>
  <c r="H34" i="32" s="1"/>
  <c r="M34" i="32" s="1"/>
  <c r="K33" i="32"/>
  <c r="L33" i="32" s="1"/>
  <c r="I33" i="32"/>
  <c r="J33" i="32" s="1"/>
  <c r="G33" i="32"/>
  <c r="H33" i="32" s="1"/>
  <c r="M33" i="32" s="1"/>
  <c r="Q32" i="32"/>
  <c r="K32" i="32"/>
  <c r="L32" i="32" s="1"/>
  <c r="I32" i="32"/>
  <c r="J32" i="32" s="1"/>
  <c r="G32" i="32"/>
  <c r="H32" i="32" s="1"/>
  <c r="M32" i="32" s="1"/>
  <c r="R31" i="32"/>
  <c r="Q31" i="32"/>
  <c r="K31" i="32"/>
  <c r="L31" i="32" s="1"/>
  <c r="I31" i="32"/>
  <c r="J31" i="32" s="1"/>
  <c r="G31" i="32"/>
  <c r="H31" i="32" s="1"/>
  <c r="M31" i="32" s="1"/>
  <c r="K30" i="32"/>
  <c r="L30" i="32" s="1"/>
  <c r="I30" i="32"/>
  <c r="J30" i="32" s="1"/>
  <c r="G30" i="32"/>
  <c r="H30" i="32" s="1"/>
  <c r="M30" i="32" s="1"/>
  <c r="R29" i="32"/>
  <c r="Q29" i="32"/>
  <c r="K29" i="32"/>
  <c r="L29" i="32" s="1"/>
  <c r="I29" i="32"/>
  <c r="J29" i="32" s="1"/>
  <c r="G29" i="32"/>
  <c r="H29" i="32" s="1"/>
  <c r="M29" i="32" s="1"/>
  <c r="K28" i="32"/>
  <c r="L28" i="32" s="1"/>
  <c r="I28" i="32"/>
  <c r="J28" i="32" s="1"/>
  <c r="G28" i="32"/>
  <c r="H28" i="32" s="1"/>
  <c r="M28" i="32" s="1"/>
  <c r="K27" i="32"/>
  <c r="L27" i="32" s="1"/>
  <c r="I27" i="32"/>
  <c r="J27" i="32" s="1"/>
  <c r="G27" i="32"/>
  <c r="H27" i="32" s="1"/>
  <c r="M27" i="32" s="1"/>
  <c r="V26" i="32"/>
  <c r="R26" i="32"/>
  <c r="T26" i="32" s="1"/>
  <c r="Q26" i="32"/>
  <c r="K26" i="32"/>
  <c r="L26" i="32" s="1"/>
  <c r="I26" i="32"/>
  <c r="J26" i="32" s="1"/>
  <c r="G26" i="32"/>
  <c r="H26" i="32" s="1"/>
  <c r="M26" i="32" s="1"/>
  <c r="V25" i="32"/>
  <c r="R25" i="32"/>
  <c r="T25" i="32" s="1"/>
  <c r="Q25" i="32"/>
  <c r="S25" i="32" s="1"/>
  <c r="U25" i="32" s="1"/>
  <c r="K25" i="32"/>
  <c r="L25" i="32" s="1"/>
  <c r="I25" i="32"/>
  <c r="J25" i="32" s="1"/>
  <c r="G25" i="32"/>
  <c r="H25" i="32" s="1"/>
  <c r="R24" i="32"/>
  <c r="Q24" i="32"/>
  <c r="K24" i="32"/>
  <c r="L24" i="32" s="1"/>
  <c r="I24" i="32"/>
  <c r="J24" i="32" s="1"/>
  <c r="G24" i="32"/>
  <c r="H24" i="32" s="1"/>
  <c r="M24" i="32" s="1"/>
  <c r="K23" i="32"/>
  <c r="L23" i="32" s="1"/>
  <c r="I23" i="32"/>
  <c r="J23" i="32" s="1"/>
  <c r="G23" i="32"/>
  <c r="H23" i="32" s="1"/>
  <c r="M23" i="32" s="1"/>
  <c r="R22" i="32"/>
  <c r="Q22" i="32"/>
  <c r="K22" i="32"/>
  <c r="L22" i="32" s="1"/>
  <c r="I22" i="32"/>
  <c r="J22" i="32" s="1"/>
  <c r="G22" i="32"/>
  <c r="H22" i="32" s="1"/>
  <c r="M22" i="32" s="1"/>
  <c r="K21" i="32"/>
  <c r="L21" i="32" s="1"/>
  <c r="I21" i="32"/>
  <c r="J21" i="32" s="1"/>
  <c r="G21" i="32"/>
  <c r="H21" i="32" s="1"/>
  <c r="M21" i="32" s="1"/>
  <c r="K20" i="32"/>
  <c r="L20" i="32" s="1"/>
  <c r="I20" i="32"/>
  <c r="J20" i="32" s="1"/>
  <c r="G20" i="32"/>
  <c r="H20" i="32" s="1"/>
  <c r="M20" i="32" s="1"/>
  <c r="R19" i="32"/>
  <c r="Q19" i="32"/>
  <c r="K19" i="32"/>
  <c r="L19" i="32" s="1"/>
  <c r="I19" i="32"/>
  <c r="J19" i="32" s="1"/>
  <c r="G19" i="32"/>
  <c r="H19" i="32" s="1"/>
  <c r="M19" i="32" s="1"/>
  <c r="K18" i="32"/>
  <c r="L18" i="32" s="1"/>
  <c r="I18" i="32"/>
  <c r="J18" i="32" s="1"/>
  <c r="G18" i="32"/>
  <c r="H18" i="32" s="1"/>
  <c r="M18" i="32" s="1"/>
  <c r="K17" i="32"/>
  <c r="L17" i="32" s="1"/>
  <c r="I17" i="32"/>
  <c r="J17" i="32" s="1"/>
  <c r="G17" i="32"/>
  <c r="H17" i="32" s="1"/>
  <c r="M17" i="32" s="1"/>
  <c r="K16" i="32"/>
  <c r="L16" i="32" s="1"/>
  <c r="I16" i="32"/>
  <c r="J16" i="32" s="1"/>
  <c r="G16" i="32"/>
  <c r="H16" i="32" s="1"/>
  <c r="M16" i="32" s="1"/>
  <c r="V15" i="32"/>
  <c r="R15" i="32"/>
  <c r="T15" i="32" s="1"/>
  <c r="Q15" i="32"/>
  <c r="S15" i="32" s="1"/>
  <c r="L15" i="32"/>
  <c r="O15" i="32" s="1"/>
  <c r="K15" i="32"/>
  <c r="I15" i="32"/>
  <c r="J15" i="32" s="1"/>
  <c r="N15" i="32" s="1"/>
  <c r="G15" i="32"/>
  <c r="H15" i="32" s="1"/>
  <c r="M15" i="32" s="1"/>
  <c r="K14" i="32"/>
  <c r="L14" i="32" s="1"/>
  <c r="I14" i="32"/>
  <c r="J14" i="32" s="1"/>
  <c r="G14" i="32"/>
  <c r="H14" i="32" s="1"/>
  <c r="M14" i="32" s="1"/>
  <c r="K13" i="32"/>
  <c r="L13" i="32" s="1"/>
  <c r="I13" i="32"/>
  <c r="J13" i="32" s="1"/>
  <c r="G13" i="32"/>
  <c r="H13" i="32" s="1"/>
  <c r="M13" i="32" s="1"/>
  <c r="R12" i="32"/>
  <c r="Q12" i="32"/>
  <c r="K12" i="32"/>
  <c r="L12" i="32" s="1"/>
  <c r="I12" i="32"/>
  <c r="J12" i="32" s="1"/>
  <c r="G12" i="32"/>
  <c r="H12" i="32" s="1"/>
  <c r="M12" i="32" s="1"/>
  <c r="R11" i="32"/>
  <c r="K11" i="32"/>
  <c r="L11" i="32" s="1"/>
  <c r="I11" i="32"/>
  <c r="J11" i="32" s="1"/>
  <c r="G11" i="32"/>
  <c r="H11" i="32" s="1"/>
  <c r="M11" i="32" s="1"/>
  <c r="K10" i="32"/>
  <c r="L10" i="32" s="1"/>
  <c r="I10" i="32"/>
  <c r="J10" i="32" s="1"/>
  <c r="G10" i="32"/>
  <c r="H10" i="32" s="1"/>
  <c r="M10" i="32" s="1"/>
  <c r="K9" i="32"/>
  <c r="L9" i="32" s="1"/>
  <c r="I9" i="32"/>
  <c r="J9" i="32" s="1"/>
  <c r="G9" i="32"/>
  <c r="H9" i="32" s="1"/>
  <c r="M9" i="32" s="1"/>
  <c r="R8" i="32"/>
  <c r="K8" i="32"/>
  <c r="L8" i="32" s="1"/>
  <c r="I8" i="32"/>
  <c r="J8" i="32" s="1"/>
  <c r="G8" i="32"/>
  <c r="H8" i="32" s="1"/>
  <c r="M8" i="32" s="1"/>
  <c r="R7" i="32"/>
  <c r="K7" i="32"/>
  <c r="L7" i="32" s="1"/>
  <c r="I7" i="32"/>
  <c r="J7" i="32" s="1"/>
  <c r="G7" i="32"/>
  <c r="H7" i="32" s="1"/>
  <c r="M7" i="32" s="1"/>
  <c r="K6" i="32"/>
  <c r="L6" i="32" s="1"/>
  <c r="I6" i="32"/>
  <c r="J6" i="32" s="1"/>
  <c r="G6" i="32"/>
  <c r="H6" i="32" s="1"/>
  <c r="M6" i="32" s="1"/>
  <c r="K5" i="32"/>
  <c r="L5" i="32" s="1"/>
  <c r="I5" i="32"/>
  <c r="J5" i="32" s="1"/>
  <c r="G5" i="32"/>
  <c r="H5" i="32" s="1"/>
  <c r="M5" i="32" s="1"/>
  <c r="R4" i="32"/>
  <c r="K4" i="32"/>
  <c r="L4" i="32" s="1"/>
  <c r="I4" i="32"/>
  <c r="J4" i="32" s="1"/>
  <c r="G4" i="32"/>
  <c r="H4" i="32" s="1"/>
  <c r="M4" i="32" s="1"/>
  <c r="U43" i="32" l="1"/>
  <c r="P150" i="32"/>
  <c r="P49" i="32"/>
  <c r="P285" i="32"/>
  <c r="P74" i="32"/>
  <c r="P194" i="32"/>
  <c r="P59" i="32"/>
  <c r="P129" i="32"/>
  <c r="U133" i="32"/>
  <c r="U204" i="32"/>
  <c r="P63" i="32"/>
  <c r="P232" i="32"/>
  <c r="P173" i="32"/>
  <c r="P38" i="32"/>
  <c r="U138" i="32"/>
  <c r="P162" i="32"/>
  <c r="U162" i="32"/>
  <c r="U284" i="32"/>
  <c r="U310" i="32"/>
  <c r="U313" i="32"/>
  <c r="U26" i="32"/>
  <c r="U72" i="32"/>
  <c r="U89" i="32"/>
  <c r="P15" i="32"/>
  <c r="U37" i="32"/>
  <c r="U51" i="32"/>
  <c r="U56" i="32"/>
  <c r="U80" i="32"/>
  <c r="U15" i="32"/>
  <c r="U48" i="32"/>
  <c r="U63" i="32"/>
  <c r="U111" i="32"/>
  <c r="U139" i="32"/>
  <c r="P135" i="32"/>
  <c r="U140" i="32"/>
  <c r="P128" i="32"/>
  <c r="U222" i="32"/>
  <c r="P205" i="32"/>
  <c r="U276" i="32"/>
  <c r="U293" i="32"/>
  <c r="D3" i="30" l="1"/>
  <c r="F3" i="30"/>
  <c r="H3" i="30"/>
  <c r="M3" i="30"/>
  <c r="U3" i="30" s="1"/>
  <c r="N3" i="30"/>
  <c r="O3" i="30"/>
  <c r="P3" i="30"/>
  <c r="G3" i="30" s="1"/>
  <c r="I3" i="30" s="1"/>
  <c r="Q3" i="30"/>
  <c r="R3" i="30"/>
  <c r="D4" i="30"/>
  <c r="F4" i="30"/>
  <c r="H4" i="30"/>
  <c r="N4" i="30"/>
  <c r="K4" i="30" s="1"/>
  <c r="T4" i="30" s="1"/>
  <c r="O4" i="30"/>
  <c r="P4" i="30"/>
  <c r="G4" i="30" s="1"/>
  <c r="S4" i="30" s="1"/>
  <c r="Q4" i="30"/>
  <c r="R4" i="30"/>
  <c r="D5" i="30"/>
  <c r="F5" i="30"/>
  <c r="F6" i="30" s="1"/>
  <c r="H5" i="30"/>
  <c r="N5" i="30"/>
  <c r="K5" i="30" s="1"/>
  <c r="T5" i="30" s="1"/>
  <c r="O5" i="30"/>
  <c r="M5" i="30" s="1"/>
  <c r="U5" i="30" s="1"/>
  <c r="P5" i="30"/>
  <c r="Q5" i="30"/>
  <c r="R5" i="30"/>
  <c r="C6" i="30"/>
  <c r="E6" i="30"/>
  <c r="J6" i="30"/>
  <c r="L6" i="30"/>
  <c r="Q6" i="30"/>
  <c r="D7" i="30"/>
  <c r="F7" i="30"/>
  <c r="F11" i="30" s="1"/>
  <c r="H7" i="30"/>
  <c r="M7" i="30"/>
  <c r="U7" i="30" s="1"/>
  <c r="N7" i="30"/>
  <c r="K7" i="30" s="1"/>
  <c r="O7" i="30"/>
  <c r="P7" i="30"/>
  <c r="G7" i="30" s="1"/>
  <c r="I7" i="30" s="1"/>
  <c r="Q7" i="30"/>
  <c r="R7" i="30"/>
  <c r="D8" i="30"/>
  <c r="F8" i="30"/>
  <c r="H8" i="30"/>
  <c r="N8" i="30"/>
  <c r="K8" i="30" s="1"/>
  <c r="T8" i="30" s="1"/>
  <c r="O8" i="30"/>
  <c r="P8" i="30"/>
  <c r="G8" i="30" s="1"/>
  <c r="I8" i="30" s="1"/>
  <c r="Q8" i="30"/>
  <c r="R8" i="30"/>
  <c r="S8" i="30"/>
  <c r="D9" i="30"/>
  <c r="F9" i="30"/>
  <c r="H9" i="30"/>
  <c r="N9" i="30"/>
  <c r="K9" i="30" s="1"/>
  <c r="T9" i="30" s="1"/>
  <c r="O9" i="30"/>
  <c r="M9" i="30" s="1"/>
  <c r="U9" i="30" s="1"/>
  <c r="P9" i="30"/>
  <c r="Q9" i="30"/>
  <c r="R9" i="30"/>
  <c r="D10" i="30"/>
  <c r="F10" i="30"/>
  <c r="H10" i="30"/>
  <c r="K10" i="30"/>
  <c r="T10" i="30" s="1"/>
  <c r="N10" i="30"/>
  <c r="O10" i="30"/>
  <c r="M10" i="30" s="1"/>
  <c r="U10" i="30" s="1"/>
  <c r="P10" i="30"/>
  <c r="G10" i="30" s="1"/>
  <c r="Q10" i="30"/>
  <c r="R10" i="30"/>
  <c r="C11" i="30"/>
  <c r="E11" i="30"/>
  <c r="J11" i="30"/>
  <c r="L11" i="30"/>
  <c r="D12" i="30"/>
  <c r="F12" i="30"/>
  <c r="H12" i="30"/>
  <c r="N12" i="30"/>
  <c r="K12" i="30" s="1"/>
  <c r="T12" i="30" s="1"/>
  <c r="O12" i="30"/>
  <c r="M12" i="30" s="1"/>
  <c r="P12" i="30"/>
  <c r="Q12" i="30"/>
  <c r="R12" i="30"/>
  <c r="D13" i="30"/>
  <c r="F13" i="30"/>
  <c r="H13" i="30"/>
  <c r="K13" i="30"/>
  <c r="T13" i="30" s="1"/>
  <c r="N13" i="30"/>
  <c r="O13" i="30"/>
  <c r="M13" i="30" s="1"/>
  <c r="U13" i="30" s="1"/>
  <c r="P13" i="30"/>
  <c r="G13" i="30" s="1"/>
  <c r="Q13" i="30"/>
  <c r="R13" i="30"/>
  <c r="D14" i="30"/>
  <c r="F14" i="30"/>
  <c r="H14" i="30"/>
  <c r="H15" i="30" s="1"/>
  <c r="N14" i="30"/>
  <c r="O14" i="30"/>
  <c r="M14" i="30" s="1"/>
  <c r="U14" i="30" s="1"/>
  <c r="P14" i="30"/>
  <c r="G14" i="30" s="1"/>
  <c r="I14" i="30" s="1"/>
  <c r="Q14" i="30"/>
  <c r="Q15" i="30" s="1"/>
  <c r="R14" i="30"/>
  <c r="R15" i="30" s="1"/>
  <c r="C15" i="30"/>
  <c r="E15" i="30"/>
  <c r="J15" i="30"/>
  <c r="L15" i="30"/>
  <c r="O15" i="30"/>
  <c r="D16" i="30"/>
  <c r="F16" i="30"/>
  <c r="H16" i="30"/>
  <c r="K16" i="30"/>
  <c r="N16" i="30"/>
  <c r="M16" i="30" s="1"/>
  <c r="O16" i="30"/>
  <c r="P16" i="30"/>
  <c r="R16" i="30"/>
  <c r="Q16" i="30" s="1"/>
  <c r="D17" i="30"/>
  <c r="F17" i="30"/>
  <c r="G17" i="30"/>
  <c r="H17" i="30"/>
  <c r="N17" i="30"/>
  <c r="K17" i="30" s="1"/>
  <c r="T17" i="30" s="1"/>
  <c r="O17" i="30"/>
  <c r="M17" i="30" s="1"/>
  <c r="U17" i="30" s="1"/>
  <c r="P17" i="30"/>
  <c r="Q17" i="30"/>
  <c r="R17" i="30"/>
  <c r="D18" i="30"/>
  <c r="F18" i="30"/>
  <c r="F22" i="30" s="1"/>
  <c r="H18" i="30"/>
  <c r="N18" i="30"/>
  <c r="K18" i="30" s="1"/>
  <c r="T18" i="30" s="1"/>
  <c r="O18" i="30"/>
  <c r="M18" i="30" s="1"/>
  <c r="U18" i="30" s="1"/>
  <c r="P18" i="30"/>
  <c r="G18" i="30" s="1"/>
  <c r="I18" i="30" s="1"/>
  <c r="Q18" i="30"/>
  <c r="R18" i="30"/>
  <c r="D19" i="30"/>
  <c r="F19" i="30"/>
  <c r="H19" i="30"/>
  <c r="N19" i="30"/>
  <c r="K19" i="30" s="1"/>
  <c r="T19" i="30" s="1"/>
  <c r="O19" i="30"/>
  <c r="M19" i="30" s="1"/>
  <c r="U19" i="30" s="1"/>
  <c r="P19" i="30"/>
  <c r="G19" i="30" s="1"/>
  <c r="I19" i="30" s="1"/>
  <c r="Q19" i="30"/>
  <c r="R19" i="30"/>
  <c r="D20" i="30"/>
  <c r="F20" i="30"/>
  <c r="H20" i="30"/>
  <c r="N20" i="30"/>
  <c r="K20" i="30" s="1"/>
  <c r="T20" i="30" s="1"/>
  <c r="O20" i="30"/>
  <c r="M20" i="30" s="1"/>
  <c r="U20" i="30" s="1"/>
  <c r="P20" i="30"/>
  <c r="G20" i="30" s="1"/>
  <c r="Q20" i="30"/>
  <c r="R20" i="30"/>
  <c r="D21" i="30"/>
  <c r="F21" i="30"/>
  <c r="H21" i="30"/>
  <c r="K21" i="30"/>
  <c r="N21" i="30"/>
  <c r="O21" i="30"/>
  <c r="M21" i="30" s="1"/>
  <c r="U21" i="30" s="1"/>
  <c r="P21" i="30"/>
  <c r="G21" i="30" s="1"/>
  <c r="Q21" i="30"/>
  <c r="R21" i="30"/>
  <c r="T21" i="30"/>
  <c r="C22" i="30"/>
  <c r="E22" i="30"/>
  <c r="J22" i="30"/>
  <c r="L22" i="30"/>
  <c r="D23" i="30"/>
  <c r="F23" i="30"/>
  <c r="G23" i="30"/>
  <c r="I23" i="30" s="1"/>
  <c r="H23" i="30"/>
  <c r="N23" i="30"/>
  <c r="K23" i="30" s="1"/>
  <c r="O23" i="30"/>
  <c r="P23" i="30"/>
  <c r="Q23" i="30"/>
  <c r="R23" i="30"/>
  <c r="S23" i="30"/>
  <c r="D24" i="30"/>
  <c r="F24" i="30"/>
  <c r="H24" i="30"/>
  <c r="K24" i="30"/>
  <c r="T24" i="30" s="1"/>
  <c r="N24" i="30"/>
  <c r="O24" i="30"/>
  <c r="M24" i="30" s="1"/>
  <c r="U24" i="30" s="1"/>
  <c r="P24" i="30"/>
  <c r="Q24" i="30"/>
  <c r="R24" i="30"/>
  <c r="D25" i="30"/>
  <c r="F25" i="30"/>
  <c r="G25" i="30"/>
  <c r="H25" i="30"/>
  <c r="N25" i="30"/>
  <c r="K25" i="30" s="1"/>
  <c r="T25" i="30" s="1"/>
  <c r="O25" i="30"/>
  <c r="M25" i="30" s="1"/>
  <c r="U25" i="30" s="1"/>
  <c r="P25" i="30"/>
  <c r="Q25" i="30"/>
  <c r="Q26" i="30" s="1"/>
  <c r="R25" i="30"/>
  <c r="C26" i="30"/>
  <c r="E26" i="30"/>
  <c r="F26" i="30"/>
  <c r="J26" i="30"/>
  <c r="L26" i="30"/>
  <c r="R26" i="30"/>
  <c r="D27" i="30"/>
  <c r="F27" i="30"/>
  <c r="H27" i="30"/>
  <c r="H31" i="30" s="1"/>
  <c r="N27" i="30"/>
  <c r="K27" i="30" s="1"/>
  <c r="O27" i="30"/>
  <c r="P27" i="30"/>
  <c r="G27" i="30" s="1"/>
  <c r="Q27" i="30"/>
  <c r="R27" i="30"/>
  <c r="D28" i="30"/>
  <c r="F28" i="30"/>
  <c r="H28" i="30"/>
  <c r="J28" i="30"/>
  <c r="J31" i="30" s="1"/>
  <c r="L28" i="30"/>
  <c r="L32" i="30" s="1"/>
  <c r="M28" i="30"/>
  <c r="N28" i="30"/>
  <c r="K28" i="30" s="1"/>
  <c r="O28" i="30"/>
  <c r="P28" i="30"/>
  <c r="G28" i="30" s="1"/>
  <c r="Q28" i="30"/>
  <c r="R28" i="30"/>
  <c r="D29" i="30"/>
  <c r="F29" i="30"/>
  <c r="H29" i="30"/>
  <c r="N29" i="30"/>
  <c r="O29" i="30"/>
  <c r="P29" i="30"/>
  <c r="G29" i="30" s="1"/>
  <c r="Q29" i="30"/>
  <c r="R29" i="30"/>
  <c r="D30" i="30"/>
  <c r="F30" i="30"/>
  <c r="H30" i="30"/>
  <c r="N30" i="30"/>
  <c r="M30" i="30" s="1"/>
  <c r="U30" i="30" s="1"/>
  <c r="O30" i="30"/>
  <c r="P30" i="30"/>
  <c r="G30" i="30" s="1"/>
  <c r="I30" i="30" s="1"/>
  <c r="R30" i="30"/>
  <c r="Q30" i="30" s="1"/>
  <c r="C31" i="30"/>
  <c r="E31" i="30"/>
  <c r="Q31" i="30"/>
  <c r="C32" i="30"/>
  <c r="E32" i="30"/>
  <c r="J32" i="30"/>
  <c r="I27" i="30" l="1"/>
  <c r="S27" i="30"/>
  <c r="S29" i="30"/>
  <c r="I29" i="30"/>
  <c r="H22" i="30"/>
  <c r="L31" i="30"/>
  <c r="N26" i="30"/>
  <c r="F15" i="30"/>
  <c r="R22" i="30"/>
  <c r="H11" i="30"/>
  <c r="R6" i="30"/>
  <c r="P31" i="30"/>
  <c r="S30" i="30"/>
  <c r="K30" i="30"/>
  <c r="T30" i="30" s="1"/>
  <c r="U28" i="30"/>
  <c r="H26" i="30"/>
  <c r="N11" i="30"/>
  <c r="Q11" i="30"/>
  <c r="D6" i="30"/>
  <c r="D26" i="30"/>
  <c r="D15" i="30"/>
  <c r="D11" i="30"/>
  <c r="D31" i="30"/>
  <c r="O26" i="30"/>
  <c r="M23" i="30"/>
  <c r="N22" i="30"/>
  <c r="I21" i="30"/>
  <c r="S21" i="30"/>
  <c r="K22" i="30"/>
  <c r="T22" i="30" s="1"/>
  <c r="S28" i="30"/>
  <c r="G31" i="30"/>
  <c r="S31" i="30" s="1"/>
  <c r="G24" i="30"/>
  <c r="P26" i="30"/>
  <c r="T23" i="30"/>
  <c r="K26" i="30"/>
  <c r="T26" i="30" s="1"/>
  <c r="S19" i="30"/>
  <c r="Q22" i="30"/>
  <c r="Q32" i="30" s="1"/>
  <c r="G16" i="30"/>
  <c r="P22" i="30"/>
  <c r="K14" i="30"/>
  <c r="N15" i="30"/>
  <c r="I13" i="30"/>
  <c r="S13" i="30"/>
  <c r="G9" i="30"/>
  <c r="G11" i="30" s="1"/>
  <c r="P11" i="30"/>
  <c r="I4" i="30"/>
  <c r="K29" i="30"/>
  <c r="T29" i="30" s="1"/>
  <c r="M29" i="30"/>
  <c r="U29" i="30" s="1"/>
  <c r="T27" i="30"/>
  <c r="K31" i="30"/>
  <c r="T31" i="30" s="1"/>
  <c r="I17" i="30"/>
  <c r="S17" i="30"/>
  <c r="G5" i="30"/>
  <c r="P32" i="30"/>
  <c r="P6" i="30"/>
  <c r="F32" i="30"/>
  <c r="I20" i="30"/>
  <c r="S20" i="30"/>
  <c r="O22" i="30"/>
  <c r="D32" i="30"/>
  <c r="N6" i="30"/>
  <c r="K3" i="30"/>
  <c r="U12" i="30"/>
  <c r="M15" i="30"/>
  <c r="U15" i="30" s="1"/>
  <c r="O11" i="30"/>
  <c r="M8" i="30"/>
  <c r="H32" i="30"/>
  <c r="H6" i="30"/>
  <c r="N32" i="30"/>
  <c r="F31" i="30"/>
  <c r="T28" i="30"/>
  <c r="I28" i="30"/>
  <c r="I31" i="30" s="1"/>
  <c r="M27" i="30"/>
  <c r="O31" i="30"/>
  <c r="I25" i="30"/>
  <c r="S25" i="30"/>
  <c r="T16" i="30"/>
  <c r="U16" i="30"/>
  <c r="M22" i="30"/>
  <c r="U22" i="30" s="1"/>
  <c r="D22" i="30"/>
  <c r="G12" i="30"/>
  <c r="P15" i="30"/>
  <c r="I10" i="30"/>
  <c r="S10" i="30"/>
  <c r="K11" i="30"/>
  <c r="T11" i="30" s="1"/>
  <c r="T7" i="30"/>
  <c r="M4" i="30"/>
  <c r="O6" i="30"/>
  <c r="G6" i="30"/>
  <c r="O32" i="30"/>
  <c r="R31" i="30"/>
  <c r="R32" i="30" s="1"/>
  <c r="N31" i="30"/>
  <c r="S18" i="30"/>
  <c r="S14" i="30"/>
  <c r="S7" i="30"/>
  <c r="S3" i="30"/>
  <c r="G32" i="30" l="1"/>
  <c r="I5" i="30"/>
  <c r="S5" i="30"/>
  <c r="U23" i="30"/>
  <c r="M26" i="30"/>
  <c r="U26" i="30" s="1"/>
  <c r="G22" i="30"/>
  <c r="S22" i="30" s="1"/>
  <c r="I16" i="30"/>
  <c r="I22" i="30" s="1"/>
  <c r="S16" i="30"/>
  <c r="I11" i="30"/>
  <c r="S11" i="30"/>
  <c r="I9" i="30"/>
  <c r="S9" i="30"/>
  <c r="S32" i="30" s="1"/>
  <c r="T14" i="30"/>
  <c r="K15" i="30"/>
  <c r="T15" i="30" s="1"/>
  <c r="G26" i="30"/>
  <c r="S26" i="30" s="1"/>
  <c r="S24" i="30"/>
  <c r="I24" i="30"/>
  <c r="I26" i="30" s="1"/>
  <c r="S6" i="30"/>
  <c r="I6" i="30"/>
  <c r="I12" i="30"/>
  <c r="I15" i="30" s="1"/>
  <c r="S12" i="30"/>
  <c r="G15" i="30"/>
  <c r="S15" i="30" s="1"/>
  <c r="U27" i="30"/>
  <c r="M31" i="30"/>
  <c r="U4" i="30"/>
  <c r="M6" i="30"/>
  <c r="U6" i="30" s="1"/>
  <c r="U8" i="30"/>
  <c r="U32" i="30" s="1"/>
  <c r="M11" i="30"/>
  <c r="U11" i="30" s="1"/>
  <c r="K32" i="30"/>
  <c r="T3" i="30"/>
  <c r="K6" i="30"/>
  <c r="T6" i="30" s="1"/>
  <c r="M32" i="30" l="1"/>
  <c r="U31" i="30"/>
  <c r="T32" i="30"/>
  <c r="I32" i="30"/>
  <c r="D3" i="19" l="1"/>
  <c r="E3" i="19"/>
  <c r="C3" i="19"/>
  <c r="Z8" i="27" l="1"/>
  <c r="Z9" i="27"/>
  <c r="Z10" i="27"/>
  <c r="Z11" i="27"/>
  <c r="Z12" i="27"/>
  <c r="Z13" i="27"/>
  <c r="Z14" i="27"/>
  <c r="Z15" i="27"/>
  <c r="Z16" i="27"/>
  <c r="Z17" i="27"/>
  <c r="Z18" i="27"/>
  <c r="Z19" i="27"/>
  <c r="Z20" i="27"/>
  <c r="Z21" i="27"/>
  <c r="Z22" i="27"/>
  <c r="Z23" i="27"/>
  <c r="Z24" i="27"/>
  <c r="Z25" i="27"/>
  <c r="Z26" i="27"/>
  <c r="Z27" i="27"/>
  <c r="Z28" i="27"/>
  <c r="Z29" i="27"/>
  <c r="Z30" i="27"/>
  <c r="Z31" i="27"/>
  <c r="Z32" i="27"/>
  <c r="Z33" i="27"/>
  <c r="Z34" i="27"/>
  <c r="Z35" i="27"/>
  <c r="Z36" i="27"/>
  <c r="Z37" i="27"/>
  <c r="Z38" i="27"/>
  <c r="Z39" i="27"/>
  <c r="Z40" i="27"/>
  <c r="Z41" i="27"/>
  <c r="Z42" i="27"/>
  <c r="Z43" i="27"/>
  <c r="Z44" i="27"/>
  <c r="Z45" i="27"/>
  <c r="Z46" i="27"/>
  <c r="Z47" i="27"/>
  <c r="Z48" i="27"/>
  <c r="Z49" i="27"/>
  <c r="Z50" i="27"/>
  <c r="Z51" i="27"/>
  <c r="Z52" i="27"/>
  <c r="Z53" i="27"/>
  <c r="Z54" i="27"/>
  <c r="Z55" i="27"/>
  <c r="Z56" i="27"/>
  <c r="Z57" i="27"/>
  <c r="Z58" i="27"/>
  <c r="Z59" i="27"/>
  <c r="Z60" i="27"/>
  <c r="Z61" i="27"/>
  <c r="Z62" i="27"/>
  <c r="Z63" i="27"/>
  <c r="Z64" i="27"/>
  <c r="Z65" i="27"/>
  <c r="Z66" i="27"/>
  <c r="Z67" i="27"/>
  <c r="Z68" i="27"/>
  <c r="Z69" i="27"/>
  <c r="Z70" i="27"/>
  <c r="Z71" i="27"/>
  <c r="Z72" i="27"/>
  <c r="Z73" i="27"/>
  <c r="Z74" i="27"/>
  <c r="Z75" i="27"/>
  <c r="Z76" i="27"/>
  <c r="Z77" i="27"/>
  <c r="Z78" i="27"/>
  <c r="Z79" i="27"/>
  <c r="Z80" i="27"/>
  <c r="Z81" i="27"/>
  <c r="Z82" i="27"/>
  <c r="Z83" i="27"/>
  <c r="Z84" i="27"/>
  <c r="Z85" i="27"/>
  <c r="Z86" i="27"/>
  <c r="Z87" i="27"/>
  <c r="Z88" i="27"/>
  <c r="Z89" i="27"/>
  <c r="Z90" i="27"/>
  <c r="Z91" i="27"/>
  <c r="Z92" i="27"/>
  <c r="Z93" i="27"/>
  <c r="Z94" i="27"/>
  <c r="Z95" i="27"/>
  <c r="Z96" i="27"/>
  <c r="Z97" i="27"/>
  <c r="Z98" i="27"/>
  <c r="Z99" i="27"/>
  <c r="Z100" i="27"/>
  <c r="Z101" i="27"/>
  <c r="Z102" i="27"/>
  <c r="Z103" i="27"/>
  <c r="Z104" i="27"/>
  <c r="Z105" i="27"/>
  <c r="Z106" i="27"/>
  <c r="Z107" i="27"/>
  <c r="Z108" i="27"/>
  <c r="Z109" i="27"/>
  <c r="Z110" i="27"/>
  <c r="Z111" i="27"/>
  <c r="Z112" i="27"/>
  <c r="Z113" i="27"/>
  <c r="Z114" i="27"/>
  <c r="Z115" i="27"/>
  <c r="Z116" i="27"/>
  <c r="Z117" i="27"/>
  <c r="Z118" i="27"/>
  <c r="Z119" i="27"/>
  <c r="Z120" i="27"/>
  <c r="Z121" i="27"/>
  <c r="Z122" i="27"/>
  <c r="Z123" i="27"/>
  <c r="Z124" i="27"/>
  <c r="Z125" i="27"/>
  <c r="Z126" i="27"/>
  <c r="Z127" i="27"/>
  <c r="Z128" i="27"/>
  <c r="Z129" i="27"/>
  <c r="Z130" i="27"/>
  <c r="Z131" i="27"/>
  <c r="Z132" i="27"/>
  <c r="Z133" i="27"/>
  <c r="Z134" i="27"/>
  <c r="Z135" i="27"/>
  <c r="Z136" i="27"/>
  <c r="Z137" i="27"/>
  <c r="Z138" i="27"/>
  <c r="Z139" i="27"/>
  <c r="Z140" i="27"/>
  <c r="Z141" i="27"/>
  <c r="Z142" i="27"/>
  <c r="Z143" i="27"/>
  <c r="Z144" i="27"/>
  <c r="Z145" i="27"/>
  <c r="Z146" i="27"/>
  <c r="Z147" i="27"/>
  <c r="Z148" i="27"/>
  <c r="Z149" i="27"/>
  <c r="Z150" i="27"/>
  <c r="Z151" i="27"/>
  <c r="Z152" i="27"/>
  <c r="Z153" i="27"/>
  <c r="Z154" i="27"/>
  <c r="Z155" i="27"/>
  <c r="Z156" i="27"/>
  <c r="Z157" i="27"/>
  <c r="Z7" i="27"/>
  <c r="J28" i="16"/>
  <c r="J24" i="16"/>
  <c r="J17" i="16"/>
  <c r="J13" i="16"/>
  <c r="I14" i="16"/>
  <c r="I15" i="16"/>
  <c r="I16" i="16"/>
  <c r="I18" i="16"/>
  <c r="I19" i="16"/>
  <c r="I20" i="16"/>
  <c r="I21" i="16"/>
  <c r="I22" i="16"/>
  <c r="I23" i="16"/>
  <c r="I25" i="16"/>
  <c r="I26" i="16"/>
  <c r="I27" i="16"/>
  <c r="I29" i="16"/>
  <c r="I30" i="16"/>
  <c r="I31" i="16"/>
  <c r="I32" i="16"/>
  <c r="J8" i="16"/>
  <c r="I17" i="16" l="1"/>
  <c r="I33" i="16"/>
  <c r="I28" i="16"/>
  <c r="I24" i="16"/>
  <c r="J34" i="16"/>
  <c r="J33" i="16"/>
  <c r="G34" i="16"/>
  <c r="G33" i="16"/>
  <c r="G28" i="16"/>
  <c r="G24" i="16"/>
  <c r="G17" i="16"/>
  <c r="G13" i="16"/>
  <c r="G8" i="16"/>
  <c r="C34" i="16"/>
  <c r="C8" i="16" l="1"/>
  <c r="C13" i="16"/>
  <c r="C17" i="16"/>
  <c r="C24" i="16"/>
  <c r="C28" i="16"/>
  <c r="C33" i="16"/>
  <c r="F9" i="16" l="1"/>
  <c r="F10" i="16"/>
  <c r="F11" i="16"/>
  <c r="F12" i="16"/>
  <c r="F14" i="16"/>
  <c r="F15" i="16"/>
  <c r="F16" i="16"/>
  <c r="F18" i="16"/>
  <c r="F19" i="16"/>
  <c r="F20" i="16"/>
  <c r="F21" i="16"/>
  <c r="F22" i="16"/>
  <c r="F23" i="16"/>
  <c r="F25" i="16"/>
  <c r="F26" i="16"/>
  <c r="F27" i="16"/>
  <c r="F29" i="16"/>
  <c r="F30" i="16"/>
  <c r="F31" i="16"/>
  <c r="F32" i="16"/>
  <c r="F6" i="16"/>
  <c r="F7" i="16"/>
  <c r="F5" i="16"/>
  <c r="F24" i="16" l="1"/>
  <c r="F13" i="16"/>
  <c r="F34" i="16"/>
  <c r="F17" i="16"/>
  <c r="F33" i="16"/>
  <c r="F8" i="16"/>
  <c r="F28" i="16"/>
  <c r="E6" i="16" l="1"/>
  <c r="E7" i="16"/>
  <c r="E9" i="16"/>
  <c r="E10" i="16"/>
  <c r="E11" i="16"/>
  <c r="E12" i="16"/>
  <c r="E14" i="16"/>
  <c r="E15" i="16"/>
  <c r="E16" i="16"/>
  <c r="E18" i="16"/>
  <c r="E19" i="16"/>
  <c r="E20" i="16"/>
  <c r="E21" i="16"/>
  <c r="E22" i="16"/>
  <c r="E23" i="16"/>
  <c r="E25" i="16"/>
  <c r="E26" i="16"/>
  <c r="E27" i="16"/>
  <c r="E29" i="16"/>
  <c r="E30" i="16"/>
  <c r="E31" i="16"/>
  <c r="E32" i="16"/>
  <c r="E5" i="16"/>
  <c r="H9" i="16"/>
  <c r="H10" i="16"/>
  <c r="H11" i="16"/>
  <c r="H12" i="16"/>
  <c r="H14" i="16"/>
  <c r="H15" i="16"/>
  <c r="H16" i="16"/>
  <c r="H18" i="16"/>
  <c r="H19" i="16"/>
  <c r="H20" i="16"/>
  <c r="H21" i="16"/>
  <c r="H22" i="16"/>
  <c r="H23" i="16"/>
  <c r="H25" i="16"/>
  <c r="H26" i="16"/>
  <c r="H27" i="16"/>
  <c r="H29" i="16"/>
  <c r="H30" i="16"/>
  <c r="H31" i="16"/>
  <c r="H32" i="16"/>
  <c r="H6" i="16"/>
  <c r="H7" i="16"/>
  <c r="H5" i="16"/>
  <c r="H13" i="16" l="1"/>
  <c r="E34" i="16"/>
  <c r="H24" i="16"/>
  <c r="E13" i="16"/>
  <c r="H34" i="16"/>
  <c r="E24" i="16"/>
  <c r="H8" i="16"/>
  <c r="E8" i="16"/>
  <c r="E33" i="16"/>
  <c r="E17" i="16"/>
  <c r="H33" i="16"/>
  <c r="H17" i="16"/>
  <c r="H28" i="16"/>
  <c r="E28" i="16"/>
  <c r="D11" i="16" l="1"/>
  <c r="O11" i="16"/>
  <c r="Q11" i="16" s="1"/>
  <c r="P11" i="16"/>
  <c r="R11" i="16" s="1"/>
  <c r="I11" i="16"/>
  <c r="K11" i="16"/>
  <c r="L11" i="16"/>
  <c r="M11" i="16" l="1"/>
  <c r="N11" i="16"/>
  <c r="D7" i="16" l="1"/>
  <c r="D5" i="16"/>
  <c r="D9" i="16"/>
  <c r="D12" i="16"/>
  <c r="D10" i="16"/>
  <c r="D15" i="16"/>
  <c r="D16" i="16"/>
  <c r="D18" i="16"/>
  <c r="D19" i="16"/>
  <c r="D20" i="16"/>
  <c r="D21" i="16"/>
  <c r="D22" i="16"/>
  <c r="D23" i="16"/>
  <c r="D14" i="16"/>
  <c r="D25" i="16"/>
  <c r="D26" i="16"/>
  <c r="D27" i="16"/>
  <c r="D31" i="16"/>
  <c r="D32" i="16"/>
  <c r="D29" i="16"/>
  <c r="D30" i="16"/>
  <c r="D6" i="16"/>
  <c r="L7" i="16"/>
  <c r="L5" i="16"/>
  <c r="L9" i="16"/>
  <c r="L12" i="16"/>
  <c r="L10" i="16"/>
  <c r="L15" i="16"/>
  <c r="L16" i="16"/>
  <c r="L18" i="16"/>
  <c r="L19" i="16"/>
  <c r="L20" i="16"/>
  <c r="L21" i="16"/>
  <c r="L22" i="16"/>
  <c r="L23" i="16"/>
  <c r="L14" i="16"/>
  <c r="L25" i="16"/>
  <c r="L26" i="16"/>
  <c r="L27" i="16"/>
  <c r="L31" i="16"/>
  <c r="L32" i="16"/>
  <c r="L29" i="16"/>
  <c r="L30" i="16"/>
  <c r="L6" i="16"/>
  <c r="K7" i="16"/>
  <c r="M7" i="16" s="1"/>
  <c r="K5" i="16"/>
  <c r="K9" i="16"/>
  <c r="K12" i="16"/>
  <c r="K10" i="16"/>
  <c r="M10" i="16" s="1"/>
  <c r="K15" i="16"/>
  <c r="K16" i="16"/>
  <c r="M16" i="16" s="1"/>
  <c r="K18" i="16"/>
  <c r="K19" i="16"/>
  <c r="M19" i="16" s="1"/>
  <c r="K20" i="16"/>
  <c r="M20" i="16" s="1"/>
  <c r="K21" i="16"/>
  <c r="K22" i="16"/>
  <c r="M22" i="16" s="1"/>
  <c r="K23" i="16"/>
  <c r="M23" i="16" s="1"/>
  <c r="K14" i="16"/>
  <c r="K25" i="16"/>
  <c r="K26" i="16"/>
  <c r="K27" i="16"/>
  <c r="M27" i="16" s="1"/>
  <c r="K31" i="16"/>
  <c r="M31" i="16" s="1"/>
  <c r="K32" i="16"/>
  <c r="K29" i="16"/>
  <c r="K30" i="16"/>
  <c r="M30" i="16" s="1"/>
  <c r="K6" i="16"/>
  <c r="M6" i="16" s="1"/>
  <c r="M26" i="16" l="1"/>
  <c r="M15" i="16"/>
  <c r="K34" i="16"/>
  <c r="L13" i="16"/>
  <c r="M18" i="16"/>
  <c r="K24" i="16"/>
  <c r="L34" i="16"/>
  <c r="D24" i="16"/>
  <c r="M9" i="16"/>
  <c r="K13" i="16"/>
  <c r="D13" i="16"/>
  <c r="L24" i="16"/>
  <c r="D34" i="16"/>
  <c r="M32" i="16"/>
  <c r="N32" i="16"/>
  <c r="N16" i="16"/>
  <c r="N9" i="16"/>
  <c r="N15" i="16"/>
  <c r="N31" i="16"/>
  <c r="N20" i="16"/>
  <c r="N6" i="16"/>
  <c r="D17" i="16"/>
  <c r="N26" i="16"/>
  <c r="N22" i="16"/>
  <c r="N18" i="16"/>
  <c r="N25" i="16"/>
  <c r="L28" i="16"/>
  <c r="M29" i="16"/>
  <c r="K33" i="16"/>
  <c r="M12" i="16"/>
  <c r="N14" i="16"/>
  <c r="L17" i="16"/>
  <c r="N5" i="16"/>
  <c r="L8" i="16"/>
  <c r="D33" i="16"/>
  <c r="M25" i="16"/>
  <c r="K28" i="16"/>
  <c r="M21" i="16"/>
  <c r="N30" i="16"/>
  <c r="N27" i="16"/>
  <c r="N23" i="16"/>
  <c r="N19" i="16"/>
  <c r="N10" i="16"/>
  <c r="N7" i="16"/>
  <c r="D28" i="16"/>
  <c r="N21" i="16"/>
  <c r="M14" i="16"/>
  <c r="K17" i="16"/>
  <c r="M5" i="16"/>
  <c r="K8" i="16"/>
  <c r="N29" i="16"/>
  <c r="L33" i="16"/>
  <c r="N12" i="16"/>
  <c r="D8" i="16"/>
  <c r="I7" i="16"/>
  <c r="I5" i="16"/>
  <c r="I9" i="16"/>
  <c r="I12" i="16"/>
  <c r="I10" i="16"/>
  <c r="I6" i="16"/>
  <c r="N33" i="16" l="1"/>
  <c r="I34" i="16"/>
  <c r="M34" i="16"/>
  <c r="I13" i="16"/>
  <c r="N34" i="16"/>
  <c r="M17" i="16"/>
  <c r="N28" i="16"/>
  <c r="N17" i="16"/>
  <c r="I8" i="16"/>
  <c r="M8" i="16"/>
  <c r="M33" i="16"/>
  <c r="M13" i="16"/>
  <c r="N8" i="16"/>
  <c r="N24" i="16"/>
  <c r="N13" i="16"/>
  <c r="M28" i="16"/>
  <c r="M24" i="16"/>
  <c r="O7" i="16" l="1"/>
  <c r="P7" i="16"/>
  <c r="R7" i="16" s="1"/>
  <c r="O5" i="16"/>
  <c r="P5" i="16"/>
  <c r="O9" i="16"/>
  <c r="P9" i="16"/>
  <c r="O12" i="16"/>
  <c r="P12" i="16"/>
  <c r="O10" i="16"/>
  <c r="P10" i="16"/>
  <c r="O15" i="16"/>
  <c r="P15" i="16"/>
  <c r="O16" i="16"/>
  <c r="P16" i="16"/>
  <c r="R16" i="16" s="1"/>
  <c r="O18" i="16"/>
  <c r="P18" i="16"/>
  <c r="O19" i="16"/>
  <c r="P19" i="16"/>
  <c r="O20" i="16"/>
  <c r="P20" i="16"/>
  <c r="O21" i="16"/>
  <c r="P21" i="16"/>
  <c r="O22" i="16"/>
  <c r="P22" i="16"/>
  <c r="O23" i="16"/>
  <c r="P23" i="16"/>
  <c r="O14" i="16"/>
  <c r="P14" i="16"/>
  <c r="O25" i="16"/>
  <c r="P25" i="16"/>
  <c r="O26" i="16"/>
  <c r="P26" i="16"/>
  <c r="O27" i="16"/>
  <c r="P27" i="16"/>
  <c r="O31" i="16"/>
  <c r="P31" i="16"/>
  <c r="O32" i="16"/>
  <c r="P32" i="16"/>
  <c r="O29" i="16"/>
  <c r="P29" i="16"/>
  <c r="O30" i="16"/>
  <c r="P30" i="16"/>
  <c r="R30" i="16" s="1"/>
  <c r="P6" i="16"/>
  <c r="O6" i="16"/>
  <c r="P34" i="16" l="1"/>
  <c r="O34" i="16"/>
  <c r="P17" i="16"/>
  <c r="O17" i="16"/>
  <c r="P33" i="16"/>
  <c r="O33" i="16"/>
  <c r="P24" i="16"/>
  <c r="P8" i="16"/>
  <c r="O24" i="16"/>
  <c r="O8" i="16"/>
  <c r="P28" i="16"/>
  <c r="P13" i="16"/>
  <c r="O28" i="16"/>
  <c r="O13" i="16"/>
  <c r="R25" i="16"/>
  <c r="Q25" i="16"/>
  <c r="Q31" i="16"/>
  <c r="Q26" i="16"/>
  <c r="Q14" i="16"/>
  <c r="Q22" i="16"/>
  <c r="Q20" i="16"/>
  <c r="Q18" i="16"/>
  <c r="Q15" i="16"/>
  <c r="Q12" i="16"/>
  <c r="Q5" i="16"/>
  <c r="Q29" i="16"/>
  <c r="Q30" i="16"/>
  <c r="Q32" i="16"/>
  <c r="Q27" i="16"/>
  <c r="Q23" i="16"/>
  <c r="Q21" i="16"/>
  <c r="Q19" i="16"/>
  <c r="Q16" i="16"/>
  <c r="Q10" i="16"/>
  <c r="Q9" i="16"/>
  <c r="Q7" i="16"/>
  <c r="R22" i="16"/>
  <c r="R12" i="16"/>
  <c r="R18" i="16"/>
  <c r="R31" i="16"/>
  <c r="R26" i="16"/>
  <c r="R20" i="16"/>
  <c r="R15" i="16"/>
  <c r="R5" i="16"/>
  <c r="R14" i="16"/>
  <c r="R32" i="16"/>
  <c r="R27" i="16"/>
  <c r="R23" i="16"/>
  <c r="R21" i="16"/>
  <c r="R19" i="16"/>
  <c r="R10" i="16"/>
  <c r="R9" i="16"/>
  <c r="R29" i="16"/>
  <c r="Q33" i="16" l="1"/>
  <c r="R13" i="16"/>
  <c r="Q28" i="16"/>
  <c r="R24" i="16"/>
  <c r="Q13" i="16"/>
  <c r="Q17" i="16"/>
  <c r="R28" i="16"/>
  <c r="Q24" i="16"/>
  <c r="R33" i="16"/>
  <c r="R17" i="16"/>
  <c r="Q6" i="16" l="1"/>
  <c r="Q8" i="16" s="1"/>
  <c r="E8" i="24" l="1"/>
  <c r="E12" i="24"/>
  <c r="E16" i="24"/>
  <c r="E20" i="24"/>
  <c r="E4" i="24"/>
  <c r="E5" i="24"/>
  <c r="E6" i="24"/>
  <c r="E7" i="24"/>
  <c r="E9" i="24"/>
  <c r="E10" i="24"/>
  <c r="E11" i="24"/>
  <c r="E13" i="24"/>
  <c r="E14" i="24"/>
  <c r="E15" i="24"/>
  <c r="E17" i="24"/>
  <c r="E18" i="24"/>
  <c r="E19" i="24"/>
  <c r="E21" i="24"/>
  <c r="E22" i="24" l="1"/>
  <c r="A2" i="8" l="1"/>
  <c r="R6" i="16" l="1"/>
  <c r="R8" i="1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F5DEFE-BE87-475E-86F9-36F2A749C1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5451464-7E08-4020-B6DD-4F435BFCE76A}" name="WorksheetConnection_Order dump!$A$1:$CQ$1048575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OrderdumpA1CQ10485751"/>
        </x15:connection>
      </ext>
    </extLst>
  </connection>
  <connection id="3" xr16:uid="{BE47461B-30AE-436D-950F-1A1B2CBCA3A6}" name="WorksheetConnection_Order dump!$A$1:$CQ$10485751" type="102" refreshedVersion="8" minRefreshableVersion="5">
    <extLst>
      <ext xmlns:x15="http://schemas.microsoft.com/office/spreadsheetml/2010/11/main" uri="{DE250136-89BD-433C-8126-D09CA5730AF9}">
        <x15:connection id="Range 3" autoDelete="1">
          <x15:rangePr sourceName="_xlcn.WorksheetConnection_OrderdumpA1CQ104857511"/>
        </x15:connection>
      </ext>
    </extLst>
  </connection>
  <connection id="4" xr16:uid="{1957631E-5180-4276-B873-8DD602875A41}" name="WorksheetConnection_Order dump!$A$1:$CV$22183" type="102" refreshedVersion="8" minRefreshableVersion="5">
    <extLst>
      <ext xmlns:x15="http://schemas.microsoft.com/office/spreadsheetml/2010/11/main" uri="{DE250136-89BD-433C-8126-D09CA5730AF9}">
        <x15:connection id="Range 4" autoDelete="1">
          <x15:rangePr sourceName="_xlcn.WorksheetConnection_OrderdumpA1CV221831"/>
        </x15:connection>
      </ext>
    </extLst>
  </connection>
  <connection id="5" xr16:uid="{0364A039-972D-475B-BAAB-DD5B9BF8EA6D}" name="WorksheetConnection_Primary Dump!$A$1:$AF$1048575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PrimaryDumpA1AF104857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9">
    <s v="ThisWorkbookDataModel"/>
    <s v="{[Range 2].[Order_Date].[All]}"/>
    <s v="{[Range 1].[Order_Date].[All]}"/>
    <s v="{[Range 1].[Warehouse_Type].[All]}"/>
    <s v="{[Range 1].[Order_id].[All]}"/>
    <s v="{[Range 1].[Warehouse_Type].&amp;}"/>
    <s v="{[Range 1].[Order_State].&amp;}"/>
    <s v="{[Range 2].[OrderState].&amp;,[Range 2].[OrderState].&amp;[fulfilled]}"/>
    <s v="{[Range 2].[Sku_Placed].&amp;[UG Pimple Patch 72Dots],[Range 2].[Sku_Placed].&amp;[UY Pimple Patch 72DOTS],[Range 2].[Sku_Placed].&amp;[UY Acne Pimple Patch Invisible Facial 36Dots]}"/>
    <s v="{[Range 2].[OrderState].[All]}"/>
    <s v="{[Range 2].[Sku_Placed].[All]}"/>
    <s v="{[Range 2].[Total_Quantity].[All]}"/>
    <s v="{[Range 2].[OrderState].&amp;,[Range 2].[OrderState].&amp;[accepted],[Range 2].[OrderState].&amp;[fulfilled]}"/>
    <s v="{[Range 1].[Warehouse_Type].&amp;,[Range 1].[Warehouse_Type].&amp;[Indirect]}"/>
    <s v="{[Range 1].[Order_State].&amp;,[Range 1].[Order_State].&amp;[fulfilled]}"/>
    <s v="{[Range 1].[Warehouse_Type].&amp;,[Range 1].[Warehouse_Type].&amp;[SS],[Range 1].[Warehouse_Type].&amp;[Direct]}"/>
    <s v="{[Range 1].[Warehouse_Type].&amp;,[Range 1].[Warehouse_Type].&amp;[Direct],[Range 1].[Warehouse_Type].&amp;[Indirect]}"/>
    <s v="{[Range 3].[Sku_Placed].&amp;[UY Acne Pimple Patch Invisible Facial 36Dots]}"/>
    <s v="{[Range 2].[Sku_Placed].&amp;[UY Acne Pimple Patch Invisible Facial 36Dots]}"/>
    <s v="{[Range 1].[Warehouse_Type].&amp;[SS],[Range 1].[Warehouse_Type].&amp;[Direct]}"/>
    <s v="{[Range 1].[Warehouse_Type].&amp;,[Range 1].[Warehouse_Type].&amp;[SS],[Range 1].[Warehouse_Type].&amp;[Direct],[Range 1].[Warehouse_Type].&amp;[Indirect]}"/>
    <s v="{[Range 1].[Order_Date].&amp;[2023-12-05T00:00:00],[Range 1].[Order_Date].&amp;[2023-12-07T00:00:00],[Range 1].[Order_Date].&amp;[2023-12-08T00:00:00],[Range 1].[Order_Date].&amp;[2023-12-09T00:00:00],[Range 1].[Order_Date].&amp;[2023-12-10T00:00:00],[Range 1].[Order_Date].&amp;[2023-12-11T00:00:00],[Range 1].[Order_Date].&amp;[2023-12-12T00:00:00],[Range 1].[Order_Date].&amp;[2023-12-13T00:00:00],[Range 1].[Order_Date].&amp;[2023-12-14T00:00:00],[Range 1].[Order_Date].&amp;[2023-12-15T00:00:00]}"/>
    <s v="{[Range 1].[Order_State].&amp;[fulfilled]}"/>
    <s v="{[Range 2].[OrderState].&amp;[fulfilled]}"/>
    <s v="{[Range 2].[Order_Date].&amp;[2023-12-18T00:00:00]}"/>
    <s v="{[Range 3].[OrderState].&amp;[fulfilled]}"/>
    <s v="{[Range 1].[Warehouse_Type].&amp;[Direct],[Range 1].[Warehouse_Type].&amp;[Indirect]}"/>
    <s v="{[Range 1].[Order_Date].&amp;[2023-12-26T00:00:00]}"/>
    <s v="{[Range 1].[Products_Name].[All]}"/>
    <s v="{[Range 3].[Total_Quantity].&amp;,[Range 3].[Total_Quantity].&amp;[3],[Range 3].[Total_Quantity].&amp;[4],[Range 3].[Total_Quantity].&amp;[5],[Range 3].[Total_Quantity].&amp;[6],[Range 3].[Total_Quantity].&amp;[7],[Range 3].[Total_Quantity].&amp;[8],[Range 3].[Total_Quantity].&amp;[9],[Range 3].[Total_Quantity].&amp;[10],[Range 3].[Total_Quantity].&amp;[11],[Range 3].[Total_Quantity].&amp;[12],[Range 3].[Total_Quantity].&amp;[13],[Range 3].[Total_Quantity].&amp;[14],[Range 3].[Total_Quantity].&amp;[15],[Range 3].[Total_Quantity].&amp;[16],[Range 3].[Total_Quantity].&amp;[17],[Range 3].[Total_Quantity].&amp;[18],[Range 3].[Total_Quantity].&amp;[19],[Range 3].[Total_Quantity].&amp;[20],[Range 3].[Total_Quantity].&amp;[21],[Range 3].[Total_Quantity].&amp;[22],[Range 3].[Total_Quantity].&amp;[24],[Range 3].[Total_Quantity].&amp;[25],[Range 3].[Total_Quantity].&amp;[30],[Range 3].[Total_Quantity].&amp;[32],[Range 3].[Total_Quantity].&amp;[33],[Range 3].[Total_Quantity].&amp;[34],[Range 3].[Total_Quantity].&amp;[36],[Range 3].[Total_Quantity].&amp;[40],[Range 3].[Total_Quantity].&amp;[41],[Range 3].[Total_Quantity].&amp;[42],[Range 3].[Total_Quantity].&amp;[47],[Range 3].[Total_Quantity].&amp;[48],[Range 3].[Total_Quantity].&amp;[50],[Range 3].[Total_Quantity].&amp;[56],[Range 3].[Total_Quantity].&amp;[59],[Range 3].[Total_Quantity].&amp;[60],[Range 3].[Total_Quantity].&amp;[64],[Range 3].[Total_Quantity].&amp;[70],[Range 3].[Total_Quantity].&amp;[72],[Range 3].[Total_Quantity].&amp;[80],[Range 3].[Total_Quantity].&amp;[96],[Range 3].[Total_Quantity].&amp;[144],[Range 3].[Total_Quantity].&amp;[147],[Range 3].[Total_Quantity].&amp;[160],[Range 3].[Total_Quantity].&amp;[192],[Range 3].[Total_Quantity].&amp;[240],[Range 3].[Total_Quantity].&amp;[288],[Range 3].[Total_Quantity].&amp;[382],[Range 3].[Total_Quantity].&amp;[384],[Range 3].[Total_Quantity].&amp;[448],[Range 3].[Total_Quantity].&amp;[816],[Range 3].[Total_Quantity].&amp;[864],[Range 3].[Total_Quantity].&amp;[1968]}"/>
    <s v="{[Range 2].[OrderState].&amp;[accepted]}"/>
    <s v="{[Range 1].[Order_State].&amp;,[Range 1].[Order_State].&amp;[placed],[Range 1].[Order_State].&amp;[fulfilled]}"/>
    <s v="{[Range 2].[Order_Date].&amp;[2023-12-30T00:00:00]}"/>
    <s v="{[Range 2].[Total_Quantity].&amp;[3],[Range 2].[Total_Quantity].&amp;[4],[Range 2].[Total_Quantity].&amp;[5],[Range 2].[Total_Quantity].&amp;[6],[Range 2].[Total_Quantity].&amp;[7],[Range 2].[Total_Quantity].&amp;[8],[Range 2].[Total_Quantity].&amp;[9],[Range 2].[Total_Quantity].&amp;[10],[Range 2].[Total_Quantity].&amp;[11],[Range 2].[Total_Quantity].&amp;[12],[Range 2].[Total_Quantity].&amp;[13],[Range 2].[Total_Quantity].&amp;[14],[Range 2].[Total_Quantity].&amp;[15],[Range 2].[Total_Quantity].&amp;[16],[Range 2].[Total_Quantity].&amp;[17],[Range 2].[Total_Quantity].&amp;[18],[Range 2].[Total_Quantity].&amp;[19],[Range 2].[Total_Quantity].&amp;[20],[Range 2].[Total_Quantity].&amp;[21],[Range 2].[Total_Quantity].&amp;[22],[Range 2].[Total_Quantity].&amp;[24],[Range 2].[Total_Quantity].&amp;[25],[Range 2].[Total_Quantity].&amp;[30],[Range 2].[Total_Quantity].&amp;[32],[Range 2].[Total_Quantity].&amp;[33],[Range 2].[Total_Quantity].&amp;[34],[Range 2].[Total_Quantity].&amp;[36],[Range 2].[Total_Quantity].&amp;[40],[Range 2].[Total_Quantity].&amp;[41],[Range 2].[Total_Quantity].&amp;[42],[Range 2].[Total_Quantity].&amp;[47],[Range 2].[Total_Quantity].&amp;[48],[Range 2].[Total_Quantity].&amp;[50],[Range 2].[Total_Quantity].&amp;[56],[Range 2].[Total_Quantity].&amp;[59],[Range 2].[Total_Quantity].&amp;[60],[Range 2].[Total_Quantity].&amp;[64],[Range 2].[Total_Quantity].&amp;[70],[Range 2].[Total_Quantity].&amp;[72],[Range 2].[Total_Quantity].&amp;[96],[Range 2].[Total_Quantity].&amp;[144],[Range 2].[Total_Quantity].&amp;[147],[Range 2].[Total_Quantity].&amp;[160],[Range 2].[Total_Quantity].&amp;[192],[Range 2].[Total_Quantity].&amp;[240],[Range 2].[Total_Quantity].&amp;[288],[Range 2].[Total_Quantity].&amp;[382],[Range 2].[Total_Quantity].&amp;[384],[Range 2].[Total_Quantity].&amp;[448],[Range 2].[Total_Quantity].&amp;[816],[Range 2].[Total_Quantity].&amp;[864],[Range 2].[Total_Quantity].&amp;[1968]}"/>
    <s v="{[Range 2].[Total_Quantity].&amp;,[Range 2].[Total_Quantity].&amp;[3],[Range 2].[Total_Quantity].&amp;[4],[Range 2].[Total_Quantity].&amp;[5],[Range 2].[Total_Quantity].&amp;[6],[Range 2].[Total_Quantity].&amp;[7],[Range 2].[Total_Quantity].&amp;[8],[Range 2].[Total_Quantity].&amp;[9],[Range 2].[Total_Quantity].&amp;[10],[Range 2].[Total_Quantity].&amp;[11],[Range 2].[Total_Quantity].&amp;[12],[Range 2].[Total_Quantity].&amp;[14],[Range 2].[Total_Quantity].&amp;[24],[Range 2].[Total_Quantity].&amp;[36],[Range 2].[Total_Quantity].&amp;[48],[Range 2].[Total_Quantity].&amp;[60],[Range 2].[Total_Quantity].&amp;[72],[Range 2].[Total_Quantity].&amp;[96],[Range 2].[Total_Quantity].&amp;[160],[Range 2].[Total_Quantity].&amp;[384]}"/>
    <s v="{[Range 1].[Order_Date].&amp;,[Range 1].[Order_Date].&amp;[2023-12-05T00:00:00],[Range 1].[Order_Date].&amp;[2023-12-07T00:00:00],[Range 1].[Order_Date].&amp;[2023-12-08T00:00:00],[Range 1].[Order_Date].&amp;[2023-12-09T00:00:00],[Range 1].[Order_Date].&amp;[2023-12-10T00:00:00],[Range 1].[Order_Date].&amp;[2023-12-11T00:00:00],[Range 1].[Order_Date].&amp;[2023-12-12T00:00:00],[Range 1].[Order_Date].&amp;[2023-12-13T00:00:00],[Range 1].[Order_Date].&amp;[2023-12-14T00:00:00],[Range 1].[Order_Date].&amp;[2023-12-15T00:00:00],[Range 1].[Order_Date].&amp;[2023-12-16T00:00:00],[Range 1].[Order_Date].&amp;[2023-12-17T00:00:00],[Range 1].[Order_Date].&amp;[2023-12-18T00:00:00],[Range 1].[Order_Date].&amp;[2023-12-19T00:00:00],[Range 1].[Order_Date].&amp;[2023-12-20T00:00:00],[Range 1].[Order_Date].&amp;[2023-12-21T00:00:00],[Range 1].[Order_Date].&amp;[2023-12-22T00:00:00],[Range 1].[Order_Date].&amp;[2023-12-23T00:00:00],[Range 1].[Order_Date].&amp;[2023-12-24T00:00:00],[Range 1].[Order_Date].&amp;[2023-12-25T00:00:00],[Range 1].[Order_Date].&amp;[2023-12-26T00:00:00],[Range 1].[Order_Date].&amp;[2023-12-27T00:00:00],[Range 1].[Order_Date].&amp;[2023-12-28T00:00:00]}"/>
    <s v="{[Range 3].[OrderState].&amp;,[Range 3].[OrderState].&amp;[fulfilled]}"/>
    <s v="{[Range 2].[Total_Quantity].&amp;[3],[Range 2].[Total_Quantity].&amp;[4],[Range 2].[Total_Quantity].&amp;[5],[Range 2].[Total_Quantity].&amp;[6],[Range 2].[Total_Quantity].&amp;[7],[Range 2].[Total_Quantity].&amp;[8],[Range 2].[Total_Quantity].&amp;[9],[Range 2].[Total_Quantity].&amp;[10],[Range 2].[Total_Quantity].&amp;[11],[Range 2].[Total_Quantity].&amp;[12],[Range 2].[Total_Quantity].&amp;[13],[Range 2].[Total_Quantity].&amp;[14],[Range 2].[Total_Quantity].&amp;[15],[Range 2].[Total_Quantity].&amp;[16],[Range 2].[Total_Quantity].&amp;[17],[Range 2].[Total_Quantity].&amp;[18],[Range 2].[Total_Quantity].&amp;[19],[Range 2].[Total_Quantity].&amp;[20],[Range 2].[Total_Quantity].&amp;[21],[Range 2].[Total_Quantity].&amp;[22],[Range 2].[Total_Quantity].&amp;[24],[Range 2].[Total_Quantity].&amp;[25],[Range 2].[Total_Quantity].&amp;[30],[Range 2].[Total_Quantity].&amp;[32],[Range 2].[Total_Quantity].&amp;[33],[Range 2].[Total_Quantity].&amp;[34],[Range 2].[Total_Quantity].&amp;[36],[Range 2].[Total_Quantity].&amp;[40],[Range 2].[Total_Quantity].&amp;[41],[Range 2].[Total_Quantity].&amp;[42],[Range 2].[Total_Quantity].&amp;[47],[Range 2].[Total_Quantity].&amp;[48],[Range 2].[Total_Quantity].&amp;[50],[Range 2].[Total_Quantity].&amp;[56],[Range 2].[Total_Quantity].&amp;[59],[Range 2].[Total_Quantity].&amp;[60],[Range 2].[Total_Quantity].&amp;[64],[Range 2].[Total_Quantity].&amp;[70],[Range 2].[Total_Quantity].&amp;[72],[Range 2].[Total_Quantity].&amp;[80],[Range 2].[Total_Quantity].&amp;[96],[Range 2].[Total_Quantity].&amp;[144],[Range 2].[Total_Quantity].&amp;[147],[Range 2].[Total_Quantity].&amp;[160],[Range 2].[Total_Quantity].&amp;[192],[Range 2].[Total_Quantity].&amp;[240],[Range 2].[Total_Quantity].&amp;[288],[Range 2].[Total_Quantity].&amp;[382],[Range 2].[Total_Quantity].&amp;[384],[Range 2].[Total_Quantity].&amp;[448],[Range 2].[Total_Quantity].&amp;[816],[Range 2].[Total_Quantity].&amp;[864],[Range 2].[Total_Quantity].&amp;[1968]}"/>
    <s v="{[Range 3].[Sku_Placed].[All]}"/>
  </metadataStrings>
  <mdxMetadata count="3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  <mdx n="0" f="s">
      <ms ns="35" c="0"/>
    </mdx>
    <mdx n="0" f="s">
      <ms ns="36" c="0"/>
    </mdx>
    <mdx n="0" f="s">
      <ms ns="37" c="0"/>
    </mdx>
    <mdx n="0" f="s">
      <ms ns="38" c="0"/>
    </mdx>
  </mdxMetadata>
  <valueMetadata count="3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</valueMetadata>
</metadata>
</file>

<file path=xl/sharedStrings.xml><?xml version="1.0" encoding="utf-8"?>
<sst xmlns="http://schemas.openxmlformats.org/spreadsheetml/2006/main" count="5761" uniqueCount="755">
  <si>
    <t>SAKSHAM KOCHHAR</t>
  </si>
  <si>
    <t>SONAM CHAUHAN</t>
  </si>
  <si>
    <t>DELHI</t>
  </si>
  <si>
    <t>NAGESH FULE</t>
  </si>
  <si>
    <t>PRATIK ENTERPRISES</t>
  </si>
  <si>
    <t>PRAVIN PATIL</t>
  </si>
  <si>
    <t>ASHOK JHA</t>
  </si>
  <si>
    <t>YOGESH PARAB</t>
  </si>
  <si>
    <t>GOA</t>
  </si>
  <si>
    <t>SHUBHAM SEN</t>
  </si>
  <si>
    <t>S.K. TRADERS</t>
  </si>
  <si>
    <t>SANJAY ARORA</t>
  </si>
  <si>
    <t>USHA ENTERPRISES</t>
  </si>
  <si>
    <t>LOKESH SHARMA</t>
  </si>
  <si>
    <t>RIYA TRADERS</t>
  </si>
  <si>
    <t>RAJASTHAN</t>
  </si>
  <si>
    <t>SUNNY JINDAL</t>
  </si>
  <si>
    <t>BHUVNESH KUMAR</t>
  </si>
  <si>
    <t>KAMAL KUMAR</t>
  </si>
  <si>
    <t>PANKAJ KUMAR</t>
  </si>
  <si>
    <t>SATNAM SINGH</t>
  </si>
  <si>
    <t>SHINNING ENTERPRISES</t>
  </si>
  <si>
    <t>MAHADEV ENTERPRISES</t>
  </si>
  <si>
    <t>ASHWANI KUMAR</t>
  </si>
  <si>
    <t>ANGEL ENTERPRISES</t>
  </si>
  <si>
    <t>AJAY KUMAR</t>
  </si>
  <si>
    <t>JAY ENTERPRISES</t>
  </si>
  <si>
    <t>SMEET MARKETING</t>
  </si>
  <si>
    <t>USHA AGENCY</t>
  </si>
  <si>
    <t>Life Care Medicine</t>
  </si>
  <si>
    <t>OM SALES AGENCY</t>
  </si>
  <si>
    <t>ABHISHEK SHAKYA</t>
  </si>
  <si>
    <t>BHARAT KUMAR</t>
  </si>
  <si>
    <t>MAHALAXMI ENTERPRISES</t>
  </si>
  <si>
    <t>SATISH RAMTEKE</t>
  </si>
  <si>
    <t>NAGPUR</t>
  </si>
  <si>
    <t>Zone</t>
  </si>
  <si>
    <t>GUJRAT</t>
  </si>
  <si>
    <t>MADHYA PRADESH</t>
  </si>
  <si>
    <t>HARYANA</t>
  </si>
  <si>
    <t>JAMMU &amp; KASHMIR</t>
  </si>
  <si>
    <t>PUNJAB</t>
  </si>
  <si>
    <t>UP WEST</t>
  </si>
  <si>
    <t>MAHARASHTRA</t>
  </si>
  <si>
    <t>Grand Total</t>
  </si>
  <si>
    <t>All</t>
  </si>
  <si>
    <t>MTD ACH</t>
  </si>
  <si>
    <t>Value Vs Plan</t>
  </si>
  <si>
    <t>P1</t>
  </si>
  <si>
    <t>P3 With GST</t>
  </si>
  <si>
    <t>TGT</t>
  </si>
  <si>
    <t>P2 With-out GST</t>
  </si>
  <si>
    <t>P1 with-out GST</t>
  </si>
  <si>
    <t>Daily Sales Tracker</t>
  </si>
  <si>
    <t>SHISHIR S PANDEY</t>
  </si>
  <si>
    <t>Category</t>
  </si>
  <si>
    <t>Order_id</t>
  </si>
  <si>
    <t>Order_State</t>
  </si>
  <si>
    <t>User_ID</t>
  </si>
  <si>
    <t>Order_Date</t>
  </si>
  <si>
    <t>Distributor_ID</t>
  </si>
  <si>
    <t>Distributor_name</t>
  </si>
  <si>
    <t>Warehouse_Type</t>
  </si>
  <si>
    <t>Supplier_name</t>
  </si>
  <si>
    <t>Products_Name</t>
  </si>
  <si>
    <t>Subzones</t>
  </si>
  <si>
    <t>MUMBAI</t>
  </si>
  <si>
    <t>R M TRADERS</t>
  </si>
  <si>
    <t>Sum of W/O gst</t>
  </si>
  <si>
    <t>Total</t>
  </si>
  <si>
    <t>MUKESH KASHYAP</t>
  </si>
  <si>
    <t>JESS TRADERS</t>
  </si>
  <si>
    <t>OrderState</t>
  </si>
  <si>
    <t>Outlet_Category</t>
  </si>
  <si>
    <t>Order_Warehouse</t>
  </si>
  <si>
    <t>Subzone</t>
  </si>
  <si>
    <t>State</t>
  </si>
  <si>
    <t>User</t>
  </si>
  <si>
    <t>Sku_Placed</t>
  </si>
  <si>
    <t>Subcategories</t>
  </si>
  <si>
    <t>Total_Quantity</t>
  </si>
  <si>
    <t>KAUSHIK VALAMJI TANK</t>
  </si>
  <si>
    <t>PANKAJ SINGLA</t>
  </si>
  <si>
    <t>BHAVIN DHRUV</t>
  </si>
  <si>
    <t>AMIN HARUNBHAI JOGIYA</t>
  </si>
  <si>
    <t>HIMACHAL PRADESH</t>
  </si>
  <si>
    <t>SHEELENDRA SINGH</t>
  </si>
  <si>
    <t>RITHIK LUTHRA</t>
  </si>
  <si>
    <t>ARUN JHA</t>
  </si>
  <si>
    <t>MUNESHWAR YADAV</t>
  </si>
  <si>
    <t>MANISH MURLIDHAR BHALERAO</t>
  </si>
  <si>
    <t>SHATRUNJAY TIWARI</t>
  </si>
  <si>
    <t>KETAN PANWALA</t>
  </si>
  <si>
    <t>GAJENDRA SINGH KHINCHI</t>
  </si>
  <si>
    <t>NAGRAJ REDDY</t>
  </si>
  <si>
    <t>IKRAM KHAN</t>
  </si>
  <si>
    <t>MOHAMMAD SAIF ALI RAYEEN</t>
  </si>
  <si>
    <t>MOHANVEER NAGAR</t>
  </si>
  <si>
    <t>UT CHANDIGARH</t>
  </si>
  <si>
    <t>ANKIT B. CHAUHAN</t>
  </si>
  <si>
    <t>VISHAL SACHDEVA</t>
  </si>
  <si>
    <t>SHASHANK BANGAR</t>
  </si>
  <si>
    <t>SAJAD AHMAD PARRAY</t>
  </si>
  <si>
    <t>IRFAN HAZZARI</t>
  </si>
  <si>
    <t>SACHIN YADAV</t>
  </si>
  <si>
    <t>VIJENDRA VISHWAKARMA</t>
  </si>
  <si>
    <t>VIJAY SOLAT</t>
  </si>
  <si>
    <t>GOVIND SEN</t>
  </si>
  <si>
    <t>MANMOHAN SINGH YADAV</t>
  </si>
  <si>
    <t>GYAN PRAKASH YADAV</t>
  </si>
  <si>
    <t>SUMIT KUMAR</t>
  </si>
  <si>
    <t>SYED HUSSAIN</t>
  </si>
  <si>
    <t>VIVEK VYAS</t>
  </si>
  <si>
    <t>GAURAV KUMAR</t>
  </si>
  <si>
    <t>SAHIL WADHAWAN</t>
  </si>
  <si>
    <t>VIVEK PATHAK</t>
  </si>
  <si>
    <t>AJAY KUMAR J</t>
  </si>
  <si>
    <t>NITIN KUMAR SHARMA</t>
  </si>
  <si>
    <t>AKHILESH SHUKLA</t>
  </si>
  <si>
    <t>VIPIN RAMJEET TIWARI</t>
  </si>
  <si>
    <t>Sum of Amount</t>
  </si>
  <si>
    <t>Row Labels</t>
  </si>
  <si>
    <t>p2</t>
  </si>
  <si>
    <t>P2</t>
  </si>
  <si>
    <t>p1</t>
  </si>
  <si>
    <t>MTD TC</t>
  </si>
  <si>
    <t>MTD PC</t>
  </si>
  <si>
    <t>No of days worked</t>
  </si>
  <si>
    <t>TC Avg</t>
  </si>
  <si>
    <t>PC Avg</t>
  </si>
  <si>
    <t>daily sheet P2</t>
  </si>
  <si>
    <t>ASM 2</t>
  </si>
  <si>
    <t>15 day</t>
  </si>
  <si>
    <t>P2 details</t>
  </si>
  <si>
    <t>AADARSH ENTERPRISE</t>
  </si>
  <si>
    <t>placed</t>
  </si>
  <si>
    <t>KOMURELLI MADHUSUDHAN</t>
  </si>
  <si>
    <t xml:space="preserve">             SLAB
ASM</t>
  </si>
  <si>
    <t>HARVINDER SINGH BHOLA</t>
  </si>
  <si>
    <t>RAMESH  KUMAR</t>
  </si>
  <si>
    <t>accepted</t>
  </si>
  <si>
    <t>RETAIL</t>
  </si>
  <si>
    <t>BADIYANI AND SONS</t>
  </si>
  <si>
    <t>CENTRAL</t>
  </si>
  <si>
    <t>GUJARAT</t>
  </si>
  <si>
    <t>HAIR CARE</t>
  </si>
  <si>
    <t>PERSONAL CARE</t>
  </si>
  <si>
    <t>NORTH</t>
  </si>
  <si>
    <t>M S ENTERPRISE</t>
  </si>
  <si>
    <t>VOLUMIZING POWDER</t>
  </si>
  <si>
    <t>WEST</t>
  </si>
  <si>
    <t>BEARD CARE</t>
  </si>
  <si>
    <t>SKIN CARE</t>
  </si>
  <si>
    <t>SHREE MAHALAXMI AGENCY</t>
  </si>
  <si>
    <t>Ratan Sales</t>
  </si>
  <si>
    <t>Mapusa Marketing</t>
  </si>
  <si>
    <t>OM ENTERPRISES</t>
  </si>
  <si>
    <t>ZUBIN ENTERPRISE</t>
  </si>
  <si>
    <t>VIPIN BUDDHA</t>
  </si>
  <si>
    <t>ARAVALI ENTERPRISES</t>
  </si>
  <si>
    <t>JAMMU AND KASHMIR</t>
  </si>
  <si>
    <t>UTTAR PRADESH</t>
  </si>
  <si>
    <t>SUPREME ENTERPRISES</t>
  </si>
  <si>
    <t>AARADHYA TRADING CO.</t>
  </si>
  <si>
    <t>AVP TRADERS</t>
  </si>
  <si>
    <t>WHOLESALE</t>
  </si>
  <si>
    <t>ROYAL ENTERPRISES</t>
  </si>
  <si>
    <t>K. V. ENTERPRISES</t>
  </si>
  <si>
    <t>SHREE VISHWAS ENTERPRISES</t>
  </si>
  <si>
    <t>YANSH TREDARS</t>
  </si>
  <si>
    <t>SALOON</t>
  </si>
  <si>
    <t>Solanki Distributer</t>
  </si>
  <si>
    <t>PIMPLE PATCH</t>
  </si>
  <si>
    <t>A R and Co</t>
  </si>
  <si>
    <t>SATYAM AGENCY</t>
  </si>
  <si>
    <t>SHREE BALAJI MARKETING</t>
  </si>
  <si>
    <t>KANAK MARKETING</t>
  </si>
  <si>
    <t>AGARWAL TRADE LINK</t>
  </si>
  <si>
    <t>ALOK MARAVI</t>
  </si>
  <si>
    <t>DHEERAJ SAINI</t>
  </si>
  <si>
    <t>UY Acne Pimple Patch Invisible Facial 36Dots</t>
  </si>
  <si>
    <t>UP EAST</t>
  </si>
  <si>
    <t>SAVITA ENTERPRISES</t>
  </si>
  <si>
    <t>KANGRA TRADERS</t>
  </si>
  <si>
    <t>SHIWANGI APPEARLS</t>
  </si>
  <si>
    <t>TANISH ENTERPRISES</t>
  </si>
  <si>
    <t>MANISH SHARMA</t>
  </si>
  <si>
    <t>SK TRADERS</t>
  </si>
  <si>
    <t>OTHERS</t>
  </si>
  <si>
    <t>MALISHETTY RAMAKRISHNA</t>
  </si>
  <si>
    <t>RAJA K</t>
  </si>
  <si>
    <t>S GAJENDRAN</t>
  </si>
  <si>
    <t>SATISH KUMAR</t>
  </si>
  <si>
    <t>THOMAS S</t>
  </si>
  <si>
    <t>ABHAY KUMAR</t>
  </si>
  <si>
    <t>CHANDAN KUMAR</t>
  </si>
  <si>
    <t>LAL CHAND CHUARASIA</t>
  </si>
  <si>
    <t>RAMACHANDRAN R</t>
  </si>
  <si>
    <t>P3</t>
  </si>
  <si>
    <t>TC</t>
  </si>
  <si>
    <t>PC</t>
  </si>
  <si>
    <t>Avg throughput</t>
  </si>
  <si>
    <t>GANPATI ENTERPRISES</t>
  </si>
  <si>
    <t>UTTARAKHAND</t>
  </si>
  <si>
    <t>SOUTH</t>
  </si>
  <si>
    <t>TAMIL NADU</t>
  </si>
  <si>
    <t>MANI AGENCY</t>
  </si>
  <si>
    <t>TELANGANA</t>
  </si>
  <si>
    <t>SOOD TRADERS</t>
  </si>
  <si>
    <t>BLUESTONE ENTERPRISES</t>
  </si>
  <si>
    <t>MS GEEKAY ENTERPRISES</t>
  </si>
  <si>
    <t>SHREYA ENTERPRISES</t>
  </si>
  <si>
    <t>RK TRADERS</t>
  </si>
  <si>
    <t>LAKHANI ASSOCIATE</t>
  </si>
  <si>
    <t>Sec_Order</t>
  </si>
  <si>
    <t>RP ENTERPRISES</t>
  </si>
  <si>
    <t>PRAGATI ENTERPRISES</t>
  </si>
  <si>
    <t>Distinct Count of Order_ID</t>
  </si>
  <si>
    <t>JOHNSON</t>
  </si>
  <si>
    <t>PATHMANABAN G</t>
  </si>
  <si>
    <t>RAJASEKAR PUNNIYAKOTTI</t>
  </si>
  <si>
    <t>SURESHBABU K</t>
  </si>
  <si>
    <t>SHRI BALA JI SALES</t>
  </si>
  <si>
    <t>IKSHITA ENTERPRISES</t>
  </si>
  <si>
    <t>SHRI LAXMI NARASIMHA PHARMA</t>
  </si>
  <si>
    <t>AVON ENTERPRISES</t>
  </si>
  <si>
    <t>MANTHAN ENTERPRISES</t>
  </si>
  <si>
    <t>KALASH ENTERPRISES</t>
  </si>
  <si>
    <t>Shree krishna traders</t>
  </si>
  <si>
    <t>MANOJ KUMAR</t>
  </si>
  <si>
    <t>R A ENTERPRISES</t>
  </si>
  <si>
    <t>GAURAV MITTAL</t>
  </si>
  <si>
    <t>SYED AHMED ZAMA</t>
  </si>
  <si>
    <t>MAHAVEER MARKETING</t>
  </si>
  <si>
    <t>Column Labels</t>
  </si>
  <si>
    <t>Sum of Total_Quantity_In_Pieces</t>
  </si>
  <si>
    <t>SHRINATH ENTERPRISES</t>
  </si>
  <si>
    <t>LOVEJEET VAISHNAV</t>
  </si>
  <si>
    <t>PUSHPENDRA SHARMA</t>
  </si>
  <si>
    <t>ANIRBAN CHOUDHURY</t>
  </si>
  <si>
    <t xml:space="preserve">EAST </t>
  </si>
  <si>
    <t>WEST BENGAL</t>
  </si>
  <si>
    <t>ISHTIYAQ SHAIKH</t>
  </si>
  <si>
    <t>p2 date</t>
  </si>
  <si>
    <t>P1 date</t>
  </si>
  <si>
    <t>RANAJIT MONDAL</t>
  </si>
  <si>
    <t>SAMIR SUR</t>
  </si>
  <si>
    <t>TAPASH SUR ROY</t>
  </si>
  <si>
    <t>Outets Count</t>
  </si>
  <si>
    <t>Outlets Coverage%</t>
  </si>
  <si>
    <t>Bill Count</t>
  </si>
  <si>
    <t>MORDEN TRADE</t>
  </si>
  <si>
    <t>SS MARKETING COMPANY</t>
  </si>
  <si>
    <t>EAST</t>
  </si>
  <si>
    <t>SHRI SUBHKARAN TRADING COMPANY</t>
  </si>
  <si>
    <t>Slab 1</t>
  </si>
  <si>
    <t>Slab 2</t>
  </si>
  <si>
    <t>ABHISHEK SEN</t>
  </si>
  <si>
    <t>SWAPAN BARMAN</t>
  </si>
  <si>
    <t>CHETAN AMBHORE</t>
  </si>
  <si>
    <t>MEDICAL</t>
  </si>
  <si>
    <t>TIRUPATI ENTERPRISES</t>
  </si>
  <si>
    <t>KISHOR MEDICAL AGENCIES</t>
  </si>
  <si>
    <t>BPD ENTERPRISES</t>
  </si>
  <si>
    <t>ROYAL TRADING</t>
  </si>
  <si>
    <t>Vedant Sales</t>
  </si>
  <si>
    <t>AVANI TRADERS</t>
  </si>
  <si>
    <t>RAJ BEAUTY CARE</t>
  </si>
  <si>
    <t>MAMPY AGENCY</t>
  </si>
  <si>
    <t>SIDDHARTH MARKETING</t>
  </si>
  <si>
    <t>AGGARWAL TEA TRADERS</t>
  </si>
  <si>
    <t>SANDEEP ENTERPRISES</t>
  </si>
  <si>
    <t>KRISHNA AGENCY</t>
  </si>
  <si>
    <t>SODHI TRADERS</t>
  </si>
  <si>
    <t>J.V.ENTERPRISES</t>
  </si>
  <si>
    <t>ANGALAESWARI AGENCIES</t>
  </si>
  <si>
    <t>SRI VISHNU ENTERPRISE</t>
  </si>
  <si>
    <t>V K AGENCIES</t>
  </si>
  <si>
    <t>GRACE ENTERPRISES</t>
  </si>
  <si>
    <t>GLAMOUR</t>
  </si>
  <si>
    <t>RAMCHANDRA AND SONS</t>
  </si>
  <si>
    <t>MNATASHA ENTERPRISES</t>
  </si>
  <si>
    <t>BAJRANG AGENCIES</t>
  </si>
  <si>
    <t>NOVELTIES</t>
  </si>
  <si>
    <t>INDER MEDICAL HALL</t>
  </si>
  <si>
    <t>INCEPTIONS</t>
  </si>
  <si>
    <t>ADITYA ENTERPRISES</t>
  </si>
  <si>
    <t>ASSAM</t>
  </si>
  <si>
    <t>KHUSHI AGENCY</t>
  </si>
  <si>
    <t>NILESH ENTERPRISES</t>
  </si>
  <si>
    <t>ANDHRA PRADESH</t>
  </si>
  <si>
    <t>DURGA TRADING COMPANY</t>
  </si>
  <si>
    <t>NANDI GEN.STORE</t>
  </si>
  <si>
    <t>ARUN GEN STORE</t>
  </si>
  <si>
    <t>VIRK GENRAL STORE</t>
  </si>
  <si>
    <t>SANTHOSH DISTRIBUTORS</t>
  </si>
  <si>
    <t>SURYA SALES CORPORATION</t>
  </si>
  <si>
    <t>SUBHAJITDAS</t>
  </si>
  <si>
    <t>GONGALLA ASHOK</t>
  </si>
  <si>
    <t>IRFAN BASHA SHAIKH</t>
  </si>
  <si>
    <t>RAMESH DASARI</t>
  </si>
  <si>
    <t>VANAPALLI MAHESHWARRAO</t>
  </si>
  <si>
    <t>VENKATESH MADUGULA</t>
  </si>
  <si>
    <t>ROBIN ENTERPRISES</t>
  </si>
  <si>
    <t>MANTU SWARGIARY</t>
  </si>
  <si>
    <t>R K ENTERPRISE</t>
  </si>
  <si>
    <t>SANIDHYA ENTERPRISES</t>
  </si>
  <si>
    <t>OM KUMAR</t>
  </si>
  <si>
    <t>MUSTUFA SHAIKH</t>
  </si>
  <si>
    <t>VJ MARKETING</t>
  </si>
  <si>
    <t>MINKAL SENGAR</t>
  </si>
  <si>
    <t>MANGALAM</t>
  </si>
  <si>
    <t>BHASKER M KAKDE</t>
  </si>
  <si>
    <t>SUJOY SAHA</t>
  </si>
  <si>
    <t>MTD</t>
  </si>
  <si>
    <t>SRI SAI PAWAN AGENCIES</t>
  </si>
  <si>
    <t>MAA ENTERPRISE</t>
  </si>
  <si>
    <t xml:space="preserve"> </t>
  </si>
  <si>
    <t>RS AGENCIES</t>
  </si>
  <si>
    <t>SANTHOSH GRANDHI</t>
  </si>
  <si>
    <t>SARAVANAN M</t>
  </si>
  <si>
    <t>BHARGAVI ENTERPRISES</t>
  </si>
  <si>
    <t>SUKANTA SAHA</t>
  </si>
  <si>
    <t>YASHPAL SINGH</t>
  </si>
  <si>
    <t>NARESH RAJPAL</t>
  </si>
  <si>
    <t/>
  </si>
  <si>
    <t>P3 Placed</t>
  </si>
  <si>
    <t>P3 Fulfilled ACH</t>
  </si>
  <si>
    <t>SRI VEERABHADRA AGENCIES</t>
  </si>
  <si>
    <t>MAA VASHNO ENTERPRISES</t>
  </si>
  <si>
    <t>SHRI SHYAM TRADERS</t>
  </si>
  <si>
    <t>ISHWAR DAYAL AND SONS</t>
  </si>
  <si>
    <t>VASANTA TRADERS</t>
  </si>
  <si>
    <t>VEDIKA ENTERPRISES</t>
  </si>
  <si>
    <t>fulfilled</t>
  </si>
  <si>
    <t>R PRAJAPATI BROTHERS</t>
  </si>
  <si>
    <t>SHAKTI TRADING CO</t>
  </si>
  <si>
    <t>SHRI BALAJI TRADING COMPANY</t>
  </si>
  <si>
    <t>AARADHYA ENTERPRISES</t>
  </si>
  <si>
    <t>P3 Fulfilled</t>
  </si>
  <si>
    <t>Bill count</t>
  </si>
  <si>
    <t>Sub category Contribution</t>
  </si>
  <si>
    <t>DB Billing</t>
  </si>
  <si>
    <t>NARENDER</t>
  </si>
  <si>
    <t>RAJESH VERMA</t>
  </si>
  <si>
    <t>SANJAY KUMAR</t>
  </si>
  <si>
    <t>RAJIB DEY</t>
  </si>
  <si>
    <t>KAPIL VERMA</t>
  </si>
  <si>
    <t>RS ENTREPRENEUR</t>
  </si>
  <si>
    <t>NAGALAND</t>
  </si>
  <si>
    <t>CHIRAG ENTERPRISES</t>
  </si>
  <si>
    <t>West</t>
  </si>
  <si>
    <t>JYOTSNA ENTERPRISE</t>
  </si>
  <si>
    <t>DEEP ENTERPRISE</t>
  </si>
  <si>
    <t>VIJAY ENTERPRISE</t>
  </si>
  <si>
    <t>ABDAR ENTERPRISES</t>
  </si>
  <si>
    <t>SOWMYA DISTRIBUTORS</t>
  </si>
  <si>
    <t>LOK SAI ENTERPRISES</t>
  </si>
  <si>
    <t>SHREE VEERAMMA MARKETING</t>
  </si>
  <si>
    <t>JAI MATA DISTRIBUTOR</t>
  </si>
  <si>
    <t>SHRI BALA JI TRADERS</t>
  </si>
  <si>
    <t>JAI BHOLE TRADERS</t>
  </si>
  <si>
    <t>GOYAL ENTERPRISES</t>
  </si>
  <si>
    <t>GURUNANAK TRADERS</t>
  </si>
  <si>
    <t>(Multiple Items)</t>
  </si>
  <si>
    <t>ARIHANT TRADING</t>
  </si>
  <si>
    <t>Mahadev Traders</t>
  </si>
  <si>
    <t>HARSH ENTERPRISES</t>
  </si>
  <si>
    <t>THE BEAUTY HUB</t>
  </si>
  <si>
    <t>JP SALES</t>
  </si>
  <si>
    <t>VRV ENTERPRISES</t>
  </si>
  <si>
    <t>RAJ KHINDER</t>
  </si>
  <si>
    <t>TARUN BANATHIA</t>
  </si>
  <si>
    <t>SHRUTI TRADING COMPANY</t>
  </si>
  <si>
    <t>JHAMB AGENCIES</t>
  </si>
  <si>
    <t>JAI SHIV TRADERS</t>
  </si>
  <si>
    <t>MAHAKAL TRADERS</t>
  </si>
  <si>
    <t>GOVIND SALES</t>
  </si>
  <si>
    <t>GANDHI ASSOCIATES</t>
  </si>
  <si>
    <t>BAJAJ HOSIERY</t>
  </si>
  <si>
    <t>BEARD AND BODY LOVERS</t>
  </si>
  <si>
    <t>AYAAN ENTERPRISES</t>
  </si>
  <si>
    <t>IFLA TRADERS</t>
  </si>
  <si>
    <t>OM GENERAL STORE</t>
  </si>
  <si>
    <t>SHRI RAM ENTERPRISES</t>
  </si>
  <si>
    <t>VICKY BINDI HOUSE</t>
  </si>
  <si>
    <t>ASHIRWAD TRADING COMPANY</t>
  </si>
  <si>
    <t>KRISHNA COSMETIC</t>
  </si>
  <si>
    <t>SUN GREEN SALES AGENCIES</t>
  </si>
  <si>
    <t>DUGGAL AND SONS</t>
  </si>
  <si>
    <t>SHAMMI AGENCIES</t>
  </si>
  <si>
    <t>M/S RAGHUNATH TRADERS</t>
  </si>
  <si>
    <t>RITIK JOSHI</t>
  </si>
  <si>
    <t>ANKUSH TAKLE</t>
  </si>
  <si>
    <t>SRI SAI LAKSHMI ENTERPRISES</t>
  </si>
  <si>
    <t>SHREE GANAPATI ENTERPRISE</t>
  </si>
  <si>
    <t>THANVISRI AGENCIES</t>
  </si>
  <si>
    <t>KIRANA STORES</t>
  </si>
  <si>
    <t>JK MARKETING</t>
  </si>
  <si>
    <t>VINOTHKUMAR S</t>
  </si>
  <si>
    <t>RADHAKRISHNAN M</t>
  </si>
  <si>
    <t>NOOR ENTERPRISES</t>
  </si>
  <si>
    <t>JANARTHINAM A</t>
  </si>
  <si>
    <t>TARIQ YAHYA</t>
  </si>
  <si>
    <t>Distinct Count of Outlet_ID</t>
  </si>
  <si>
    <t>TSI Eco count</t>
  </si>
  <si>
    <t>PABBA SANTHOSH KUMAR</t>
  </si>
  <si>
    <t>UMAKANT MAURYA</t>
  </si>
  <si>
    <t>LOVE SAINI</t>
  </si>
  <si>
    <t>Username</t>
  </si>
  <si>
    <t>PAWAN SRIVASTAVA</t>
  </si>
  <si>
    <t>p3 F</t>
  </si>
  <si>
    <t>Central</t>
  </si>
  <si>
    <t>East</t>
  </si>
  <si>
    <t>South</t>
  </si>
  <si>
    <t>P1 TGT</t>
  </si>
  <si>
    <t>SANDEEP SAHA</t>
  </si>
  <si>
    <t>RUPESH MANDAL</t>
  </si>
  <si>
    <t>Surya Agency</t>
  </si>
  <si>
    <t>RUCHIKA ENTERPRISES</t>
  </si>
  <si>
    <t>MANORAMA ENTERPRISE</t>
  </si>
  <si>
    <t>SHREE SAI ENTERPRISES</t>
  </si>
  <si>
    <t>HIREN DISTRIBUTORS</t>
  </si>
  <si>
    <t>N S Enterprises</t>
  </si>
  <si>
    <t>ST MARKETING</t>
  </si>
  <si>
    <t>POOJA ENTERPRISES</t>
  </si>
  <si>
    <t>SS RAUNAK ENTERPRISES</t>
  </si>
  <si>
    <t>VASANT TREDARS</t>
  </si>
  <si>
    <t>VARDHMAN ENTERPRISES</t>
  </si>
  <si>
    <t>OUTLET</t>
  </si>
  <si>
    <t>MEHTA DISTRIBUTORS</t>
  </si>
  <si>
    <t>MEGHALAYA</t>
  </si>
  <si>
    <t>RAKESH KUMAR</t>
  </si>
  <si>
    <t>DNA PHARMACY</t>
  </si>
  <si>
    <t>HAMIR TRADING COMPANY</t>
  </si>
  <si>
    <t>RAJ NOVELTY STORE</t>
  </si>
  <si>
    <t>PARSHWANATH ENTERPRISE</t>
  </si>
  <si>
    <t>MEET SALES AGENCY</t>
  </si>
  <si>
    <t>SANJAY REZAR STORE</t>
  </si>
  <si>
    <t>MANGLAM ENTERPRISE</t>
  </si>
  <si>
    <t>MALEK ENTERPRISE</t>
  </si>
  <si>
    <t>JASH ENTERPRISE</t>
  </si>
  <si>
    <t>AARUSHI ENTERPRISE</t>
  </si>
  <si>
    <t>DHARMIK SALES AGENCY</t>
  </si>
  <si>
    <t>MEERA MEDICAL AGENCIES</t>
  </si>
  <si>
    <t>SHREEJI MEDICAL AGENCY</t>
  </si>
  <si>
    <t>NAKSH MARKETING</t>
  </si>
  <si>
    <t>SHAMA SALES AGENCY</t>
  </si>
  <si>
    <t>JAGDAMBA SALES</t>
  </si>
  <si>
    <t>LUCKY ENTERPRISE</t>
  </si>
  <si>
    <t>JANVI SALES</t>
  </si>
  <si>
    <t>CHOICE BEAUTY SHOP</t>
  </si>
  <si>
    <t>PRINCE BEAUTY SALES</t>
  </si>
  <si>
    <t>SHRIJI PHARMA</t>
  </si>
  <si>
    <t>PRAGTI SALES</t>
  </si>
  <si>
    <t>SWETA SALES</t>
  </si>
  <si>
    <t>PRATEEGNA SALES</t>
  </si>
  <si>
    <t>DHYANA ENTERPRISES</t>
  </si>
  <si>
    <t>PGS MARKETING</t>
  </si>
  <si>
    <t>SHARMA MARKETING</t>
  </si>
  <si>
    <t>RANGBALA TRADERS</t>
  </si>
  <si>
    <t>PRATHAM ENTERPRISES</t>
  </si>
  <si>
    <t>SURABHI SUPARI STORE</t>
  </si>
  <si>
    <t>SUPERSHAV CONSTRUCTION</t>
  </si>
  <si>
    <t>SHREE KRITI ENTERPRISES</t>
  </si>
  <si>
    <t>SOUMYA AGENCY</t>
  </si>
  <si>
    <t>SATI SARAN TRADING CORPORATION</t>
  </si>
  <si>
    <t>AASNAA ENTERPRISES</t>
  </si>
  <si>
    <t>SHIVYA ENTERPRISES</t>
  </si>
  <si>
    <t>VEER AGENCIES</t>
  </si>
  <si>
    <t>PURGANI MARKETING</t>
  </si>
  <si>
    <t>PRATIK AGENCIES</t>
  </si>
  <si>
    <t>SHRI SALASAR BALAJI AGENCIES</t>
  </si>
  <si>
    <t>LEELA ENTERPRISES</t>
  </si>
  <si>
    <t>BIG BOSS ENTERPRISES</t>
  </si>
  <si>
    <t>MJB ENTERPRISES</t>
  </si>
  <si>
    <t>A TO Z COSEMETICS</t>
  </si>
  <si>
    <t>BSC SALES CORPORATION</t>
  </si>
  <si>
    <t>SHYAM MEDICAL &amp; GENRAL STORE</t>
  </si>
  <si>
    <t>SUMAN AGENCY</t>
  </si>
  <si>
    <t>RAJ AGENCY</t>
  </si>
  <si>
    <t>PALIWAL AGENCIES</t>
  </si>
  <si>
    <t>VIPIN ENTERPRISES</t>
  </si>
  <si>
    <t>NEELAM SUHAG BHANDAR</t>
  </si>
  <si>
    <t>MAHAVEER TRADING COMPANY</t>
  </si>
  <si>
    <t>ARNAV ENETERPRISES</t>
  </si>
  <si>
    <t>SIDHARTH ENTERPRISES</t>
  </si>
  <si>
    <t>RADHIKA ENTERPRISES</t>
  </si>
  <si>
    <t>NIKHAR FANCY STORE</t>
  </si>
  <si>
    <t>BALAJI ENTERPRISES</t>
  </si>
  <si>
    <t>MAHARAJA TRADERS</t>
  </si>
  <si>
    <t>MAHA JAGDAMBA TRADERS</t>
  </si>
  <si>
    <t>SINGHAL TREDARS</t>
  </si>
  <si>
    <t>PIYUSH TRADERS</t>
  </si>
  <si>
    <t>DEVIKA ENTERPRISES</t>
  </si>
  <si>
    <t>DURGA AGENCY</t>
  </si>
  <si>
    <t>JAI AMBAY TRADERS</t>
  </si>
  <si>
    <t>SHAKTI CANTEEN</t>
  </si>
  <si>
    <t>ROBIN AGENCY</t>
  </si>
  <si>
    <t>HITESHI AGENCIES</t>
  </si>
  <si>
    <t>SHIV RATAN NAREDRA KUMAR</t>
  </si>
  <si>
    <t>RAMNIWASH RAM MOHAN</t>
  </si>
  <si>
    <t>BALAJI DEPARTMENTAL</t>
  </si>
  <si>
    <t>SHRI SAIN COSMETIC</t>
  </si>
  <si>
    <t>JM SALES</t>
  </si>
  <si>
    <t>GAUTAM AGENCIES</t>
  </si>
  <si>
    <t>SINGRODIA ENTERPRISES</t>
  </si>
  <si>
    <t>SIDDHI TRADING COMPANY</t>
  </si>
  <si>
    <t>KAKA COSMETIIC</t>
  </si>
  <si>
    <t>SIYA BEAUTY COSMATIC</t>
  </si>
  <si>
    <t>SEEMA AGENCIES</t>
  </si>
  <si>
    <t>MOHAN AGENCIES</t>
  </si>
  <si>
    <t>MS DILIP STORE &amp; AGENCY</t>
  </si>
  <si>
    <t>SC ENTERPRISE</t>
  </si>
  <si>
    <t>MS GOYAL MARKETING</t>
  </si>
  <si>
    <t>DEEPA AND SONS</t>
  </si>
  <si>
    <t>MANBHAV ENTERPRISES</t>
  </si>
  <si>
    <t>SERVE HEALTHCARE</t>
  </si>
  <si>
    <t>TLKM ENTERPRISES</t>
  </si>
  <si>
    <t>GURU JI ENTERPRISE</t>
  </si>
  <si>
    <t>SAHIL TRADING COMPANY</t>
  </si>
  <si>
    <t>NEW BALAJI GENERAL STORE</t>
  </si>
  <si>
    <t>NATHU RAM SHYAM LAL</t>
  </si>
  <si>
    <t>PRINCE GEN STORE</t>
  </si>
  <si>
    <t>MUSKAN BEAUTY</t>
  </si>
  <si>
    <t>LALIT AGENCIES</t>
  </si>
  <si>
    <t>ARADHANA ENTERPRISES</t>
  </si>
  <si>
    <t>SHREE BALA JI TRADERS</t>
  </si>
  <si>
    <t>SRI RAM TRADERS</t>
  </si>
  <si>
    <t>SHREE KRISHAN KUMAR MAHINDER KUMAR</t>
  </si>
  <si>
    <t>CAUHAN AGENCY</t>
  </si>
  <si>
    <t>AMIT TRADING CO</t>
  </si>
  <si>
    <t>SRK TRADING COMPANY</t>
  </si>
  <si>
    <t>JAI SANWARIYA TRADERS</t>
  </si>
  <si>
    <t>SHRI DURGA GENERAL AND BANGELS STORE</t>
  </si>
  <si>
    <t>SACH SALES</t>
  </si>
  <si>
    <t>SALUJA ENTERPRISES</t>
  </si>
  <si>
    <t>KRISHNA TRADING CO.</t>
  </si>
  <si>
    <t>VINAYAK TRADING COMPANY</t>
  </si>
  <si>
    <t>DIVYA AGENCIES</t>
  </si>
  <si>
    <t>SURGICO LOGISTIX</t>
  </si>
  <si>
    <t>GULATI TRADING COMPANY</t>
  </si>
  <si>
    <t>ROYAL JEWELLRY</t>
  </si>
  <si>
    <t>RR ENTERPRISES</t>
  </si>
  <si>
    <t>RAJESH COSMATICS</t>
  </si>
  <si>
    <t>AA ENTERPRISES</t>
  </si>
  <si>
    <t>PARWANOO MOBILE HOUSE</t>
  </si>
  <si>
    <t>SOURBAH TRADERS</t>
  </si>
  <si>
    <t>PRASHAR AGENCIES</t>
  </si>
  <si>
    <t>VALLEY ENTERPRISES</t>
  </si>
  <si>
    <t>VINTAGE TRADING COMPANY</t>
  </si>
  <si>
    <t>MS FRIENDS COSMO CARE</t>
  </si>
  <si>
    <t>ARORA TRADERS</t>
  </si>
  <si>
    <t>NARUAL ENTERPRISES</t>
  </si>
  <si>
    <t>SHALINI ENTERPRSIES</t>
  </si>
  <si>
    <t>NIDHI AGENCIES</t>
  </si>
  <si>
    <t>M/S SAYEED SONS</t>
  </si>
  <si>
    <t>BEAUTY COSMO</t>
  </si>
  <si>
    <t>ANKIT SALES CORPORATION</t>
  </si>
  <si>
    <t>VINAYAK AGENCY</t>
  </si>
  <si>
    <t>JAIN TRADERS</t>
  </si>
  <si>
    <t>ATUL ENTERPRISES</t>
  </si>
  <si>
    <t>SANJAY PROVISION STORE</t>
  </si>
  <si>
    <t>SHRI GIRIRAJ JI COSMETIC CENTRE</t>
  </si>
  <si>
    <t>SANJAY AYURVEDIC AUSHDHALAYA</t>
  </si>
  <si>
    <t>MS JAI PARAS COSMETICS</t>
  </si>
  <si>
    <t>SUMIT TRADERS</t>
  </si>
  <si>
    <t>SHREE MAHAVEERJI &amp; SONS</t>
  </si>
  <si>
    <t>M G ENTERPRISES</t>
  </si>
  <si>
    <t>NAV BHARAT TRADERS</t>
  </si>
  <si>
    <t>SIDHABALI ENTERPRISES</t>
  </si>
  <si>
    <t>SHAKUMBARI TRADERS</t>
  </si>
  <si>
    <t>MS SHRI BALAJI TRADERS</t>
  </si>
  <si>
    <t>SRI SABARI AGENCIES</t>
  </si>
  <si>
    <t>LASHYA SRI AGENCIES</t>
  </si>
  <si>
    <t>SRI KARTHIKEYA AGENCIES</t>
  </si>
  <si>
    <t>Madhur Agencies</t>
  </si>
  <si>
    <t>Shree Arihant Enterprises</t>
  </si>
  <si>
    <t>SR TRADERS</t>
  </si>
  <si>
    <t>MEDMINE HEATH CARE</t>
  </si>
  <si>
    <t>NIHAARIKA AGENCIES</t>
  </si>
  <si>
    <t>KS AGENCIES</t>
  </si>
  <si>
    <t>SRI VINAYAGA ENTERPRISES</t>
  </si>
  <si>
    <t>RK AGENCIES</t>
  </si>
  <si>
    <t>KAMALA AGENCIES</t>
  </si>
  <si>
    <t>AATHISHREE AGENCIES</t>
  </si>
  <si>
    <t>SRI PACHAYAMMAN AGENCIES</t>
  </si>
  <si>
    <t>SAIKESHAV AGENCY</t>
  </si>
  <si>
    <t>AGARAMAGENCIES</t>
  </si>
  <si>
    <t>SIDDLINGESHWARA MARKETING</t>
  </si>
  <si>
    <t>SRI GAYATHRI ENTERPRISES</t>
  </si>
  <si>
    <t>TRIVESH ENTERPRISES</t>
  </si>
  <si>
    <t>SAITRADERS</t>
  </si>
  <si>
    <t>BHARAT MARKETING</t>
  </si>
  <si>
    <t>S.M Enterprises</t>
  </si>
  <si>
    <t>Par Excellence</t>
  </si>
  <si>
    <t>SHREE GANESH SALES &amp; SERVICE</t>
  </si>
  <si>
    <t>Rudra Enterprises</t>
  </si>
  <si>
    <t>AAVIVA DISTRIBUTOR</t>
  </si>
  <si>
    <t>M N TRADING</t>
  </si>
  <si>
    <t>JAY GANESH DISTRIBUTOR</t>
  </si>
  <si>
    <t>SHREE SALES</t>
  </si>
  <si>
    <t>KRISHNAI TRADERS</t>
  </si>
  <si>
    <t>WELLNESS CHEMIST AND SURGICAL</t>
  </si>
  <si>
    <t>Shree Sai baba enterprises</t>
  </si>
  <si>
    <t>SATEJ ENTERPRISES</t>
  </si>
  <si>
    <t>NEW SURAJ AGENCIES</t>
  </si>
  <si>
    <t>SHREESANGH DISTRIBUTORS LLP</t>
  </si>
  <si>
    <t>UNITED BROTHERS</t>
  </si>
  <si>
    <t>SHREE GURUDEV AGENCIES</t>
  </si>
  <si>
    <t>MAA AMBE TRADERS</t>
  </si>
  <si>
    <t>SAI ENTERPRISES AKOLA</t>
  </si>
  <si>
    <t>CHOUDHARY ENTERPRISES</t>
  </si>
  <si>
    <t>SAMPADA ENTERPRISES</t>
  </si>
  <si>
    <t>TARUN ENTERPRISES</t>
  </si>
  <si>
    <t>MORYA MEDICAL DISTRIBUTORS</t>
  </si>
  <si>
    <t>Distributor_Name</t>
  </si>
  <si>
    <t>PP ECO</t>
  </si>
  <si>
    <t>DILIP PANCHAL</t>
  </si>
  <si>
    <t>ABHIRAM PASTORE</t>
  </si>
  <si>
    <t>rejected</t>
  </si>
  <si>
    <t>P3 Placed/ Fulilled</t>
  </si>
  <si>
    <t>P3 Asking RR</t>
  </si>
  <si>
    <t>NARESH MARKETING</t>
  </si>
  <si>
    <t>JAI ENTERPRISES</t>
  </si>
  <si>
    <t>BAGARIA AGENCIES PVT LTD</t>
  </si>
  <si>
    <t>JINDAL DISTRIBUTOR</t>
  </si>
  <si>
    <t>KARAN BODANA</t>
  </si>
  <si>
    <t>P3 MTD</t>
  </si>
  <si>
    <t>KARMENDRA SINGH</t>
  </si>
  <si>
    <t>SHRI P N ENTERPRISES</t>
  </si>
  <si>
    <t>AVALON CARE</t>
  </si>
  <si>
    <t>GROVER MARKETING</t>
  </si>
  <si>
    <t>GOPAL KRISHNA AND COMPANY</t>
  </si>
  <si>
    <t>S K KIDS ZONE</t>
  </si>
  <si>
    <t>MABHU BASHA</t>
  </si>
  <si>
    <t>KRISHNA DHANDU</t>
  </si>
  <si>
    <t>Bud TSI/SO</t>
  </si>
  <si>
    <t>Worked TSI/SO</t>
  </si>
  <si>
    <t>Tot TC</t>
  </si>
  <si>
    <t>Tot PC</t>
  </si>
  <si>
    <t>Avg TC</t>
  </si>
  <si>
    <t>Avg PC</t>
  </si>
  <si>
    <t>Daily</t>
  </si>
  <si>
    <t>WestTotal</t>
  </si>
  <si>
    <t>East Total</t>
  </si>
  <si>
    <t>Central total</t>
  </si>
  <si>
    <t>West Total</t>
  </si>
  <si>
    <t>South total</t>
  </si>
  <si>
    <t>P3 % ACH</t>
  </si>
  <si>
    <t>P2 % ACH</t>
  </si>
  <si>
    <t>P1 % ACH</t>
  </si>
  <si>
    <t>P3 Ach Day</t>
  </si>
  <si>
    <t xml:space="preserve">PAN India Total </t>
  </si>
  <si>
    <t>Distrubition</t>
  </si>
  <si>
    <t>PP TGT</t>
  </si>
  <si>
    <t>TGT PC</t>
  </si>
  <si>
    <t>OVER ALL PC</t>
  </si>
  <si>
    <t>PP MTD</t>
  </si>
  <si>
    <t>Values</t>
  </si>
  <si>
    <t>Total Sum of Total_Quantity_In_Pieces</t>
  </si>
  <si>
    <t>Total Distinct Count of Outlet_ID</t>
  </si>
  <si>
    <t>AMREEN TRADING COMPANY</t>
  </si>
  <si>
    <t>P2 ACH</t>
  </si>
  <si>
    <t>(blank)</t>
  </si>
  <si>
    <t>Days left</t>
  </si>
  <si>
    <t>North 1</t>
  </si>
  <si>
    <t>North 2</t>
  </si>
  <si>
    <t>North 2 Total</t>
  </si>
  <si>
    <t>PP ACH</t>
  </si>
  <si>
    <t>VINAYAKA CORPORATION</t>
  </si>
  <si>
    <t>BK TRADING COMPANY</t>
  </si>
  <si>
    <t>K ENTERPRISES</t>
  </si>
  <si>
    <t>KAMAKHYA AGENCIES</t>
  </si>
  <si>
    <t>MS GUJRAL ENTERPRISES</t>
  </si>
  <si>
    <t xml:space="preserve"> P2 Orders</t>
  </si>
  <si>
    <t>P1 Orders</t>
  </si>
  <si>
    <t>SAVITIRI ENTERPRISES</t>
  </si>
  <si>
    <t>POONAM SALES</t>
  </si>
  <si>
    <t>SANGHI DISTRIBUTION</t>
  </si>
  <si>
    <t>DEEPA STORE</t>
  </si>
  <si>
    <t>SINGHAL MEDICAL HALL AND COMPANY</t>
  </si>
  <si>
    <t>SANTOSHI AGGENCIES</t>
  </si>
  <si>
    <t>SREE LAXMI NARAYANA AGENCIES</t>
  </si>
  <si>
    <t>subzone pp</t>
  </si>
  <si>
    <t>plan</t>
  </si>
  <si>
    <t>MANGESH PHIRANGE</t>
  </si>
  <si>
    <t>RKR ENTERPRISES</t>
  </si>
  <si>
    <t>CENTRAL Total</t>
  </si>
  <si>
    <t>Slab 3</t>
  </si>
  <si>
    <t>Slab 4</t>
  </si>
  <si>
    <t>KATARIYA ENTERPRISES</t>
  </si>
  <si>
    <t>12/18/2023</t>
  </si>
  <si>
    <t>PP Eco</t>
  </si>
  <si>
    <t>TGT PC Plan to ACH 22-Dec</t>
  </si>
  <si>
    <t>TGT PP Plan to Ach 22-Dec</t>
  </si>
  <si>
    <t>South Total</t>
  </si>
  <si>
    <t>SHRI SAIKRUPA SALES</t>
  </si>
  <si>
    <t>SRINI TRADERS</t>
  </si>
  <si>
    <t>SANJEEV DISTRIBUTORS</t>
  </si>
  <si>
    <t>JAI SHREE HANUMAN AGENCIES</t>
  </si>
  <si>
    <t>VAMSEE TATIPAMULA</t>
  </si>
  <si>
    <t>AMIT ASTHANA</t>
  </si>
  <si>
    <t>MS SS TRADERS</t>
  </si>
  <si>
    <t>SULTANIA PROVISION AND COSMETIC</t>
  </si>
  <si>
    <t>PARAS SALES</t>
  </si>
  <si>
    <t>SREE VENKATASAI ENTERPRISES</t>
  </si>
  <si>
    <t>SAKSHAM ENTERPRISES</t>
  </si>
  <si>
    <t>UJJWAL COSMETIC AND SANVARIYA KAICHI DHARMY BUSINESS</t>
  </si>
  <si>
    <t>12/26/2023</t>
  </si>
  <si>
    <t>SHRI NAND LAL ENTERPRISES</t>
  </si>
  <si>
    <t>MOHAN COSMETIC</t>
  </si>
  <si>
    <t>NAVRANG DISTRIBUTER</t>
  </si>
  <si>
    <t>MTD Dec</t>
  </si>
  <si>
    <t>VANSH ENTERPRISES</t>
  </si>
  <si>
    <t>12/30/2023</t>
  </si>
  <si>
    <t>Dec</t>
  </si>
  <si>
    <t>Units Sold</t>
  </si>
  <si>
    <t>Outlet Category Contribution</t>
  </si>
  <si>
    <t xml:space="preserve">Zone Wise Qty </t>
  </si>
  <si>
    <t>User ID</t>
  </si>
  <si>
    <t>RSM/Zone</t>
  </si>
  <si>
    <t>ASM</t>
  </si>
  <si>
    <t>TSI/SO</t>
  </si>
  <si>
    <t>DB Code</t>
  </si>
  <si>
    <t>TSI/ SO P3 TGT</t>
  </si>
  <si>
    <t>DB P2 TGT</t>
  </si>
  <si>
    <t>TSI/ SO P3 MTD ACH</t>
  </si>
  <si>
    <t>% ACH</t>
  </si>
  <si>
    <t>DB P2 ACH Till 15th</t>
  </si>
  <si>
    <t>DB P2 ACH Till Month end</t>
  </si>
  <si>
    <t>TSI/SO Incentive</t>
  </si>
  <si>
    <t>DB 50% Phasing Incentive</t>
  </si>
  <si>
    <t>DB Month Incentive</t>
  </si>
  <si>
    <t>Madhya Pradesh</t>
  </si>
  <si>
    <t>Abhiram Pastore</t>
  </si>
  <si>
    <t>ANIRBAN CHOUDHARY</t>
  </si>
  <si>
    <t>Rajasthan</t>
  </si>
  <si>
    <t>Harvinder</t>
  </si>
  <si>
    <t>MADHUSUDHAN</t>
  </si>
  <si>
    <t>Tamil Nadu</t>
  </si>
  <si>
    <t>RAMESHKUMAR.B</t>
  </si>
  <si>
    <t>Delhi</t>
  </si>
  <si>
    <t>Goa</t>
  </si>
  <si>
    <t>SHISHIR PANDEY</t>
  </si>
  <si>
    <t>MH</t>
  </si>
  <si>
    <t>UP West</t>
  </si>
  <si>
    <t>DB Total Incentive</t>
  </si>
  <si>
    <t xml:space="preserve">120 PC </t>
  </si>
  <si>
    <t>PP Incentive</t>
  </si>
  <si>
    <t>120 PC Incentive</t>
  </si>
  <si>
    <t>EMP ID</t>
  </si>
  <si>
    <t>Gujrat</t>
  </si>
  <si>
    <t xml:space="preserve">Dilip Panchal </t>
  </si>
  <si>
    <t xml:space="preserve"> Outlets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</si>
</sst>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mbria"/>
      <family val="1"/>
    </font>
    <font>
      <sz val="11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6"/>
        <bgColor theme="4"/>
      </patternFill>
    </fill>
    <fill>
      <patternFill patternType="solid">
        <fgColor theme="6" tint="0.59999389629810485"/>
        <b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theme="4"/>
      </patternFill>
    </fill>
    <fill>
      <patternFill patternType="solid">
        <fgColor theme="7" tint="0.59996337778862885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theme="9" tint="0.39994506668294322"/>
      </diagonal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5" fillId="0" borderId="0">
      <alignment vertical="center"/>
    </xf>
    <xf numFmtId="9" fontId="6" fillId="0" borderId="0">
      <alignment vertical="top"/>
      <protection locked="0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17" fillId="14" borderId="0" applyNumberFormat="0" applyBorder="0" applyAlignment="0" applyProtection="0"/>
    <xf numFmtId="0" fontId="18" fillId="15" borderId="0" applyNumberFormat="0" applyBorder="0" applyAlignment="0" applyProtection="0"/>
    <xf numFmtId="0" fontId="19" fillId="16" borderId="0" applyNumberFormat="0" applyBorder="0" applyAlignment="0" applyProtection="0"/>
    <xf numFmtId="0" fontId="20" fillId="17" borderId="9" applyNumberFormat="0" applyAlignment="0" applyProtection="0"/>
    <xf numFmtId="0" fontId="21" fillId="18" borderId="10" applyNumberFormat="0" applyAlignment="0" applyProtection="0"/>
    <xf numFmtId="0" fontId="22" fillId="18" borderId="9" applyNumberFormat="0" applyAlignment="0" applyProtection="0"/>
    <xf numFmtId="0" fontId="23" fillId="0" borderId="11" applyNumberFormat="0" applyFill="0" applyAlignment="0" applyProtection="0"/>
    <xf numFmtId="0" fontId="2" fillId="19" borderId="12" applyNumberFormat="0" applyAlignment="0" applyProtection="0"/>
    <xf numFmtId="0" fontId="8" fillId="0" borderId="0" applyNumberFormat="0" applyFill="0" applyBorder="0" applyAlignment="0" applyProtection="0"/>
    <xf numFmtId="0" fontId="1" fillId="20" borderId="13" applyNumberFormat="0" applyFont="0" applyAlignment="0" applyProtection="0"/>
    <xf numFmtId="0" fontId="24" fillId="0" borderId="0" applyNumberFormat="0" applyFill="0" applyBorder="0" applyAlignment="0" applyProtection="0"/>
    <xf numFmtId="0" fontId="3" fillId="0" borderId="14" applyNumberFormat="0" applyFill="0" applyAlignment="0" applyProtection="0"/>
    <xf numFmtId="0" fontId="12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2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2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2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2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2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25" fillId="0" borderId="0">
      <alignment vertical="center"/>
    </xf>
    <xf numFmtId="9" fontId="1" fillId="0" borderId="0" applyFont="0" applyFill="0" applyBorder="0" applyAlignment="0" applyProtection="0"/>
  </cellStyleXfs>
  <cellXfs count="240">
    <xf numFmtId="0" fontId="0" fillId="0" borderId="0" xfId="0"/>
    <xf numFmtId="0" fontId="3" fillId="3" borderId="1" xfId="0" applyFont="1" applyFill="1" applyBorder="1" applyAlignment="1">
      <alignment horizontal="center" vertical="center" wrapText="1"/>
    </xf>
    <xf numFmtId="9" fontId="0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7" fillId="0" borderId="1" xfId="0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0" xfId="0" applyAlignment="1">
      <alignment horizontal="left"/>
    </xf>
    <xf numFmtId="164" fontId="0" fillId="0" borderId="1" xfId="0" applyNumberFormat="1" applyBorder="1" applyAlignment="1">
      <alignment horizontal="center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14" fontId="0" fillId="0" borderId="0" xfId="0" applyNumberFormat="1"/>
    <xf numFmtId="0" fontId="0" fillId="0" borderId="0" xfId="0" pivotButton="1"/>
    <xf numFmtId="0" fontId="3" fillId="0" borderId="0" xfId="0" applyFont="1"/>
    <xf numFmtId="2" fontId="0" fillId="13" borderId="1" xfId="0" applyNumberFormat="1" applyFill="1" applyBorder="1" applyAlignment="1">
      <alignment horizontal="center"/>
    </xf>
    <xf numFmtId="0" fontId="3" fillId="8" borderId="0" xfId="0" applyFont="1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/>
    </xf>
    <xf numFmtId="1" fontId="0" fillId="0" borderId="0" xfId="0" pivotButton="1" applyNumberFormat="1" applyAlignment="1">
      <alignment horizontal="center"/>
    </xf>
    <xf numFmtId="1" fontId="0" fillId="0" borderId="0" xfId="0" applyNumberFormat="1" applyAlignment="1">
      <alignment horizontal="center"/>
    </xf>
    <xf numFmtId="14" fontId="3" fillId="46" borderId="0" xfId="0" applyNumberFormat="1" applyFont="1" applyFill="1" applyAlignment="1">
      <alignment horizontal="center"/>
    </xf>
    <xf numFmtId="0" fontId="3" fillId="45" borderId="0" xfId="0" applyFont="1" applyFill="1" applyAlignment="1">
      <alignment horizontal="center"/>
    </xf>
    <xf numFmtId="0" fontId="0" fillId="46" borderId="0" xfId="0" applyFill="1" applyAlignment="1">
      <alignment horizontal="center"/>
    </xf>
    <xf numFmtId="0" fontId="0" fillId="45" borderId="0" xfId="0" applyFill="1" applyAlignment="1">
      <alignment horizontal="center"/>
    </xf>
    <xf numFmtId="0" fontId="2" fillId="48" borderId="15" xfId="0" applyFont="1" applyFill="1" applyBorder="1" applyAlignment="1">
      <alignment horizontal="center" vertical="center" wrapText="1"/>
    </xf>
    <xf numFmtId="0" fontId="0" fillId="0" borderId="1" xfId="0" pivotButton="1" applyBorder="1" applyAlignment="1">
      <alignment horizontal="center"/>
    </xf>
    <xf numFmtId="0" fontId="3" fillId="49" borderId="1" xfId="0" applyFont="1" applyFill="1" applyBorder="1" applyAlignment="1">
      <alignment horizontal="center"/>
    </xf>
    <xf numFmtId="0" fontId="3" fillId="51" borderId="1" xfId="0" applyFont="1" applyFill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0" fillId="0" borderId="1" xfId="0" pivotButton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50" borderId="1" xfId="0" applyFill="1" applyBorder="1" applyAlignment="1">
      <alignment horizontal="center" vertical="center"/>
    </xf>
    <xf numFmtId="0" fontId="0" fillId="46" borderId="1" xfId="0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" fontId="0" fillId="0" borderId="0" xfId="0" applyNumberFormat="1"/>
    <xf numFmtId="0" fontId="9" fillId="47" borderId="4" xfId="0" applyFont="1" applyFill="1" applyBorder="1" applyAlignment="1">
      <alignment vertical="center" wrapText="1"/>
    </xf>
    <xf numFmtId="9" fontId="3" fillId="49" borderId="1" xfId="1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0" fillId="5" borderId="0" xfId="0" applyFill="1"/>
    <xf numFmtId="0" fontId="8" fillId="5" borderId="0" xfId="0" applyFont="1" applyFill="1"/>
    <xf numFmtId="0" fontId="0" fillId="8" borderId="0" xfId="0" applyFill="1" applyAlignment="1">
      <alignment horizontal="center"/>
    </xf>
    <xf numFmtId="0" fontId="0" fillId="54" borderId="0" xfId="0" applyFill="1" applyAlignment="1">
      <alignment horizontal="center"/>
    </xf>
    <xf numFmtId="0" fontId="0" fillId="51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0" fillId="0" borderId="22" xfId="0" applyBorder="1" applyAlignment="1">
      <alignment horizontal="center"/>
    </xf>
    <xf numFmtId="0" fontId="7" fillId="0" borderId="1" xfId="0" applyFont="1" applyBorder="1"/>
    <xf numFmtId="0" fontId="2" fillId="48" borderId="1" xfId="0" applyFont="1" applyFill="1" applyBorder="1" applyAlignment="1">
      <alignment horizontal="center" vertical="center" wrapText="1"/>
    </xf>
    <xf numFmtId="1" fontId="0" fillId="0" borderId="25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4" xfId="0" applyBorder="1" applyAlignment="1">
      <alignment horizontal="center"/>
    </xf>
    <xf numFmtId="1" fontId="0" fillId="0" borderId="28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2" fontId="0" fillId="13" borderId="30" xfId="0" applyNumberFormat="1" applyFill="1" applyBorder="1" applyAlignment="1">
      <alignment horizontal="center"/>
    </xf>
    <xf numFmtId="2" fontId="0" fillId="13" borderId="24" xfId="0" applyNumberFormat="1" applyFill="1" applyBorder="1" applyAlignment="1">
      <alignment horizontal="center"/>
    </xf>
    <xf numFmtId="2" fontId="0" fillId="46" borderId="24" xfId="0" applyNumberFormat="1" applyFill="1" applyBorder="1" applyAlignment="1">
      <alignment horizontal="center" vertical="center"/>
    </xf>
    <xf numFmtId="0" fontId="2" fillId="10" borderId="31" xfId="0" applyFont="1" applyFill="1" applyBorder="1" applyAlignment="1">
      <alignment horizontal="center" vertical="center" wrapText="1"/>
    </xf>
    <xf numFmtId="0" fontId="2" fillId="10" borderId="32" xfId="0" applyFont="1" applyFill="1" applyBorder="1" applyAlignment="1">
      <alignment horizontal="center" vertical="center" wrapText="1"/>
    </xf>
    <xf numFmtId="0" fontId="2" fillId="10" borderId="33" xfId="0" applyFont="1" applyFill="1" applyBorder="1" applyAlignment="1">
      <alignment horizontal="center" vertical="center" wrapText="1"/>
    </xf>
    <xf numFmtId="0" fontId="2" fillId="10" borderId="34" xfId="0" applyFont="1" applyFill="1" applyBorder="1" applyAlignment="1">
      <alignment horizontal="center" vertical="center" wrapText="1"/>
    </xf>
    <xf numFmtId="0" fontId="2" fillId="12" borderId="35" xfId="0" applyFont="1" applyFill="1" applyBorder="1" applyAlignment="1">
      <alignment horizontal="center" vertical="center" wrapText="1"/>
    </xf>
    <xf numFmtId="0" fontId="2" fillId="12" borderId="32" xfId="0" applyFont="1" applyFill="1" applyBorder="1" applyAlignment="1">
      <alignment horizontal="center" vertical="center" wrapText="1"/>
    </xf>
    <xf numFmtId="1" fontId="0" fillId="0" borderId="36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2" fontId="0" fillId="13" borderId="3" xfId="0" applyNumberFormat="1" applyFill="1" applyBorder="1" applyAlignment="1">
      <alignment horizontal="center"/>
    </xf>
    <xf numFmtId="2" fontId="0" fillId="46" borderId="27" xfId="0" applyNumberFormat="1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2" fontId="0" fillId="13" borderId="37" xfId="0" applyNumberFormat="1" applyFill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1" fontId="3" fillId="0" borderId="31" xfId="0" applyNumberFormat="1" applyFont="1" applyBorder="1" applyAlignment="1">
      <alignment horizontal="center"/>
    </xf>
    <xf numFmtId="2" fontId="3" fillId="0" borderId="32" xfId="0" applyNumberFormat="1" applyFont="1" applyBorder="1" applyAlignment="1">
      <alignment horizontal="center"/>
    </xf>
    <xf numFmtId="2" fontId="3" fillId="13" borderId="32" xfId="0" applyNumberFormat="1" applyFont="1" applyFill="1" applyBorder="1" applyAlignment="1">
      <alignment horizontal="center"/>
    </xf>
    <xf numFmtId="2" fontId="3" fillId="13" borderId="35" xfId="0" applyNumberFormat="1" applyFont="1" applyFill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1" fontId="3" fillId="53" borderId="38" xfId="0" applyNumberFormat="1" applyFont="1" applyFill="1" applyBorder="1" applyAlignment="1">
      <alignment horizontal="center"/>
    </xf>
    <xf numFmtId="0" fontId="3" fillId="55" borderId="31" xfId="0" applyFont="1" applyFill="1" applyBorder="1" applyAlignment="1">
      <alignment horizontal="center"/>
    </xf>
    <xf numFmtId="1" fontId="3" fillId="55" borderId="32" xfId="0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55" borderId="32" xfId="0" applyFont="1" applyFill="1" applyBorder="1" applyAlignment="1">
      <alignment horizontal="center"/>
    </xf>
    <xf numFmtId="1" fontId="3" fillId="55" borderId="31" xfId="0" applyNumberFormat="1" applyFont="1" applyFill="1" applyBorder="1" applyAlignment="1">
      <alignment horizontal="center"/>
    </xf>
    <xf numFmtId="164" fontId="3" fillId="55" borderId="31" xfId="0" applyNumberFormat="1" applyFont="1" applyFill="1" applyBorder="1" applyAlignment="1">
      <alignment horizontal="center"/>
    </xf>
    <xf numFmtId="0" fontId="2" fillId="10" borderId="35" xfId="0" applyFont="1" applyFill="1" applyBorder="1" applyAlignment="1">
      <alignment horizontal="center" vertical="center" wrapText="1"/>
    </xf>
    <xf numFmtId="164" fontId="3" fillId="55" borderId="35" xfId="0" applyNumberFormat="1" applyFont="1" applyFill="1" applyBorder="1" applyAlignment="1">
      <alignment horizontal="center"/>
    </xf>
    <xf numFmtId="164" fontId="0" fillId="0" borderId="26" xfId="0" applyNumberFormat="1" applyBorder="1" applyAlignment="1">
      <alignment horizontal="center"/>
    </xf>
    <xf numFmtId="164" fontId="0" fillId="55" borderId="31" xfId="0" applyNumberFormat="1" applyFill="1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55" borderId="31" xfId="0" applyNumberFormat="1" applyFill="1" applyBorder="1" applyAlignment="1">
      <alignment horizontal="center"/>
    </xf>
    <xf numFmtId="164" fontId="3" fillId="53" borderId="38" xfId="0" applyNumberFormat="1" applyFont="1" applyFill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164" fontId="0" fillId="0" borderId="17" xfId="0" applyNumberFormat="1" applyBorder="1" applyAlignment="1">
      <alignment horizontal="center"/>
    </xf>
    <xf numFmtId="164" fontId="3" fillId="55" borderId="44" xfId="0" applyNumberFormat="1" applyFont="1" applyFill="1" applyBorder="1" applyAlignment="1">
      <alignment horizontal="center"/>
    </xf>
    <xf numFmtId="164" fontId="3" fillId="55" borderId="32" xfId="0" applyNumberFormat="1" applyFont="1" applyFill="1" applyBorder="1" applyAlignment="1">
      <alignment horizontal="center"/>
    </xf>
    <xf numFmtId="164" fontId="0" fillId="13" borderId="24" xfId="0" applyNumberFormat="1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13" borderId="3" xfId="0" applyNumberFormat="1" applyFill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3" fillId="55" borderId="33" xfId="0" applyNumberFormat="1" applyFont="1" applyFill="1" applyBorder="1" applyAlignment="1">
      <alignment horizontal="center"/>
    </xf>
    <xf numFmtId="0" fontId="3" fillId="5" borderId="44" xfId="0" applyFont="1" applyFill="1" applyBorder="1" applyAlignment="1">
      <alignment horizontal="center" vertical="center"/>
    </xf>
    <xf numFmtId="0" fontId="3" fillId="9" borderId="31" xfId="0" applyFont="1" applyFill="1" applyBorder="1" applyAlignment="1">
      <alignment horizontal="center"/>
    </xf>
    <xf numFmtId="1" fontId="3" fillId="9" borderId="32" xfId="0" applyNumberFormat="1" applyFont="1" applyFill="1" applyBorder="1" applyAlignment="1">
      <alignment horizontal="center"/>
    </xf>
    <xf numFmtId="1" fontId="3" fillId="9" borderId="31" xfId="0" applyNumberFormat="1" applyFont="1" applyFill="1" applyBorder="1" applyAlignment="1">
      <alignment horizontal="center"/>
    </xf>
    <xf numFmtId="164" fontId="3" fillId="9" borderId="32" xfId="0" applyNumberFormat="1" applyFont="1" applyFill="1" applyBorder="1" applyAlignment="1">
      <alignment horizontal="center"/>
    </xf>
    <xf numFmtId="164" fontId="3" fillId="9" borderId="31" xfId="0" applyNumberFormat="1" applyFont="1" applyFill="1" applyBorder="1" applyAlignment="1">
      <alignment horizontal="center"/>
    </xf>
    <xf numFmtId="2" fontId="3" fillId="9" borderId="32" xfId="0" applyNumberFormat="1" applyFont="1" applyFill="1" applyBorder="1" applyAlignment="1">
      <alignment horizontal="center"/>
    </xf>
    <xf numFmtId="0" fontId="0" fillId="0" borderId="45" xfId="0" applyBorder="1"/>
    <xf numFmtId="0" fontId="0" fillId="0" borderId="23" xfId="0" applyBorder="1" applyAlignment="1">
      <alignment horizontal="center"/>
    </xf>
    <xf numFmtId="0" fontId="0" fillId="0" borderId="23" xfId="0" applyBorder="1"/>
    <xf numFmtId="0" fontId="0" fillId="0" borderId="25" xfId="0" applyBorder="1"/>
    <xf numFmtId="0" fontId="2" fillId="10" borderId="25" xfId="0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center" vertical="center" wrapText="1"/>
    </xf>
    <xf numFmtId="2" fontId="3" fillId="0" borderId="31" xfId="0" applyNumberFormat="1" applyFont="1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3" fillId="0" borderId="48" xfId="0" applyFont="1" applyBorder="1"/>
    <xf numFmtId="0" fontId="3" fillId="0" borderId="44" xfId="0" applyFont="1" applyBorder="1" applyAlignment="1">
      <alignment horizontal="center" vertical="center"/>
    </xf>
    <xf numFmtId="0" fontId="3" fillId="8" borderId="24" xfId="0" applyFont="1" applyFill="1" applyBorder="1" applyAlignment="1">
      <alignment horizontal="center" vertical="center" wrapText="1"/>
    </xf>
    <xf numFmtId="0" fontId="11" fillId="8" borderId="24" xfId="0" applyFont="1" applyFill="1" applyBorder="1" applyAlignment="1">
      <alignment horizontal="center" vertical="center" wrapText="1"/>
    </xf>
    <xf numFmtId="0" fontId="3" fillId="53" borderId="24" xfId="0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1" fontId="3" fillId="9" borderId="32" xfId="0" applyNumberFormat="1" applyFont="1" applyFill="1" applyBorder="1" applyAlignment="1">
      <alignment horizontal="center" vertical="center"/>
    </xf>
    <xf numFmtId="0" fontId="3" fillId="9" borderId="32" xfId="0" applyFont="1" applyFill="1" applyBorder="1" applyAlignment="1">
      <alignment horizontal="center"/>
    </xf>
    <xf numFmtId="0" fontId="3" fillId="53" borderId="49" xfId="0" applyFont="1" applyFill="1" applyBorder="1" applyAlignment="1">
      <alignment horizontal="center"/>
    </xf>
    <xf numFmtId="1" fontId="3" fillId="53" borderId="49" xfId="0" applyNumberFormat="1" applyFont="1" applyFill="1" applyBorder="1" applyAlignment="1">
      <alignment horizontal="center"/>
    </xf>
    <xf numFmtId="1" fontId="3" fillId="55" borderId="32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0" fillId="0" borderId="48" xfId="0" applyBorder="1"/>
    <xf numFmtId="0" fontId="0" fillId="0" borderId="50" xfId="0" applyBorder="1"/>
    <xf numFmtId="0" fontId="3" fillId="46" borderId="24" xfId="0" applyFont="1" applyFill="1" applyBorder="1" applyAlignment="1">
      <alignment horizontal="center" vertical="center"/>
    </xf>
    <xf numFmtId="0" fontId="3" fillId="4" borderId="24" xfId="0" applyFont="1" applyFill="1" applyBorder="1" applyAlignment="1">
      <alignment horizontal="center" vertical="center" wrapText="1"/>
    </xf>
    <xf numFmtId="0" fontId="11" fillId="8" borderId="27" xfId="0" applyFont="1" applyFill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1" fontId="3" fillId="9" borderId="33" xfId="0" applyNumberFormat="1" applyFont="1" applyFill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3" fillId="9" borderId="33" xfId="0" applyNumberFormat="1" applyFont="1" applyFill="1" applyBorder="1" applyAlignment="1">
      <alignment horizontal="center"/>
    </xf>
    <xf numFmtId="1" fontId="3" fillId="55" borderId="33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164" fontId="3" fillId="6" borderId="32" xfId="0" applyNumberFormat="1" applyFont="1" applyFill="1" applyBorder="1" applyAlignment="1">
      <alignment horizontal="center"/>
    </xf>
    <xf numFmtId="1" fontId="3" fillId="6" borderId="42" xfId="0" applyNumberFormat="1" applyFont="1" applyFill="1" applyBorder="1" applyAlignment="1">
      <alignment horizontal="center"/>
    </xf>
    <xf numFmtId="2" fontId="3" fillId="6" borderId="31" xfId="0" applyNumberFormat="1" applyFont="1" applyFill="1" applyBorder="1" applyAlignment="1">
      <alignment horizontal="center"/>
    </xf>
    <xf numFmtId="1" fontId="3" fillId="6" borderId="31" xfId="0" applyNumberFormat="1" applyFont="1" applyFill="1" applyBorder="1" applyAlignment="1">
      <alignment horizontal="center"/>
    </xf>
    <xf numFmtId="2" fontId="3" fillId="6" borderId="32" xfId="0" applyNumberFormat="1" applyFont="1" applyFill="1" applyBorder="1" applyAlignment="1">
      <alignment horizontal="center"/>
    </xf>
    <xf numFmtId="0" fontId="3" fillId="55" borderId="43" xfId="0" applyFont="1" applyFill="1" applyBorder="1" applyAlignment="1">
      <alignment horizontal="center"/>
    </xf>
    <xf numFmtId="0" fontId="3" fillId="7" borderId="19" xfId="0" applyFont="1" applyFill="1" applyBorder="1" applyAlignment="1">
      <alignment horizontal="center" vertical="center"/>
    </xf>
    <xf numFmtId="0" fontId="0" fillId="0" borderId="21" xfId="0" applyBorder="1" applyAlignment="1">
      <alignment horizontal="center"/>
    </xf>
    <xf numFmtId="0" fontId="3" fillId="5" borderId="43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9" fontId="3" fillId="0" borderId="34" xfId="46" applyFont="1" applyBorder="1" applyAlignment="1">
      <alignment horizontal="center"/>
    </xf>
    <xf numFmtId="9" fontId="3" fillId="0" borderId="54" xfId="46" applyFont="1" applyBorder="1" applyAlignment="1">
      <alignment horizontal="center"/>
    </xf>
    <xf numFmtId="9" fontId="0" fillId="0" borderId="29" xfId="46" applyFont="1" applyBorder="1" applyAlignment="1">
      <alignment horizontal="center"/>
    </xf>
    <xf numFmtId="9" fontId="0" fillId="0" borderId="52" xfId="46" applyFont="1" applyBorder="1" applyAlignment="1">
      <alignment horizontal="center"/>
    </xf>
    <xf numFmtId="9" fontId="0" fillId="0" borderId="1" xfId="46" applyFont="1" applyBorder="1" applyAlignment="1">
      <alignment horizontal="center"/>
    </xf>
    <xf numFmtId="9" fontId="3" fillId="0" borderId="39" xfId="46" applyFont="1" applyBorder="1" applyAlignment="1">
      <alignment horizontal="center"/>
    </xf>
    <xf numFmtId="9" fontId="3" fillId="0" borderId="50" xfId="46" applyFont="1" applyBorder="1" applyAlignment="1">
      <alignment horizontal="center"/>
    </xf>
    <xf numFmtId="9" fontId="0" fillId="0" borderId="39" xfId="46" applyFont="1" applyBorder="1" applyAlignment="1">
      <alignment horizontal="center"/>
    </xf>
    <xf numFmtId="9" fontId="3" fillId="0" borderId="44" xfId="46" applyFont="1" applyBorder="1" applyAlignment="1">
      <alignment horizontal="center"/>
    </xf>
    <xf numFmtId="9" fontId="3" fillId="0" borderId="53" xfId="46" applyFont="1" applyBorder="1" applyAlignment="1">
      <alignment horizontal="center"/>
    </xf>
    <xf numFmtId="9" fontId="0" fillId="0" borderId="40" xfId="46" applyFont="1" applyBorder="1" applyAlignment="1">
      <alignment horizontal="center"/>
    </xf>
    <xf numFmtId="9" fontId="3" fillId="0" borderId="32" xfId="46" applyFont="1" applyBorder="1" applyAlignment="1">
      <alignment horizontal="center"/>
    </xf>
    <xf numFmtId="9" fontId="3" fillId="0" borderId="48" xfId="46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3" fillId="55" borderId="42" xfId="0" applyFont="1" applyFill="1" applyBorder="1"/>
    <xf numFmtId="0" fontId="3" fillId="55" borderId="41" xfId="0" applyFont="1" applyFill="1" applyBorder="1"/>
    <xf numFmtId="0" fontId="3" fillId="9" borderId="42" xfId="0" applyFont="1" applyFill="1" applyBorder="1"/>
    <xf numFmtId="0" fontId="3" fillId="9" borderId="41" xfId="0" applyFont="1" applyFill="1" applyBorder="1"/>
    <xf numFmtId="0" fontId="3" fillId="53" borderId="42" xfId="0" applyFont="1" applyFill="1" applyBorder="1"/>
    <xf numFmtId="0" fontId="3" fillId="53" borderId="41" xfId="0" applyFont="1" applyFill="1" applyBorder="1"/>
    <xf numFmtId="0" fontId="3" fillId="2" borderId="1" xfId="0" applyFont="1" applyFill="1" applyBorder="1" applyAlignment="1">
      <alignment horizontal="center"/>
    </xf>
    <xf numFmtId="0" fontId="7" fillId="56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2" fillId="57" borderId="1" xfId="0" applyFont="1" applyFill="1" applyBorder="1" applyAlignment="1">
      <alignment horizontal="center" vertical="center" wrapText="1"/>
    </xf>
    <xf numFmtId="0" fontId="2" fillId="57" borderId="17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58" borderId="1" xfId="0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9" fontId="1" fillId="5" borderId="1" xfId="1" applyFon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9" fontId="0" fillId="5" borderId="1" xfId="1" applyFont="1" applyFill="1" applyBorder="1" applyAlignment="1">
      <alignment horizontal="center" vertical="center"/>
    </xf>
    <xf numFmtId="2" fontId="0" fillId="46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0" fontId="3" fillId="3" borderId="42" xfId="0" applyFont="1" applyFill="1" applyBorder="1" applyAlignment="1">
      <alignment horizontal="center" vertical="center"/>
    </xf>
    <xf numFmtId="0" fontId="3" fillId="3" borderId="41" xfId="0" applyFont="1" applyFill="1" applyBorder="1" applyAlignment="1">
      <alignment horizontal="center" vertical="center"/>
    </xf>
    <xf numFmtId="14" fontId="3" fillId="5" borderId="3" xfId="0" applyNumberFormat="1" applyFont="1" applyFill="1" applyBorder="1" applyAlignment="1">
      <alignment horizontal="center" vertical="center"/>
    </xf>
    <xf numFmtId="14" fontId="3" fillId="5" borderId="22" xfId="0" applyNumberFormat="1" applyFont="1" applyFill="1" applyBorder="1" applyAlignment="1">
      <alignment horizontal="center" vertical="center"/>
    </xf>
    <xf numFmtId="0" fontId="3" fillId="7" borderId="18" xfId="0" applyFont="1" applyFill="1" applyBorder="1" applyAlignment="1">
      <alignment horizontal="center" vertical="center"/>
    </xf>
    <xf numFmtId="0" fontId="3" fillId="7" borderId="19" xfId="0" applyFont="1" applyFill="1" applyBorder="1" applyAlignment="1">
      <alignment horizontal="center" vertical="center"/>
    </xf>
    <xf numFmtId="0" fontId="3" fillId="7" borderId="20" xfId="0" applyFont="1" applyFill="1" applyBorder="1" applyAlignment="1">
      <alignment horizontal="center" vertical="center"/>
    </xf>
    <xf numFmtId="0" fontId="3" fillId="7" borderId="42" xfId="0" applyFont="1" applyFill="1" applyBorder="1" applyAlignment="1">
      <alignment horizontal="center" vertical="center"/>
    </xf>
    <xf numFmtId="0" fontId="3" fillId="7" borderId="41" xfId="0" applyFont="1" applyFill="1" applyBorder="1" applyAlignment="1">
      <alignment horizontal="center" vertical="center"/>
    </xf>
    <xf numFmtId="0" fontId="10" fillId="8" borderId="16" xfId="0" applyFont="1" applyFill="1" applyBorder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2" fontId="4" fillId="0" borderId="42" xfId="0" applyNumberFormat="1" applyFont="1" applyBorder="1" applyAlignment="1">
      <alignment horizontal="center"/>
    </xf>
    <xf numFmtId="2" fontId="4" fillId="0" borderId="41" xfId="0" applyNumberFormat="1" applyFont="1" applyBorder="1" applyAlignment="1">
      <alignment horizontal="center"/>
    </xf>
    <xf numFmtId="2" fontId="4" fillId="0" borderId="43" xfId="0" applyNumberFormat="1" applyFont="1" applyBorder="1" applyAlignment="1">
      <alignment horizontal="center"/>
    </xf>
    <xf numFmtId="16" fontId="9" fillId="5" borderId="31" xfId="0" applyNumberFormat="1" applyFont="1" applyFill="1" applyBorder="1" applyAlignment="1">
      <alignment horizontal="center" vertical="center"/>
    </xf>
    <xf numFmtId="16" fontId="9" fillId="5" borderId="32" xfId="0" applyNumberFormat="1" applyFont="1" applyFill="1" applyBorder="1" applyAlignment="1">
      <alignment horizontal="center" vertical="center"/>
    </xf>
    <xf numFmtId="16" fontId="9" fillId="5" borderId="34" xfId="0" applyNumberFormat="1" applyFont="1" applyFill="1" applyBorder="1" applyAlignment="1">
      <alignment horizontal="center" vertical="center"/>
    </xf>
    <xf numFmtId="0" fontId="3" fillId="53" borderId="46" xfId="0" applyFont="1" applyFill="1" applyBorder="1" applyAlignment="1">
      <alignment horizontal="center"/>
    </xf>
    <xf numFmtId="0" fontId="3" fillId="53" borderId="47" xfId="0" applyFont="1" applyFill="1" applyBorder="1" applyAlignment="1">
      <alignment horizontal="center"/>
    </xf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55" borderId="25" xfId="0" applyFont="1" applyFill="1" applyBorder="1" applyAlignment="1">
      <alignment horizontal="center"/>
    </xf>
    <xf numFmtId="0" fontId="3" fillId="55" borderId="1" xfId="0" applyFont="1" applyFill="1" applyBorder="1" applyAlignment="1">
      <alignment horizontal="center"/>
    </xf>
    <xf numFmtId="2" fontId="4" fillId="0" borderId="51" xfId="0" applyNumberFormat="1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2" fontId="4" fillId="0" borderId="40" xfId="0" applyNumberFormat="1" applyFont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9" fillId="47" borderId="2" xfId="0" applyFont="1" applyFill="1" applyBorder="1" applyAlignment="1">
      <alignment horizontal="center" vertical="center" wrapText="1"/>
    </xf>
    <xf numFmtId="0" fontId="9" fillId="47" borderId="5" xfId="0" applyFont="1" applyFill="1" applyBorder="1" applyAlignment="1">
      <alignment horizontal="center" vertical="center" wrapText="1"/>
    </xf>
    <xf numFmtId="0" fontId="27" fillId="52" borderId="0" xfId="0" applyFont="1" applyFill="1" applyAlignment="1">
      <alignment horizontal="center"/>
    </xf>
    <xf numFmtId="0" fontId="3" fillId="8" borderId="1" xfId="0" applyFont="1" applyFill="1" applyBorder="1" applyAlignment="1">
      <alignment horizontal="center"/>
    </xf>
    <xf numFmtId="1" fontId="0" fillId="5" borderId="0" xfId="0" applyNumberFormat="1" applyFill="1" applyAlignment="1">
      <alignment horizontal="center" vertical="center"/>
    </xf>
    <xf numFmtId="164" fontId="28" fillId="2" borderId="1" xfId="0" applyNumberFormat="1" applyFont="1" applyFill="1" applyBorder="1" applyAlignment="1">
      <alignment horizontal="center" vertical="center"/>
    </xf>
    <xf numFmtId="2" fontId="28" fillId="0" borderId="1" xfId="0" applyNumberFormat="1" applyFont="1" applyBorder="1" applyAlignment="1">
      <alignment horizontal="center" vertical="center"/>
    </xf>
    <xf numFmtId="9" fontId="28" fillId="5" borderId="1" xfId="1" applyFont="1" applyFill="1" applyBorder="1" applyAlignment="1">
      <alignment horizontal="center" vertical="center"/>
    </xf>
    <xf numFmtId="2" fontId="28" fillId="4" borderId="1" xfId="0" applyNumberFormat="1" applyFont="1" applyFill="1" applyBorder="1" applyAlignment="1">
      <alignment horizontal="center" vertical="center"/>
    </xf>
    <xf numFmtId="2" fontId="28" fillId="46" borderId="1" xfId="0" applyNumberFormat="1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/>
    </xf>
    <xf numFmtId="1" fontId="28" fillId="5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59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47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2" xr:uid="{00000000-0005-0000-0000-000001000000}"/>
    <cellStyle name="Normal 3" xfId="45" xr:uid="{BBDBE569-F973-4E86-9801-17EDAD1ABE02}"/>
    <cellStyle name="Note" xfId="18" builtinId="10" customBuiltin="1"/>
    <cellStyle name="Output" xfId="13" builtinId="21" customBuiltin="1"/>
    <cellStyle name="Percent" xfId="1" builtinId="5"/>
    <cellStyle name="Percent 2" xfId="3" xr:uid="{00000000-0005-0000-0000-000003000000}"/>
    <cellStyle name="Percent 2 2" xfId="46" xr:uid="{887CDBC8-35AB-47E8-AD16-F35C87B11A30}"/>
    <cellStyle name="Title" xfId="4" builtinId="15" customBuiltin="1"/>
    <cellStyle name="Total" xfId="20" builtinId="25" customBuiltin="1"/>
    <cellStyle name="Warning Text" xfId="17" builtinId="11" customBuiltin="1"/>
  </cellStyles>
  <dxfs count="80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7" tint="0.59999389629810485"/>
        </patternFill>
      </fill>
    </dxf>
    <dxf>
      <alignment vertical="center"/>
    </dxf>
    <dxf>
      <numFmt numFmtId="1" formatCode="0"/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numFmt numFmtId="164" formatCode="0.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numFmt numFmtId="165" formatCode="0.0%"/>
    </dxf>
    <dxf>
      <numFmt numFmtId="14" formatCode="0.00%"/>
    </dxf>
    <dxf>
      <alignment vertical="center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7" tint="0.59999389629810485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8" tint="0.59999389629810485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" formatCode="dd/mm/yyyy"/>
    </dxf>
    <dxf>
      <numFmt numFmtId="19" formatCode="dd/mm/yyyy"/>
    </dxf>
    <dxf>
      <alignment horizontal="center"/>
    </dxf>
    <dxf>
      <alignment horizontal="center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9" formatCode="dd/mm/yyyy"/>
    </dxf>
    <dxf>
      <numFmt numFmtId="19" formatCode="dd/mm/yyyy"/>
    </dxf>
    <dxf>
      <alignment horizontal="center"/>
    </dxf>
    <dxf>
      <alignment horizontal="center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alignment horizontal="center"/>
    </dxf>
    <dxf>
      <numFmt numFmtId="1" formatCode="0"/>
    </dxf>
    <dxf>
      <fill>
        <patternFill patternType="solid">
          <bgColor theme="7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 tint="-0.249977111117893"/>
        </patternFill>
      </fill>
    </dxf>
    <dxf>
      <alignment horizontal="center"/>
    </dxf>
    <dxf>
      <numFmt numFmtId="1" formatCode="0"/>
    </dxf>
    <dxf>
      <alignment horizontal="center"/>
    </dxf>
    <dxf>
      <numFmt numFmtId="1" formatCode="0"/>
    </dxf>
    <dxf>
      <fill>
        <patternFill patternType="solid">
          <bgColor theme="7" tint="0.59999389629810485"/>
        </patternFill>
      </fill>
    </dxf>
    <dxf>
      <alignment vertical="center"/>
    </dxf>
    <dxf>
      <numFmt numFmtId="1" formatCode="0"/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3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2.xml"/><Relationship Id="rId18" Type="http://schemas.openxmlformats.org/officeDocument/2006/relationships/pivotCacheDefinition" Target="pivotCache/pivotCacheDefinition2.xml"/><Relationship Id="rId26" Type="http://schemas.openxmlformats.org/officeDocument/2006/relationships/pivotCacheDefinition" Target="pivotCache/pivotCacheDefinition10.xml"/><Relationship Id="rId39" Type="http://schemas.openxmlformats.org/officeDocument/2006/relationships/pivotCacheDefinition" Target="pivotCache/pivotCacheDefinition23.xml"/><Relationship Id="rId21" Type="http://schemas.openxmlformats.org/officeDocument/2006/relationships/pivotCacheDefinition" Target="pivotCache/pivotCacheDefinition5.xml"/><Relationship Id="rId34" Type="http://schemas.openxmlformats.org/officeDocument/2006/relationships/pivotCacheDefinition" Target="pivotCache/pivotCacheDefinition18.xml"/><Relationship Id="rId42" Type="http://schemas.openxmlformats.org/officeDocument/2006/relationships/pivotCacheDefinition" Target="pivotCache/pivotCacheDefinition26.xml"/><Relationship Id="rId47" Type="http://schemas.openxmlformats.org/officeDocument/2006/relationships/pivotCacheDefinition" Target="pivotCache/pivotCacheDefinition31.xml"/><Relationship Id="rId50" Type="http://schemas.openxmlformats.org/officeDocument/2006/relationships/pivotCacheDefinition" Target="pivotCache/pivotCacheDefinition34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33" Type="http://schemas.openxmlformats.org/officeDocument/2006/relationships/pivotCacheDefinition" Target="pivotCache/pivotCacheDefinition17.xml"/><Relationship Id="rId38" Type="http://schemas.openxmlformats.org/officeDocument/2006/relationships/pivotCacheDefinition" Target="pivotCache/pivotCacheDefinition22.xml"/><Relationship Id="rId46" Type="http://schemas.openxmlformats.org/officeDocument/2006/relationships/pivotCacheDefinition" Target="pivotCache/pivotCacheDefinition30.xml"/><Relationship Id="rId59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3.xml"/><Relationship Id="rId41" Type="http://schemas.openxmlformats.org/officeDocument/2006/relationships/pivotCacheDefinition" Target="pivotCache/pivotCacheDefinition25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pivotCacheDefinition" Target="pivotCache/pivotCacheDefinition16.xml"/><Relationship Id="rId37" Type="http://schemas.openxmlformats.org/officeDocument/2006/relationships/pivotCacheDefinition" Target="pivotCache/pivotCacheDefinition21.xml"/><Relationship Id="rId40" Type="http://schemas.openxmlformats.org/officeDocument/2006/relationships/pivotCacheDefinition" Target="pivotCache/pivotCacheDefinition24.xml"/><Relationship Id="rId45" Type="http://schemas.openxmlformats.org/officeDocument/2006/relationships/pivotCacheDefinition" Target="pivotCache/pivotCacheDefinition29.xml"/><Relationship Id="rId53" Type="http://schemas.openxmlformats.org/officeDocument/2006/relationships/connections" Target="connections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pivotCacheDefinition" Target="pivotCache/pivotCacheDefinition7.xml"/><Relationship Id="rId28" Type="http://schemas.openxmlformats.org/officeDocument/2006/relationships/pivotCacheDefinition" Target="pivotCache/pivotCacheDefinition12.xml"/><Relationship Id="rId36" Type="http://schemas.openxmlformats.org/officeDocument/2006/relationships/pivotCacheDefinition" Target="pivotCache/pivotCacheDefinition20.xml"/><Relationship Id="rId49" Type="http://schemas.openxmlformats.org/officeDocument/2006/relationships/pivotCacheDefinition" Target="pivotCache/pivotCacheDefinition33.xml"/><Relationship Id="rId57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pivotCacheDefinition" Target="pivotCache/pivotCacheDefinition15.xml"/><Relationship Id="rId44" Type="http://schemas.openxmlformats.org/officeDocument/2006/relationships/pivotCacheDefinition" Target="pivotCache/pivotCacheDefinition28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pivotCacheDefinition" Target="pivotCache/pivotCacheDefinition6.xml"/><Relationship Id="rId27" Type="http://schemas.openxmlformats.org/officeDocument/2006/relationships/pivotCacheDefinition" Target="pivotCache/pivotCacheDefinition11.xml"/><Relationship Id="rId30" Type="http://schemas.openxmlformats.org/officeDocument/2006/relationships/pivotCacheDefinition" Target="pivotCache/pivotCacheDefinition14.xml"/><Relationship Id="rId35" Type="http://schemas.openxmlformats.org/officeDocument/2006/relationships/pivotCacheDefinition" Target="pivotCache/pivotCacheDefinition19.xml"/><Relationship Id="rId43" Type="http://schemas.openxmlformats.org/officeDocument/2006/relationships/pivotCacheDefinition" Target="pivotCache/pivotCacheDefinition27.xml"/><Relationship Id="rId48" Type="http://schemas.openxmlformats.org/officeDocument/2006/relationships/pivotCacheDefinition" Target="pivotCache/pivotCacheDefinition32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35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Order%20dump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imary%20Dump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ai\urbangabru\Offline\2022\Daily%20sales\daily%20master\2023\Dec\Daily%20Sales%20Flash%20-Dec.xlsx" TargetMode="External"/><Relationship Id="rId1" Type="http://schemas.openxmlformats.org/officeDocument/2006/relationships/externalLinkPath" Target="Dec/Daily%20Sales%20Flash%20-Dec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ai\urbangabru\Offline\2022\Daily%20sales\daily%20master\dail%20mastet.xlsx" TargetMode="External"/><Relationship Id="rId1" Type="http://schemas.openxmlformats.org/officeDocument/2006/relationships/externalLinkPath" Target="/sai/urbangabru/Offline/2022/Daily%20sales/daily%20master/dail%20mastet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wnloads\User_List_23-01-2024.csv" TargetMode="External"/><Relationship Id="rId1" Type="http://schemas.openxmlformats.org/officeDocument/2006/relationships/externalLinkPath" Target="file:///C:\Users\Admin\Downloads\User_List_23-01-202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der dump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mary Dump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 Flash "/>
      <sheetName val="Order dump"/>
      <sheetName val="order"/>
      <sheetName val="TC PC Report"/>
      <sheetName val="Sales Flash Manager"/>
      <sheetName val="Primary Dump"/>
      <sheetName val="prim (Sub)"/>
      <sheetName val="Dist Flash"/>
      <sheetName val="Slab Utilization"/>
      <sheetName val="DB Billing"/>
      <sheetName val="prim"/>
      <sheetName val="Sheet1"/>
      <sheetName val="Plan"/>
      <sheetName val="Products"/>
      <sheetName val="TC PC "/>
      <sheetName val="Outlets Report"/>
      <sheetName val="ASM Plan"/>
      <sheetName val="order Subzone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Order_State</v>
          </cell>
        </row>
      </sheetData>
      <sheetData sheetId="7"/>
      <sheetData sheetId="8"/>
      <sheetData sheetId="9"/>
      <sheetData sheetId="10">
        <row r="6">
          <cell r="P6" t="str">
            <v>Row Labels</v>
          </cell>
          <cell r="Q6" t="str">
            <v>Sum of W/O gst</v>
          </cell>
          <cell r="X6" t="str">
            <v>Distributor_ID</v>
          </cell>
          <cell r="Y6" t="str">
            <v>Sum of W/O gst</v>
          </cell>
        </row>
        <row r="7">
          <cell r="P7">
            <v>1</v>
          </cell>
          <cell r="Q7">
            <v>2724319.9661016958</v>
          </cell>
          <cell r="X7">
            <v>1</v>
          </cell>
          <cell r="Y7">
            <v>2724319.9661016958</v>
          </cell>
        </row>
        <row r="8">
          <cell r="P8">
            <v>9</v>
          </cell>
          <cell r="Q8">
            <v>76244.94915254238</v>
          </cell>
          <cell r="X8">
            <v>9</v>
          </cell>
          <cell r="Y8">
            <v>76244.94915254238</v>
          </cell>
        </row>
        <row r="9">
          <cell r="P9">
            <v>10</v>
          </cell>
          <cell r="Q9">
            <v>40261.779661016946</v>
          </cell>
          <cell r="X9">
            <v>10</v>
          </cell>
          <cell r="Y9">
            <v>40261.779661016946</v>
          </cell>
        </row>
        <row r="10">
          <cell r="P10">
            <v>12</v>
          </cell>
          <cell r="Q10">
            <v>25786.830508474584</v>
          </cell>
          <cell r="X10">
            <v>12</v>
          </cell>
          <cell r="Y10">
            <v>25786.830508474584</v>
          </cell>
        </row>
        <row r="11">
          <cell r="P11">
            <v>14</v>
          </cell>
          <cell r="Q11">
            <v>201255.16949152545</v>
          </cell>
          <cell r="X11">
            <v>14</v>
          </cell>
          <cell r="Y11">
            <v>201255.16949152545</v>
          </cell>
        </row>
        <row r="12">
          <cell r="P12">
            <v>15</v>
          </cell>
          <cell r="Q12">
            <v>38254.779661016961</v>
          </cell>
          <cell r="X12">
            <v>15</v>
          </cell>
          <cell r="Y12">
            <v>38254.779661016961</v>
          </cell>
        </row>
        <row r="13">
          <cell r="P13">
            <v>16</v>
          </cell>
          <cell r="Q13">
            <v>135356.10169491527</v>
          </cell>
          <cell r="X13">
            <v>16</v>
          </cell>
          <cell r="Y13">
            <v>135356.10169491527</v>
          </cell>
        </row>
        <row r="14">
          <cell r="P14">
            <v>17</v>
          </cell>
          <cell r="Q14">
            <v>221560.81355932206</v>
          </cell>
          <cell r="X14">
            <v>17</v>
          </cell>
          <cell r="Y14">
            <v>221560.81355932206</v>
          </cell>
        </row>
        <row r="15">
          <cell r="P15">
            <v>22</v>
          </cell>
          <cell r="Q15">
            <v>14163.127118644068</v>
          </cell>
          <cell r="X15">
            <v>22</v>
          </cell>
          <cell r="Y15">
            <v>14163.127118644068</v>
          </cell>
        </row>
        <row r="16">
          <cell r="P16">
            <v>28</v>
          </cell>
          <cell r="Q16">
            <v>281832.00000000006</v>
          </cell>
          <cell r="X16">
            <v>28</v>
          </cell>
          <cell r="Y16">
            <v>281832.00000000006</v>
          </cell>
        </row>
        <row r="17">
          <cell r="P17">
            <v>29</v>
          </cell>
          <cell r="Q17">
            <v>147891.25423728811</v>
          </cell>
          <cell r="X17">
            <v>29</v>
          </cell>
          <cell r="Y17">
            <v>147891.25423728811</v>
          </cell>
        </row>
        <row r="18">
          <cell r="P18">
            <v>32</v>
          </cell>
          <cell r="Q18">
            <v>165773.08474576272</v>
          </cell>
          <cell r="X18">
            <v>32</v>
          </cell>
          <cell r="Y18">
            <v>165773.08474576272</v>
          </cell>
        </row>
        <row r="19">
          <cell r="P19">
            <v>49</v>
          </cell>
          <cell r="Q19">
            <v>300503.28813559323</v>
          </cell>
          <cell r="X19">
            <v>49</v>
          </cell>
          <cell r="Y19">
            <v>300503.28813559323</v>
          </cell>
        </row>
        <row r="20">
          <cell r="P20">
            <v>108</v>
          </cell>
          <cell r="Q20">
            <v>289970.44067796611</v>
          </cell>
          <cell r="X20">
            <v>108</v>
          </cell>
          <cell r="Y20">
            <v>289970.44067796611</v>
          </cell>
        </row>
        <row r="21">
          <cell r="P21">
            <v>109</v>
          </cell>
          <cell r="Q21">
            <v>206948.21864406782</v>
          </cell>
          <cell r="X21">
            <v>109</v>
          </cell>
          <cell r="Y21">
            <v>206948.21864406782</v>
          </cell>
        </row>
        <row r="22">
          <cell r="P22">
            <v>116</v>
          </cell>
          <cell r="Q22">
            <v>109006.68644067798</v>
          </cell>
          <cell r="X22">
            <v>116</v>
          </cell>
          <cell r="Y22">
            <v>109006.68644067798</v>
          </cell>
        </row>
        <row r="23">
          <cell r="P23">
            <v>119</v>
          </cell>
          <cell r="Q23">
            <v>73034.03389830509</v>
          </cell>
          <cell r="X23">
            <v>119</v>
          </cell>
          <cell r="Y23">
            <v>73034.03389830509</v>
          </cell>
        </row>
        <row r="24">
          <cell r="P24">
            <v>122</v>
          </cell>
          <cell r="Q24">
            <v>247715.59322033904</v>
          </cell>
          <cell r="X24">
            <v>122</v>
          </cell>
          <cell r="Y24">
            <v>247715.59322033904</v>
          </cell>
        </row>
        <row r="25">
          <cell r="P25">
            <v>123</v>
          </cell>
          <cell r="Q25">
            <v>33543.91525423729</v>
          </cell>
          <cell r="X25">
            <v>123</v>
          </cell>
          <cell r="Y25">
            <v>33543.91525423729</v>
          </cell>
        </row>
        <row r="26">
          <cell r="P26">
            <v>142</v>
          </cell>
          <cell r="Q26">
            <v>59544.366101694926</v>
          </cell>
          <cell r="X26">
            <v>142</v>
          </cell>
          <cell r="Y26">
            <v>59544.366101694926</v>
          </cell>
        </row>
        <row r="27">
          <cell r="P27">
            <v>154</v>
          </cell>
          <cell r="Q27">
            <v>222412.44067796617</v>
          </cell>
          <cell r="X27">
            <v>154</v>
          </cell>
          <cell r="Y27">
            <v>222412.44067796617</v>
          </cell>
        </row>
        <row r="28">
          <cell r="P28">
            <v>165</v>
          </cell>
          <cell r="Q28">
            <v>1777686.440677966</v>
          </cell>
          <cell r="X28">
            <v>165</v>
          </cell>
          <cell r="Y28">
            <v>1777686.440677966</v>
          </cell>
        </row>
        <row r="29">
          <cell r="P29">
            <v>166</v>
          </cell>
          <cell r="Q29">
            <v>253382.08474576272</v>
          </cell>
          <cell r="X29">
            <v>166</v>
          </cell>
          <cell r="Y29">
            <v>253382.08474576272</v>
          </cell>
        </row>
        <row r="30">
          <cell r="P30">
            <v>196</v>
          </cell>
          <cell r="Q30">
            <v>285726.8644067797</v>
          </cell>
          <cell r="X30">
            <v>196</v>
          </cell>
          <cell r="Y30">
            <v>285726.8644067797</v>
          </cell>
        </row>
        <row r="31">
          <cell r="P31">
            <v>199</v>
          </cell>
          <cell r="Q31">
            <v>13180.474576271186</v>
          </cell>
          <cell r="X31">
            <v>199</v>
          </cell>
          <cell r="Y31">
            <v>13180.474576271186</v>
          </cell>
        </row>
        <row r="32">
          <cell r="P32">
            <v>201</v>
          </cell>
          <cell r="Q32">
            <v>602456.32542372891</v>
          </cell>
          <cell r="X32">
            <v>201</v>
          </cell>
          <cell r="Y32">
            <v>602456.32542372891</v>
          </cell>
        </row>
        <row r="33">
          <cell r="P33">
            <v>202</v>
          </cell>
          <cell r="Q33">
            <v>35526.610169491527</v>
          </cell>
          <cell r="X33">
            <v>202</v>
          </cell>
          <cell r="Y33">
            <v>35526.610169491527</v>
          </cell>
        </row>
        <row r="34">
          <cell r="P34">
            <v>204</v>
          </cell>
          <cell r="Q34">
            <v>215112.00847457635</v>
          </cell>
          <cell r="X34">
            <v>204</v>
          </cell>
          <cell r="Y34">
            <v>215112.00847457635</v>
          </cell>
        </row>
        <row r="35">
          <cell r="P35">
            <v>214</v>
          </cell>
          <cell r="Q35">
            <v>43153.525423728825</v>
          </cell>
          <cell r="X35">
            <v>214</v>
          </cell>
          <cell r="Y35">
            <v>43153.525423728825</v>
          </cell>
        </row>
        <row r="36">
          <cell r="P36">
            <v>223</v>
          </cell>
          <cell r="Q36">
            <v>48361.301694915266</v>
          </cell>
          <cell r="X36">
            <v>223</v>
          </cell>
          <cell r="Y36">
            <v>48361.301694915266</v>
          </cell>
        </row>
        <row r="37">
          <cell r="P37">
            <v>230</v>
          </cell>
          <cell r="Q37">
            <v>96377.754237288129</v>
          </cell>
          <cell r="X37">
            <v>230</v>
          </cell>
          <cell r="Y37">
            <v>96377.754237288129</v>
          </cell>
        </row>
        <row r="38">
          <cell r="P38">
            <v>234</v>
          </cell>
          <cell r="Q38">
            <v>1516961.2203389832</v>
          </cell>
          <cell r="X38">
            <v>234</v>
          </cell>
          <cell r="Y38">
            <v>1516961.2203389832</v>
          </cell>
        </row>
        <row r="39">
          <cell r="P39">
            <v>238</v>
          </cell>
          <cell r="Q39">
            <v>188228.44067796608</v>
          </cell>
          <cell r="X39">
            <v>238</v>
          </cell>
          <cell r="Y39">
            <v>188228.44067796608</v>
          </cell>
        </row>
        <row r="40">
          <cell r="P40">
            <v>239</v>
          </cell>
          <cell r="Q40">
            <v>60547.220338983054</v>
          </cell>
          <cell r="X40">
            <v>239</v>
          </cell>
          <cell r="Y40">
            <v>60547.220338983054</v>
          </cell>
        </row>
        <row r="41">
          <cell r="P41">
            <v>242</v>
          </cell>
          <cell r="Q41">
            <v>94529.79661016952</v>
          </cell>
          <cell r="X41">
            <v>242</v>
          </cell>
          <cell r="Y41">
            <v>94529.79661016952</v>
          </cell>
        </row>
        <row r="42">
          <cell r="P42">
            <v>252</v>
          </cell>
          <cell r="Q42">
            <v>119462.79661016952</v>
          </cell>
          <cell r="X42">
            <v>252</v>
          </cell>
          <cell r="Y42">
            <v>119462.79661016952</v>
          </cell>
        </row>
        <row r="43">
          <cell r="P43">
            <v>256</v>
          </cell>
          <cell r="Q43">
            <v>32875.322033898308</v>
          </cell>
          <cell r="X43">
            <v>256</v>
          </cell>
          <cell r="Y43">
            <v>32875.322033898308</v>
          </cell>
        </row>
        <row r="44">
          <cell r="P44">
            <v>258</v>
          </cell>
          <cell r="Q44">
            <v>14428.576271186441</v>
          </cell>
          <cell r="X44">
            <v>258</v>
          </cell>
          <cell r="Y44">
            <v>14428.576271186441</v>
          </cell>
        </row>
        <row r="45">
          <cell r="P45">
            <v>259</v>
          </cell>
          <cell r="Q45">
            <v>28995.762711864409</v>
          </cell>
          <cell r="X45">
            <v>259</v>
          </cell>
          <cell r="Y45">
            <v>28995.762711864409</v>
          </cell>
        </row>
        <row r="46">
          <cell r="P46">
            <v>260</v>
          </cell>
          <cell r="Q46">
            <v>14369.084745762713</v>
          </cell>
          <cell r="X46">
            <v>260</v>
          </cell>
          <cell r="Y46">
            <v>14369.084745762713</v>
          </cell>
        </row>
        <row r="47">
          <cell r="P47">
            <v>261</v>
          </cell>
          <cell r="Q47">
            <v>168427.6271186441</v>
          </cell>
          <cell r="X47">
            <v>261</v>
          </cell>
          <cell r="Y47">
            <v>168427.6271186441</v>
          </cell>
        </row>
        <row r="48">
          <cell r="P48">
            <v>263</v>
          </cell>
          <cell r="Q48">
            <v>29180.542372881355</v>
          </cell>
          <cell r="X48">
            <v>263</v>
          </cell>
          <cell r="Y48">
            <v>29180.542372881355</v>
          </cell>
        </row>
        <row r="49">
          <cell r="P49">
            <v>264</v>
          </cell>
          <cell r="Q49">
            <v>22344.381355932204</v>
          </cell>
          <cell r="X49">
            <v>264</v>
          </cell>
          <cell r="Y49">
            <v>22344.381355932204</v>
          </cell>
        </row>
        <row r="50">
          <cell r="P50">
            <v>274</v>
          </cell>
          <cell r="Q50">
            <v>201745.79661016952</v>
          </cell>
          <cell r="X50">
            <v>274</v>
          </cell>
          <cell r="Y50">
            <v>201745.79661016952</v>
          </cell>
        </row>
        <row r="51">
          <cell r="P51">
            <v>279</v>
          </cell>
          <cell r="Q51">
            <v>6590.2372881355932</v>
          </cell>
          <cell r="X51">
            <v>279</v>
          </cell>
          <cell r="Y51">
            <v>6590.2372881355932</v>
          </cell>
        </row>
        <row r="52">
          <cell r="P52">
            <v>280</v>
          </cell>
          <cell r="Q52">
            <v>151590.46610169494</v>
          </cell>
          <cell r="X52">
            <v>280</v>
          </cell>
          <cell r="Y52">
            <v>151590.46610169494</v>
          </cell>
        </row>
        <row r="53">
          <cell r="P53">
            <v>281</v>
          </cell>
          <cell r="Q53">
            <v>21401.847457627126</v>
          </cell>
          <cell r="X53">
            <v>281</v>
          </cell>
          <cell r="Y53">
            <v>21401.847457627126</v>
          </cell>
        </row>
        <row r="54">
          <cell r="P54">
            <v>283</v>
          </cell>
          <cell r="Q54">
            <v>79082.847457627126</v>
          </cell>
          <cell r="X54">
            <v>283</v>
          </cell>
          <cell r="Y54">
            <v>79082.847457627126</v>
          </cell>
        </row>
        <row r="55">
          <cell r="P55">
            <v>284</v>
          </cell>
          <cell r="Q55">
            <v>39541.423728813555</v>
          </cell>
          <cell r="X55">
            <v>284</v>
          </cell>
          <cell r="Y55">
            <v>39541.423728813555</v>
          </cell>
        </row>
        <row r="56">
          <cell r="P56">
            <v>292</v>
          </cell>
          <cell r="Q56">
            <v>6955.0932203389839</v>
          </cell>
          <cell r="X56">
            <v>292</v>
          </cell>
          <cell r="Y56">
            <v>6955.0932203389839</v>
          </cell>
        </row>
        <row r="57">
          <cell r="P57">
            <v>297</v>
          </cell>
          <cell r="Q57">
            <v>30253.677966101699</v>
          </cell>
          <cell r="X57">
            <v>297</v>
          </cell>
          <cell r="Y57">
            <v>30253.677966101699</v>
          </cell>
        </row>
        <row r="58">
          <cell r="P58">
            <v>298</v>
          </cell>
          <cell r="Q58">
            <v>87776.186440677979</v>
          </cell>
          <cell r="X58">
            <v>298</v>
          </cell>
          <cell r="Y58">
            <v>87776.186440677979</v>
          </cell>
        </row>
        <row r="59">
          <cell r="P59">
            <v>299</v>
          </cell>
          <cell r="Q59">
            <v>42909.254237288143</v>
          </cell>
          <cell r="X59">
            <v>299</v>
          </cell>
          <cell r="Y59">
            <v>42909.254237288143</v>
          </cell>
        </row>
        <row r="60">
          <cell r="P60">
            <v>302</v>
          </cell>
          <cell r="Q60">
            <v>74298.737288135599</v>
          </cell>
          <cell r="X60">
            <v>302</v>
          </cell>
          <cell r="Y60">
            <v>74298.737288135599</v>
          </cell>
        </row>
        <row r="61">
          <cell r="P61">
            <v>304</v>
          </cell>
          <cell r="Q61">
            <v>53783.411864406786</v>
          </cell>
          <cell r="X61">
            <v>304</v>
          </cell>
          <cell r="Y61">
            <v>53783.411864406786</v>
          </cell>
        </row>
        <row r="62">
          <cell r="P62">
            <v>320</v>
          </cell>
          <cell r="Q62">
            <v>79082.847457627111</v>
          </cell>
          <cell r="X62">
            <v>320</v>
          </cell>
          <cell r="Y62">
            <v>79082.847457627111</v>
          </cell>
        </row>
        <row r="63">
          <cell r="P63">
            <v>330</v>
          </cell>
          <cell r="Q63">
            <v>13972.881355932204</v>
          </cell>
          <cell r="X63">
            <v>330</v>
          </cell>
          <cell r="Y63">
            <v>13972.881355932204</v>
          </cell>
        </row>
        <row r="64">
          <cell r="P64">
            <v>331</v>
          </cell>
          <cell r="Q64">
            <v>60845.906779661018</v>
          </cell>
          <cell r="X64">
            <v>331</v>
          </cell>
          <cell r="Y64">
            <v>60845.906779661018</v>
          </cell>
        </row>
        <row r="65">
          <cell r="P65">
            <v>332</v>
          </cell>
          <cell r="Q65">
            <v>21216.915254237287</v>
          </cell>
          <cell r="X65">
            <v>332</v>
          </cell>
          <cell r="Y65">
            <v>21216.915254237287</v>
          </cell>
        </row>
        <row r="66">
          <cell r="P66">
            <v>333</v>
          </cell>
          <cell r="Q66">
            <v>13774.77966101695</v>
          </cell>
          <cell r="X66">
            <v>333</v>
          </cell>
          <cell r="Y66">
            <v>13774.77966101695</v>
          </cell>
        </row>
        <row r="67">
          <cell r="P67">
            <v>335</v>
          </cell>
          <cell r="Q67">
            <v>19440.610169491527</v>
          </cell>
          <cell r="X67">
            <v>335</v>
          </cell>
          <cell r="Y67">
            <v>19440.610169491527</v>
          </cell>
        </row>
        <row r="68">
          <cell r="P68">
            <v>336</v>
          </cell>
          <cell r="Q68">
            <v>154002.45762711871</v>
          </cell>
          <cell r="X68">
            <v>336</v>
          </cell>
          <cell r="Y68">
            <v>154002.45762711871</v>
          </cell>
        </row>
        <row r="69">
          <cell r="P69">
            <v>337</v>
          </cell>
          <cell r="Q69">
            <v>15617.28813559322</v>
          </cell>
          <cell r="X69">
            <v>337</v>
          </cell>
          <cell r="Y69">
            <v>15617.28813559322</v>
          </cell>
        </row>
        <row r="70">
          <cell r="P70">
            <v>338</v>
          </cell>
          <cell r="Q70">
            <v>165868.93220338985</v>
          </cell>
          <cell r="X70">
            <v>338</v>
          </cell>
          <cell r="Y70">
            <v>165868.93220338985</v>
          </cell>
        </row>
        <row r="71">
          <cell r="P71">
            <v>341</v>
          </cell>
          <cell r="Q71">
            <v>28401.508474576272</v>
          </cell>
          <cell r="X71">
            <v>341</v>
          </cell>
          <cell r="Y71">
            <v>28401.508474576272</v>
          </cell>
        </row>
        <row r="72">
          <cell r="P72">
            <v>342</v>
          </cell>
          <cell r="Q72">
            <v>12173.644067796609</v>
          </cell>
          <cell r="X72">
            <v>342</v>
          </cell>
          <cell r="Y72">
            <v>12173.644067796609</v>
          </cell>
        </row>
        <row r="73">
          <cell r="P73">
            <v>345</v>
          </cell>
          <cell r="Q73">
            <v>32944.677966101699</v>
          </cell>
          <cell r="X73">
            <v>345</v>
          </cell>
          <cell r="Y73">
            <v>32944.677966101699</v>
          </cell>
        </row>
        <row r="74">
          <cell r="P74">
            <v>346</v>
          </cell>
          <cell r="Q74">
            <v>18255.406779661018</v>
          </cell>
          <cell r="X74">
            <v>346</v>
          </cell>
          <cell r="Y74">
            <v>18255.406779661018</v>
          </cell>
        </row>
        <row r="75">
          <cell r="P75">
            <v>363</v>
          </cell>
          <cell r="Q75">
            <v>113486.74576271187</v>
          </cell>
          <cell r="X75">
            <v>363</v>
          </cell>
          <cell r="Y75">
            <v>113486.74576271187</v>
          </cell>
        </row>
        <row r="76">
          <cell r="P76">
            <v>364</v>
          </cell>
          <cell r="Q76">
            <v>32561.593220338982</v>
          </cell>
          <cell r="X76">
            <v>364</v>
          </cell>
          <cell r="Y76">
            <v>32561.593220338982</v>
          </cell>
        </row>
        <row r="77">
          <cell r="P77">
            <v>365</v>
          </cell>
          <cell r="Q77">
            <v>716860.1525423727</v>
          </cell>
          <cell r="X77">
            <v>365</v>
          </cell>
          <cell r="Y77">
            <v>716860.1525423727</v>
          </cell>
        </row>
        <row r="78">
          <cell r="P78">
            <v>368</v>
          </cell>
          <cell r="Q78">
            <v>110984.03389830509</v>
          </cell>
          <cell r="X78">
            <v>368</v>
          </cell>
          <cell r="Y78">
            <v>110984.03389830509</v>
          </cell>
        </row>
        <row r="79">
          <cell r="P79">
            <v>378</v>
          </cell>
          <cell r="Q79">
            <v>16944.406779661014</v>
          </cell>
          <cell r="X79">
            <v>378</v>
          </cell>
          <cell r="Y79">
            <v>16944.406779661014</v>
          </cell>
        </row>
        <row r="80">
          <cell r="P80">
            <v>379</v>
          </cell>
          <cell r="Q80">
            <v>19767.508474576272</v>
          </cell>
          <cell r="X80">
            <v>379</v>
          </cell>
          <cell r="Y80">
            <v>19767.508474576272</v>
          </cell>
        </row>
        <row r="81">
          <cell r="P81">
            <v>382</v>
          </cell>
          <cell r="Q81">
            <v>32776.220338983054</v>
          </cell>
          <cell r="X81">
            <v>382</v>
          </cell>
          <cell r="Y81">
            <v>32776.220338983054</v>
          </cell>
        </row>
        <row r="82">
          <cell r="P82">
            <v>384</v>
          </cell>
          <cell r="Q82">
            <v>13180.474576271186</v>
          </cell>
          <cell r="X82">
            <v>384</v>
          </cell>
          <cell r="Y82">
            <v>13180.474576271186</v>
          </cell>
        </row>
        <row r="83">
          <cell r="P83">
            <v>386</v>
          </cell>
          <cell r="Q83">
            <v>98986.254237288143</v>
          </cell>
          <cell r="X83">
            <v>386</v>
          </cell>
          <cell r="Y83">
            <v>98986.254237288143</v>
          </cell>
        </row>
        <row r="84">
          <cell r="P84">
            <v>387</v>
          </cell>
          <cell r="Q84">
            <v>1294481.050847458</v>
          </cell>
          <cell r="X84">
            <v>387</v>
          </cell>
          <cell r="Y84">
            <v>1294481.050847458</v>
          </cell>
        </row>
        <row r="85">
          <cell r="P85">
            <v>390</v>
          </cell>
          <cell r="Q85">
            <v>35169.050847457635</v>
          </cell>
          <cell r="X85">
            <v>390</v>
          </cell>
          <cell r="Y85">
            <v>35169.050847457635</v>
          </cell>
        </row>
        <row r="86">
          <cell r="P86">
            <v>391</v>
          </cell>
          <cell r="Q86">
            <v>43386.516949152545</v>
          </cell>
          <cell r="X86">
            <v>391</v>
          </cell>
          <cell r="Y86">
            <v>43386.516949152545</v>
          </cell>
        </row>
        <row r="87">
          <cell r="P87">
            <v>394</v>
          </cell>
          <cell r="Q87">
            <v>26360.949152542373</v>
          </cell>
          <cell r="X87">
            <v>394</v>
          </cell>
          <cell r="Y87">
            <v>26360.949152542373</v>
          </cell>
        </row>
        <row r="88">
          <cell r="P88">
            <v>396</v>
          </cell>
          <cell r="Q88">
            <v>41614.881355932201</v>
          </cell>
          <cell r="X88">
            <v>396</v>
          </cell>
          <cell r="Y88">
            <v>41614.881355932201</v>
          </cell>
        </row>
        <row r="89">
          <cell r="P89">
            <v>398</v>
          </cell>
          <cell r="Q89">
            <v>6590.2372881355932</v>
          </cell>
          <cell r="X89">
            <v>398</v>
          </cell>
          <cell r="Y89">
            <v>6590.2372881355932</v>
          </cell>
        </row>
        <row r="90">
          <cell r="P90">
            <v>399</v>
          </cell>
          <cell r="Q90">
            <v>13157.91525423729</v>
          </cell>
          <cell r="X90">
            <v>399</v>
          </cell>
          <cell r="Y90">
            <v>13157.91525423729</v>
          </cell>
        </row>
        <row r="91">
          <cell r="P91">
            <v>400</v>
          </cell>
          <cell r="Q91">
            <v>172547.59322033898</v>
          </cell>
          <cell r="X91">
            <v>400</v>
          </cell>
          <cell r="Y91">
            <v>172547.59322033898</v>
          </cell>
        </row>
        <row r="92">
          <cell r="P92">
            <v>401</v>
          </cell>
          <cell r="Q92">
            <v>18450.101694915254</v>
          </cell>
          <cell r="X92">
            <v>401</v>
          </cell>
          <cell r="Y92">
            <v>18450.101694915254</v>
          </cell>
        </row>
        <row r="93">
          <cell r="P93">
            <v>403</v>
          </cell>
          <cell r="Q93">
            <v>10311.355932203391</v>
          </cell>
          <cell r="X93">
            <v>403</v>
          </cell>
          <cell r="Y93">
            <v>10311.355932203391</v>
          </cell>
        </row>
        <row r="94">
          <cell r="P94">
            <v>404</v>
          </cell>
          <cell r="Q94">
            <v>53349.661016949161</v>
          </cell>
          <cell r="X94">
            <v>404</v>
          </cell>
          <cell r="Y94">
            <v>53349.661016949161</v>
          </cell>
        </row>
        <row r="95">
          <cell r="P95">
            <v>406</v>
          </cell>
          <cell r="Q95">
            <v>45352.47457627119</v>
          </cell>
          <cell r="X95">
            <v>406</v>
          </cell>
          <cell r="Y95">
            <v>45352.47457627119</v>
          </cell>
        </row>
        <row r="96">
          <cell r="P96">
            <v>409</v>
          </cell>
          <cell r="Q96">
            <v>32951.186440677964</v>
          </cell>
          <cell r="X96">
            <v>409</v>
          </cell>
          <cell r="Y96">
            <v>32951.186440677964</v>
          </cell>
        </row>
        <row r="97">
          <cell r="P97">
            <v>410</v>
          </cell>
          <cell r="Q97">
            <v>3504030.576271187</v>
          </cell>
          <cell r="X97">
            <v>410</v>
          </cell>
          <cell r="Y97">
            <v>3504030.576271187</v>
          </cell>
        </row>
        <row r="98">
          <cell r="P98">
            <v>411</v>
          </cell>
          <cell r="Q98">
            <v>159460.4745762712</v>
          </cell>
          <cell r="X98">
            <v>411</v>
          </cell>
          <cell r="Y98">
            <v>159460.4745762712</v>
          </cell>
        </row>
        <row r="99">
          <cell r="P99">
            <v>412</v>
          </cell>
          <cell r="Q99">
            <v>12814.016949152545</v>
          </cell>
          <cell r="X99">
            <v>412</v>
          </cell>
          <cell r="Y99">
            <v>12814.016949152545</v>
          </cell>
        </row>
        <row r="100">
          <cell r="P100">
            <v>428</v>
          </cell>
          <cell r="Q100">
            <v>16576.245762711867</v>
          </cell>
          <cell r="X100">
            <v>428</v>
          </cell>
          <cell r="Y100">
            <v>16576.245762711867</v>
          </cell>
        </row>
        <row r="101">
          <cell r="P101">
            <v>429</v>
          </cell>
          <cell r="Q101">
            <v>21812.618644067799</v>
          </cell>
          <cell r="X101">
            <v>429</v>
          </cell>
          <cell r="Y101">
            <v>21812.618644067799</v>
          </cell>
        </row>
        <row r="102">
          <cell r="P102">
            <v>435</v>
          </cell>
          <cell r="Q102">
            <v>14318.491525423731</v>
          </cell>
          <cell r="X102">
            <v>435</v>
          </cell>
          <cell r="Y102">
            <v>14318.491525423731</v>
          </cell>
        </row>
        <row r="103">
          <cell r="P103">
            <v>437</v>
          </cell>
          <cell r="Q103">
            <v>8569.6016949152545</v>
          </cell>
          <cell r="X103">
            <v>437</v>
          </cell>
          <cell r="Y103">
            <v>8569.6016949152545</v>
          </cell>
        </row>
        <row r="104">
          <cell r="P104">
            <v>440</v>
          </cell>
          <cell r="Q104">
            <v>115678.98305084748</v>
          </cell>
          <cell r="X104">
            <v>440</v>
          </cell>
          <cell r="Y104">
            <v>115678.98305084748</v>
          </cell>
        </row>
        <row r="105">
          <cell r="P105">
            <v>449</v>
          </cell>
          <cell r="Q105">
            <v>101782.49322033903</v>
          </cell>
          <cell r="X105">
            <v>449</v>
          </cell>
          <cell r="Y105">
            <v>101782.49322033903</v>
          </cell>
        </row>
        <row r="106">
          <cell r="P106">
            <v>455</v>
          </cell>
          <cell r="Q106">
            <v>12652.194915254238</v>
          </cell>
          <cell r="X106">
            <v>455</v>
          </cell>
          <cell r="Y106">
            <v>12652.194915254238</v>
          </cell>
        </row>
        <row r="107">
          <cell r="P107">
            <v>460</v>
          </cell>
          <cell r="Q107">
            <v>72441.830508474595</v>
          </cell>
          <cell r="X107">
            <v>460</v>
          </cell>
          <cell r="Y107">
            <v>72441.830508474595</v>
          </cell>
        </row>
        <row r="108">
          <cell r="P108">
            <v>463</v>
          </cell>
          <cell r="Q108">
            <v>11006.881355932202</v>
          </cell>
          <cell r="X108">
            <v>463</v>
          </cell>
          <cell r="Y108">
            <v>11006.881355932202</v>
          </cell>
        </row>
        <row r="109">
          <cell r="P109">
            <v>479</v>
          </cell>
          <cell r="Q109">
            <v>236887.42372881359</v>
          </cell>
          <cell r="X109">
            <v>479</v>
          </cell>
          <cell r="Y109">
            <v>236887.42372881359</v>
          </cell>
        </row>
        <row r="110">
          <cell r="P110">
            <v>481</v>
          </cell>
          <cell r="Q110">
            <v>77221.016949152545</v>
          </cell>
          <cell r="X110">
            <v>481</v>
          </cell>
          <cell r="Y110">
            <v>77221.016949152545</v>
          </cell>
        </row>
        <row r="111">
          <cell r="P111">
            <v>482</v>
          </cell>
          <cell r="Q111">
            <v>2210910.0677966103</v>
          </cell>
          <cell r="X111">
            <v>482</v>
          </cell>
          <cell r="Y111">
            <v>2210910.0677966103</v>
          </cell>
        </row>
        <row r="112">
          <cell r="P112">
            <v>483</v>
          </cell>
          <cell r="Q112">
            <v>268438.38135593227</v>
          </cell>
          <cell r="X112">
            <v>483</v>
          </cell>
          <cell r="Y112">
            <v>268438.38135593227</v>
          </cell>
        </row>
        <row r="113">
          <cell r="P113">
            <v>485</v>
          </cell>
          <cell r="Q113">
            <v>1318047.4576271188</v>
          </cell>
          <cell r="X113">
            <v>485</v>
          </cell>
          <cell r="Y113">
            <v>1318047.4576271188</v>
          </cell>
        </row>
        <row r="114">
          <cell r="P114">
            <v>486</v>
          </cell>
          <cell r="Q114">
            <v>31227.364406779663</v>
          </cell>
          <cell r="X114">
            <v>486</v>
          </cell>
          <cell r="Y114">
            <v>31227.364406779663</v>
          </cell>
        </row>
        <row r="115">
          <cell r="P115">
            <v>487</v>
          </cell>
          <cell r="Q115">
            <v>63130.65762711865</v>
          </cell>
          <cell r="X115">
            <v>487</v>
          </cell>
          <cell r="Y115">
            <v>63130.65762711865</v>
          </cell>
        </row>
        <row r="116">
          <cell r="P116">
            <v>488</v>
          </cell>
          <cell r="Q116">
            <v>14633.654237288136</v>
          </cell>
          <cell r="X116">
            <v>488</v>
          </cell>
          <cell r="Y116">
            <v>14633.654237288136</v>
          </cell>
        </row>
        <row r="117">
          <cell r="P117">
            <v>496</v>
          </cell>
          <cell r="Q117">
            <v>319937.35593220353</v>
          </cell>
          <cell r="X117">
            <v>496</v>
          </cell>
          <cell r="Y117">
            <v>319937.35593220353</v>
          </cell>
        </row>
        <row r="118">
          <cell r="P118">
            <v>498</v>
          </cell>
          <cell r="Q118">
            <v>52721.898305084746</v>
          </cell>
          <cell r="X118">
            <v>498</v>
          </cell>
          <cell r="Y118">
            <v>52721.898305084746</v>
          </cell>
        </row>
        <row r="119">
          <cell r="P119">
            <v>501</v>
          </cell>
          <cell r="Q119">
            <v>165820.966101695</v>
          </cell>
          <cell r="X119">
            <v>501</v>
          </cell>
          <cell r="Y119">
            <v>165820.966101695</v>
          </cell>
        </row>
        <row r="120">
          <cell r="P120">
            <v>502</v>
          </cell>
          <cell r="Q120">
            <v>92381.776271186463</v>
          </cell>
          <cell r="X120">
            <v>502</v>
          </cell>
          <cell r="Y120">
            <v>92381.776271186463</v>
          </cell>
        </row>
        <row r="121">
          <cell r="P121">
            <v>504</v>
          </cell>
          <cell r="Q121">
            <v>158165.69491525425</v>
          </cell>
          <cell r="X121">
            <v>504</v>
          </cell>
          <cell r="Y121">
            <v>158165.69491525425</v>
          </cell>
        </row>
        <row r="122">
          <cell r="P122">
            <v>505</v>
          </cell>
          <cell r="Q122">
            <v>9984.9830508474588</v>
          </cell>
          <cell r="X122">
            <v>505</v>
          </cell>
          <cell r="Y122">
            <v>9984.9830508474588</v>
          </cell>
        </row>
        <row r="123">
          <cell r="P123">
            <v>508</v>
          </cell>
          <cell r="Q123">
            <v>87076.694915254237</v>
          </cell>
          <cell r="X123">
            <v>508</v>
          </cell>
          <cell r="Y123">
            <v>87076.694915254237</v>
          </cell>
        </row>
        <row r="124">
          <cell r="P124">
            <v>518</v>
          </cell>
          <cell r="Q124">
            <v>13180.881355932204</v>
          </cell>
          <cell r="X124">
            <v>518</v>
          </cell>
          <cell r="Y124">
            <v>13180.881355932204</v>
          </cell>
        </row>
        <row r="125">
          <cell r="P125">
            <v>520</v>
          </cell>
          <cell r="Q125">
            <v>44666.305084745763</v>
          </cell>
          <cell r="X125">
            <v>520</v>
          </cell>
          <cell r="Y125">
            <v>44666.305084745763</v>
          </cell>
        </row>
        <row r="126">
          <cell r="P126">
            <v>522</v>
          </cell>
          <cell r="Q126">
            <v>60540.771186440681</v>
          </cell>
          <cell r="X126">
            <v>522</v>
          </cell>
          <cell r="Y126">
            <v>60540.771186440681</v>
          </cell>
        </row>
        <row r="127">
          <cell r="P127">
            <v>524</v>
          </cell>
          <cell r="Q127">
            <v>53814.932203389842</v>
          </cell>
          <cell r="X127">
            <v>524</v>
          </cell>
          <cell r="Y127">
            <v>53814.932203389842</v>
          </cell>
        </row>
        <row r="128">
          <cell r="P128">
            <v>525</v>
          </cell>
          <cell r="Q128">
            <v>53705.898305084753</v>
          </cell>
          <cell r="X128">
            <v>525</v>
          </cell>
          <cell r="Y128">
            <v>53705.898305084753</v>
          </cell>
        </row>
        <row r="129">
          <cell r="P129">
            <v>527</v>
          </cell>
          <cell r="Q129">
            <v>85204.271186440703</v>
          </cell>
          <cell r="X129">
            <v>527</v>
          </cell>
          <cell r="Y129">
            <v>85204.271186440703</v>
          </cell>
        </row>
        <row r="130">
          <cell r="P130">
            <v>528</v>
          </cell>
          <cell r="Q130">
            <v>7381.0423728813566</v>
          </cell>
          <cell r="X130">
            <v>528</v>
          </cell>
          <cell r="Y130">
            <v>7381.0423728813566</v>
          </cell>
        </row>
        <row r="131">
          <cell r="P131">
            <v>530</v>
          </cell>
          <cell r="Q131">
            <v>59855.330508474573</v>
          </cell>
          <cell r="X131">
            <v>530</v>
          </cell>
          <cell r="Y131">
            <v>59855.330508474573</v>
          </cell>
        </row>
        <row r="132">
          <cell r="P132">
            <v>531</v>
          </cell>
          <cell r="Q132">
            <v>57819.86440677967</v>
          </cell>
          <cell r="X132">
            <v>531</v>
          </cell>
          <cell r="Y132">
            <v>57819.86440677967</v>
          </cell>
        </row>
        <row r="133">
          <cell r="P133">
            <v>533</v>
          </cell>
          <cell r="Q133">
            <v>15154.983050847459</v>
          </cell>
          <cell r="X133">
            <v>533</v>
          </cell>
          <cell r="Y133">
            <v>15154.983050847459</v>
          </cell>
        </row>
        <row r="134">
          <cell r="P134">
            <v>537</v>
          </cell>
          <cell r="Q134">
            <v>66549.559322033892</v>
          </cell>
          <cell r="X134">
            <v>537</v>
          </cell>
          <cell r="Y134">
            <v>66549.559322033892</v>
          </cell>
        </row>
        <row r="135">
          <cell r="P135">
            <v>540</v>
          </cell>
          <cell r="Q135">
            <v>8373.1525423728817</v>
          </cell>
          <cell r="X135">
            <v>540</v>
          </cell>
          <cell r="Y135">
            <v>8373.1525423728817</v>
          </cell>
        </row>
        <row r="136">
          <cell r="P136">
            <v>542</v>
          </cell>
          <cell r="Q136">
            <v>18114.966101694918</v>
          </cell>
          <cell r="X136">
            <v>542</v>
          </cell>
          <cell r="Y136">
            <v>18114.966101694918</v>
          </cell>
        </row>
        <row r="137">
          <cell r="P137">
            <v>547</v>
          </cell>
          <cell r="Q137">
            <v>12582.813559322036</v>
          </cell>
          <cell r="X137">
            <v>547</v>
          </cell>
          <cell r="Y137">
            <v>12582.813559322036</v>
          </cell>
        </row>
        <row r="138">
          <cell r="P138">
            <v>548</v>
          </cell>
          <cell r="Q138">
            <v>2202472.5932203392</v>
          </cell>
          <cell r="X138">
            <v>548</v>
          </cell>
          <cell r="Y138">
            <v>2202472.5932203392</v>
          </cell>
        </row>
        <row r="139">
          <cell r="P139">
            <v>550</v>
          </cell>
          <cell r="Q139">
            <v>109835.4152542373</v>
          </cell>
          <cell r="X139">
            <v>550</v>
          </cell>
          <cell r="Y139">
            <v>109835.4152542373</v>
          </cell>
        </row>
        <row r="140">
          <cell r="P140">
            <v>551</v>
          </cell>
          <cell r="Q140">
            <v>6260.0847457627124</v>
          </cell>
          <cell r="X140">
            <v>551</v>
          </cell>
          <cell r="Y140">
            <v>6260.0847457627124</v>
          </cell>
        </row>
        <row r="141">
          <cell r="P141">
            <v>553</v>
          </cell>
          <cell r="Q141">
            <v>36312.355932203391</v>
          </cell>
          <cell r="X141">
            <v>553</v>
          </cell>
          <cell r="Y141">
            <v>36312.355932203391</v>
          </cell>
        </row>
        <row r="142">
          <cell r="P142">
            <v>554</v>
          </cell>
          <cell r="Q142">
            <v>110191.62711864409</v>
          </cell>
          <cell r="X142">
            <v>554</v>
          </cell>
          <cell r="Y142">
            <v>110191.62711864409</v>
          </cell>
        </row>
        <row r="143">
          <cell r="P143">
            <v>559</v>
          </cell>
          <cell r="Q143">
            <v>197218.77966101698</v>
          </cell>
          <cell r="X143">
            <v>559</v>
          </cell>
          <cell r="Y143">
            <v>197218.77966101698</v>
          </cell>
        </row>
        <row r="144">
          <cell r="P144">
            <v>562</v>
          </cell>
          <cell r="Q144">
            <v>43747.133898305095</v>
          </cell>
          <cell r="X144">
            <v>562</v>
          </cell>
          <cell r="Y144">
            <v>43747.133898305095</v>
          </cell>
        </row>
        <row r="145">
          <cell r="P145">
            <v>565</v>
          </cell>
          <cell r="Q145">
            <v>103244.48983050848</v>
          </cell>
          <cell r="X145">
            <v>565</v>
          </cell>
          <cell r="Y145">
            <v>103244.48983050848</v>
          </cell>
        </row>
        <row r="146">
          <cell r="P146">
            <v>567</v>
          </cell>
          <cell r="Q146">
            <v>5929.9322033898306</v>
          </cell>
          <cell r="X146">
            <v>567</v>
          </cell>
          <cell r="Y146">
            <v>5929.9322033898306</v>
          </cell>
        </row>
        <row r="147">
          <cell r="P147">
            <v>568</v>
          </cell>
          <cell r="Q147">
            <v>10542.457627118645</v>
          </cell>
          <cell r="X147">
            <v>568</v>
          </cell>
          <cell r="Y147">
            <v>10542.457627118645</v>
          </cell>
        </row>
        <row r="148">
          <cell r="P148">
            <v>570</v>
          </cell>
          <cell r="Q148">
            <v>99899.267796610191</v>
          </cell>
          <cell r="X148">
            <v>570</v>
          </cell>
          <cell r="Y148">
            <v>99899.267796610191</v>
          </cell>
        </row>
        <row r="149">
          <cell r="P149">
            <v>574</v>
          </cell>
          <cell r="Q149">
            <v>12226.372881355932</v>
          </cell>
          <cell r="X149">
            <v>574</v>
          </cell>
          <cell r="Y149">
            <v>12226.372881355932</v>
          </cell>
        </row>
        <row r="150">
          <cell r="P150">
            <v>575</v>
          </cell>
          <cell r="Q150">
            <v>18585.381355932204</v>
          </cell>
          <cell r="X150">
            <v>575</v>
          </cell>
          <cell r="Y150">
            <v>18585.381355932204</v>
          </cell>
        </row>
        <row r="151">
          <cell r="P151">
            <v>579</v>
          </cell>
          <cell r="Q151">
            <v>15815.28813559322</v>
          </cell>
          <cell r="X151">
            <v>579</v>
          </cell>
          <cell r="Y151">
            <v>15815.28813559322</v>
          </cell>
        </row>
        <row r="152">
          <cell r="P152">
            <v>580</v>
          </cell>
          <cell r="Q152">
            <v>18519.355932203391</v>
          </cell>
          <cell r="X152">
            <v>580</v>
          </cell>
          <cell r="Y152">
            <v>18519.355932203391</v>
          </cell>
        </row>
        <row r="153">
          <cell r="P153">
            <v>582</v>
          </cell>
          <cell r="Q153">
            <v>98870.033898305133</v>
          </cell>
          <cell r="X153">
            <v>582</v>
          </cell>
          <cell r="Y153">
            <v>98870.033898305133</v>
          </cell>
        </row>
        <row r="154">
          <cell r="P154">
            <v>583</v>
          </cell>
          <cell r="Q154">
            <v>14734.025423728814</v>
          </cell>
          <cell r="X154">
            <v>583</v>
          </cell>
          <cell r="Y154">
            <v>14734.025423728814</v>
          </cell>
        </row>
        <row r="155">
          <cell r="P155">
            <v>589</v>
          </cell>
          <cell r="Q155">
            <v>165461.35593220341</v>
          </cell>
          <cell r="X155">
            <v>589</v>
          </cell>
          <cell r="Y155">
            <v>165461.35593220341</v>
          </cell>
        </row>
        <row r="156">
          <cell r="P156">
            <v>590</v>
          </cell>
          <cell r="Q156">
            <v>7109.6949152542375</v>
          </cell>
          <cell r="X156">
            <v>590</v>
          </cell>
          <cell r="Y156">
            <v>7109.6949152542375</v>
          </cell>
        </row>
        <row r="157">
          <cell r="P157">
            <v>591</v>
          </cell>
          <cell r="Q157">
            <v>81235.83050847461</v>
          </cell>
          <cell r="X157">
            <v>591</v>
          </cell>
          <cell r="Y157">
            <v>81235.83050847461</v>
          </cell>
        </row>
        <row r="158">
          <cell r="P158">
            <v>592</v>
          </cell>
          <cell r="Q158">
            <v>136081.11864406784</v>
          </cell>
          <cell r="X158">
            <v>592</v>
          </cell>
          <cell r="Y158">
            <v>136081.11864406784</v>
          </cell>
        </row>
        <row r="159">
          <cell r="P159">
            <v>594</v>
          </cell>
          <cell r="Q159">
            <v>69810.44915254238</v>
          </cell>
          <cell r="X159">
            <v>594</v>
          </cell>
          <cell r="Y159">
            <v>69810.44915254238</v>
          </cell>
        </row>
        <row r="160">
          <cell r="P160">
            <v>595</v>
          </cell>
          <cell r="Q160">
            <v>155410.84745762713</v>
          </cell>
          <cell r="X160">
            <v>595</v>
          </cell>
          <cell r="Y160">
            <v>155410.84745762713</v>
          </cell>
        </row>
        <row r="161">
          <cell r="P161">
            <v>596</v>
          </cell>
          <cell r="Q161">
            <v>10212.254237288136</v>
          </cell>
          <cell r="X161">
            <v>596</v>
          </cell>
          <cell r="Y161">
            <v>10212.254237288136</v>
          </cell>
        </row>
        <row r="162">
          <cell r="P162">
            <v>598</v>
          </cell>
          <cell r="Q162">
            <v>49428.305084745756</v>
          </cell>
          <cell r="X162">
            <v>598</v>
          </cell>
          <cell r="Y162">
            <v>49428.305084745756</v>
          </cell>
        </row>
        <row r="163">
          <cell r="P163">
            <v>602</v>
          </cell>
          <cell r="Q163">
            <v>36668.127118644072</v>
          </cell>
          <cell r="X163">
            <v>602</v>
          </cell>
          <cell r="Y163">
            <v>36668.127118644072</v>
          </cell>
        </row>
        <row r="164">
          <cell r="P164">
            <v>607</v>
          </cell>
          <cell r="Q164">
            <v>447402.3559322033</v>
          </cell>
          <cell r="X164">
            <v>607</v>
          </cell>
          <cell r="Y164">
            <v>447402.3559322033</v>
          </cell>
        </row>
        <row r="165">
          <cell r="P165">
            <v>611</v>
          </cell>
          <cell r="Q165">
            <v>49869.254237288143</v>
          </cell>
          <cell r="X165">
            <v>611</v>
          </cell>
          <cell r="Y165">
            <v>49869.254237288143</v>
          </cell>
        </row>
        <row r="166">
          <cell r="P166">
            <v>612</v>
          </cell>
          <cell r="Q166">
            <v>30516.313559322032</v>
          </cell>
          <cell r="X166">
            <v>612</v>
          </cell>
          <cell r="Y166">
            <v>30516.313559322032</v>
          </cell>
        </row>
        <row r="167">
          <cell r="P167">
            <v>614</v>
          </cell>
          <cell r="Q167">
            <v>148438.85593220338</v>
          </cell>
          <cell r="X167">
            <v>614</v>
          </cell>
          <cell r="Y167">
            <v>148438.85593220338</v>
          </cell>
        </row>
        <row r="168">
          <cell r="P168">
            <v>617</v>
          </cell>
          <cell r="Q168">
            <v>38722.881355932208</v>
          </cell>
          <cell r="X168">
            <v>617</v>
          </cell>
          <cell r="Y168">
            <v>38722.881355932208</v>
          </cell>
        </row>
        <row r="169">
          <cell r="P169">
            <v>618</v>
          </cell>
          <cell r="Q169">
            <v>100110.05084745765</v>
          </cell>
          <cell r="X169">
            <v>618</v>
          </cell>
          <cell r="Y169">
            <v>100110.05084745765</v>
          </cell>
        </row>
        <row r="170">
          <cell r="P170">
            <v>619</v>
          </cell>
          <cell r="Q170">
            <v>92263.322033898323</v>
          </cell>
          <cell r="X170">
            <v>619</v>
          </cell>
          <cell r="Y170">
            <v>92263.322033898323</v>
          </cell>
        </row>
        <row r="171">
          <cell r="P171">
            <v>621</v>
          </cell>
          <cell r="Q171">
            <v>29745.355932203391</v>
          </cell>
          <cell r="X171">
            <v>621</v>
          </cell>
          <cell r="Y171">
            <v>29745.355932203391</v>
          </cell>
        </row>
        <row r="172">
          <cell r="P172">
            <v>624</v>
          </cell>
          <cell r="Q172">
            <v>79082.847457627126</v>
          </cell>
          <cell r="X172">
            <v>624</v>
          </cell>
          <cell r="Y172">
            <v>79082.847457627126</v>
          </cell>
        </row>
        <row r="173">
          <cell r="P173">
            <v>625</v>
          </cell>
          <cell r="Q173">
            <v>13180.474576271186</v>
          </cell>
          <cell r="X173">
            <v>625</v>
          </cell>
          <cell r="Y173">
            <v>13180.474576271186</v>
          </cell>
        </row>
        <row r="174">
          <cell r="P174">
            <v>626</v>
          </cell>
          <cell r="Q174">
            <v>864156.11016949161</v>
          </cell>
          <cell r="X174">
            <v>626</v>
          </cell>
          <cell r="Y174">
            <v>864156.11016949161</v>
          </cell>
        </row>
        <row r="175">
          <cell r="P175">
            <v>627</v>
          </cell>
          <cell r="Q175">
            <v>23594.135593220337</v>
          </cell>
          <cell r="X175">
            <v>627</v>
          </cell>
          <cell r="Y175">
            <v>23594.135593220337</v>
          </cell>
        </row>
        <row r="176">
          <cell r="P176">
            <v>629</v>
          </cell>
          <cell r="Q176">
            <v>51138.305084745763</v>
          </cell>
          <cell r="X176">
            <v>629</v>
          </cell>
          <cell r="Y176">
            <v>51138.305084745763</v>
          </cell>
        </row>
        <row r="177">
          <cell r="P177">
            <v>630</v>
          </cell>
          <cell r="Q177">
            <v>19757.473035439132</v>
          </cell>
          <cell r="X177">
            <v>630</v>
          </cell>
          <cell r="Y177">
            <v>19757.473035439132</v>
          </cell>
        </row>
        <row r="178">
          <cell r="P178">
            <v>633</v>
          </cell>
          <cell r="Q178">
            <v>55729.275808936829</v>
          </cell>
          <cell r="X178">
            <v>633</v>
          </cell>
          <cell r="Y178">
            <v>55729.275808936829</v>
          </cell>
        </row>
        <row r="179">
          <cell r="P179">
            <v>634</v>
          </cell>
          <cell r="Q179">
            <v>141220.95531587055</v>
          </cell>
          <cell r="X179">
            <v>634</v>
          </cell>
          <cell r="Y179">
            <v>141220.95531587055</v>
          </cell>
        </row>
        <row r="180">
          <cell r="P180">
            <v>636</v>
          </cell>
          <cell r="Q180">
            <v>137113.17411402156</v>
          </cell>
          <cell r="X180">
            <v>636</v>
          </cell>
          <cell r="Y180">
            <v>137113.17411402156</v>
          </cell>
        </row>
        <row r="181">
          <cell r="P181">
            <v>637</v>
          </cell>
          <cell r="Q181">
            <v>167550.61016949153</v>
          </cell>
          <cell r="X181">
            <v>637</v>
          </cell>
          <cell r="Y181">
            <v>167550.61016949153</v>
          </cell>
        </row>
        <row r="182">
          <cell r="P182">
            <v>638</v>
          </cell>
          <cell r="Q182">
            <v>429792.67796610174</v>
          </cell>
          <cell r="X182">
            <v>638</v>
          </cell>
          <cell r="Y182">
            <v>429792.67796610174</v>
          </cell>
        </row>
        <row r="183">
          <cell r="P183">
            <v>641</v>
          </cell>
          <cell r="Q183">
            <v>14505.949152542373</v>
          </cell>
          <cell r="X183">
            <v>641</v>
          </cell>
          <cell r="Y183">
            <v>14505.949152542373</v>
          </cell>
        </row>
        <row r="184">
          <cell r="P184">
            <v>644</v>
          </cell>
          <cell r="Q184">
            <v>135349.96610169494</v>
          </cell>
          <cell r="X184">
            <v>644</v>
          </cell>
          <cell r="Y184">
            <v>135349.96610169494</v>
          </cell>
        </row>
        <row r="185">
          <cell r="P185">
            <v>645</v>
          </cell>
          <cell r="Q185">
            <v>23719.525423728817</v>
          </cell>
          <cell r="X185">
            <v>645</v>
          </cell>
          <cell r="Y185">
            <v>23719.525423728817</v>
          </cell>
        </row>
        <row r="186">
          <cell r="P186">
            <v>646</v>
          </cell>
          <cell r="Q186">
            <v>103594.41525423729</v>
          </cell>
          <cell r="X186">
            <v>646</v>
          </cell>
          <cell r="Y186">
            <v>103594.41525423729</v>
          </cell>
        </row>
        <row r="187">
          <cell r="P187">
            <v>650</v>
          </cell>
          <cell r="Q187">
            <v>120556.79661016955</v>
          </cell>
          <cell r="X187">
            <v>650</v>
          </cell>
          <cell r="Y187">
            <v>120556.79661016955</v>
          </cell>
        </row>
        <row r="188">
          <cell r="P188">
            <v>655</v>
          </cell>
          <cell r="Q188">
            <v>19369.183359013863</v>
          </cell>
          <cell r="X188">
            <v>655</v>
          </cell>
          <cell r="Y188">
            <v>19369.183359013863</v>
          </cell>
        </row>
        <row r="189">
          <cell r="P189">
            <v>656</v>
          </cell>
          <cell r="Q189">
            <v>131566.98305084748</v>
          </cell>
          <cell r="X189">
            <v>656</v>
          </cell>
          <cell r="Y189">
            <v>131566.98305084748</v>
          </cell>
        </row>
        <row r="190">
          <cell r="P190">
            <v>657</v>
          </cell>
          <cell r="Q190">
            <v>29950.174114021578</v>
          </cell>
          <cell r="X190">
            <v>657</v>
          </cell>
          <cell r="Y190">
            <v>29950.174114021578</v>
          </cell>
        </row>
        <row r="191">
          <cell r="P191">
            <v>660</v>
          </cell>
          <cell r="Q191">
            <v>18885.966101694918</v>
          </cell>
          <cell r="X191">
            <v>660</v>
          </cell>
          <cell r="Y191">
            <v>18885.966101694918</v>
          </cell>
        </row>
        <row r="192">
          <cell r="P192">
            <v>662</v>
          </cell>
          <cell r="Q192">
            <v>148584.40677966102</v>
          </cell>
          <cell r="X192">
            <v>662</v>
          </cell>
          <cell r="Y192">
            <v>148584.40677966102</v>
          </cell>
        </row>
        <row r="193">
          <cell r="P193">
            <v>664</v>
          </cell>
          <cell r="Q193">
            <v>338330.779661017</v>
          </cell>
          <cell r="X193">
            <v>664</v>
          </cell>
          <cell r="Y193">
            <v>338330.779661017</v>
          </cell>
        </row>
        <row r="194">
          <cell r="P194">
            <v>665</v>
          </cell>
          <cell r="Q194">
            <v>675000.86440677952</v>
          </cell>
          <cell r="X194">
            <v>665</v>
          </cell>
          <cell r="Y194">
            <v>675000.86440677952</v>
          </cell>
        </row>
        <row r="195">
          <cell r="P195">
            <v>667</v>
          </cell>
          <cell r="Q195">
            <v>47167.779661016953</v>
          </cell>
          <cell r="X195">
            <v>667</v>
          </cell>
          <cell r="Y195">
            <v>47167.779661016953</v>
          </cell>
        </row>
        <row r="196">
          <cell r="P196">
            <v>670</v>
          </cell>
          <cell r="Q196">
            <v>300097.28813559323</v>
          </cell>
          <cell r="X196">
            <v>670</v>
          </cell>
          <cell r="Y196">
            <v>300097.28813559323</v>
          </cell>
        </row>
        <row r="197">
          <cell r="P197">
            <v>671</v>
          </cell>
          <cell r="Q197">
            <v>187578.33050847461</v>
          </cell>
          <cell r="X197">
            <v>671</v>
          </cell>
          <cell r="Y197">
            <v>187578.33050847461</v>
          </cell>
        </row>
        <row r="198">
          <cell r="P198">
            <v>673</v>
          </cell>
          <cell r="Q198">
            <v>103934.10169491527</v>
          </cell>
          <cell r="X198">
            <v>673</v>
          </cell>
          <cell r="Y198">
            <v>103934.10169491527</v>
          </cell>
        </row>
        <row r="199">
          <cell r="P199">
            <v>676</v>
          </cell>
          <cell r="Q199">
            <v>293609.55932203389</v>
          </cell>
          <cell r="X199">
            <v>676</v>
          </cell>
          <cell r="Y199">
            <v>293609.55932203389</v>
          </cell>
        </row>
        <row r="200">
          <cell r="P200">
            <v>677</v>
          </cell>
          <cell r="Q200">
            <v>81909.305084745763</v>
          </cell>
          <cell r="X200">
            <v>677</v>
          </cell>
          <cell r="Y200">
            <v>81909.305084745763</v>
          </cell>
        </row>
        <row r="201">
          <cell r="P201">
            <v>679</v>
          </cell>
          <cell r="Q201">
            <v>49503.322033898308</v>
          </cell>
          <cell r="X201">
            <v>679</v>
          </cell>
          <cell r="Y201">
            <v>49503.322033898308</v>
          </cell>
        </row>
        <row r="202">
          <cell r="P202">
            <v>680</v>
          </cell>
          <cell r="Q202">
            <v>17696.302003081662</v>
          </cell>
          <cell r="X202">
            <v>680</v>
          </cell>
          <cell r="Y202">
            <v>17696.302003081662</v>
          </cell>
        </row>
        <row r="203">
          <cell r="P203">
            <v>681</v>
          </cell>
          <cell r="Q203">
            <v>23528.135593220341</v>
          </cell>
          <cell r="X203">
            <v>681</v>
          </cell>
          <cell r="Y203">
            <v>23528.135593220341</v>
          </cell>
        </row>
        <row r="204">
          <cell r="P204">
            <v>682</v>
          </cell>
          <cell r="Q204">
            <v>21897.152542372878</v>
          </cell>
          <cell r="X204">
            <v>682</v>
          </cell>
          <cell r="Y204">
            <v>21897.152542372878</v>
          </cell>
        </row>
        <row r="205">
          <cell r="P205">
            <v>683</v>
          </cell>
          <cell r="Q205">
            <v>101728.0338983051</v>
          </cell>
          <cell r="X205">
            <v>683</v>
          </cell>
          <cell r="Y205">
            <v>101728.0338983051</v>
          </cell>
        </row>
        <row r="206">
          <cell r="P206">
            <v>684</v>
          </cell>
          <cell r="Q206">
            <v>13180.474576271186</v>
          </cell>
          <cell r="X206">
            <v>684</v>
          </cell>
          <cell r="Y206">
            <v>13180.474576271186</v>
          </cell>
        </row>
        <row r="207">
          <cell r="P207">
            <v>685</v>
          </cell>
          <cell r="Q207">
            <v>13180.474576271186</v>
          </cell>
          <cell r="X207">
            <v>685</v>
          </cell>
          <cell r="Y207">
            <v>13180.474576271186</v>
          </cell>
        </row>
        <row r="208">
          <cell r="P208">
            <v>686</v>
          </cell>
          <cell r="Q208">
            <v>82718.491525423757</v>
          </cell>
          <cell r="X208">
            <v>686</v>
          </cell>
          <cell r="Y208">
            <v>82718.491525423757</v>
          </cell>
        </row>
        <row r="209">
          <cell r="P209">
            <v>687</v>
          </cell>
          <cell r="Q209">
            <v>125767.59322033903</v>
          </cell>
          <cell r="X209">
            <v>687</v>
          </cell>
          <cell r="Y209">
            <v>125767.59322033903</v>
          </cell>
        </row>
        <row r="210">
          <cell r="P210">
            <v>689</v>
          </cell>
          <cell r="Q210">
            <v>140954.88135593222</v>
          </cell>
          <cell r="X210">
            <v>689</v>
          </cell>
          <cell r="Y210">
            <v>140954.88135593222</v>
          </cell>
        </row>
        <row r="211">
          <cell r="P211">
            <v>690</v>
          </cell>
          <cell r="Q211">
            <v>146219.84745762713</v>
          </cell>
          <cell r="X211">
            <v>690</v>
          </cell>
          <cell r="Y211">
            <v>146219.84745762713</v>
          </cell>
        </row>
        <row r="212">
          <cell r="P212">
            <v>691</v>
          </cell>
          <cell r="Q212">
            <v>56981.796610169491</v>
          </cell>
          <cell r="X212">
            <v>691</v>
          </cell>
          <cell r="Y212">
            <v>56981.796610169491</v>
          </cell>
        </row>
        <row r="213">
          <cell r="P213">
            <v>692</v>
          </cell>
          <cell r="Q213">
            <v>220334.63559322036</v>
          </cell>
          <cell r="X213">
            <v>692</v>
          </cell>
          <cell r="Y213">
            <v>220334.63559322036</v>
          </cell>
        </row>
        <row r="214">
          <cell r="P214">
            <v>693</v>
          </cell>
          <cell r="Q214">
            <v>333973.8644067797</v>
          </cell>
          <cell r="X214">
            <v>693</v>
          </cell>
          <cell r="Y214">
            <v>333973.8644067797</v>
          </cell>
        </row>
        <row r="215">
          <cell r="P215">
            <v>697</v>
          </cell>
          <cell r="Q215">
            <v>149488.98305084748</v>
          </cell>
          <cell r="X215">
            <v>697</v>
          </cell>
          <cell r="Y215">
            <v>149488.98305084748</v>
          </cell>
        </row>
        <row r="216">
          <cell r="P216">
            <v>699</v>
          </cell>
          <cell r="Q216">
            <v>39027.101694915254</v>
          </cell>
          <cell r="X216">
            <v>699</v>
          </cell>
          <cell r="Y216">
            <v>39027.101694915254</v>
          </cell>
        </row>
        <row r="217">
          <cell r="P217">
            <v>700</v>
          </cell>
          <cell r="Q217">
            <v>84519.584745762724</v>
          </cell>
          <cell r="X217">
            <v>700</v>
          </cell>
          <cell r="Y217">
            <v>84519.584745762724</v>
          </cell>
        </row>
        <row r="218">
          <cell r="P218">
            <v>703</v>
          </cell>
          <cell r="Q218">
            <v>14905.550847457627</v>
          </cell>
          <cell r="X218">
            <v>703</v>
          </cell>
          <cell r="Y218">
            <v>14905.550847457627</v>
          </cell>
        </row>
        <row r="219">
          <cell r="P219">
            <v>704</v>
          </cell>
          <cell r="Q219">
            <v>13500.661016949152</v>
          </cell>
          <cell r="X219">
            <v>704</v>
          </cell>
          <cell r="Y219">
            <v>13500.661016949152</v>
          </cell>
        </row>
        <row r="220">
          <cell r="P220">
            <v>706</v>
          </cell>
          <cell r="Q220">
            <v>12761.338983050848</v>
          </cell>
          <cell r="X220">
            <v>706</v>
          </cell>
          <cell r="Y220">
            <v>12761.338983050848</v>
          </cell>
        </row>
        <row r="221">
          <cell r="P221">
            <v>708</v>
          </cell>
          <cell r="Q221">
            <v>18040.576271186445</v>
          </cell>
          <cell r="X221">
            <v>708</v>
          </cell>
          <cell r="Y221">
            <v>18040.576271186445</v>
          </cell>
        </row>
        <row r="222">
          <cell r="P222">
            <v>710</v>
          </cell>
          <cell r="Q222">
            <v>28335.457627118645</v>
          </cell>
          <cell r="X222">
            <v>710</v>
          </cell>
          <cell r="Y222">
            <v>28335.457627118645</v>
          </cell>
        </row>
        <row r="223">
          <cell r="P223">
            <v>711</v>
          </cell>
          <cell r="Q223">
            <v>47439.457627118645</v>
          </cell>
          <cell r="X223">
            <v>711</v>
          </cell>
          <cell r="Y223">
            <v>47439.457627118645</v>
          </cell>
        </row>
        <row r="224">
          <cell r="P224">
            <v>712</v>
          </cell>
          <cell r="Q224">
            <v>28718.338983050849</v>
          </cell>
          <cell r="X224">
            <v>712</v>
          </cell>
          <cell r="Y224">
            <v>28718.338983050849</v>
          </cell>
        </row>
        <row r="225">
          <cell r="P225">
            <v>713</v>
          </cell>
          <cell r="Q225">
            <v>65782.474576271197</v>
          </cell>
          <cell r="X225">
            <v>713</v>
          </cell>
          <cell r="Y225">
            <v>65782.474576271197</v>
          </cell>
        </row>
        <row r="226">
          <cell r="P226">
            <v>714</v>
          </cell>
          <cell r="Q226">
            <v>49086.610169491534</v>
          </cell>
          <cell r="X226">
            <v>714</v>
          </cell>
          <cell r="Y226">
            <v>49086.610169491534</v>
          </cell>
        </row>
        <row r="227">
          <cell r="P227">
            <v>715</v>
          </cell>
          <cell r="Q227">
            <v>51354.796610169491</v>
          </cell>
          <cell r="X227">
            <v>715</v>
          </cell>
          <cell r="Y227">
            <v>51354.796610169491</v>
          </cell>
        </row>
        <row r="228">
          <cell r="P228">
            <v>717</v>
          </cell>
          <cell r="Q228">
            <v>230285.59322033895</v>
          </cell>
          <cell r="X228">
            <v>717</v>
          </cell>
          <cell r="Y228">
            <v>230285.59322033895</v>
          </cell>
        </row>
        <row r="229">
          <cell r="P229">
            <v>718</v>
          </cell>
          <cell r="Q229">
            <v>109795.52542372882</v>
          </cell>
          <cell r="X229">
            <v>718</v>
          </cell>
          <cell r="Y229">
            <v>109795.52542372882</v>
          </cell>
        </row>
        <row r="230">
          <cell r="P230">
            <v>719</v>
          </cell>
          <cell r="Q230">
            <v>106543.77966101698</v>
          </cell>
          <cell r="X230">
            <v>719</v>
          </cell>
          <cell r="Y230">
            <v>106543.77966101698</v>
          </cell>
        </row>
        <row r="231">
          <cell r="P231">
            <v>721</v>
          </cell>
          <cell r="Q231">
            <v>11529.864406779661</v>
          </cell>
          <cell r="X231">
            <v>721</v>
          </cell>
          <cell r="Y231">
            <v>11529.864406779661</v>
          </cell>
        </row>
        <row r="232">
          <cell r="P232">
            <v>722</v>
          </cell>
          <cell r="Q232">
            <v>52425.254237288158</v>
          </cell>
          <cell r="X232">
            <v>722</v>
          </cell>
          <cell r="Y232">
            <v>52425.254237288158</v>
          </cell>
        </row>
        <row r="233">
          <cell r="P233">
            <v>723</v>
          </cell>
          <cell r="Q233">
            <v>12404.491525423728</v>
          </cell>
          <cell r="X233">
            <v>723</v>
          </cell>
          <cell r="Y233">
            <v>12404.491525423728</v>
          </cell>
        </row>
        <row r="234">
          <cell r="P234">
            <v>724</v>
          </cell>
          <cell r="Q234">
            <v>66757.576271186466</v>
          </cell>
          <cell r="X234">
            <v>724</v>
          </cell>
          <cell r="Y234">
            <v>66757.576271186466</v>
          </cell>
        </row>
        <row r="235">
          <cell r="P235">
            <v>725</v>
          </cell>
          <cell r="Q235">
            <v>34208.38983050848</v>
          </cell>
          <cell r="X235">
            <v>725</v>
          </cell>
          <cell r="Y235">
            <v>34208.38983050848</v>
          </cell>
        </row>
        <row r="236">
          <cell r="P236">
            <v>726</v>
          </cell>
          <cell r="Q236">
            <v>21285.330508474577</v>
          </cell>
          <cell r="X236">
            <v>726</v>
          </cell>
          <cell r="Y236">
            <v>21285.330508474577</v>
          </cell>
        </row>
        <row r="237">
          <cell r="P237">
            <v>727</v>
          </cell>
          <cell r="Q237">
            <v>193264.44067796611</v>
          </cell>
          <cell r="X237">
            <v>727</v>
          </cell>
          <cell r="Y237">
            <v>193264.44067796611</v>
          </cell>
        </row>
        <row r="238">
          <cell r="P238">
            <v>729</v>
          </cell>
          <cell r="Q238">
            <v>86856.711864406796</v>
          </cell>
          <cell r="X238">
            <v>729</v>
          </cell>
          <cell r="Y238">
            <v>86856.711864406796</v>
          </cell>
        </row>
        <row r="239">
          <cell r="P239">
            <v>732</v>
          </cell>
          <cell r="Q239">
            <v>56472.813559322036</v>
          </cell>
          <cell r="X239">
            <v>732</v>
          </cell>
          <cell r="Y239">
            <v>56472.813559322036</v>
          </cell>
        </row>
        <row r="240">
          <cell r="P240">
            <v>734</v>
          </cell>
          <cell r="Q240">
            <v>125412.30508474581</v>
          </cell>
          <cell r="X240">
            <v>734</v>
          </cell>
          <cell r="Y240">
            <v>125412.30508474581</v>
          </cell>
        </row>
        <row r="241">
          <cell r="P241">
            <v>735</v>
          </cell>
          <cell r="Q241">
            <v>11598.966101694916</v>
          </cell>
          <cell r="X241">
            <v>735</v>
          </cell>
          <cell r="Y241">
            <v>11598.966101694916</v>
          </cell>
        </row>
        <row r="242">
          <cell r="P242">
            <v>736</v>
          </cell>
          <cell r="Q242">
            <v>74607.872881355943</v>
          </cell>
          <cell r="X242">
            <v>736</v>
          </cell>
          <cell r="Y242">
            <v>74607.872881355943</v>
          </cell>
        </row>
        <row r="243">
          <cell r="P243">
            <v>737</v>
          </cell>
          <cell r="Q243">
            <v>370014.05932203401</v>
          </cell>
          <cell r="X243">
            <v>737</v>
          </cell>
          <cell r="Y243">
            <v>370014.05932203401</v>
          </cell>
        </row>
        <row r="244">
          <cell r="P244">
            <v>738</v>
          </cell>
          <cell r="Q244">
            <v>173039.58474576278</v>
          </cell>
          <cell r="X244">
            <v>738</v>
          </cell>
          <cell r="Y244">
            <v>173039.58474576278</v>
          </cell>
        </row>
        <row r="245">
          <cell r="P245">
            <v>739</v>
          </cell>
          <cell r="Q245">
            <v>171726.42372881356</v>
          </cell>
          <cell r="X245">
            <v>739</v>
          </cell>
          <cell r="Y245">
            <v>171726.42372881356</v>
          </cell>
        </row>
        <row r="246">
          <cell r="P246">
            <v>740</v>
          </cell>
          <cell r="Q246">
            <v>60103.177966101714</v>
          </cell>
          <cell r="X246">
            <v>740</v>
          </cell>
          <cell r="Y246">
            <v>60103.177966101714</v>
          </cell>
        </row>
        <row r="247">
          <cell r="P247">
            <v>741</v>
          </cell>
          <cell r="Q247">
            <v>45940.406779661032</v>
          </cell>
          <cell r="X247">
            <v>741</v>
          </cell>
          <cell r="Y247">
            <v>45940.406779661032</v>
          </cell>
        </row>
        <row r="248">
          <cell r="P248">
            <v>742</v>
          </cell>
          <cell r="Q248">
            <v>99782.440677966122</v>
          </cell>
          <cell r="X248">
            <v>742</v>
          </cell>
          <cell r="Y248">
            <v>99782.440677966122</v>
          </cell>
        </row>
        <row r="249">
          <cell r="P249">
            <v>743</v>
          </cell>
          <cell r="Q249">
            <v>81562.389830508473</v>
          </cell>
          <cell r="X249">
            <v>743</v>
          </cell>
          <cell r="Y249">
            <v>81562.389830508473</v>
          </cell>
        </row>
        <row r="250">
          <cell r="P250">
            <v>744</v>
          </cell>
          <cell r="Q250">
            <v>115303.42372881356</v>
          </cell>
          <cell r="X250">
            <v>744</v>
          </cell>
          <cell r="Y250">
            <v>115303.42372881356</v>
          </cell>
        </row>
        <row r="251">
          <cell r="P251">
            <v>745</v>
          </cell>
          <cell r="Q251">
            <v>10446.093220338982</v>
          </cell>
          <cell r="X251">
            <v>745</v>
          </cell>
          <cell r="Y251">
            <v>10446.093220338982</v>
          </cell>
        </row>
        <row r="252">
          <cell r="P252">
            <v>746</v>
          </cell>
          <cell r="Q252">
            <v>77313.254237288143</v>
          </cell>
          <cell r="X252">
            <v>746</v>
          </cell>
          <cell r="Y252">
            <v>77313.254237288143</v>
          </cell>
        </row>
        <row r="253">
          <cell r="P253">
            <v>747</v>
          </cell>
          <cell r="Q253">
            <v>70525.076271186452</v>
          </cell>
          <cell r="X253">
            <v>747</v>
          </cell>
          <cell r="Y253">
            <v>70525.076271186452</v>
          </cell>
        </row>
        <row r="254">
          <cell r="P254">
            <v>748</v>
          </cell>
          <cell r="Q254">
            <v>30854.728813559319</v>
          </cell>
          <cell r="X254">
            <v>748</v>
          </cell>
          <cell r="Y254">
            <v>30854.728813559319</v>
          </cell>
        </row>
        <row r="255">
          <cell r="P255">
            <v>749</v>
          </cell>
          <cell r="Q255">
            <v>17413.525423728814</v>
          </cell>
          <cell r="X255">
            <v>749</v>
          </cell>
          <cell r="Y255">
            <v>17413.525423728814</v>
          </cell>
        </row>
        <row r="256">
          <cell r="P256">
            <v>751</v>
          </cell>
          <cell r="Q256">
            <v>26955.254237288136</v>
          </cell>
          <cell r="X256">
            <v>751</v>
          </cell>
          <cell r="Y256">
            <v>26955.254237288136</v>
          </cell>
        </row>
        <row r="257">
          <cell r="P257">
            <v>752</v>
          </cell>
          <cell r="Q257">
            <v>84767.474576271183</v>
          </cell>
          <cell r="X257">
            <v>752</v>
          </cell>
          <cell r="Y257">
            <v>84767.474576271183</v>
          </cell>
        </row>
        <row r="258">
          <cell r="P258">
            <v>753</v>
          </cell>
          <cell r="Q258">
            <v>84753.838983050868</v>
          </cell>
          <cell r="X258">
            <v>753</v>
          </cell>
          <cell r="Y258">
            <v>84753.838983050868</v>
          </cell>
        </row>
        <row r="259">
          <cell r="P259">
            <v>754</v>
          </cell>
          <cell r="Q259">
            <v>507867.13559322036</v>
          </cell>
          <cell r="X259">
            <v>754</v>
          </cell>
          <cell r="Y259">
            <v>507867.13559322036</v>
          </cell>
        </row>
        <row r="260">
          <cell r="P260" t="str">
            <v>Grand Total</v>
          </cell>
          <cell r="Q260">
            <v>40053526.295377776</v>
          </cell>
          <cell r="X260" t="str">
            <v>Grand Total</v>
          </cell>
          <cell r="Y260">
            <v>40053526.295377776</v>
          </cell>
        </row>
        <row r="261">
          <cell r="P261"/>
          <cell r="Q261"/>
        </row>
        <row r="262">
          <cell r="P262"/>
          <cell r="Q262"/>
        </row>
        <row r="263">
          <cell r="P263"/>
          <cell r="Q263"/>
        </row>
        <row r="264">
          <cell r="P264"/>
          <cell r="Q264"/>
        </row>
        <row r="265">
          <cell r="P265"/>
          <cell r="Q265"/>
        </row>
        <row r="266">
          <cell r="P266"/>
          <cell r="Q266"/>
        </row>
        <row r="267">
          <cell r="P267"/>
          <cell r="Q267"/>
        </row>
        <row r="268">
          <cell r="P268"/>
          <cell r="Q268"/>
        </row>
        <row r="269">
          <cell r="P269"/>
          <cell r="Q269"/>
        </row>
        <row r="270">
          <cell r="P270"/>
          <cell r="Q270"/>
        </row>
        <row r="271">
          <cell r="P271"/>
          <cell r="Q271"/>
        </row>
        <row r="272">
          <cell r="P272"/>
          <cell r="Q272"/>
        </row>
        <row r="273">
          <cell r="P273"/>
          <cell r="Q273"/>
        </row>
        <row r="274">
          <cell r="P274"/>
          <cell r="Q274"/>
        </row>
        <row r="275">
          <cell r="P275"/>
          <cell r="Q275"/>
        </row>
        <row r="276">
          <cell r="P276"/>
          <cell r="Q276"/>
        </row>
        <row r="277">
          <cell r="P277"/>
          <cell r="Q277"/>
        </row>
        <row r="278">
          <cell r="P278"/>
          <cell r="Q278"/>
        </row>
        <row r="279">
          <cell r="P279"/>
          <cell r="Q279"/>
        </row>
        <row r="280">
          <cell r="P280"/>
          <cell r="Q280"/>
        </row>
        <row r="281">
          <cell r="P281"/>
          <cell r="Q281"/>
        </row>
        <row r="282">
          <cell r="P282"/>
          <cell r="Q282"/>
        </row>
        <row r="476">
          <cell r="X476"/>
          <cell r="Y476"/>
        </row>
        <row r="477">
          <cell r="X477" t="str">
            <v>fulfilled</v>
          </cell>
          <cell r="Y477" t="str">
            <v>fulfilled</v>
          </cell>
        </row>
        <row r="478">
          <cell r="X478">
            <v>45285</v>
          </cell>
          <cell r="Y478">
            <v>45286</v>
          </cell>
        </row>
        <row r="479">
          <cell r="X479"/>
          <cell r="Y479"/>
        </row>
        <row r="480">
          <cell r="X480"/>
          <cell r="Y480"/>
        </row>
        <row r="481">
          <cell r="X481"/>
          <cell r="Y481"/>
        </row>
        <row r="482">
          <cell r="X482"/>
          <cell r="Y482"/>
        </row>
        <row r="483">
          <cell r="X483"/>
          <cell r="Y483"/>
        </row>
        <row r="484">
          <cell r="X484"/>
          <cell r="Y484"/>
        </row>
        <row r="485">
          <cell r="X485"/>
          <cell r="Y485"/>
        </row>
        <row r="486">
          <cell r="X486"/>
          <cell r="Y486"/>
        </row>
        <row r="487">
          <cell r="X487"/>
          <cell r="Y487"/>
        </row>
        <row r="488">
          <cell r="X488"/>
          <cell r="Y488"/>
        </row>
        <row r="489">
          <cell r="X489"/>
          <cell r="Y489"/>
        </row>
        <row r="490">
          <cell r="X490"/>
          <cell r="Y490">
            <v>29745.355932203391</v>
          </cell>
        </row>
        <row r="491">
          <cell r="X491"/>
          <cell r="Y491"/>
        </row>
        <row r="492">
          <cell r="X492"/>
          <cell r="Y492"/>
        </row>
        <row r="493">
          <cell r="X493"/>
          <cell r="Y493"/>
        </row>
        <row r="494">
          <cell r="X494"/>
          <cell r="Y494"/>
        </row>
        <row r="495">
          <cell r="X495"/>
          <cell r="Y495"/>
        </row>
        <row r="496">
          <cell r="X496"/>
          <cell r="Y496"/>
        </row>
        <row r="497">
          <cell r="X497"/>
          <cell r="Y497"/>
        </row>
        <row r="498">
          <cell r="X498"/>
          <cell r="Y498"/>
        </row>
        <row r="499">
          <cell r="X499"/>
          <cell r="Y499"/>
        </row>
        <row r="500">
          <cell r="X500"/>
          <cell r="Y500"/>
        </row>
        <row r="501">
          <cell r="X501"/>
          <cell r="Y501"/>
        </row>
        <row r="502">
          <cell r="X502"/>
          <cell r="Y502"/>
        </row>
        <row r="503">
          <cell r="X503"/>
          <cell r="Y503"/>
        </row>
        <row r="504">
          <cell r="X504"/>
          <cell r="Y504"/>
        </row>
        <row r="505">
          <cell r="X505"/>
          <cell r="Y505"/>
        </row>
        <row r="506">
          <cell r="X506"/>
          <cell r="Y506"/>
        </row>
        <row r="507">
          <cell r="X507"/>
          <cell r="Y507">
            <v>25414.974576271186</v>
          </cell>
        </row>
        <row r="508">
          <cell r="X508"/>
          <cell r="Y508"/>
        </row>
        <row r="509">
          <cell r="X509"/>
          <cell r="Y509">
            <v>34433.694915254244</v>
          </cell>
        </row>
        <row r="510">
          <cell r="X510"/>
          <cell r="Y510"/>
        </row>
        <row r="511">
          <cell r="X511"/>
          <cell r="Y511"/>
        </row>
        <row r="512">
          <cell r="X512"/>
          <cell r="Y512"/>
        </row>
        <row r="513">
          <cell r="X513"/>
          <cell r="Y513"/>
        </row>
        <row r="514">
          <cell r="X514"/>
          <cell r="Y514"/>
        </row>
        <row r="515">
          <cell r="X515"/>
          <cell r="Y515"/>
        </row>
        <row r="516">
          <cell r="X516"/>
          <cell r="Y516"/>
        </row>
        <row r="517">
          <cell r="X517"/>
          <cell r="Y517"/>
        </row>
        <row r="518">
          <cell r="X518"/>
          <cell r="Y518"/>
        </row>
        <row r="519">
          <cell r="X519"/>
          <cell r="Y519"/>
        </row>
        <row r="520">
          <cell r="X520"/>
          <cell r="Y520"/>
        </row>
        <row r="521">
          <cell r="X521"/>
          <cell r="Y521"/>
        </row>
        <row r="522">
          <cell r="X522"/>
          <cell r="Y522"/>
        </row>
        <row r="523">
          <cell r="X523"/>
          <cell r="Y523"/>
        </row>
        <row r="524">
          <cell r="X524"/>
          <cell r="Y524"/>
        </row>
        <row r="525">
          <cell r="X525"/>
          <cell r="Y525"/>
        </row>
        <row r="526">
          <cell r="X526"/>
          <cell r="Y526"/>
        </row>
        <row r="527">
          <cell r="X527"/>
          <cell r="Y527"/>
        </row>
        <row r="528">
          <cell r="X528"/>
          <cell r="Y528"/>
        </row>
        <row r="529">
          <cell r="X529">
            <v>26360.949152542373</v>
          </cell>
          <cell r="Y529"/>
        </row>
        <row r="530">
          <cell r="X530"/>
          <cell r="Y530"/>
        </row>
        <row r="531">
          <cell r="X531"/>
          <cell r="Y531"/>
        </row>
        <row r="532">
          <cell r="X532"/>
          <cell r="Y532"/>
        </row>
        <row r="533">
          <cell r="X533"/>
          <cell r="Y533"/>
        </row>
        <row r="534">
          <cell r="X534"/>
          <cell r="Y534">
            <v>57819.86440677967</v>
          </cell>
        </row>
        <row r="535">
          <cell r="X535"/>
          <cell r="Y535"/>
        </row>
        <row r="536">
          <cell r="X536"/>
          <cell r="Y536"/>
        </row>
        <row r="537">
          <cell r="X537"/>
          <cell r="Y537"/>
        </row>
        <row r="538">
          <cell r="X538"/>
          <cell r="Y538"/>
        </row>
        <row r="539">
          <cell r="X539">
            <v>101728.0338983051</v>
          </cell>
          <cell r="Y539"/>
        </row>
        <row r="540">
          <cell r="X540"/>
          <cell r="Y540"/>
        </row>
        <row r="541">
          <cell r="X541"/>
          <cell r="Y541"/>
        </row>
        <row r="542">
          <cell r="X542"/>
          <cell r="Y542">
            <v>40855.525423728817</v>
          </cell>
        </row>
        <row r="543">
          <cell r="X543"/>
          <cell r="Y543"/>
        </row>
        <row r="544">
          <cell r="X544"/>
          <cell r="Y544"/>
        </row>
        <row r="545">
          <cell r="X545"/>
          <cell r="Y545"/>
        </row>
        <row r="546">
          <cell r="X546"/>
          <cell r="Y546"/>
        </row>
        <row r="547">
          <cell r="X547"/>
          <cell r="Y547">
            <v>92514.305084745778</v>
          </cell>
        </row>
        <row r="548">
          <cell r="X548"/>
          <cell r="Y548"/>
        </row>
        <row r="549">
          <cell r="X549"/>
          <cell r="Y549"/>
        </row>
        <row r="550">
          <cell r="X550"/>
          <cell r="Y550"/>
        </row>
        <row r="551">
          <cell r="X551"/>
          <cell r="Y551"/>
        </row>
        <row r="552">
          <cell r="X552"/>
          <cell r="Y552"/>
        </row>
        <row r="553">
          <cell r="X553"/>
          <cell r="Y553">
            <v>50559.203389830509</v>
          </cell>
        </row>
        <row r="554">
          <cell r="X554"/>
          <cell r="Y554"/>
        </row>
        <row r="555">
          <cell r="X555"/>
          <cell r="Y555"/>
        </row>
        <row r="556">
          <cell r="X556"/>
          <cell r="Y556"/>
        </row>
        <row r="557">
          <cell r="X557"/>
          <cell r="Y557"/>
        </row>
        <row r="558">
          <cell r="X558"/>
          <cell r="Y558"/>
        </row>
        <row r="559">
          <cell r="X559"/>
          <cell r="Y559">
            <v>17789.796610169491</v>
          </cell>
        </row>
        <row r="560">
          <cell r="X560"/>
          <cell r="Y560"/>
        </row>
        <row r="561">
          <cell r="X561"/>
          <cell r="Y561"/>
        </row>
        <row r="562">
          <cell r="X562"/>
          <cell r="Y562"/>
        </row>
        <row r="563">
          <cell r="X563"/>
          <cell r="Y563">
            <v>133223.03389830509</v>
          </cell>
        </row>
        <row r="564">
          <cell r="X564"/>
          <cell r="Y564">
            <v>59694.996610169495</v>
          </cell>
        </row>
        <row r="565">
          <cell r="X565"/>
          <cell r="Y565"/>
        </row>
        <row r="566">
          <cell r="X566"/>
          <cell r="Y566">
            <v>12226.372881355932</v>
          </cell>
        </row>
        <row r="567">
          <cell r="X567"/>
          <cell r="Y567"/>
        </row>
        <row r="568">
          <cell r="X568"/>
          <cell r="Y568"/>
        </row>
        <row r="569">
          <cell r="X569"/>
          <cell r="Y569"/>
        </row>
        <row r="570">
          <cell r="X570"/>
          <cell r="Y570"/>
        </row>
        <row r="571">
          <cell r="X571"/>
          <cell r="Y571"/>
        </row>
        <row r="572">
          <cell r="X572"/>
          <cell r="Y572"/>
        </row>
        <row r="573">
          <cell r="X573"/>
          <cell r="Y573"/>
        </row>
        <row r="574">
          <cell r="X574"/>
          <cell r="Y574">
            <v>13500.661016949152</v>
          </cell>
        </row>
        <row r="575">
          <cell r="X575"/>
          <cell r="Y575">
            <v>12761.338983050848</v>
          </cell>
        </row>
        <row r="576">
          <cell r="X576"/>
          <cell r="Y576"/>
        </row>
        <row r="577">
          <cell r="X577"/>
          <cell r="Y577">
            <v>15448.728813559323</v>
          </cell>
        </row>
        <row r="578">
          <cell r="X578"/>
          <cell r="Y578">
            <v>192897.18644067796</v>
          </cell>
        </row>
        <row r="579">
          <cell r="X579"/>
          <cell r="Y579"/>
        </row>
        <row r="580">
          <cell r="X580"/>
          <cell r="Y580"/>
        </row>
        <row r="581">
          <cell r="X581"/>
          <cell r="Y581">
            <v>26955.254237288136</v>
          </cell>
        </row>
        <row r="582">
          <cell r="X582"/>
          <cell r="Y582"/>
        </row>
        <row r="583">
          <cell r="X583"/>
          <cell r="Y583"/>
        </row>
        <row r="584">
          <cell r="X584"/>
          <cell r="Y584">
            <v>26360.949152542373</v>
          </cell>
        </row>
        <row r="585">
          <cell r="X585"/>
          <cell r="Y585"/>
        </row>
        <row r="586">
          <cell r="X586"/>
          <cell r="Y586"/>
        </row>
        <row r="587">
          <cell r="X587"/>
          <cell r="Y587">
            <v>30567.152542372882</v>
          </cell>
        </row>
        <row r="588">
          <cell r="X588"/>
          <cell r="Y588"/>
        </row>
        <row r="589">
          <cell r="X589"/>
          <cell r="Y589"/>
        </row>
        <row r="590">
          <cell r="X590"/>
          <cell r="Y590"/>
        </row>
        <row r="591">
          <cell r="X591"/>
          <cell r="Y591"/>
        </row>
        <row r="592">
          <cell r="X592"/>
          <cell r="Y592">
            <v>206672.2372881356</v>
          </cell>
        </row>
        <row r="593">
          <cell r="X593"/>
          <cell r="Y593">
            <v>118624.27118644066</v>
          </cell>
        </row>
        <row r="594">
          <cell r="X594"/>
          <cell r="Y594"/>
        </row>
        <row r="595">
          <cell r="X595"/>
          <cell r="Y595">
            <v>20094.305084745763</v>
          </cell>
        </row>
        <row r="596">
          <cell r="X596"/>
          <cell r="Y596">
            <v>15154.983050847459</v>
          </cell>
        </row>
        <row r="597">
          <cell r="X597"/>
          <cell r="Y597"/>
        </row>
        <row r="598">
          <cell r="X598"/>
          <cell r="Y598"/>
        </row>
        <row r="599">
          <cell r="X599"/>
          <cell r="Y599"/>
        </row>
        <row r="600">
          <cell r="X600"/>
          <cell r="Y600">
            <v>558389.60169491533</v>
          </cell>
        </row>
        <row r="601">
          <cell r="X601"/>
          <cell r="Y601"/>
        </row>
        <row r="602">
          <cell r="X602"/>
          <cell r="Y602">
            <v>47439.457627118645</v>
          </cell>
        </row>
        <row r="603">
          <cell r="X603"/>
          <cell r="Y603"/>
        </row>
        <row r="604">
          <cell r="X604"/>
          <cell r="Y604"/>
        </row>
        <row r="605">
          <cell r="X605"/>
          <cell r="Y605">
            <v>45860.745762711871</v>
          </cell>
        </row>
        <row r="606">
          <cell r="X606"/>
          <cell r="Y606"/>
        </row>
        <row r="607">
          <cell r="X607"/>
          <cell r="Y607"/>
        </row>
        <row r="608">
          <cell r="X608"/>
          <cell r="Y608"/>
        </row>
        <row r="609">
          <cell r="X609"/>
          <cell r="Y609"/>
        </row>
        <row r="610">
          <cell r="X610"/>
          <cell r="Y610"/>
        </row>
        <row r="611">
          <cell r="X611"/>
          <cell r="Y611"/>
        </row>
        <row r="612">
          <cell r="X612"/>
          <cell r="Y612"/>
        </row>
        <row r="613">
          <cell r="X613"/>
          <cell r="Y613"/>
        </row>
        <row r="614">
          <cell r="X614"/>
          <cell r="Y614"/>
        </row>
        <row r="615">
          <cell r="X615"/>
          <cell r="Y615"/>
        </row>
        <row r="616">
          <cell r="X616"/>
          <cell r="Y616"/>
        </row>
        <row r="617">
          <cell r="X617"/>
          <cell r="Y617"/>
        </row>
        <row r="618">
          <cell r="X618"/>
          <cell r="Y618"/>
        </row>
        <row r="619">
          <cell r="X619"/>
          <cell r="Y619"/>
        </row>
        <row r="620">
          <cell r="X620"/>
          <cell r="Y620"/>
        </row>
        <row r="621">
          <cell r="X621"/>
          <cell r="Y621">
            <v>25978.128813559324</v>
          </cell>
        </row>
        <row r="622">
          <cell r="X622"/>
          <cell r="Y622"/>
        </row>
        <row r="623">
          <cell r="X623"/>
          <cell r="Y623"/>
        </row>
        <row r="624">
          <cell r="X624"/>
          <cell r="Y624"/>
        </row>
        <row r="625">
          <cell r="X625"/>
          <cell r="Y625"/>
        </row>
        <row r="626">
          <cell r="X626"/>
          <cell r="Y626"/>
        </row>
        <row r="627">
          <cell r="X627"/>
          <cell r="Y627"/>
        </row>
        <row r="628">
          <cell r="X628"/>
          <cell r="Y628"/>
        </row>
        <row r="629">
          <cell r="X629"/>
          <cell r="Y629">
            <v>39489.457627118645</v>
          </cell>
        </row>
        <row r="630">
          <cell r="X630"/>
          <cell r="Y630">
            <v>86982.915254237305</v>
          </cell>
        </row>
        <row r="631">
          <cell r="X631"/>
          <cell r="Y631"/>
        </row>
        <row r="632">
          <cell r="X632">
            <v>13180.881355932204</v>
          </cell>
          <cell r="Y632"/>
        </row>
        <row r="633">
          <cell r="X633"/>
          <cell r="Y633">
            <v>25638.355932203391</v>
          </cell>
        </row>
        <row r="634">
          <cell r="X634"/>
          <cell r="Y634"/>
        </row>
        <row r="635">
          <cell r="X635"/>
          <cell r="Y635"/>
        </row>
        <row r="636">
          <cell r="X636"/>
          <cell r="Y636"/>
        </row>
        <row r="637">
          <cell r="X637"/>
          <cell r="Y637"/>
        </row>
        <row r="638">
          <cell r="X638"/>
          <cell r="Y638"/>
        </row>
        <row r="639">
          <cell r="X639"/>
          <cell r="Y639">
            <v>35169.050847457635</v>
          </cell>
        </row>
        <row r="640">
          <cell r="X640"/>
          <cell r="Y640">
            <v>28555.025423728814</v>
          </cell>
        </row>
        <row r="641">
          <cell r="X641"/>
          <cell r="Y641"/>
        </row>
        <row r="642">
          <cell r="X642"/>
          <cell r="Y642">
            <v>26781.974576271186</v>
          </cell>
        </row>
        <row r="643">
          <cell r="X643"/>
          <cell r="Y643"/>
        </row>
        <row r="644">
          <cell r="X644"/>
          <cell r="Y644"/>
        </row>
        <row r="645">
          <cell r="X645"/>
          <cell r="Y645">
            <v>22788.711864406781</v>
          </cell>
        </row>
        <row r="646">
          <cell r="X646"/>
          <cell r="Y646"/>
        </row>
        <row r="647">
          <cell r="X647"/>
          <cell r="Y647"/>
        </row>
        <row r="648">
          <cell r="X648"/>
          <cell r="Y648"/>
        </row>
        <row r="649">
          <cell r="X649"/>
          <cell r="Y649"/>
        </row>
        <row r="650">
          <cell r="X650"/>
          <cell r="Y650"/>
        </row>
        <row r="651">
          <cell r="X651"/>
          <cell r="Y651"/>
        </row>
        <row r="652">
          <cell r="X652"/>
          <cell r="Y652"/>
        </row>
        <row r="653">
          <cell r="X653"/>
          <cell r="Y653"/>
        </row>
        <row r="654">
          <cell r="X654"/>
          <cell r="Y654"/>
        </row>
        <row r="655">
          <cell r="X655"/>
          <cell r="Y655"/>
        </row>
        <row r="656">
          <cell r="X656"/>
          <cell r="Y656">
            <v>84209.491525423728</v>
          </cell>
        </row>
        <row r="657">
          <cell r="X657"/>
          <cell r="Y657"/>
        </row>
        <row r="658">
          <cell r="X658"/>
          <cell r="Y658"/>
        </row>
        <row r="659">
          <cell r="X659"/>
          <cell r="Y659"/>
        </row>
        <row r="660">
          <cell r="X660"/>
          <cell r="Y660"/>
        </row>
        <row r="661">
          <cell r="X661"/>
          <cell r="Y661"/>
        </row>
        <row r="662">
          <cell r="X662"/>
          <cell r="Y662"/>
        </row>
        <row r="663">
          <cell r="X663"/>
          <cell r="Y663"/>
        </row>
        <row r="664">
          <cell r="X664"/>
          <cell r="Y664"/>
        </row>
        <row r="665">
          <cell r="X665"/>
          <cell r="Y665"/>
        </row>
        <row r="666">
          <cell r="X666"/>
          <cell r="Y666"/>
        </row>
        <row r="667">
          <cell r="X667"/>
          <cell r="Y667"/>
        </row>
        <row r="668">
          <cell r="X668"/>
          <cell r="Y668"/>
        </row>
        <row r="669">
          <cell r="X669"/>
          <cell r="Y669"/>
        </row>
        <row r="670">
          <cell r="X670"/>
          <cell r="Y670"/>
        </row>
        <row r="671">
          <cell r="X671"/>
          <cell r="Y671">
            <v>56268.305084745763</v>
          </cell>
        </row>
        <row r="672">
          <cell r="X672"/>
          <cell r="Y672"/>
        </row>
        <row r="673">
          <cell r="X673"/>
          <cell r="Y673"/>
        </row>
        <row r="674">
          <cell r="X674"/>
          <cell r="Y674"/>
        </row>
        <row r="675">
          <cell r="X675"/>
          <cell r="Y675"/>
        </row>
        <row r="676">
          <cell r="X676"/>
          <cell r="Y676"/>
        </row>
        <row r="677">
          <cell r="X677"/>
          <cell r="Y677"/>
        </row>
        <row r="678">
          <cell r="X678"/>
          <cell r="Y678"/>
        </row>
        <row r="679">
          <cell r="X679"/>
          <cell r="Y679">
            <v>98072.776271186449</v>
          </cell>
        </row>
        <row r="680">
          <cell r="X680"/>
          <cell r="Y680"/>
        </row>
        <row r="681">
          <cell r="X681"/>
          <cell r="Y681">
            <v>24050.338983050849</v>
          </cell>
        </row>
        <row r="682">
          <cell r="X682"/>
          <cell r="Y682">
            <v>51648.576271186437</v>
          </cell>
        </row>
        <row r="683">
          <cell r="X683"/>
          <cell r="Y683"/>
        </row>
        <row r="684">
          <cell r="X684"/>
          <cell r="Y684"/>
        </row>
        <row r="685">
          <cell r="X685"/>
          <cell r="Y685"/>
        </row>
        <row r="686">
          <cell r="X686"/>
          <cell r="Y686"/>
        </row>
        <row r="687">
          <cell r="X687"/>
          <cell r="Y687"/>
        </row>
        <row r="688">
          <cell r="X688"/>
          <cell r="Y688"/>
        </row>
        <row r="689">
          <cell r="X689"/>
          <cell r="Y689"/>
        </row>
        <row r="690">
          <cell r="X690"/>
          <cell r="Y690"/>
        </row>
        <row r="691">
          <cell r="X691"/>
          <cell r="Y691"/>
        </row>
        <row r="692">
          <cell r="X692"/>
          <cell r="Y692"/>
        </row>
        <row r="693">
          <cell r="X693"/>
          <cell r="Y693"/>
        </row>
        <row r="694">
          <cell r="X694"/>
          <cell r="Y694"/>
        </row>
        <row r="695">
          <cell r="X695"/>
          <cell r="Y695"/>
        </row>
        <row r="696">
          <cell r="X696"/>
          <cell r="Y696"/>
        </row>
        <row r="697">
          <cell r="X697"/>
          <cell r="Y697"/>
        </row>
        <row r="698">
          <cell r="X698"/>
          <cell r="Y698"/>
        </row>
        <row r="699">
          <cell r="X699"/>
          <cell r="Y699"/>
        </row>
        <row r="700">
          <cell r="X700"/>
          <cell r="Y700"/>
        </row>
        <row r="701">
          <cell r="X701"/>
          <cell r="Y701"/>
        </row>
        <row r="702">
          <cell r="X702"/>
          <cell r="Y702">
            <v>659023.7288135594</v>
          </cell>
        </row>
        <row r="703">
          <cell r="X703"/>
          <cell r="Y703"/>
        </row>
        <row r="704">
          <cell r="X704"/>
          <cell r="Y704"/>
        </row>
        <row r="705">
          <cell r="X705"/>
          <cell r="Y705"/>
        </row>
        <row r="706">
          <cell r="X706"/>
          <cell r="Y706"/>
        </row>
        <row r="707">
          <cell r="X707"/>
          <cell r="Y707">
            <v>49620.016949152545</v>
          </cell>
        </row>
        <row r="708">
          <cell r="X708"/>
          <cell r="Y708"/>
        </row>
        <row r="709">
          <cell r="X709"/>
          <cell r="Y709"/>
        </row>
        <row r="710">
          <cell r="X710"/>
          <cell r="Y710"/>
        </row>
        <row r="711">
          <cell r="X711"/>
          <cell r="Y711"/>
        </row>
        <row r="712">
          <cell r="X712"/>
          <cell r="Y712"/>
        </row>
        <row r="713">
          <cell r="X713"/>
          <cell r="Y713"/>
        </row>
        <row r="714">
          <cell r="X714"/>
          <cell r="Y714">
            <v>43153.525423728825</v>
          </cell>
        </row>
        <row r="715">
          <cell r="X715"/>
          <cell r="Y715">
            <v>44129.08474576271</v>
          </cell>
        </row>
        <row r="716">
          <cell r="X716"/>
          <cell r="Y716"/>
        </row>
        <row r="717">
          <cell r="X717"/>
          <cell r="Y717"/>
        </row>
        <row r="718">
          <cell r="X718"/>
          <cell r="Y718"/>
        </row>
        <row r="719">
          <cell r="X719"/>
          <cell r="Y719"/>
        </row>
        <row r="720">
          <cell r="X720"/>
          <cell r="Y720"/>
        </row>
        <row r="721">
          <cell r="X721"/>
          <cell r="Y721"/>
        </row>
        <row r="722">
          <cell r="X722"/>
          <cell r="Y722"/>
        </row>
        <row r="723">
          <cell r="X723"/>
          <cell r="Y723"/>
        </row>
        <row r="724">
          <cell r="X724"/>
          <cell r="Y724"/>
        </row>
        <row r="725">
          <cell r="X725"/>
          <cell r="Y725">
            <v>18370.881355932204</v>
          </cell>
        </row>
        <row r="726">
          <cell r="X726"/>
          <cell r="Y726">
            <v>27024.711864406781</v>
          </cell>
        </row>
        <row r="727">
          <cell r="X727"/>
          <cell r="Y727"/>
        </row>
        <row r="728">
          <cell r="X728"/>
          <cell r="Y728"/>
        </row>
        <row r="729">
          <cell r="X729"/>
          <cell r="Y729"/>
        </row>
        <row r="730">
          <cell r="X730"/>
          <cell r="Y730"/>
        </row>
        <row r="731">
          <cell r="X731"/>
          <cell r="Y731">
            <v>20026.703389830505</v>
          </cell>
        </row>
        <row r="732">
          <cell r="X732"/>
          <cell r="Y732"/>
        </row>
        <row r="733">
          <cell r="X733">
            <v>141269.86440677967</v>
          </cell>
          <cell r="Y733">
            <v>3351985.757627117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5">
          <cell r="I5" t="str">
            <v>ANDHRA PRADESH</v>
          </cell>
        </row>
        <row r="6">
          <cell r="A6">
            <v>10</v>
          </cell>
          <cell r="B6" t="str">
            <v>ASHOK JHA</v>
          </cell>
          <cell r="C6">
            <v>192232.70000000065</v>
          </cell>
          <cell r="BE6" t="str">
            <v>User_ID</v>
          </cell>
          <cell r="BF6" t="str">
            <v>User</v>
          </cell>
          <cell r="BG6" t="str">
            <v>Distinct Count of Outlet_ID</v>
          </cell>
          <cell r="BP6" t="str">
            <v>User_ID</v>
          </cell>
          <cell r="BQ6" t="str">
            <v>User</v>
          </cell>
          <cell r="BR6" t="str">
            <v>Distinct Count of Order_ID</v>
          </cell>
        </row>
        <row r="7">
          <cell r="A7">
            <v>11</v>
          </cell>
          <cell r="B7" t="str">
            <v>YOGESH PARAB</v>
          </cell>
          <cell r="C7">
            <v>253051.41000000018</v>
          </cell>
          <cell r="BE7">
            <v>10</v>
          </cell>
          <cell r="BF7" t="str">
            <v>ASHOK JHA</v>
          </cell>
          <cell r="BG7">
            <v>39</v>
          </cell>
          <cell r="BP7">
            <v>11</v>
          </cell>
          <cell r="BQ7" t="str">
            <v>YOGESH PARAB</v>
          </cell>
          <cell r="BR7">
            <v>238</v>
          </cell>
        </row>
        <row r="8">
          <cell r="A8">
            <v>12</v>
          </cell>
          <cell r="B8" t="str">
            <v>PRAVIN PATIL</v>
          </cell>
          <cell r="C8">
            <v>177523.01</v>
          </cell>
          <cell r="BE8">
            <v>11</v>
          </cell>
          <cell r="BF8" t="str">
            <v>YOGESH PARAB</v>
          </cell>
          <cell r="BG8">
            <v>22</v>
          </cell>
          <cell r="BP8">
            <v>12</v>
          </cell>
          <cell r="BQ8" t="str">
            <v>PRAVIN PATIL</v>
          </cell>
          <cell r="BR8">
            <v>168</v>
          </cell>
        </row>
        <row r="9">
          <cell r="A9">
            <v>16</v>
          </cell>
          <cell r="B9" t="str">
            <v>NAGESH FULE</v>
          </cell>
          <cell r="C9">
            <v>502339.88999999868</v>
          </cell>
          <cell r="BE9">
            <v>12</v>
          </cell>
          <cell r="BF9" t="str">
            <v>PRAVIN PATIL</v>
          </cell>
          <cell r="BG9">
            <v>6</v>
          </cell>
          <cell r="BP9">
            <v>16</v>
          </cell>
          <cell r="BQ9" t="str">
            <v>NAGESH FULE</v>
          </cell>
          <cell r="BR9">
            <v>221</v>
          </cell>
        </row>
        <row r="10">
          <cell r="A10">
            <v>33</v>
          </cell>
          <cell r="B10" t="str">
            <v>ABHISHEK SHAKYA</v>
          </cell>
          <cell r="C10">
            <v>413169.04000000021</v>
          </cell>
          <cell r="BE10">
            <v>16</v>
          </cell>
          <cell r="BF10" t="str">
            <v>NAGESH FULE</v>
          </cell>
          <cell r="BG10">
            <v>31</v>
          </cell>
          <cell r="BP10">
            <v>33</v>
          </cell>
          <cell r="BQ10" t="str">
            <v>ABHISHEK SHAKYA</v>
          </cell>
          <cell r="BR10">
            <v>66</v>
          </cell>
        </row>
        <row r="11">
          <cell r="A11">
            <v>158</v>
          </cell>
          <cell r="B11" t="str">
            <v>BHUVNESH KUMAR</v>
          </cell>
          <cell r="C11">
            <v>360800.79000000044</v>
          </cell>
          <cell r="BE11">
            <v>230</v>
          </cell>
          <cell r="BF11" t="str">
            <v>SHUBHAM SEN</v>
          </cell>
          <cell r="BG11">
            <v>55</v>
          </cell>
          <cell r="BP11">
            <v>158</v>
          </cell>
          <cell r="BQ11" t="str">
            <v>BHUVNESH KUMAR</v>
          </cell>
          <cell r="BR11">
            <v>175</v>
          </cell>
        </row>
        <row r="12">
          <cell r="A12">
            <v>176</v>
          </cell>
          <cell r="B12" t="str">
            <v>KAMAL KUMAR</v>
          </cell>
          <cell r="C12">
            <v>178182.55999999979</v>
          </cell>
          <cell r="BE12">
            <v>255</v>
          </cell>
          <cell r="BF12" t="str">
            <v>GYAN PRAKASH YADAV</v>
          </cell>
          <cell r="BG12">
            <v>1</v>
          </cell>
          <cell r="BP12">
            <v>176</v>
          </cell>
          <cell r="BQ12" t="str">
            <v>KAMAL KUMAR</v>
          </cell>
          <cell r="BR12">
            <v>140</v>
          </cell>
        </row>
        <row r="13">
          <cell r="A13">
            <v>215</v>
          </cell>
          <cell r="B13" t="str">
            <v>MUNESHWAR YADAV</v>
          </cell>
          <cell r="C13">
            <v>204963.24000000005</v>
          </cell>
          <cell r="BE13">
            <v>268</v>
          </cell>
          <cell r="BF13" t="str">
            <v>SYED HUSSAIN</v>
          </cell>
          <cell r="BG13">
            <v>1</v>
          </cell>
          <cell r="BP13">
            <v>215</v>
          </cell>
          <cell r="BQ13" t="str">
            <v>MUNESHWAR YADAV</v>
          </cell>
          <cell r="BR13">
            <v>8</v>
          </cell>
        </row>
        <row r="14">
          <cell r="A14">
            <v>230</v>
          </cell>
          <cell r="B14" t="str">
            <v>SHUBHAM SEN</v>
          </cell>
          <cell r="C14">
            <v>447132.04000000004</v>
          </cell>
          <cell r="BE14">
            <v>297</v>
          </cell>
          <cell r="BF14" t="str">
            <v>IKRAM KHAN</v>
          </cell>
          <cell r="BG14">
            <v>39</v>
          </cell>
          <cell r="BP14">
            <v>230</v>
          </cell>
          <cell r="BQ14" t="str">
            <v>SHUBHAM SEN</v>
          </cell>
          <cell r="BR14">
            <v>166</v>
          </cell>
        </row>
        <row r="15">
          <cell r="A15">
            <v>255</v>
          </cell>
          <cell r="B15" t="str">
            <v>GYAN PRAKASH YADAV</v>
          </cell>
          <cell r="C15">
            <v>91843.809999999983</v>
          </cell>
          <cell r="BE15">
            <v>299</v>
          </cell>
          <cell r="BF15" t="str">
            <v>MANISH MURLIDHAR BHALERAO</v>
          </cell>
          <cell r="BG15">
            <v>45</v>
          </cell>
          <cell r="BP15">
            <v>255</v>
          </cell>
          <cell r="BQ15" t="str">
            <v>GYAN PRAKASH YADAV</v>
          </cell>
          <cell r="BR15">
            <v>85</v>
          </cell>
        </row>
        <row r="16">
          <cell r="A16">
            <v>260</v>
          </cell>
          <cell r="B16" t="str">
            <v>BHARAT KUMAR</v>
          </cell>
          <cell r="C16">
            <v>115953.28999999988</v>
          </cell>
          <cell r="BE16">
            <v>342</v>
          </cell>
          <cell r="BF16" t="str">
            <v>SANJAY ARORA</v>
          </cell>
          <cell r="BG16">
            <v>32</v>
          </cell>
          <cell r="BP16">
            <v>266</v>
          </cell>
          <cell r="BQ16" t="str">
            <v>IRFAN HAZZARI</v>
          </cell>
          <cell r="BR16">
            <v>26</v>
          </cell>
        </row>
        <row r="17">
          <cell r="A17">
            <v>266</v>
          </cell>
          <cell r="B17" t="str">
            <v>IRFAN HAZZARI</v>
          </cell>
          <cell r="C17">
            <v>36622.94999999999</v>
          </cell>
          <cell r="BE17">
            <v>344</v>
          </cell>
          <cell r="BF17" t="str">
            <v>ANKIT B. CHAUHAN</v>
          </cell>
          <cell r="BG17">
            <v>6</v>
          </cell>
          <cell r="BP17">
            <v>268</v>
          </cell>
          <cell r="BQ17" t="str">
            <v>SYED HUSSAIN</v>
          </cell>
          <cell r="BR17">
            <v>65</v>
          </cell>
        </row>
        <row r="18">
          <cell r="A18">
            <v>268</v>
          </cell>
          <cell r="B18" t="str">
            <v>SYED HUSSAIN</v>
          </cell>
          <cell r="C18">
            <v>142069.11999999994</v>
          </cell>
          <cell r="BE18">
            <v>350</v>
          </cell>
          <cell r="BF18" t="str">
            <v>SHEELENDRA SINGH</v>
          </cell>
          <cell r="BG18">
            <v>5</v>
          </cell>
          <cell r="BP18">
            <v>269</v>
          </cell>
          <cell r="BQ18" t="str">
            <v>SAHIL WADHAWAN</v>
          </cell>
          <cell r="BR18">
            <v>163</v>
          </cell>
        </row>
        <row r="19">
          <cell r="A19">
            <v>269</v>
          </cell>
          <cell r="B19" t="str">
            <v>SAHIL WADHAWAN</v>
          </cell>
          <cell r="C19">
            <v>231931.29999999984</v>
          </cell>
          <cell r="BE19">
            <v>604</v>
          </cell>
          <cell r="BF19" t="str">
            <v>KAUSHIK VALAMJI TANK</v>
          </cell>
          <cell r="BG19">
            <v>28</v>
          </cell>
          <cell r="BP19">
            <v>288</v>
          </cell>
          <cell r="BQ19" t="str">
            <v>MANMOHAN SINGH YADAV</v>
          </cell>
          <cell r="BR19">
            <v>134</v>
          </cell>
        </row>
        <row r="20">
          <cell r="A20">
            <v>288</v>
          </cell>
          <cell r="B20" t="str">
            <v>MANMOHAN SINGH YADAV</v>
          </cell>
          <cell r="C20">
            <v>159570.25999999989</v>
          </cell>
          <cell r="BE20">
            <v>631</v>
          </cell>
          <cell r="BF20" t="str">
            <v>SHASHANK BANGAR</v>
          </cell>
          <cell r="BG20">
            <v>12</v>
          </cell>
          <cell r="BP20">
            <v>297</v>
          </cell>
          <cell r="BQ20" t="str">
            <v>IKRAM KHAN</v>
          </cell>
          <cell r="BR20">
            <v>216</v>
          </cell>
        </row>
        <row r="21">
          <cell r="A21">
            <v>297</v>
          </cell>
          <cell r="B21" t="str">
            <v>IKRAM KHAN</v>
          </cell>
          <cell r="C21">
            <v>251526.3800000012</v>
          </cell>
          <cell r="BE21">
            <v>632</v>
          </cell>
          <cell r="BF21" t="str">
            <v>GAJENDRA SINGH KHINCHI</v>
          </cell>
          <cell r="BG21">
            <v>56</v>
          </cell>
          <cell r="BP21">
            <v>299</v>
          </cell>
          <cell r="BQ21" t="str">
            <v>MANISH MURLIDHAR BHALERAO</v>
          </cell>
          <cell r="BR21">
            <v>222</v>
          </cell>
        </row>
        <row r="22">
          <cell r="A22">
            <v>299</v>
          </cell>
          <cell r="B22" t="str">
            <v>MANISH MURLIDHAR BHALERAO</v>
          </cell>
          <cell r="C22">
            <v>249454.7599999994</v>
          </cell>
          <cell r="BE22">
            <v>788</v>
          </cell>
          <cell r="BF22" t="str">
            <v>ASHWANI KUMAR</v>
          </cell>
          <cell r="BG22">
            <v>5</v>
          </cell>
          <cell r="BP22">
            <v>321</v>
          </cell>
          <cell r="BQ22" t="str">
            <v>PANKAJ KUMAR</v>
          </cell>
          <cell r="BR22">
            <v>75</v>
          </cell>
        </row>
        <row r="23">
          <cell r="A23">
            <v>321</v>
          </cell>
          <cell r="B23" t="str">
            <v>PANKAJ KUMAR</v>
          </cell>
          <cell r="C23">
            <v>123476.20999999986</v>
          </cell>
          <cell r="BE23">
            <v>909</v>
          </cell>
          <cell r="BF23" t="str">
            <v>SATISH RAMTEKE</v>
          </cell>
          <cell r="BG23">
            <v>2</v>
          </cell>
          <cell r="BP23">
            <v>342</v>
          </cell>
          <cell r="BQ23" t="str">
            <v>SANJAY ARORA</v>
          </cell>
          <cell r="BR23">
            <v>193</v>
          </cell>
        </row>
        <row r="24">
          <cell r="A24">
            <v>342</v>
          </cell>
          <cell r="B24" t="str">
            <v>SANJAY ARORA</v>
          </cell>
          <cell r="C24">
            <v>351650.96999999823</v>
          </cell>
          <cell r="BE24">
            <v>949</v>
          </cell>
          <cell r="BF24" t="str">
            <v>VIVEK VYAS</v>
          </cell>
          <cell r="BG24">
            <v>51</v>
          </cell>
          <cell r="BP24">
            <v>344</v>
          </cell>
          <cell r="BQ24" t="str">
            <v>ANKIT B. CHAUHAN</v>
          </cell>
          <cell r="BR24">
            <v>236</v>
          </cell>
        </row>
        <row r="25">
          <cell r="A25">
            <v>344</v>
          </cell>
          <cell r="B25" t="str">
            <v>ANKIT B. CHAUHAN</v>
          </cell>
          <cell r="C25">
            <v>354475.54999999882</v>
          </cell>
          <cell r="BE25">
            <v>1075</v>
          </cell>
          <cell r="BF25" t="str">
            <v>LOKESH SHARMA</v>
          </cell>
          <cell r="BG25">
            <v>57</v>
          </cell>
          <cell r="BP25">
            <v>350</v>
          </cell>
          <cell r="BQ25" t="str">
            <v>SHEELENDRA SINGH</v>
          </cell>
          <cell r="BR25">
            <v>96</v>
          </cell>
        </row>
        <row r="26">
          <cell r="A26">
            <v>350</v>
          </cell>
          <cell r="B26" t="str">
            <v>SHEELENDRA SINGH</v>
          </cell>
          <cell r="C26">
            <v>146992.93999999986</v>
          </cell>
          <cell r="BE26">
            <v>1081</v>
          </cell>
          <cell r="BF26" t="str">
            <v>PANKAJ SINGLA</v>
          </cell>
          <cell r="BG26">
            <v>1</v>
          </cell>
          <cell r="BP26">
            <v>603</v>
          </cell>
          <cell r="BQ26" t="str">
            <v>AMIN HARUNBHAI JOGIYA</v>
          </cell>
          <cell r="BR26">
            <v>176</v>
          </cell>
        </row>
        <row r="27">
          <cell r="A27">
            <v>603</v>
          </cell>
          <cell r="B27" t="str">
            <v>AMIN HARUNBHAI JOGIYA</v>
          </cell>
          <cell r="C27">
            <v>247535.8799999998</v>
          </cell>
          <cell r="BE27">
            <v>1082</v>
          </cell>
          <cell r="BF27" t="str">
            <v>MOHAMMAD SAIF ALI RAYEEN</v>
          </cell>
          <cell r="BG27">
            <v>3</v>
          </cell>
          <cell r="BP27">
            <v>604</v>
          </cell>
          <cell r="BQ27" t="str">
            <v>KAUSHIK VALAMJI TANK</v>
          </cell>
          <cell r="BR27">
            <v>217</v>
          </cell>
        </row>
        <row r="28">
          <cell r="A28">
            <v>604</v>
          </cell>
          <cell r="B28" t="str">
            <v>KAUSHIK VALAMJI TANK</v>
          </cell>
          <cell r="C28">
            <v>263571.3799999996</v>
          </cell>
          <cell r="BE28">
            <v>1124</v>
          </cell>
          <cell r="BF28" t="str">
            <v>AJAY KUMAR J</v>
          </cell>
          <cell r="BG28">
            <v>4</v>
          </cell>
          <cell r="BP28">
            <v>631</v>
          </cell>
          <cell r="BQ28" t="str">
            <v>SHASHANK BANGAR</v>
          </cell>
          <cell r="BR28">
            <v>112</v>
          </cell>
        </row>
        <row r="29">
          <cell r="A29">
            <v>631</v>
          </cell>
          <cell r="B29" t="str">
            <v>SHASHANK BANGAR</v>
          </cell>
          <cell r="C29">
            <v>144419.24999999997</v>
          </cell>
          <cell r="BE29">
            <v>1125</v>
          </cell>
          <cell r="BF29" t="str">
            <v>BHAVIN DHRUV</v>
          </cell>
          <cell r="BG29">
            <v>1</v>
          </cell>
          <cell r="BP29">
            <v>632</v>
          </cell>
          <cell r="BQ29" t="str">
            <v>GAJENDRA SINGH KHINCHI</v>
          </cell>
          <cell r="BR29">
            <v>193</v>
          </cell>
        </row>
        <row r="30">
          <cell r="A30">
            <v>632</v>
          </cell>
          <cell r="B30" t="str">
            <v>GAJENDRA SINGH KHINCHI</v>
          </cell>
          <cell r="C30">
            <v>738259.51</v>
          </cell>
          <cell r="BE30">
            <v>1126</v>
          </cell>
          <cell r="BF30" t="str">
            <v>VIJENDRA VISHWAKARMA</v>
          </cell>
          <cell r="BG30">
            <v>21</v>
          </cell>
          <cell r="BP30">
            <v>702</v>
          </cell>
          <cell r="BQ30" t="str">
            <v>GAURAV KUMAR</v>
          </cell>
          <cell r="BR30">
            <v>120</v>
          </cell>
        </row>
        <row r="31">
          <cell r="A31">
            <v>682</v>
          </cell>
          <cell r="B31" t="str">
            <v>SUNNY JINDAL</v>
          </cell>
          <cell r="C31">
            <v>2635007.4</v>
          </cell>
          <cell r="BE31">
            <v>1144</v>
          </cell>
          <cell r="BF31" t="str">
            <v>DHEERAJ SAINI</v>
          </cell>
          <cell r="BG31">
            <v>1</v>
          </cell>
          <cell r="BP31">
            <v>788</v>
          </cell>
          <cell r="BQ31" t="str">
            <v>ASHWANI KUMAR</v>
          </cell>
          <cell r="BR31">
            <v>86</v>
          </cell>
        </row>
        <row r="32">
          <cell r="A32">
            <v>702</v>
          </cell>
          <cell r="B32" t="str">
            <v>GAURAV KUMAR</v>
          </cell>
          <cell r="C32">
            <v>168729.57</v>
          </cell>
          <cell r="BE32">
            <v>1152</v>
          </cell>
          <cell r="BF32" t="str">
            <v>KOMURELLI MADHUSUDHAN</v>
          </cell>
          <cell r="BG32">
            <v>1</v>
          </cell>
          <cell r="BP32">
            <v>902</v>
          </cell>
          <cell r="BQ32" t="str">
            <v>SATNAM SINGH</v>
          </cell>
          <cell r="BR32">
            <v>203</v>
          </cell>
        </row>
        <row r="33">
          <cell r="A33">
            <v>703</v>
          </cell>
          <cell r="B33" t="str">
            <v>NITIN KUMAR SHARMA</v>
          </cell>
          <cell r="C33">
            <v>15823.290000000003</v>
          </cell>
          <cell r="BE33">
            <v>1172</v>
          </cell>
          <cell r="BF33" t="str">
            <v>RAMACHANDRAN R</v>
          </cell>
          <cell r="BG33">
            <v>1</v>
          </cell>
          <cell r="BP33">
            <v>903</v>
          </cell>
          <cell r="BQ33" t="str">
            <v>RITHIK LUTHRA</v>
          </cell>
          <cell r="BR33">
            <v>160</v>
          </cell>
        </row>
        <row r="34">
          <cell r="A34">
            <v>788</v>
          </cell>
          <cell r="B34" t="str">
            <v>ASHWANI KUMAR</v>
          </cell>
          <cell r="C34">
            <v>221374.33</v>
          </cell>
          <cell r="BE34">
            <v>1178</v>
          </cell>
          <cell r="BF34" t="str">
            <v>THOMAS S</v>
          </cell>
          <cell r="BG34">
            <v>3</v>
          </cell>
          <cell r="BP34">
            <v>907</v>
          </cell>
          <cell r="BQ34" t="str">
            <v>SAJAD AHMAD PARRAY</v>
          </cell>
          <cell r="BR34">
            <v>114</v>
          </cell>
        </row>
        <row r="35">
          <cell r="A35">
            <v>901</v>
          </cell>
          <cell r="B35" t="str">
            <v>SONAM CHAUHAN</v>
          </cell>
          <cell r="C35">
            <v>353465.06999999989</v>
          </cell>
          <cell r="BE35">
            <v>1180</v>
          </cell>
          <cell r="BF35" t="str">
            <v>RAJA K</v>
          </cell>
          <cell r="BG35">
            <v>34</v>
          </cell>
          <cell r="BP35">
            <v>909</v>
          </cell>
          <cell r="BQ35" t="str">
            <v>SATISH RAMTEKE</v>
          </cell>
          <cell r="BR35">
            <v>37</v>
          </cell>
        </row>
        <row r="36">
          <cell r="A36">
            <v>902</v>
          </cell>
          <cell r="B36" t="str">
            <v>SATNAM SINGH</v>
          </cell>
          <cell r="C36">
            <v>172017.22999999984</v>
          </cell>
          <cell r="BE36">
            <v>1181</v>
          </cell>
          <cell r="BF36" t="str">
            <v>ABHAY KUMAR</v>
          </cell>
          <cell r="BG36">
            <v>10</v>
          </cell>
          <cell r="BP36">
            <v>949</v>
          </cell>
          <cell r="BQ36" t="str">
            <v>VIVEK VYAS</v>
          </cell>
          <cell r="BR36">
            <v>183</v>
          </cell>
        </row>
        <row r="37">
          <cell r="A37">
            <v>903</v>
          </cell>
          <cell r="B37" t="str">
            <v>RITHIK LUTHRA</v>
          </cell>
          <cell r="C37">
            <v>221460.16999999949</v>
          </cell>
          <cell r="BE37">
            <v>1202</v>
          </cell>
          <cell r="BF37" t="str">
            <v>MALISHETTY RAMAKRISHNA</v>
          </cell>
          <cell r="BG37">
            <v>1</v>
          </cell>
          <cell r="BP37">
            <v>950</v>
          </cell>
          <cell r="BQ37" t="str">
            <v>VISHAL SACHDEVA</v>
          </cell>
          <cell r="BR37">
            <v>69</v>
          </cell>
        </row>
        <row r="38">
          <cell r="A38">
            <v>907</v>
          </cell>
          <cell r="B38" t="str">
            <v>SAJAD AHMAD PARRAY</v>
          </cell>
          <cell r="C38">
            <v>102630.44999999984</v>
          </cell>
          <cell r="BE38">
            <v>1211</v>
          </cell>
          <cell r="BF38" t="str">
            <v>MANISH SHARMA</v>
          </cell>
          <cell r="BG38">
            <v>15</v>
          </cell>
          <cell r="BP38">
            <v>951</v>
          </cell>
          <cell r="BQ38" t="str">
            <v>SUMIT KUMAR</v>
          </cell>
          <cell r="BR38">
            <v>76</v>
          </cell>
        </row>
        <row r="39">
          <cell r="A39">
            <v>909</v>
          </cell>
          <cell r="B39" t="str">
            <v>SATISH RAMTEKE</v>
          </cell>
          <cell r="C39">
            <v>54600.730000000018</v>
          </cell>
          <cell r="BE39">
            <v>1216</v>
          </cell>
          <cell r="BF39" t="str">
            <v>SARAVANAN M</v>
          </cell>
          <cell r="BG39">
            <v>2</v>
          </cell>
          <cell r="BP39">
            <v>1069</v>
          </cell>
          <cell r="BQ39" t="str">
            <v>VIVEK PATHAK</v>
          </cell>
          <cell r="BR39">
            <v>39</v>
          </cell>
        </row>
        <row r="40">
          <cell r="A40">
            <v>949</v>
          </cell>
          <cell r="B40" t="str">
            <v>VIVEK VYAS</v>
          </cell>
          <cell r="C40">
            <v>330155.21999999869</v>
          </cell>
          <cell r="BE40">
            <v>1217</v>
          </cell>
          <cell r="BF40" t="str">
            <v>SURESHBABU K</v>
          </cell>
          <cell r="BG40">
            <v>1</v>
          </cell>
          <cell r="BP40">
            <v>1072</v>
          </cell>
          <cell r="BQ40" t="str">
            <v>ARUN JHA</v>
          </cell>
          <cell r="BR40">
            <v>212</v>
          </cell>
        </row>
        <row r="41">
          <cell r="A41">
            <v>950</v>
          </cell>
          <cell r="B41" t="str">
            <v>VISHAL SACHDEVA</v>
          </cell>
          <cell r="C41">
            <v>190028.6299999998</v>
          </cell>
          <cell r="BE41">
            <v>1218</v>
          </cell>
          <cell r="BF41" t="str">
            <v>RAJASEKAR PUNNIYAKOTTI</v>
          </cell>
          <cell r="BG41">
            <v>1</v>
          </cell>
          <cell r="BP41">
            <v>1075</v>
          </cell>
          <cell r="BQ41" t="str">
            <v>LOKESH SHARMA</v>
          </cell>
          <cell r="BR41">
            <v>197</v>
          </cell>
        </row>
        <row r="42">
          <cell r="A42">
            <v>951</v>
          </cell>
          <cell r="B42" t="str">
            <v>SUMIT KUMAR</v>
          </cell>
          <cell r="C42">
            <v>77194.329999999958</v>
          </cell>
          <cell r="BE42">
            <v>1220</v>
          </cell>
          <cell r="BF42" t="str">
            <v>JOHNSON</v>
          </cell>
          <cell r="BG42">
            <v>1</v>
          </cell>
          <cell r="BP42">
            <v>1076</v>
          </cell>
          <cell r="BQ42" t="str">
            <v>SACHIN YADAV</v>
          </cell>
          <cell r="BR42">
            <v>82</v>
          </cell>
        </row>
        <row r="43">
          <cell r="A43">
            <v>1069</v>
          </cell>
          <cell r="B43" t="str">
            <v>VIVEK PATHAK</v>
          </cell>
          <cell r="C43">
            <v>28027.589999999997</v>
          </cell>
          <cell r="BE43">
            <v>1221</v>
          </cell>
          <cell r="BF43" t="str">
            <v>PATHMANABAN G</v>
          </cell>
          <cell r="BG43">
            <v>1</v>
          </cell>
          <cell r="BP43">
            <v>1081</v>
          </cell>
          <cell r="BQ43" t="str">
            <v>PANKAJ SINGLA</v>
          </cell>
          <cell r="BR43">
            <v>216</v>
          </cell>
        </row>
        <row r="44">
          <cell r="A44">
            <v>1072</v>
          </cell>
          <cell r="B44" t="str">
            <v>ARUN JHA</v>
          </cell>
          <cell r="C44">
            <v>180741.17999999921</v>
          </cell>
          <cell r="BE44">
            <v>1227</v>
          </cell>
          <cell r="BF44" t="str">
            <v>SYED AHMED ZAMA</v>
          </cell>
          <cell r="BG44">
            <v>1</v>
          </cell>
          <cell r="BP44">
            <v>1082</v>
          </cell>
          <cell r="BQ44" t="str">
            <v>MOHAMMAD SAIF ALI RAYEEN</v>
          </cell>
          <cell r="BR44">
            <v>159</v>
          </cell>
        </row>
        <row r="45">
          <cell r="A45">
            <v>1075</v>
          </cell>
          <cell r="B45" t="str">
            <v>LOKESH SHARMA</v>
          </cell>
          <cell r="C45">
            <v>262372.39000000013</v>
          </cell>
          <cell r="BE45">
            <v>1231</v>
          </cell>
          <cell r="BF45" t="str">
            <v>MANOJ KUMAR</v>
          </cell>
          <cell r="BG45">
            <v>31</v>
          </cell>
          <cell r="BP45">
            <v>1088</v>
          </cell>
          <cell r="BQ45" t="str">
            <v>VIJAY SOLAT</v>
          </cell>
          <cell r="BR45">
            <v>156</v>
          </cell>
        </row>
        <row r="46">
          <cell r="A46">
            <v>1076</v>
          </cell>
          <cell r="B46" t="str">
            <v>SACHIN YADAV</v>
          </cell>
          <cell r="C46">
            <v>102829.91999999985</v>
          </cell>
          <cell r="BE46">
            <v>1232</v>
          </cell>
          <cell r="BF46" t="str">
            <v>GAURAV MITTAL</v>
          </cell>
          <cell r="BG46">
            <v>38</v>
          </cell>
          <cell r="BP46">
            <v>1089</v>
          </cell>
          <cell r="BQ46" t="str">
            <v>KETAN PANWALA</v>
          </cell>
          <cell r="BR46">
            <v>249</v>
          </cell>
        </row>
        <row r="47">
          <cell r="A47">
            <v>1081</v>
          </cell>
          <cell r="B47" t="str">
            <v>PANKAJ SINGLA</v>
          </cell>
          <cell r="C47">
            <v>722208.22000000102</v>
          </cell>
          <cell r="BE47">
            <v>1237</v>
          </cell>
          <cell r="BF47" t="str">
            <v>LOVEJEET VAISHNAV</v>
          </cell>
          <cell r="BG47">
            <v>28</v>
          </cell>
          <cell r="BP47">
            <v>1092</v>
          </cell>
          <cell r="BQ47" t="str">
            <v>MOHANVEER NAGAR</v>
          </cell>
          <cell r="BR47">
            <v>163</v>
          </cell>
        </row>
        <row r="48">
          <cell r="A48">
            <v>1082</v>
          </cell>
          <cell r="B48" t="str">
            <v>MOHAMMAD SAIF ALI RAYEEN</v>
          </cell>
          <cell r="C48">
            <v>166981.63999999952</v>
          </cell>
          <cell r="BE48">
            <v>1251</v>
          </cell>
          <cell r="BF48" t="str">
            <v>ISHTIYAQ SHAIKH</v>
          </cell>
          <cell r="BG48">
            <v>17</v>
          </cell>
          <cell r="BP48">
            <v>1096</v>
          </cell>
          <cell r="BQ48" t="str">
            <v>GOVIND SEN</v>
          </cell>
          <cell r="BR48">
            <v>44</v>
          </cell>
        </row>
        <row r="49">
          <cell r="A49">
            <v>1088</v>
          </cell>
          <cell r="B49" t="str">
            <v>VIJAY SOLAT</v>
          </cell>
          <cell r="C49">
            <v>168711.71999999959</v>
          </cell>
          <cell r="BE49">
            <v>1258</v>
          </cell>
          <cell r="BF49" t="str">
            <v>TAPASH SUR ROY</v>
          </cell>
          <cell r="BG49">
            <v>3</v>
          </cell>
          <cell r="BP49">
            <v>1115</v>
          </cell>
          <cell r="BQ49" t="str">
            <v>MUKESH KASHYAP</v>
          </cell>
          <cell r="BR49">
            <v>105</v>
          </cell>
        </row>
        <row r="50">
          <cell r="A50">
            <v>1089</v>
          </cell>
          <cell r="B50" t="str">
            <v>KETAN PANWALA</v>
          </cell>
          <cell r="C50">
            <v>349660.09999999852</v>
          </cell>
          <cell r="BE50">
            <v>1260</v>
          </cell>
          <cell r="BF50" t="str">
            <v>RANAJIT MONDAL</v>
          </cell>
          <cell r="BG50">
            <v>3</v>
          </cell>
          <cell r="BP50">
            <v>1124</v>
          </cell>
          <cell r="BQ50" t="str">
            <v>AJAY KUMAR J</v>
          </cell>
          <cell r="BR50">
            <v>107</v>
          </cell>
        </row>
        <row r="51">
          <cell r="A51">
            <v>1092</v>
          </cell>
          <cell r="B51" t="str">
            <v>MOHANVEER NAGAR</v>
          </cell>
          <cell r="C51">
            <v>128151.60999999969</v>
          </cell>
          <cell r="BE51">
            <v>1261</v>
          </cell>
          <cell r="BF51" t="str">
            <v>SAMIR SUR</v>
          </cell>
          <cell r="BG51">
            <v>29</v>
          </cell>
          <cell r="BP51">
            <v>1125</v>
          </cell>
          <cell r="BQ51" t="str">
            <v>BHAVIN DHRUV</v>
          </cell>
          <cell r="BR51">
            <v>202</v>
          </cell>
        </row>
        <row r="52">
          <cell r="A52">
            <v>1096</v>
          </cell>
          <cell r="B52" t="str">
            <v>GOVIND SEN</v>
          </cell>
          <cell r="C52">
            <v>37550.430000000008</v>
          </cell>
          <cell r="BE52">
            <v>1301</v>
          </cell>
          <cell r="BF52" t="str">
            <v>SUBHAJITDAS</v>
          </cell>
          <cell r="BG52">
            <v>41</v>
          </cell>
          <cell r="BP52">
            <v>1126</v>
          </cell>
          <cell r="BQ52" t="str">
            <v>VIJENDRA VISHWAKARMA</v>
          </cell>
          <cell r="BR52">
            <v>170</v>
          </cell>
        </row>
        <row r="53">
          <cell r="A53">
            <v>1115</v>
          </cell>
          <cell r="B53" t="str">
            <v>MUKESH KASHYAP</v>
          </cell>
          <cell r="C53">
            <v>143631.73999999987</v>
          </cell>
          <cell r="BE53">
            <v>1302</v>
          </cell>
          <cell r="BF53" t="str">
            <v>GONGALLA ASHOK</v>
          </cell>
          <cell r="BG53">
            <v>5</v>
          </cell>
          <cell r="BP53">
            <v>1132</v>
          </cell>
          <cell r="BQ53" t="str">
            <v>AKHILESH SHUKLA</v>
          </cell>
          <cell r="BR53">
            <v>151</v>
          </cell>
        </row>
        <row r="54">
          <cell r="A54">
            <v>1124</v>
          </cell>
          <cell r="B54" t="str">
            <v>AJAY KUMAR J</v>
          </cell>
          <cell r="C54">
            <v>168954.83</v>
          </cell>
          <cell r="BE54">
            <v>1305</v>
          </cell>
          <cell r="BF54" t="str">
            <v>IRFAN BASHA SHAIKH</v>
          </cell>
          <cell r="BG54">
            <v>2</v>
          </cell>
          <cell r="BP54">
            <v>1144</v>
          </cell>
          <cell r="BQ54" t="str">
            <v>DHEERAJ SAINI</v>
          </cell>
          <cell r="BR54">
            <v>195</v>
          </cell>
        </row>
        <row r="55">
          <cell r="A55">
            <v>1125</v>
          </cell>
          <cell r="B55" t="str">
            <v>BHAVIN DHRUV</v>
          </cell>
          <cell r="C55">
            <v>282016.65999999986</v>
          </cell>
          <cell r="BE55">
            <v>1308</v>
          </cell>
          <cell r="BF55" t="str">
            <v>VANAPALLI MAHESHWARRAO</v>
          </cell>
          <cell r="BG55">
            <v>36</v>
          </cell>
          <cell r="BP55">
            <v>1167</v>
          </cell>
          <cell r="BQ55" t="str">
            <v>CHANDAN KUMAR</v>
          </cell>
          <cell r="BR55">
            <v>120</v>
          </cell>
        </row>
        <row r="56">
          <cell r="A56">
            <v>1126</v>
          </cell>
          <cell r="B56" t="str">
            <v>VIJENDRA VISHWAKARMA</v>
          </cell>
          <cell r="C56">
            <v>133748.57999999952</v>
          </cell>
          <cell r="BE56">
            <v>1309</v>
          </cell>
          <cell r="BF56" t="str">
            <v>BHASKER M KAKDE</v>
          </cell>
          <cell r="BG56">
            <v>1</v>
          </cell>
          <cell r="BP56">
            <v>1176</v>
          </cell>
          <cell r="BQ56" t="str">
            <v>SATISH KUMAR</v>
          </cell>
          <cell r="BR56">
            <v>58</v>
          </cell>
        </row>
        <row r="57">
          <cell r="A57">
            <v>1132</v>
          </cell>
          <cell r="B57" t="str">
            <v>AKHILESH SHUKLA</v>
          </cell>
          <cell r="C57">
            <v>195276.81999999989</v>
          </cell>
          <cell r="BE57">
            <v>1315</v>
          </cell>
          <cell r="BF57" t="str">
            <v>MANTU SWARGIARY</v>
          </cell>
          <cell r="BG57">
            <v>4</v>
          </cell>
          <cell r="BP57">
            <v>1178</v>
          </cell>
          <cell r="BQ57" t="str">
            <v>THOMAS S</v>
          </cell>
          <cell r="BR57">
            <v>53</v>
          </cell>
        </row>
        <row r="58">
          <cell r="A58">
            <v>1144</v>
          </cell>
          <cell r="B58" t="str">
            <v>DHEERAJ SAINI</v>
          </cell>
          <cell r="C58">
            <v>187268.5300000002</v>
          </cell>
          <cell r="BE58">
            <v>1316</v>
          </cell>
          <cell r="BF58" t="str">
            <v>MUSTUFA SHAIKH</v>
          </cell>
          <cell r="BG58">
            <v>6</v>
          </cell>
          <cell r="BP58">
            <v>1180</v>
          </cell>
          <cell r="BQ58" t="str">
            <v>RAJA K</v>
          </cell>
          <cell r="BR58">
            <v>91</v>
          </cell>
        </row>
        <row r="59">
          <cell r="A59">
            <v>1152</v>
          </cell>
          <cell r="B59" t="str">
            <v>KOMURELLI MADHUSUDHAN</v>
          </cell>
          <cell r="C59">
            <v>120158.5</v>
          </cell>
          <cell r="BE59">
            <v>1322</v>
          </cell>
          <cell r="BF59" t="str">
            <v>OM KUMAR</v>
          </cell>
          <cell r="BG59">
            <v>2</v>
          </cell>
          <cell r="BP59">
            <v>1181</v>
          </cell>
          <cell r="BQ59" t="str">
            <v>ABHAY KUMAR</v>
          </cell>
          <cell r="BR59">
            <v>122</v>
          </cell>
        </row>
        <row r="60">
          <cell r="A60">
            <v>1166</v>
          </cell>
          <cell r="B60" t="str">
            <v>LAL CHAND CHUARASIA</v>
          </cell>
          <cell r="C60">
            <v>22887.209999999995</v>
          </cell>
          <cell r="BE60">
            <v>1326</v>
          </cell>
          <cell r="BF60" t="str">
            <v>SUJOY SAHA</v>
          </cell>
          <cell r="BG60">
            <v>11</v>
          </cell>
          <cell r="BP60">
            <v>1182</v>
          </cell>
          <cell r="BQ60" t="str">
            <v>ALOK MARAVI</v>
          </cell>
          <cell r="BR60">
            <v>21</v>
          </cell>
        </row>
        <row r="61">
          <cell r="A61">
            <v>1167</v>
          </cell>
          <cell r="B61" t="str">
            <v>CHANDAN KUMAR</v>
          </cell>
          <cell r="C61">
            <v>134792.92999999967</v>
          </cell>
          <cell r="BE61">
            <v>1340</v>
          </cell>
          <cell r="BF61" t="str">
            <v>YASHPAL SINGH</v>
          </cell>
          <cell r="BG61">
            <v>3</v>
          </cell>
          <cell r="BP61">
            <v>1192</v>
          </cell>
          <cell r="BQ61" t="str">
            <v>VIPIN BUDDHA</v>
          </cell>
          <cell r="BR61">
            <v>108</v>
          </cell>
        </row>
        <row r="62">
          <cell r="A62">
            <v>1172</v>
          </cell>
          <cell r="B62" t="str">
            <v>RAMACHANDRAN R</v>
          </cell>
          <cell r="C62">
            <v>21833.699999999997</v>
          </cell>
          <cell r="BE62">
            <v>1342</v>
          </cell>
          <cell r="BF62" t="str">
            <v>SUKANTA SAHA</v>
          </cell>
          <cell r="BG62">
            <v>1</v>
          </cell>
          <cell r="BP62">
            <v>1202</v>
          </cell>
          <cell r="BQ62" t="str">
            <v>MALISHETTY RAMAKRISHNA</v>
          </cell>
          <cell r="BR62">
            <v>25</v>
          </cell>
        </row>
        <row r="63">
          <cell r="A63">
            <v>1176</v>
          </cell>
          <cell r="B63" t="str">
            <v>SATISH KUMAR</v>
          </cell>
          <cell r="C63">
            <v>59530.100000000122</v>
          </cell>
          <cell r="BE63">
            <v>1348</v>
          </cell>
          <cell r="BF63" t="str">
            <v>RAJIB DEY</v>
          </cell>
          <cell r="BG63">
            <v>2</v>
          </cell>
          <cell r="BP63">
            <v>1211</v>
          </cell>
          <cell r="BQ63" t="str">
            <v>MANISH SHARMA</v>
          </cell>
          <cell r="BR63">
            <v>151</v>
          </cell>
        </row>
        <row r="64">
          <cell r="A64">
            <v>1178</v>
          </cell>
          <cell r="B64" t="str">
            <v>THOMAS S</v>
          </cell>
          <cell r="C64">
            <v>133548.10000000006</v>
          </cell>
          <cell r="BE64">
            <v>1350</v>
          </cell>
          <cell r="BF64" t="str">
            <v>KAPIL VERMA</v>
          </cell>
          <cell r="BG64">
            <v>31</v>
          </cell>
          <cell r="BP64">
            <v>1217</v>
          </cell>
          <cell r="BQ64" t="str">
            <v>SURESHBABU K</v>
          </cell>
          <cell r="BR64">
            <v>35</v>
          </cell>
        </row>
        <row r="65">
          <cell r="A65">
            <v>1179</v>
          </cell>
          <cell r="B65" t="str">
            <v>S GAJENDRAN</v>
          </cell>
          <cell r="C65">
            <v>6232.8</v>
          </cell>
          <cell r="BE65">
            <v>1357</v>
          </cell>
          <cell r="BF65" t="str">
            <v>TARUN BANATHIA</v>
          </cell>
          <cell r="BG65">
            <v>2</v>
          </cell>
          <cell r="BP65">
            <v>1218</v>
          </cell>
          <cell r="BQ65" t="str">
            <v>RAJASEKAR PUNNIYAKOTTI</v>
          </cell>
          <cell r="BR65">
            <v>37</v>
          </cell>
        </row>
        <row r="66">
          <cell r="A66">
            <v>1180</v>
          </cell>
          <cell r="B66" t="str">
            <v>RAJA K</v>
          </cell>
          <cell r="C66">
            <v>193099.89999999988</v>
          </cell>
          <cell r="BE66">
            <v>1360</v>
          </cell>
          <cell r="BF66" t="str">
            <v>UMAKANT MAURYA</v>
          </cell>
          <cell r="BG66">
            <v>30</v>
          </cell>
          <cell r="BP66">
            <v>1221</v>
          </cell>
          <cell r="BQ66" t="str">
            <v>PATHMANABAN G</v>
          </cell>
          <cell r="BR66">
            <v>19</v>
          </cell>
        </row>
        <row r="67">
          <cell r="A67">
            <v>1181</v>
          </cell>
          <cell r="B67" t="str">
            <v>ABHAY KUMAR</v>
          </cell>
          <cell r="C67">
            <v>188338.34000000008</v>
          </cell>
          <cell r="BE67">
            <v>1366</v>
          </cell>
          <cell r="BF67" t="str">
            <v>JANARTHINAM A</v>
          </cell>
          <cell r="BG67">
            <v>1</v>
          </cell>
          <cell r="BP67">
            <v>1227</v>
          </cell>
          <cell r="BQ67" t="str">
            <v>SYED AHMED ZAMA</v>
          </cell>
          <cell r="BR67">
            <v>14</v>
          </cell>
        </row>
        <row r="68">
          <cell r="A68">
            <v>1182</v>
          </cell>
          <cell r="B68" t="str">
            <v>ALOK MARAVI</v>
          </cell>
          <cell r="C68">
            <v>30042.800000000014</v>
          </cell>
          <cell r="BE68">
            <v>1367</v>
          </cell>
          <cell r="BF68" t="str">
            <v>RADHAKRISHNAN M</v>
          </cell>
          <cell r="BG68">
            <v>6</v>
          </cell>
          <cell r="BP68">
            <v>1231</v>
          </cell>
          <cell r="BQ68" t="str">
            <v>MANOJ KUMAR</v>
          </cell>
          <cell r="BR68">
            <v>132</v>
          </cell>
        </row>
        <row r="69">
          <cell r="A69">
            <v>1192</v>
          </cell>
          <cell r="B69" t="str">
            <v>VIPIN BUDDHA</v>
          </cell>
          <cell r="C69">
            <v>67564.079999999973</v>
          </cell>
          <cell r="BE69">
            <v>1388</v>
          </cell>
          <cell r="BF69" t="str">
            <v>PABBA SANTHOSH KUMAR</v>
          </cell>
          <cell r="BG69">
            <v>5</v>
          </cell>
          <cell r="BP69">
            <v>1232</v>
          </cell>
          <cell r="BQ69" t="str">
            <v>GAURAV MITTAL</v>
          </cell>
          <cell r="BR69">
            <v>156</v>
          </cell>
        </row>
        <row r="70">
          <cell r="A70">
            <v>1202</v>
          </cell>
          <cell r="B70" t="str">
            <v>MALISHETTY RAMAKRISHNA</v>
          </cell>
          <cell r="C70">
            <v>32053.699999999997</v>
          </cell>
          <cell r="BE70">
            <v>1389</v>
          </cell>
          <cell r="BF70" t="str">
            <v>TARIQ YAHYA</v>
          </cell>
          <cell r="BG70">
            <v>1</v>
          </cell>
          <cell r="BP70">
            <v>1237</v>
          </cell>
          <cell r="BQ70" t="str">
            <v>LOVEJEET VAISHNAV</v>
          </cell>
          <cell r="BR70">
            <v>142</v>
          </cell>
        </row>
        <row r="71">
          <cell r="A71">
            <v>1211</v>
          </cell>
          <cell r="B71" t="str">
            <v>MANISH SHARMA</v>
          </cell>
          <cell r="C71">
            <v>251306.7799999998</v>
          </cell>
          <cell r="BE71">
            <v>1393</v>
          </cell>
          <cell r="BF71" t="str">
            <v>RITIK JOSHI</v>
          </cell>
          <cell r="BG71">
            <v>20</v>
          </cell>
          <cell r="BP71">
            <v>1249</v>
          </cell>
          <cell r="BQ71" t="str">
            <v>MINKAL SENGAR</v>
          </cell>
          <cell r="BR71">
            <v>43</v>
          </cell>
        </row>
        <row r="72">
          <cell r="A72">
            <v>1216</v>
          </cell>
          <cell r="B72" t="str">
            <v>SARAVANAN M</v>
          </cell>
          <cell r="C72">
            <v>16274.999999999996</v>
          </cell>
          <cell r="BE72">
            <v>1399</v>
          </cell>
          <cell r="BF72" t="str">
            <v>RUPESH MANDAL</v>
          </cell>
          <cell r="BG72">
            <v>4</v>
          </cell>
          <cell r="BP72">
            <v>1251</v>
          </cell>
          <cell r="BQ72" t="str">
            <v>ISHTIYAQ SHAIKH</v>
          </cell>
          <cell r="BR72">
            <v>151</v>
          </cell>
        </row>
        <row r="73">
          <cell r="A73">
            <v>1217</v>
          </cell>
          <cell r="B73" t="str">
            <v>SURESHBABU K</v>
          </cell>
          <cell r="C73">
            <v>67206.300000000017</v>
          </cell>
          <cell r="BE73">
            <v>1400</v>
          </cell>
          <cell r="BF73" t="str">
            <v>KARAN BODANA</v>
          </cell>
          <cell r="BG73">
            <v>4</v>
          </cell>
          <cell r="BP73">
            <v>1258</v>
          </cell>
          <cell r="BQ73" t="str">
            <v>TAPASH SUR ROY</v>
          </cell>
          <cell r="BR73">
            <v>85</v>
          </cell>
        </row>
        <row r="74">
          <cell r="A74">
            <v>1218</v>
          </cell>
          <cell r="B74" t="str">
            <v>RAJASEKAR PUNNIYAKOTTI</v>
          </cell>
          <cell r="C74">
            <v>52770.89999999998</v>
          </cell>
          <cell r="BE74">
            <v>1403</v>
          </cell>
          <cell r="BF74" t="str">
            <v>MABHU BASHA</v>
          </cell>
          <cell r="BG74">
            <v>2</v>
          </cell>
          <cell r="BP74">
            <v>1260</v>
          </cell>
          <cell r="BQ74" t="str">
            <v>RANAJIT MONDAL</v>
          </cell>
          <cell r="BR74">
            <v>77</v>
          </cell>
        </row>
        <row r="75">
          <cell r="A75">
            <v>1220</v>
          </cell>
          <cell r="B75" t="str">
            <v>JOHNSON</v>
          </cell>
          <cell r="C75">
            <v>100390.17</v>
          </cell>
          <cell r="BE75">
            <v>1428</v>
          </cell>
          <cell r="BF75" t="str">
            <v>VAMSEE TATIPAMULA</v>
          </cell>
          <cell r="BG75">
            <v>3</v>
          </cell>
          <cell r="BP75">
            <v>1261</v>
          </cell>
          <cell r="BQ75" t="str">
            <v>SAMIR SUR</v>
          </cell>
          <cell r="BR75">
            <v>94</v>
          </cell>
        </row>
        <row r="76">
          <cell r="A76">
            <v>1221</v>
          </cell>
          <cell r="B76" t="str">
            <v>PATHMANABAN G</v>
          </cell>
          <cell r="C76">
            <v>52106.600000000013</v>
          </cell>
          <cell r="BE76" t="str">
            <v>Grand Total</v>
          </cell>
          <cell r="BG76">
            <v>966</v>
          </cell>
          <cell r="BP76">
            <v>1272</v>
          </cell>
          <cell r="BQ76" t="str">
            <v>CHETAN AMBHORE</v>
          </cell>
          <cell r="BR76">
            <v>45</v>
          </cell>
        </row>
        <row r="77">
          <cell r="A77">
            <v>1227</v>
          </cell>
          <cell r="B77" t="str">
            <v>SYED AHMED ZAMA</v>
          </cell>
          <cell r="C77">
            <v>45061.100000000013</v>
          </cell>
          <cell r="BP77">
            <v>1274</v>
          </cell>
          <cell r="BQ77" t="str">
            <v>SWAPAN BARMAN</v>
          </cell>
          <cell r="BR77">
            <v>8</v>
          </cell>
        </row>
        <row r="78">
          <cell r="A78">
            <v>1231</v>
          </cell>
          <cell r="B78" t="str">
            <v>MANOJ KUMAR</v>
          </cell>
          <cell r="C78">
            <v>215063.40999999933</v>
          </cell>
          <cell r="BP78">
            <v>1301</v>
          </cell>
          <cell r="BQ78" t="str">
            <v>SUBHAJITDAS</v>
          </cell>
          <cell r="BR78">
            <v>129</v>
          </cell>
        </row>
        <row r="79">
          <cell r="A79">
            <v>1232</v>
          </cell>
          <cell r="B79" t="str">
            <v>GAURAV MITTAL</v>
          </cell>
          <cell r="C79">
            <v>145307.51999999955</v>
          </cell>
          <cell r="BP79">
            <v>1302</v>
          </cell>
          <cell r="BQ79" t="str">
            <v>GONGALLA ASHOK</v>
          </cell>
          <cell r="BR79">
            <v>37</v>
          </cell>
        </row>
        <row r="80">
          <cell r="A80">
            <v>1237</v>
          </cell>
          <cell r="B80" t="str">
            <v>LOVEJEET VAISHNAV</v>
          </cell>
          <cell r="C80">
            <v>224872.64999999979</v>
          </cell>
          <cell r="BP80">
            <v>1303</v>
          </cell>
          <cell r="BQ80" t="str">
            <v>RAMESH DASARI</v>
          </cell>
          <cell r="BR80">
            <v>108</v>
          </cell>
        </row>
        <row r="81">
          <cell r="A81">
            <v>1248</v>
          </cell>
          <cell r="B81" t="str">
            <v>PUSHPENDRA SHARMA</v>
          </cell>
          <cell r="C81">
            <v>87634.92</v>
          </cell>
          <cell r="BP81">
            <v>1305</v>
          </cell>
          <cell r="BQ81" t="str">
            <v>IRFAN BASHA SHAIKH</v>
          </cell>
          <cell r="BR81">
            <v>76</v>
          </cell>
        </row>
        <row r="82">
          <cell r="A82">
            <v>1249</v>
          </cell>
          <cell r="B82" t="str">
            <v>MINKAL SENGAR</v>
          </cell>
          <cell r="C82">
            <v>37930.950000000012</v>
          </cell>
          <cell r="BP82">
            <v>1308</v>
          </cell>
          <cell r="BQ82" t="str">
            <v>VANAPALLI MAHESHWARRAO</v>
          </cell>
          <cell r="BR82">
            <v>98</v>
          </cell>
        </row>
        <row r="83">
          <cell r="A83">
            <v>1251</v>
          </cell>
          <cell r="B83" t="str">
            <v>ISHTIYAQ SHAIKH</v>
          </cell>
          <cell r="C83">
            <v>274404.34999999945</v>
          </cell>
          <cell r="BP83">
            <v>1316</v>
          </cell>
          <cell r="BQ83" t="str">
            <v>MUSTUFA SHAIKH</v>
          </cell>
          <cell r="BR83">
            <v>73</v>
          </cell>
        </row>
        <row r="84">
          <cell r="A84">
            <v>1258</v>
          </cell>
          <cell r="B84" t="str">
            <v>TAPASH SUR ROY</v>
          </cell>
          <cell r="C84">
            <v>96472.509999999718</v>
          </cell>
          <cell r="BP84">
            <v>1322</v>
          </cell>
          <cell r="BQ84" t="str">
            <v>OM KUMAR</v>
          </cell>
          <cell r="BR84">
            <v>121</v>
          </cell>
        </row>
        <row r="85">
          <cell r="A85">
            <v>1260</v>
          </cell>
          <cell r="B85" t="str">
            <v>RANAJIT MONDAL</v>
          </cell>
          <cell r="C85">
            <v>274290.0399999998</v>
          </cell>
          <cell r="BP85">
            <v>1326</v>
          </cell>
          <cell r="BQ85" t="str">
            <v>SUJOY SAHA</v>
          </cell>
          <cell r="BR85">
            <v>107</v>
          </cell>
        </row>
        <row r="86">
          <cell r="A86">
            <v>1261</v>
          </cell>
          <cell r="B86" t="str">
            <v>SAMIR SUR</v>
          </cell>
          <cell r="C86">
            <v>106038.29999999965</v>
          </cell>
          <cell r="BP86">
            <v>1342</v>
          </cell>
          <cell r="BQ86" t="str">
            <v>SUKANTA SAHA</v>
          </cell>
          <cell r="BR86">
            <v>111</v>
          </cell>
        </row>
        <row r="87">
          <cell r="A87">
            <v>1272</v>
          </cell>
          <cell r="B87" t="str">
            <v>CHETAN AMBHORE</v>
          </cell>
          <cell r="C87">
            <v>108048.24999999984</v>
          </cell>
          <cell r="BP87">
            <v>1348</v>
          </cell>
          <cell r="BQ87" t="str">
            <v>RAJIB DEY</v>
          </cell>
          <cell r="BR87">
            <v>55</v>
          </cell>
        </row>
        <row r="88">
          <cell r="A88">
            <v>1274</v>
          </cell>
          <cell r="B88" t="str">
            <v>SWAPAN BARMAN</v>
          </cell>
          <cell r="C88">
            <v>5338.6399999999994</v>
          </cell>
          <cell r="BP88">
            <v>1366</v>
          </cell>
          <cell r="BQ88" t="str">
            <v>JANARTHINAM A</v>
          </cell>
          <cell r="BR88">
            <v>51</v>
          </cell>
        </row>
        <row r="89">
          <cell r="A89">
            <v>1301</v>
          </cell>
          <cell r="B89" t="str">
            <v>SUBHAJITDAS</v>
          </cell>
          <cell r="C89">
            <v>73133.84999999986</v>
          </cell>
          <cell r="BP89">
            <v>1367</v>
          </cell>
          <cell r="BQ89" t="str">
            <v>RADHAKRISHNAN M</v>
          </cell>
          <cell r="BR89">
            <v>23</v>
          </cell>
        </row>
        <row r="90">
          <cell r="A90">
            <v>1302</v>
          </cell>
          <cell r="B90" t="str">
            <v>GONGALLA ASHOK</v>
          </cell>
          <cell r="C90">
            <v>46484.2</v>
          </cell>
          <cell r="BP90">
            <v>1369</v>
          </cell>
          <cell r="BQ90" t="str">
            <v>ANKUSH TAKLE</v>
          </cell>
          <cell r="BR90">
            <v>43</v>
          </cell>
        </row>
        <row r="91">
          <cell r="A91">
            <v>1303</v>
          </cell>
          <cell r="B91" t="str">
            <v>RAMESH DASARI</v>
          </cell>
          <cell r="C91">
            <v>66081.400000000242</v>
          </cell>
          <cell r="BP91">
            <v>1379</v>
          </cell>
          <cell r="BQ91" t="str">
            <v>VINOTHKUMAR S</v>
          </cell>
          <cell r="BR91">
            <v>56</v>
          </cell>
        </row>
        <row r="92">
          <cell r="A92">
            <v>1304</v>
          </cell>
          <cell r="B92" t="str">
            <v>VENKATESH MADUGULA</v>
          </cell>
          <cell r="C92">
            <v>24912.29999999997</v>
          </cell>
          <cell r="BP92">
            <v>1389</v>
          </cell>
          <cell r="BQ92" t="str">
            <v>TARIQ YAHYA</v>
          </cell>
          <cell r="BR92">
            <v>8</v>
          </cell>
        </row>
        <row r="93">
          <cell r="A93">
            <v>1305</v>
          </cell>
          <cell r="B93" t="str">
            <v>IRFAN BASHA SHAIKH</v>
          </cell>
          <cell r="C93">
            <v>66519.600000000341</v>
          </cell>
          <cell r="BP93">
            <v>1393</v>
          </cell>
          <cell r="BQ93" t="str">
            <v>RITIK JOSHI</v>
          </cell>
          <cell r="BR93">
            <v>148</v>
          </cell>
        </row>
        <row r="94">
          <cell r="A94">
            <v>1308</v>
          </cell>
          <cell r="B94" t="str">
            <v>VANAPALLI MAHESHWARRAO</v>
          </cell>
          <cell r="C94">
            <v>100271.50000000017</v>
          </cell>
          <cell r="BP94" t="str">
            <v>Grand Total</v>
          </cell>
          <cell r="BR94">
            <v>9917</v>
          </cell>
        </row>
        <row r="95">
          <cell r="A95">
            <v>1309</v>
          </cell>
          <cell r="B95" t="str">
            <v>BHASKER M KAKDE</v>
          </cell>
          <cell r="C95">
            <v>48684.55000000001</v>
          </cell>
          <cell r="BP95"/>
          <cell r="BQ95"/>
          <cell r="BR95"/>
        </row>
        <row r="96">
          <cell r="A96">
            <v>1315</v>
          </cell>
          <cell r="B96" t="str">
            <v>MANTU SWARGIARY</v>
          </cell>
          <cell r="C96">
            <v>77552.719999999987</v>
          </cell>
          <cell r="BP96"/>
          <cell r="BQ96"/>
          <cell r="BR96"/>
        </row>
        <row r="97">
          <cell r="A97">
            <v>1316</v>
          </cell>
          <cell r="B97" t="str">
            <v>MUSTUFA SHAIKH</v>
          </cell>
          <cell r="C97">
            <v>125596.29999999992</v>
          </cell>
        </row>
        <row r="98">
          <cell r="A98">
            <v>1322</v>
          </cell>
          <cell r="B98" t="str">
            <v>OM KUMAR</v>
          </cell>
          <cell r="C98">
            <v>110539.48999999971</v>
          </cell>
        </row>
        <row r="99">
          <cell r="A99">
            <v>1325</v>
          </cell>
          <cell r="B99" t="str">
            <v>SANTHOSH GRANDHI</v>
          </cell>
          <cell r="C99">
            <v>1011.5</v>
          </cell>
        </row>
        <row r="100">
          <cell r="A100">
            <v>1326</v>
          </cell>
          <cell r="B100" t="str">
            <v>SUJOY SAHA</v>
          </cell>
          <cell r="C100">
            <v>55381.479999999887</v>
          </cell>
        </row>
        <row r="101">
          <cell r="A101">
            <v>1340</v>
          </cell>
          <cell r="B101" t="str">
            <v>YASHPAL SINGH</v>
          </cell>
          <cell r="C101">
            <v>179872.72999999989</v>
          </cell>
        </row>
        <row r="102">
          <cell r="A102">
            <v>1341</v>
          </cell>
          <cell r="B102" t="str">
            <v>NARESH RAJPAL</v>
          </cell>
          <cell r="C102">
            <v>32175.759999999987</v>
          </cell>
        </row>
        <row r="103">
          <cell r="A103">
            <v>1342</v>
          </cell>
          <cell r="B103" t="str">
            <v>SUKANTA SAHA</v>
          </cell>
          <cell r="C103">
            <v>72260.30999999991</v>
          </cell>
        </row>
        <row r="104">
          <cell r="A104">
            <v>1347</v>
          </cell>
          <cell r="B104" t="str">
            <v>SANJAY KUMAR</v>
          </cell>
          <cell r="C104">
            <v>63379.05999999999</v>
          </cell>
        </row>
        <row r="105">
          <cell r="A105">
            <v>1348</v>
          </cell>
          <cell r="B105" t="str">
            <v>RAJIB DEY</v>
          </cell>
          <cell r="C105">
            <v>100831.03999999975</v>
          </cell>
        </row>
        <row r="106">
          <cell r="A106">
            <v>1349</v>
          </cell>
          <cell r="B106" t="str">
            <v>RAJESH VERMA</v>
          </cell>
          <cell r="C106">
            <v>148835.75999999998</v>
          </cell>
        </row>
        <row r="107">
          <cell r="A107">
            <v>1350</v>
          </cell>
          <cell r="B107" t="str">
            <v>KAPIL VERMA</v>
          </cell>
          <cell r="C107">
            <v>133832.48999999973</v>
          </cell>
        </row>
        <row r="108">
          <cell r="A108">
            <v>1351</v>
          </cell>
          <cell r="B108" t="str">
            <v>NARENDER</v>
          </cell>
          <cell r="C108">
            <v>30322.429999999964</v>
          </cell>
        </row>
        <row r="109">
          <cell r="A109">
            <v>1355</v>
          </cell>
          <cell r="B109" t="str">
            <v>RAJ KHINDER</v>
          </cell>
          <cell r="C109">
            <v>586749.4800000001</v>
          </cell>
        </row>
        <row r="110">
          <cell r="A110">
            <v>1357</v>
          </cell>
          <cell r="B110" t="str">
            <v>TARUN BANATHIA</v>
          </cell>
          <cell r="C110">
            <v>47696.999999999964</v>
          </cell>
        </row>
        <row r="111">
          <cell r="A111">
            <v>1360</v>
          </cell>
          <cell r="B111" t="str">
            <v>UMAKANT MAURYA</v>
          </cell>
          <cell r="C111">
            <v>188485.39000000063</v>
          </cell>
        </row>
        <row r="112">
          <cell r="A112">
            <v>1366</v>
          </cell>
          <cell r="B112" t="str">
            <v>JANARTHINAM A</v>
          </cell>
          <cell r="C112">
            <v>129297.69999999987</v>
          </cell>
        </row>
        <row r="113">
          <cell r="A113">
            <v>1367</v>
          </cell>
          <cell r="B113" t="str">
            <v>RADHAKRISHNAN M</v>
          </cell>
          <cell r="C113">
            <v>66676.400000000009</v>
          </cell>
        </row>
        <row r="114">
          <cell r="A114">
            <v>1369</v>
          </cell>
          <cell r="B114" t="str">
            <v>ANKUSH TAKLE</v>
          </cell>
          <cell r="C114">
            <v>29528.61</v>
          </cell>
        </row>
        <row r="115">
          <cell r="A115">
            <v>1370</v>
          </cell>
          <cell r="B115" t="str">
            <v>LOVE SAINI</v>
          </cell>
          <cell r="C115">
            <v>194684.89999999967</v>
          </cell>
        </row>
        <row r="116">
          <cell r="A116">
            <v>1379</v>
          </cell>
          <cell r="B116" t="str">
            <v>VINOTHKUMAR S</v>
          </cell>
          <cell r="C116">
            <v>94924.900000000111</v>
          </cell>
        </row>
        <row r="117">
          <cell r="A117">
            <v>1388</v>
          </cell>
          <cell r="B117" t="str">
            <v>PABBA SANTHOSH KUMAR</v>
          </cell>
          <cell r="C117">
            <v>39438.699999999997</v>
          </cell>
        </row>
        <row r="118">
          <cell r="A118">
            <v>1389</v>
          </cell>
          <cell r="B118" t="str">
            <v>TARIQ YAHYA</v>
          </cell>
          <cell r="C118">
            <v>15976.8</v>
          </cell>
        </row>
        <row r="119">
          <cell r="A119">
            <v>1393</v>
          </cell>
          <cell r="B119" t="str">
            <v>RITIK JOSHI</v>
          </cell>
          <cell r="C119">
            <v>235919.51999999976</v>
          </cell>
        </row>
        <row r="120">
          <cell r="A120">
            <v>1397</v>
          </cell>
          <cell r="B120" t="str">
            <v>SANDEEP SAHA</v>
          </cell>
          <cell r="C120">
            <v>47788.239999999983</v>
          </cell>
        </row>
        <row r="121">
          <cell r="A121">
            <v>1398</v>
          </cell>
          <cell r="B121" t="str">
            <v>RAKESH KUMAR</v>
          </cell>
          <cell r="C121">
            <v>186992.87999999995</v>
          </cell>
        </row>
        <row r="122">
          <cell r="A122">
            <v>1399</v>
          </cell>
          <cell r="B122" t="str">
            <v>RUPESH MANDAL</v>
          </cell>
          <cell r="C122">
            <v>96593.489999999831</v>
          </cell>
        </row>
        <row r="123">
          <cell r="A123">
            <v>1400</v>
          </cell>
          <cell r="B123" t="str">
            <v>KARAN BODANA</v>
          </cell>
          <cell r="C123">
            <v>170012.00999999983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ily tot"/>
      <sheetName val="TC PC"/>
      <sheetName val="Sheet1"/>
      <sheetName val="Dump"/>
    </sheetNames>
    <sheetDataSet>
      <sheetData sheetId="0"/>
      <sheetData sheetId="1">
        <row r="4">
          <cell r="A4" t="str">
            <v>#N/A</v>
          </cell>
          <cell r="B4">
            <v>3</v>
          </cell>
          <cell r="C4">
            <v>3</v>
          </cell>
        </row>
        <row r="5">
          <cell r="A5" t="str">
            <v>ANDHRA PRADESH</v>
          </cell>
          <cell r="B5">
            <v>2298</v>
          </cell>
          <cell r="C5">
            <v>311</v>
          </cell>
          <cell r="AM5" t="str">
            <v>Row Labels</v>
          </cell>
          <cell r="AN5" t="str">
            <v>Count of Status</v>
          </cell>
        </row>
        <row r="6">
          <cell r="A6" t="str">
            <v>ASSAM</v>
          </cell>
          <cell r="B6">
            <v>365</v>
          </cell>
          <cell r="C6">
            <v>144</v>
          </cell>
          <cell r="AM6" t="str">
            <v>ANDHRA PRADESH</v>
          </cell>
          <cell r="AN6">
            <v>3</v>
          </cell>
        </row>
        <row r="7">
          <cell r="A7" t="str">
            <v>DELHI</v>
          </cell>
          <cell r="B7">
            <v>5667</v>
          </cell>
          <cell r="C7">
            <v>1281</v>
          </cell>
          <cell r="AM7" t="str">
            <v>ASSAM</v>
          </cell>
          <cell r="AN7">
            <v>2</v>
          </cell>
        </row>
        <row r="8">
          <cell r="A8" t="str">
            <v>GOA</v>
          </cell>
          <cell r="B8">
            <v>1453</v>
          </cell>
          <cell r="C8">
            <v>420</v>
          </cell>
          <cell r="AA8" t="str">
            <v>#N/A</v>
          </cell>
          <cell r="AB8">
            <v>1</v>
          </cell>
          <cell r="AC8">
            <v>1</v>
          </cell>
          <cell r="AD8"/>
          <cell r="AM8" t="str">
            <v>DELHI</v>
          </cell>
          <cell r="AN8">
            <v>9</v>
          </cell>
        </row>
        <row r="9">
          <cell r="A9" t="str">
            <v>GUJRAT</v>
          </cell>
          <cell r="B9">
            <v>5557</v>
          </cell>
          <cell r="C9">
            <v>1334</v>
          </cell>
          <cell r="AA9" t="str">
            <v>ANDHRA PRADESH</v>
          </cell>
          <cell r="AB9">
            <v>77</v>
          </cell>
          <cell r="AC9">
            <v>15</v>
          </cell>
          <cell r="AD9">
            <v>29560</v>
          </cell>
          <cell r="AM9" t="str">
            <v>GOA</v>
          </cell>
          <cell r="AN9">
            <v>2</v>
          </cell>
        </row>
        <row r="10">
          <cell r="A10" t="str">
            <v>HARYANA</v>
          </cell>
          <cell r="B10">
            <v>2876</v>
          </cell>
          <cell r="C10">
            <v>643</v>
          </cell>
          <cell r="AA10" t="str">
            <v>ASSAM</v>
          </cell>
          <cell r="AB10">
            <v>26</v>
          </cell>
          <cell r="AC10">
            <v>15</v>
          </cell>
          <cell r="AD10">
            <v>17390</v>
          </cell>
          <cell r="AM10" t="str">
            <v>GUJRAT</v>
          </cell>
          <cell r="AN10">
            <v>8</v>
          </cell>
        </row>
        <row r="11">
          <cell r="A11" t="str">
            <v>HIMACHAL PRADESH</v>
          </cell>
          <cell r="B11">
            <v>0</v>
          </cell>
          <cell r="C11">
            <v>0</v>
          </cell>
          <cell r="AA11" t="str">
            <v>DELHI</v>
          </cell>
          <cell r="AB11">
            <v>233</v>
          </cell>
          <cell r="AC11">
            <v>46</v>
          </cell>
          <cell r="AD11">
            <v>37757</v>
          </cell>
          <cell r="AM11" t="str">
            <v>HARYANA</v>
          </cell>
          <cell r="AN11">
            <v>6</v>
          </cell>
        </row>
        <row r="12">
          <cell r="A12" t="str">
            <v>JAMMU &amp; KASHMIR</v>
          </cell>
          <cell r="B12">
            <v>1785</v>
          </cell>
          <cell r="C12">
            <v>353</v>
          </cell>
          <cell r="AA12" t="str">
            <v>GOA</v>
          </cell>
          <cell r="AB12">
            <v>65</v>
          </cell>
          <cell r="AC12">
            <v>20</v>
          </cell>
          <cell r="AD12">
            <v>35036</v>
          </cell>
          <cell r="AM12" t="str">
            <v>JAMMU &amp; KASHMIR</v>
          </cell>
          <cell r="AN12">
            <v>3</v>
          </cell>
        </row>
        <row r="13">
          <cell r="A13" t="str">
            <v>KOLKATA</v>
          </cell>
          <cell r="B13">
            <v>0</v>
          </cell>
          <cell r="C13">
            <v>0</v>
          </cell>
          <cell r="AA13" t="str">
            <v>GUJRAT</v>
          </cell>
          <cell r="AB13">
            <v>251</v>
          </cell>
          <cell r="AC13">
            <v>69</v>
          </cell>
          <cell r="AD13">
            <v>73310</v>
          </cell>
          <cell r="AM13" t="str">
            <v>MADHYA PRADESH</v>
          </cell>
          <cell r="AN13">
            <v>6</v>
          </cell>
        </row>
        <row r="14">
          <cell r="A14" t="str">
            <v>MADHYA PRADESH</v>
          </cell>
          <cell r="B14">
            <v>3853</v>
          </cell>
          <cell r="C14">
            <v>790</v>
          </cell>
          <cell r="AA14" t="str">
            <v>HARYANA</v>
          </cell>
          <cell r="AB14">
            <v>161</v>
          </cell>
          <cell r="AC14">
            <v>36</v>
          </cell>
          <cell r="AD14">
            <v>223319</v>
          </cell>
          <cell r="AM14" t="str">
            <v>MAHARASHTRA</v>
          </cell>
          <cell r="AN14">
            <v>4</v>
          </cell>
        </row>
        <row r="15">
          <cell r="A15" t="str">
            <v>MAHARASHTRA</v>
          </cell>
          <cell r="B15">
            <v>2582</v>
          </cell>
          <cell r="C15">
            <v>789</v>
          </cell>
          <cell r="AA15" t="str">
            <v>HIMACHAL PRADESH</v>
          </cell>
          <cell r="AB15">
            <v>0</v>
          </cell>
          <cell r="AC15">
            <v>0</v>
          </cell>
          <cell r="AD15"/>
          <cell r="AM15" t="str">
            <v>MEGHALAYA</v>
          </cell>
          <cell r="AN15">
            <v>1</v>
          </cell>
        </row>
        <row r="16">
          <cell r="A16" t="str">
            <v>MEGHALAYA</v>
          </cell>
          <cell r="B16">
            <v>452</v>
          </cell>
          <cell r="C16">
            <v>56</v>
          </cell>
          <cell r="AA16" t="str">
            <v>JAMMU &amp; KASHMIR</v>
          </cell>
          <cell r="AB16">
            <v>49</v>
          </cell>
          <cell r="AC16">
            <v>7</v>
          </cell>
          <cell r="AD16">
            <v>6619</v>
          </cell>
          <cell r="AM16" t="str">
            <v>MUMBAI</v>
          </cell>
          <cell r="AN16">
            <v>6</v>
          </cell>
        </row>
        <row r="17">
          <cell r="A17" t="str">
            <v>MUMBAI</v>
          </cell>
          <cell r="B17">
            <v>3498</v>
          </cell>
          <cell r="C17">
            <v>787</v>
          </cell>
          <cell r="AA17" t="str">
            <v>KOLKATA</v>
          </cell>
          <cell r="AB17">
            <v>0</v>
          </cell>
          <cell r="AC17">
            <v>0</v>
          </cell>
          <cell r="AD17"/>
          <cell r="AM17" t="str">
            <v>NAGPUR</v>
          </cell>
          <cell r="AN17">
            <v>2</v>
          </cell>
        </row>
        <row r="18">
          <cell r="A18" t="str">
            <v>NAGPUR</v>
          </cell>
          <cell r="B18">
            <v>1118</v>
          </cell>
          <cell r="C18">
            <v>260</v>
          </cell>
          <cell r="AA18" t="str">
            <v>MADHYA PRADESH</v>
          </cell>
          <cell r="AB18">
            <v>150</v>
          </cell>
          <cell r="AC18">
            <v>38</v>
          </cell>
          <cell r="AD18">
            <v>33393</v>
          </cell>
          <cell r="AM18" t="str">
            <v>PUNJAB</v>
          </cell>
          <cell r="AN18">
            <v>7</v>
          </cell>
        </row>
        <row r="19">
          <cell r="A19" t="str">
            <v>PUNJAB</v>
          </cell>
          <cell r="B19">
            <v>5771</v>
          </cell>
          <cell r="C19">
            <v>1334</v>
          </cell>
          <cell r="AA19" t="str">
            <v>MAHARASHTRA</v>
          </cell>
          <cell r="AB19">
            <v>108</v>
          </cell>
          <cell r="AC19">
            <v>38</v>
          </cell>
          <cell r="AD19">
            <v>49709</v>
          </cell>
          <cell r="AM19" t="str">
            <v>RAJASTHAN</v>
          </cell>
          <cell r="AN19">
            <v>9</v>
          </cell>
        </row>
        <row r="20">
          <cell r="A20" t="str">
            <v>RAJASTHAN</v>
          </cell>
          <cell r="B20">
            <v>5126</v>
          </cell>
          <cell r="C20">
            <v>1424</v>
          </cell>
          <cell r="AA20" t="str">
            <v>MEGHALAYA</v>
          </cell>
          <cell r="AB20">
            <v>23</v>
          </cell>
          <cell r="AC20">
            <v>2</v>
          </cell>
          <cell r="AD20">
            <v>5176</v>
          </cell>
          <cell r="AM20" t="str">
            <v>TAMIL NADU</v>
          </cell>
          <cell r="AN20">
            <v>12</v>
          </cell>
        </row>
        <row r="21">
          <cell r="A21" t="str">
            <v>TAMIL NADU</v>
          </cell>
          <cell r="B21">
            <v>4896</v>
          </cell>
          <cell r="C21">
            <v>474</v>
          </cell>
          <cell r="AA21" t="str">
            <v>MUMBAI</v>
          </cell>
          <cell r="AB21">
            <v>114</v>
          </cell>
          <cell r="AC21">
            <v>22</v>
          </cell>
          <cell r="AD21">
            <v>104695</v>
          </cell>
          <cell r="AM21" t="str">
            <v>TELANGANA</v>
          </cell>
          <cell r="AN21">
            <v>6</v>
          </cell>
        </row>
        <row r="22">
          <cell r="A22" t="str">
            <v>TELANGANA</v>
          </cell>
          <cell r="B22">
            <v>1614</v>
          </cell>
          <cell r="C22">
            <v>235</v>
          </cell>
          <cell r="AA22" t="str">
            <v>NAGPUR</v>
          </cell>
          <cell r="AB22">
            <v>67</v>
          </cell>
          <cell r="AC22">
            <v>25</v>
          </cell>
          <cell r="AD22">
            <v>42598</v>
          </cell>
          <cell r="AM22" t="str">
            <v>UP EAST</v>
          </cell>
          <cell r="AN22">
            <v>6</v>
          </cell>
        </row>
        <row r="23">
          <cell r="A23" t="str">
            <v>UP EAST</v>
          </cell>
          <cell r="B23">
            <v>3576</v>
          </cell>
          <cell r="C23">
            <v>563</v>
          </cell>
          <cell r="AA23" t="str">
            <v>PUNJAB</v>
          </cell>
          <cell r="AB23">
            <v>184</v>
          </cell>
          <cell r="AC23">
            <v>39</v>
          </cell>
          <cell r="AD23">
            <v>39520</v>
          </cell>
          <cell r="AM23" t="str">
            <v>UP WEST</v>
          </cell>
          <cell r="AN23">
            <v>5</v>
          </cell>
        </row>
        <row r="24">
          <cell r="A24" t="str">
            <v>UP WEST</v>
          </cell>
          <cell r="B24">
            <v>2723</v>
          </cell>
          <cell r="C24">
            <v>456</v>
          </cell>
          <cell r="AA24" t="str">
            <v>RAJASTHAN</v>
          </cell>
          <cell r="AB24">
            <v>216</v>
          </cell>
          <cell r="AC24">
            <v>67</v>
          </cell>
          <cell r="AD24">
            <v>98158</v>
          </cell>
          <cell r="AM24" t="str">
            <v>UT CHANDIGARH</v>
          </cell>
          <cell r="AN24">
            <v>2</v>
          </cell>
        </row>
        <row r="25">
          <cell r="A25" t="str">
            <v>UT CHANDIGARH</v>
          </cell>
          <cell r="B25">
            <v>1315</v>
          </cell>
          <cell r="C25">
            <v>260</v>
          </cell>
          <cell r="AA25" t="str">
            <v>TAMIL NADU</v>
          </cell>
          <cell r="AB25">
            <v>253</v>
          </cell>
          <cell r="AC25">
            <v>20</v>
          </cell>
          <cell r="AD25">
            <v>37418</v>
          </cell>
          <cell r="AM25" t="str">
            <v>UTTARAKHAND</v>
          </cell>
          <cell r="AN25">
            <v>2</v>
          </cell>
        </row>
        <row r="26">
          <cell r="A26" t="str">
            <v>UTTARAKHAND</v>
          </cell>
          <cell r="B26">
            <v>450</v>
          </cell>
          <cell r="C26">
            <v>54</v>
          </cell>
          <cell r="AA26" t="str">
            <v>TELANGANA</v>
          </cell>
          <cell r="AB26">
            <v>123</v>
          </cell>
          <cell r="AC26">
            <v>20</v>
          </cell>
          <cell r="AD26">
            <v>19622</v>
          </cell>
          <cell r="AM26" t="str">
            <v>WEST BENGAL</v>
          </cell>
          <cell r="AN26">
            <v>6</v>
          </cell>
        </row>
        <row r="27">
          <cell r="A27" t="str">
            <v>WEST BENGAL</v>
          </cell>
          <cell r="B27">
            <v>3574</v>
          </cell>
          <cell r="C27">
            <v>812</v>
          </cell>
          <cell r="AA27" t="str">
            <v>UP EAST</v>
          </cell>
          <cell r="AB27">
            <v>202</v>
          </cell>
          <cell r="AC27">
            <v>21</v>
          </cell>
          <cell r="AD27">
            <v>16829</v>
          </cell>
          <cell r="AM27" t="str">
            <v>Grand Total</v>
          </cell>
          <cell r="AN27">
            <v>107</v>
          </cell>
        </row>
        <row r="28">
          <cell r="A28" t="str">
            <v>Grand Total</v>
          </cell>
          <cell r="B28">
            <v>60552</v>
          </cell>
          <cell r="C28">
            <v>12783</v>
          </cell>
          <cell r="AA28" t="str">
            <v>UP WEST</v>
          </cell>
          <cell r="AB28">
            <v>124</v>
          </cell>
          <cell r="AC28">
            <v>18</v>
          </cell>
          <cell r="AD28">
            <v>102359</v>
          </cell>
        </row>
        <row r="29">
          <cell r="AA29" t="str">
            <v>UT CHANDIGARH</v>
          </cell>
          <cell r="AB29">
            <v>70</v>
          </cell>
          <cell r="AC29">
            <v>14</v>
          </cell>
          <cell r="AD29">
            <v>16897</v>
          </cell>
        </row>
        <row r="30">
          <cell r="AA30" t="str">
            <v>UTTARAKHAND</v>
          </cell>
          <cell r="AB30">
            <v>43</v>
          </cell>
          <cell r="AC30">
            <v>9</v>
          </cell>
          <cell r="AD30">
            <v>6015</v>
          </cell>
        </row>
        <row r="31">
          <cell r="AA31" t="str">
            <v>WEST BENGAL</v>
          </cell>
          <cell r="AB31">
            <v>167</v>
          </cell>
          <cell r="AC31">
            <v>34</v>
          </cell>
          <cell r="AD31">
            <v>89058</v>
          </cell>
        </row>
        <row r="32">
          <cell r="AA32" t="str">
            <v>Grand Total</v>
          </cell>
          <cell r="AB32">
            <v>2707</v>
          </cell>
          <cell r="AC32">
            <v>576</v>
          </cell>
          <cell r="AD32">
            <v>1084438</v>
          </cell>
        </row>
      </sheetData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User_List_23-01-2024"/>
    </sheetNames>
    <sheetDataSet>
      <sheetData sheetId="0">
        <row r="5">
          <cell r="A5">
            <v>10</v>
          </cell>
          <cell r="B5" t="str">
            <v>UG157</v>
          </cell>
        </row>
        <row r="6">
          <cell r="A6">
            <v>11</v>
          </cell>
          <cell r="B6" t="str">
            <v>M-175</v>
          </cell>
        </row>
        <row r="7">
          <cell r="A7">
            <v>12</v>
          </cell>
          <cell r="B7" t="str">
            <v>M-179</v>
          </cell>
        </row>
        <row r="8">
          <cell r="A8">
            <v>16</v>
          </cell>
          <cell r="B8" t="str">
            <v>M-176</v>
          </cell>
        </row>
        <row r="9">
          <cell r="A9">
            <v>44</v>
          </cell>
          <cell r="B9" t="str">
            <v>(blank)</v>
          </cell>
        </row>
        <row r="10">
          <cell r="A10">
            <v>158</v>
          </cell>
          <cell r="B10" t="str">
            <v>UG2</v>
          </cell>
        </row>
        <row r="11">
          <cell r="A11">
            <v>165</v>
          </cell>
          <cell r="B11" t="str">
            <v>INT031</v>
          </cell>
        </row>
        <row r="12">
          <cell r="A12">
            <v>215</v>
          </cell>
          <cell r="B12" t="str">
            <v>UG79</v>
          </cell>
        </row>
        <row r="13">
          <cell r="A13">
            <v>230</v>
          </cell>
          <cell r="B13" t="str">
            <v>UG72</v>
          </cell>
        </row>
        <row r="14">
          <cell r="A14">
            <v>255</v>
          </cell>
          <cell r="B14" t="str">
            <v>UG61</v>
          </cell>
        </row>
        <row r="15">
          <cell r="A15">
            <v>268</v>
          </cell>
          <cell r="B15" t="str">
            <v>UG63</v>
          </cell>
        </row>
        <row r="16">
          <cell r="A16">
            <v>269</v>
          </cell>
          <cell r="B16" t="str">
            <v>UG35</v>
          </cell>
        </row>
        <row r="17">
          <cell r="A17">
            <v>288</v>
          </cell>
          <cell r="B17" t="str">
            <v>UG17</v>
          </cell>
        </row>
        <row r="18">
          <cell r="A18">
            <v>297</v>
          </cell>
          <cell r="B18" t="str">
            <v>UG39</v>
          </cell>
        </row>
        <row r="19">
          <cell r="A19">
            <v>299</v>
          </cell>
          <cell r="B19" t="str">
            <v>UG56</v>
          </cell>
        </row>
        <row r="20">
          <cell r="A20">
            <v>321</v>
          </cell>
          <cell r="B20" t="str">
            <v>UG74</v>
          </cell>
        </row>
        <row r="21">
          <cell r="A21">
            <v>342</v>
          </cell>
          <cell r="B21" t="str">
            <v>UG84</v>
          </cell>
        </row>
        <row r="22">
          <cell r="A22">
            <v>344</v>
          </cell>
          <cell r="B22" t="str">
            <v>UG86</v>
          </cell>
        </row>
        <row r="23">
          <cell r="A23">
            <v>350</v>
          </cell>
          <cell r="B23" t="str">
            <v>UG66</v>
          </cell>
        </row>
        <row r="24">
          <cell r="A24">
            <v>603</v>
          </cell>
          <cell r="B24" t="str">
            <v>UG53</v>
          </cell>
        </row>
        <row r="25">
          <cell r="A25">
            <v>604</v>
          </cell>
          <cell r="B25" t="str">
            <v>UG32</v>
          </cell>
        </row>
        <row r="26">
          <cell r="A26">
            <v>631</v>
          </cell>
          <cell r="B26" t="str">
            <v>UG20</v>
          </cell>
        </row>
        <row r="27">
          <cell r="A27">
            <v>632</v>
          </cell>
          <cell r="B27" t="str">
            <v>UG33</v>
          </cell>
        </row>
        <row r="28">
          <cell r="A28">
            <v>682</v>
          </cell>
          <cell r="B28" t="str">
            <v>UG109</v>
          </cell>
        </row>
        <row r="29">
          <cell r="A29">
            <v>702</v>
          </cell>
          <cell r="B29" t="str">
            <v>UG6</v>
          </cell>
        </row>
        <row r="30">
          <cell r="A30">
            <v>788</v>
          </cell>
          <cell r="B30" t="str">
            <v>UG133</v>
          </cell>
        </row>
        <row r="31">
          <cell r="A31">
            <v>863</v>
          </cell>
          <cell r="B31" t="str">
            <v>UG122</v>
          </cell>
        </row>
        <row r="32">
          <cell r="A32">
            <v>901</v>
          </cell>
          <cell r="B32" t="str">
            <v>UG120</v>
          </cell>
        </row>
        <row r="33">
          <cell r="A33">
            <v>902</v>
          </cell>
          <cell r="B33" t="str">
            <v>UG121</v>
          </cell>
        </row>
        <row r="34">
          <cell r="A34">
            <v>903</v>
          </cell>
          <cell r="B34" t="str">
            <v>UG154</v>
          </cell>
        </row>
        <row r="35">
          <cell r="A35">
            <v>907</v>
          </cell>
          <cell r="B35" t="str">
            <v>UG123</v>
          </cell>
        </row>
        <row r="36">
          <cell r="A36">
            <v>949</v>
          </cell>
          <cell r="B36" t="str">
            <v>UG142</v>
          </cell>
        </row>
        <row r="37">
          <cell r="A37">
            <v>951</v>
          </cell>
          <cell r="B37" t="str">
            <v>UG145</v>
          </cell>
        </row>
        <row r="38">
          <cell r="A38">
            <v>1071</v>
          </cell>
          <cell r="B38" t="str">
            <v>UG169</v>
          </cell>
        </row>
        <row r="39">
          <cell r="A39">
            <v>1075</v>
          </cell>
          <cell r="B39" t="str">
            <v>UG173</v>
          </cell>
        </row>
        <row r="40">
          <cell r="A40">
            <v>1076</v>
          </cell>
          <cell r="B40" t="str">
            <v>UG174</v>
          </cell>
        </row>
        <row r="41">
          <cell r="A41">
            <v>1081</v>
          </cell>
          <cell r="B41" t="str">
            <v>UG172</v>
          </cell>
        </row>
        <row r="42">
          <cell r="A42">
            <v>1088</v>
          </cell>
          <cell r="B42" t="str">
            <v>UG177</v>
          </cell>
        </row>
        <row r="43">
          <cell r="A43">
            <v>1089</v>
          </cell>
          <cell r="B43" t="str">
            <v>UG179</v>
          </cell>
        </row>
        <row r="44">
          <cell r="A44">
            <v>1092</v>
          </cell>
          <cell r="B44" t="str">
            <v>UG182</v>
          </cell>
        </row>
        <row r="45">
          <cell r="A45">
            <v>1115</v>
          </cell>
          <cell r="B45" t="str">
            <v>UG185</v>
          </cell>
        </row>
        <row r="46">
          <cell r="A46">
            <v>1116</v>
          </cell>
          <cell r="B46" t="str">
            <v>UG186</v>
          </cell>
        </row>
        <row r="47">
          <cell r="A47">
            <v>1117</v>
          </cell>
          <cell r="B47" t="str">
            <v>UG188</v>
          </cell>
        </row>
        <row r="48">
          <cell r="A48">
            <v>1124</v>
          </cell>
          <cell r="B48" t="str">
            <v>UG190</v>
          </cell>
        </row>
        <row r="49">
          <cell r="A49">
            <v>1125</v>
          </cell>
          <cell r="B49" t="str">
            <v>UG192</v>
          </cell>
        </row>
        <row r="50">
          <cell r="A50">
            <v>1126</v>
          </cell>
          <cell r="B50" t="str">
            <v>UG191</v>
          </cell>
        </row>
        <row r="51">
          <cell r="A51">
            <v>1131</v>
          </cell>
          <cell r="B51" t="str">
            <v>UG195</v>
          </cell>
        </row>
        <row r="52">
          <cell r="A52">
            <v>1132</v>
          </cell>
          <cell r="B52" t="str">
            <v>UG196</v>
          </cell>
        </row>
        <row r="53">
          <cell r="A53">
            <v>1134</v>
          </cell>
          <cell r="B53" t="str">
            <v>UG197</v>
          </cell>
        </row>
        <row r="54">
          <cell r="A54">
            <v>1144</v>
          </cell>
          <cell r="B54" t="str">
            <v>UG199</v>
          </cell>
        </row>
        <row r="55">
          <cell r="A55">
            <v>1151</v>
          </cell>
          <cell r="B55" t="str">
            <v>UG202</v>
          </cell>
        </row>
        <row r="56">
          <cell r="A56">
            <v>1152</v>
          </cell>
          <cell r="B56" t="str">
            <v>UG201</v>
          </cell>
        </row>
        <row r="57">
          <cell r="A57">
            <v>1167</v>
          </cell>
          <cell r="B57" t="str">
            <v>UG206</v>
          </cell>
        </row>
        <row r="58">
          <cell r="A58">
            <v>1172</v>
          </cell>
          <cell r="B58" t="str">
            <v>UG205</v>
          </cell>
        </row>
        <row r="59">
          <cell r="A59">
            <v>1176</v>
          </cell>
          <cell r="B59" t="str">
            <v>UG214</v>
          </cell>
        </row>
        <row r="60">
          <cell r="A60">
            <v>1177</v>
          </cell>
          <cell r="B60" t="str">
            <v>UG213</v>
          </cell>
        </row>
        <row r="61">
          <cell r="A61">
            <v>1178</v>
          </cell>
          <cell r="B61" t="str">
            <v>UG208</v>
          </cell>
        </row>
        <row r="62">
          <cell r="A62">
            <v>1179</v>
          </cell>
          <cell r="B62" t="str">
            <v>UG210</v>
          </cell>
        </row>
        <row r="63">
          <cell r="A63">
            <v>1180</v>
          </cell>
          <cell r="B63" t="str">
            <v>UG209</v>
          </cell>
        </row>
        <row r="64">
          <cell r="A64">
            <v>1181</v>
          </cell>
          <cell r="B64" t="str">
            <v>UG211</v>
          </cell>
        </row>
        <row r="65">
          <cell r="A65">
            <v>1182</v>
          </cell>
          <cell r="B65" t="str">
            <v>UG212</v>
          </cell>
        </row>
        <row r="66">
          <cell r="A66">
            <v>1192</v>
          </cell>
          <cell r="B66" t="str">
            <v>UG217</v>
          </cell>
        </row>
        <row r="67">
          <cell r="A67">
            <v>1194</v>
          </cell>
          <cell r="B67" t="str">
            <v>UG220</v>
          </cell>
        </row>
        <row r="68">
          <cell r="A68">
            <v>1198</v>
          </cell>
          <cell r="B68" t="str">
            <v>(blank)</v>
          </cell>
        </row>
        <row r="69">
          <cell r="A69">
            <v>1201</v>
          </cell>
          <cell r="B69" t="str">
            <v>UG221</v>
          </cell>
        </row>
        <row r="70">
          <cell r="A70">
            <v>1202</v>
          </cell>
          <cell r="B70" t="str">
            <v>UG219</v>
          </cell>
        </row>
        <row r="71">
          <cell r="A71">
            <v>1211</v>
          </cell>
          <cell r="B71" t="str">
            <v>UG224</v>
          </cell>
        </row>
        <row r="72">
          <cell r="A72">
            <v>1216</v>
          </cell>
          <cell r="B72" t="str">
            <v>UG225</v>
          </cell>
        </row>
        <row r="73">
          <cell r="A73">
            <v>1217</v>
          </cell>
          <cell r="B73" t="str">
            <v>UG226</v>
          </cell>
        </row>
        <row r="74">
          <cell r="A74">
            <v>1218</v>
          </cell>
          <cell r="B74" t="str">
            <v>UG228</v>
          </cell>
        </row>
        <row r="75">
          <cell r="A75">
            <v>1220</v>
          </cell>
          <cell r="B75" t="str">
            <v>UG230</v>
          </cell>
        </row>
        <row r="76">
          <cell r="A76">
            <v>1221</v>
          </cell>
          <cell r="B76" t="str">
            <v>UG231</v>
          </cell>
        </row>
        <row r="77">
          <cell r="A77">
            <v>1227</v>
          </cell>
          <cell r="B77" t="str">
            <v>UG233</v>
          </cell>
        </row>
        <row r="78">
          <cell r="A78">
            <v>1231</v>
          </cell>
          <cell r="B78" t="str">
            <v>UG236</v>
          </cell>
        </row>
        <row r="79">
          <cell r="A79">
            <v>1232</v>
          </cell>
          <cell r="B79" t="str">
            <v>UG235</v>
          </cell>
        </row>
        <row r="80">
          <cell r="A80">
            <v>1237</v>
          </cell>
          <cell r="B80" t="str">
            <v>UG238</v>
          </cell>
        </row>
        <row r="81">
          <cell r="A81">
            <v>1248</v>
          </cell>
          <cell r="B81" t="str">
            <v>UG240</v>
          </cell>
        </row>
        <row r="82">
          <cell r="A82">
            <v>1250</v>
          </cell>
          <cell r="B82" t="str">
            <v>UG242</v>
          </cell>
        </row>
        <row r="83">
          <cell r="A83">
            <v>1251</v>
          </cell>
          <cell r="B83" t="str">
            <v>UG243</v>
          </cell>
        </row>
        <row r="84">
          <cell r="A84">
            <v>1258</v>
          </cell>
          <cell r="B84" t="str">
            <v>UG245</v>
          </cell>
        </row>
        <row r="85">
          <cell r="A85">
            <v>1260</v>
          </cell>
          <cell r="B85" t="str">
            <v>UG246</v>
          </cell>
        </row>
        <row r="86">
          <cell r="A86">
            <v>1261</v>
          </cell>
          <cell r="B86" t="str">
            <v>UG248</v>
          </cell>
        </row>
        <row r="87">
          <cell r="A87">
            <v>1271</v>
          </cell>
          <cell r="B87" t="str">
            <v>UG266</v>
          </cell>
        </row>
        <row r="88">
          <cell r="A88">
            <v>1272</v>
          </cell>
          <cell r="B88" t="str">
            <v>UG251</v>
          </cell>
        </row>
        <row r="89">
          <cell r="A89">
            <v>1275</v>
          </cell>
          <cell r="B89" t="str">
            <v>UG249</v>
          </cell>
        </row>
        <row r="90">
          <cell r="A90">
            <v>1276</v>
          </cell>
          <cell r="B90" t="str">
            <v>UG250</v>
          </cell>
        </row>
        <row r="91">
          <cell r="A91">
            <v>1301</v>
          </cell>
          <cell r="B91" t="str">
            <v>UG254</v>
          </cell>
        </row>
        <row r="92">
          <cell r="A92">
            <v>1302</v>
          </cell>
          <cell r="B92" t="str">
            <v>UG255</v>
          </cell>
        </row>
        <row r="93">
          <cell r="A93">
            <v>1303</v>
          </cell>
          <cell r="B93" t="str">
            <v>UG256</v>
          </cell>
        </row>
        <row r="94">
          <cell r="A94">
            <v>1304</v>
          </cell>
          <cell r="B94" t="str">
            <v>UG259</v>
          </cell>
        </row>
        <row r="95">
          <cell r="A95">
            <v>1305</v>
          </cell>
          <cell r="B95" t="str">
            <v>UG260</v>
          </cell>
        </row>
        <row r="96">
          <cell r="A96">
            <v>1306</v>
          </cell>
          <cell r="B96" t="str">
            <v>UG257</v>
          </cell>
        </row>
        <row r="97">
          <cell r="A97">
            <v>1308</v>
          </cell>
          <cell r="B97" t="str">
            <v>UG258</v>
          </cell>
        </row>
        <row r="98">
          <cell r="A98">
            <v>1309</v>
          </cell>
          <cell r="B98" t="str">
            <v>UG265</v>
          </cell>
        </row>
        <row r="99">
          <cell r="A99">
            <v>1315</v>
          </cell>
          <cell r="B99" t="str">
            <v>UG263</v>
          </cell>
        </row>
        <row r="100">
          <cell r="A100">
            <v>1316</v>
          </cell>
          <cell r="B100" t="str">
            <v>UG264</v>
          </cell>
        </row>
        <row r="101">
          <cell r="A101">
            <v>1322</v>
          </cell>
          <cell r="B101" t="str">
            <v>UG267</v>
          </cell>
        </row>
        <row r="102">
          <cell r="A102">
            <v>1325</v>
          </cell>
          <cell r="B102" t="str">
            <v>UG270</v>
          </cell>
        </row>
        <row r="103">
          <cell r="A103">
            <v>1326</v>
          </cell>
          <cell r="B103" t="str">
            <v>UG268</v>
          </cell>
        </row>
        <row r="104">
          <cell r="A104">
            <v>1340</v>
          </cell>
          <cell r="B104" t="str">
            <v>UG272</v>
          </cell>
        </row>
        <row r="105">
          <cell r="A105">
            <v>1341</v>
          </cell>
          <cell r="B105" t="str">
            <v>UG273</v>
          </cell>
        </row>
        <row r="106">
          <cell r="A106">
            <v>1342</v>
          </cell>
          <cell r="B106" t="str">
            <v>UG274</v>
          </cell>
        </row>
        <row r="107">
          <cell r="A107">
            <v>1347</v>
          </cell>
          <cell r="B107" t="str">
            <v>UG276</v>
          </cell>
        </row>
        <row r="108">
          <cell r="A108">
            <v>1349</v>
          </cell>
          <cell r="B108" t="str">
            <v>UG278</v>
          </cell>
        </row>
        <row r="109">
          <cell r="A109">
            <v>1350</v>
          </cell>
          <cell r="B109" t="str">
            <v>UG279</v>
          </cell>
        </row>
        <row r="110">
          <cell r="A110">
            <v>1351</v>
          </cell>
          <cell r="B110" t="str">
            <v>UG275</v>
          </cell>
        </row>
        <row r="111">
          <cell r="A111">
            <v>1355</v>
          </cell>
          <cell r="B111" t="str">
            <v>UG281</v>
          </cell>
        </row>
        <row r="112">
          <cell r="A112">
            <v>1357</v>
          </cell>
          <cell r="B112" t="str">
            <v>UG282</v>
          </cell>
        </row>
        <row r="113">
          <cell r="A113">
            <v>1360</v>
          </cell>
          <cell r="B113" t="str">
            <v>UG284</v>
          </cell>
        </row>
        <row r="114">
          <cell r="A114">
            <v>1361</v>
          </cell>
          <cell r="B114" t="str">
            <v>UG283</v>
          </cell>
        </row>
        <row r="115">
          <cell r="A115">
            <v>1366</v>
          </cell>
          <cell r="B115" t="str">
            <v>UG288</v>
          </cell>
        </row>
        <row r="116">
          <cell r="A116">
            <v>1367</v>
          </cell>
          <cell r="B116" t="str">
            <v>UG290</v>
          </cell>
        </row>
        <row r="117">
          <cell r="A117">
            <v>1368</v>
          </cell>
          <cell r="B117" t="str">
            <v>UG289</v>
          </cell>
        </row>
        <row r="118">
          <cell r="A118">
            <v>1369</v>
          </cell>
          <cell r="B118" t="str">
            <v>UG286</v>
          </cell>
        </row>
        <row r="119">
          <cell r="A119">
            <v>1370</v>
          </cell>
          <cell r="B119" t="str">
            <v>UG285</v>
          </cell>
        </row>
        <row r="120">
          <cell r="A120">
            <v>1379</v>
          </cell>
          <cell r="B120" t="str">
            <v>UG291</v>
          </cell>
        </row>
        <row r="121">
          <cell r="A121">
            <v>1388</v>
          </cell>
          <cell r="B121" t="str">
            <v>UG292</v>
          </cell>
        </row>
        <row r="122">
          <cell r="A122">
            <v>1393</v>
          </cell>
          <cell r="B122" t="str">
            <v>(blank)</v>
          </cell>
        </row>
        <row r="123">
          <cell r="A123">
            <v>1394</v>
          </cell>
          <cell r="B123" t="str">
            <v>UG305</v>
          </cell>
        </row>
        <row r="124">
          <cell r="A124">
            <v>1396</v>
          </cell>
          <cell r="B124" t="str">
            <v>UG296</v>
          </cell>
        </row>
        <row r="125">
          <cell r="A125">
            <v>1398</v>
          </cell>
          <cell r="B125" t="str">
            <v>UG295</v>
          </cell>
        </row>
        <row r="126">
          <cell r="A126">
            <v>1399</v>
          </cell>
          <cell r="B126" t="str">
            <v>(blank)</v>
          </cell>
        </row>
        <row r="127">
          <cell r="A127">
            <v>1400</v>
          </cell>
          <cell r="B127" t="str">
            <v>UG299</v>
          </cell>
        </row>
        <row r="128">
          <cell r="A128">
            <v>1401</v>
          </cell>
          <cell r="B128" t="str">
            <v>UG298</v>
          </cell>
        </row>
        <row r="129">
          <cell r="A129">
            <v>1403</v>
          </cell>
          <cell r="B129" t="str">
            <v>UG304</v>
          </cell>
        </row>
        <row r="130">
          <cell r="A130">
            <v>1414</v>
          </cell>
          <cell r="B130" t="str">
            <v>UG303</v>
          </cell>
        </row>
        <row r="131">
          <cell r="A131">
            <v>1415</v>
          </cell>
          <cell r="B131" t="str">
            <v>UG300</v>
          </cell>
        </row>
        <row r="132">
          <cell r="A132">
            <v>1416</v>
          </cell>
          <cell r="B132" t="str">
            <v>UG302</v>
          </cell>
        </row>
        <row r="133">
          <cell r="A133">
            <v>1422</v>
          </cell>
          <cell r="B133" t="str">
            <v>UG301</v>
          </cell>
        </row>
        <row r="134">
          <cell r="A134">
            <v>1428</v>
          </cell>
          <cell r="B134" t="str">
            <v>UG306</v>
          </cell>
        </row>
        <row r="135">
          <cell r="A135">
            <v>1429</v>
          </cell>
          <cell r="B135" t="str">
            <v>UG307</v>
          </cell>
        </row>
        <row r="136">
          <cell r="A136">
            <v>1436</v>
          </cell>
          <cell r="B136" t="str">
            <v>UG308</v>
          </cell>
        </row>
        <row r="137">
          <cell r="A137">
            <v>1437</v>
          </cell>
          <cell r="B137" t="str">
            <v>UG309</v>
          </cell>
        </row>
        <row r="138">
          <cell r="A138">
            <v>1438</v>
          </cell>
          <cell r="B138" t="str">
            <v>UG310</v>
          </cell>
        </row>
        <row r="139">
          <cell r="A139">
            <v>1439</v>
          </cell>
          <cell r="B139" t="str">
            <v>UG311</v>
          </cell>
        </row>
        <row r="140">
          <cell r="A140">
            <v>1440</v>
          </cell>
          <cell r="B140" t="str">
            <v>UG312</v>
          </cell>
        </row>
        <row r="141">
          <cell r="A141">
            <v>1441</v>
          </cell>
          <cell r="B141" t="str">
            <v>UG313</v>
          </cell>
        </row>
        <row r="142">
          <cell r="A142">
            <v>1442</v>
          </cell>
          <cell r="B142" t="str">
            <v>UG314</v>
          </cell>
        </row>
        <row r="143">
          <cell r="A143">
            <v>1443</v>
          </cell>
          <cell r="B143" t="str">
            <v>UG316</v>
          </cell>
        </row>
        <row r="144">
          <cell r="A144">
            <v>1451</v>
          </cell>
          <cell r="B144" t="str">
            <v>UG315</v>
          </cell>
        </row>
        <row r="145">
          <cell r="A145">
            <v>1452</v>
          </cell>
          <cell r="B145" t="str">
            <v>UG318</v>
          </cell>
        </row>
        <row r="146">
          <cell r="A146">
            <v>1453</v>
          </cell>
          <cell r="B146" t="str">
            <v>UG317</v>
          </cell>
        </row>
        <row r="147">
          <cell r="A147">
            <v>1461</v>
          </cell>
          <cell r="B147" t="str">
            <v>(blank)</v>
          </cell>
        </row>
        <row r="148">
          <cell r="A148">
            <v>1462</v>
          </cell>
          <cell r="B148" t="str">
            <v>(blank)</v>
          </cell>
        </row>
        <row r="149">
          <cell r="A149">
            <v>1463</v>
          </cell>
          <cell r="B149" t="str">
            <v>UG322</v>
          </cell>
        </row>
        <row r="150">
          <cell r="A150">
            <v>1464</v>
          </cell>
          <cell r="B150" t="str">
            <v>(blank)</v>
          </cell>
        </row>
        <row r="151">
          <cell r="A151">
            <v>1465</v>
          </cell>
          <cell r="B151" t="str">
            <v>(blank)</v>
          </cell>
        </row>
        <row r="152">
          <cell r="A152">
            <v>1468</v>
          </cell>
          <cell r="B152" t="str">
            <v>UG325</v>
          </cell>
        </row>
        <row r="153">
          <cell r="A153">
            <v>1469</v>
          </cell>
          <cell r="B153" t="str">
            <v>UG326</v>
          </cell>
        </row>
        <row r="154">
          <cell r="A154">
            <v>1470</v>
          </cell>
          <cell r="B154" t="str">
            <v>UG324</v>
          </cell>
        </row>
        <row r="155">
          <cell r="A155">
            <v>1471</v>
          </cell>
          <cell r="B155" t="str">
            <v>UG323</v>
          </cell>
        </row>
        <row r="156">
          <cell r="A156">
            <v>1472</v>
          </cell>
          <cell r="B156" t="str">
            <v>UG327</v>
          </cell>
        </row>
        <row r="157">
          <cell r="A157">
            <v>1479</v>
          </cell>
          <cell r="B157" t="str">
            <v>(blank)</v>
          </cell>
        </row>
        <row r="158">
          <cell r="A158">
            <v>1480</v>
          </cell>
          <cell r="B158" t="str">
            <v>(blank)</v>
          </cell>
        </row>
        <row r="159">
          <cell r="A159">
            <v>1481</v>
          </cell>
          <cell r="B159" t="str">
            <v>(blank)</v>
          </cell>
        </row>
        <row r="160">
          <cell r="A160">
            <v>1488</v>
          </cell>
          <cell r="B160" t="str">
            <v>(blank)</v>
          </cell>
        </row>
        <row r="161">
          <cell r="A161">
            <v>1490</v>
          </cell>
          <cell r="B161" t="str">
            <v>(blank)</v>
          </cell>
        </row>
        <row r="162">
          <cell r="A162">
            <v>1491</v>
          </cell>
          <cell r="B162" t="str">
            <v>(blank)</v>
          </cell>
        </row>
      </sheetData>
      <sheetData sheetId="1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94328706" backgroundQuery="1" createdVersion="8" refreshedVersion="8" minRefreshableVersion="3" recordCount="0" supportSubquery="1" supportAdvancedDrill="1" xr:uid="{F295C1C0-D995-4F85-B60C-3408DCBDA27D}">
  <cacheSource type="external" connectionId="1"/>
  <cacheFields count="4">
    <cacheField name="[Range 2].[Username].[Username]" caption="Username" numFmtId="0" hierarchy="66" level="1">
      <sharedItems count="16">
        <s v="ABHIRAM PASTORE"/>
        <s v="ABHISHEK SEN"/>
        <s v="ANIRBAN CHOUDHURY"/>
        <s v="DILIP PANCHAL"/>
        <s v="HARVINDER SINGH BHOLA"/>
        <s v="HARYANA"/>
        <s v="KOMURELLI MADHUSUDHAN"/>
        <s v="MUMBAI"/>
        <s v="NAGPUR"/>
        <s v="PAWAN SRIVASTAVA"/>
        <s v="RAMESH  KUMAR"/>
        <s v="SAKSHAM KOCHHAR"/>
        <s v="SHISHIR S PANDEY"/>
        <s v="SUNNY JINDAL"/>
        <s v="UP WEST"/>
        <s v="UTTARAKHAND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OrderState].[OrderState]" caption="OrderState" numFmtId="0" hierarchy="34" level="1">
      <sharedItems containsSemiMixedTypes="0" containsNonDate="0" containsString="0"/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84953707" backgroundQuery="1" createdVersion="8" refreshedVersion="8" minRefreshableVersion="3" recordCount="0" supportSubquery="1" supportAdvancedDrill="1" xr:uid="{B7292A05-4C64-4923-A8F5-A810CB22688F}">
  <cacheSource type="external" connectionId="1"/>
  <cacheFields count="4">
    <cacheField name="[Range 2].[Username].[Username]" caption="Username" numFmtId="0" hierarchy="66" level="1">
      <sharedItems count="16">
        <s v="ABHIRAM PASTORE"/>
        <s v="ABHISHEK SEN"/>
        <s v="ANIRBAN CHOUDHURY"/>
        <s v="DILIP PANCHAL"/>
        <s v="HARVINDER SINGH BHOLA"/>
        <s v="HARYANA"/>
        <s v="KOMURELLI MADHUSUDHAN"/>
        <s v="MUMBAI"/>
        <s v="NAGPUR"/>
        <s v="PAWAN SRIVASTAVA"/>
        <s v="RAMESH  KUMAR"/>
        <s v="SAKSHAM KOCHHAR"/>
        <s v="SHISHIR S PANDEY"/>
        <s v="SUNNY JINDAL"/>
        <s v="UP WEST"/>
        <s v="UTTARAKHAND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OrderState].[OrderState]" caption="OrderState" numFmtId="0" hierarchy="34" level="1">
      <sharedItems containsSemiMixedTypes="0" containsNonDate="0" containsString="0"/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81944444" backgroundQuery="1" createdVersion="8" refreshedVersion="8" minRefreshableVersion="3" recordCount="0" supportSubquery="1" supportAdvancedDrill="1" xr:uid="{49400B02-57A9-4DED-99B5-1DC5876DA307}">
  <cacheSource type="external" connectionId="1"/>
  <cacheFields count="4">
    <cacheField name="[Range 2].[Username].[Username]" caption="Username" numFmtId="0" hierarchy="66" level="1">
      <sharedItems count="16">
        <s v="ABHIRAM PASTORE"/>
        <s v="ABHISHEK SEN"/>
        <s v="ANIRBAN CHOUDHURY"/>
        <s v="DILIP PANCHAL"/>
        <s v="HARVINDER SINGH BHOLA"/>
        <s v="HARYANA"/>
        <s v="KOMURELLI MADHUSUDHAN"/>
        <s v="MUMBAI"/>
        <s v="NAGPUR"/>
        <s v="PAWAN SRIVASTAVA"/>
        <s v="RAMESH  KUMAR"/>
        <s v="SAKSHAM KOCHHAR"/>
        <s v="SHISHIR S PANDEY"/>
        <s v="SUNNY JINDAL"/>
        <s v="UP WEST"/>
        <s v="UTTARAKHAND"/>
      </sharedItems>
    </cacheField>
    <cacheField name="[Range 2].[Order_Date].[Order_Date]" caption="Order_Date" numFmtId="0" hierarchy="30" level="1">
      <sharedItems containsSemiMixedTypes="0" containsNonDate="0" containsDate="1" containsString="0" minDate="2023-12-01T00:00:00" maxDate="2024-01-01T00:00:00" count="29"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09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</cacheField>
    <cacheField name="[Measures].[Sum of Amount]" caption="Sum of Amount" numFmtId="0" hierarchy="325" level="32767"/>
    <cacheField name="[Range 2].[OrderState].[OrderState]" caption="OrderState" numFmtId="0" hierarchy="34" level="1">
      <sharedItems containsSemiMixedTypes="0" containsNonDate="0" containsString="0"/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904398151" backgroundQuery="1" createdVersion="8" refreshedVersion="8" minRefreshableVersion="3" recordCount="0" supportSubquery="1" supportAdvancedDrill="1" xr:uid="{DA8F14F4-6345-4753-AB3D-B1E18C280920}">
  <cacheSource type="external" connectionId="1"/>
  <cacheFields count="4">
    <cacheField name="[Range 2].[Username].[Username]" caption="Username" numFmtId="0" hierarchy="66" level="1">
      <sharedItems count="16">
        <s v="ABHIRAM PASTORE"/>
        <s v="ABHISHEK SEN"/>
        <s v="ANIRBAN CHOUDHURY"/>
        <s v="DILIP PANCHAL"/>
        <s v="HARVINDER SINGH BHOLA"/>
        <s v="HARYANA"/>
        <s v="KOMURELLI MADHUSUDHAN"/>
        <s v="MUMBAI"/>
        <s v="NAGPUR"/>
        <s v="PAWAN SRIVASTAVA"/>
        <s v="RAMESH  KUMAR"/>
        <s v="SAKSHAM KOCHHAR"/>
        <s v="SHISHIR S PANDEY"/>
        <s v="SUNNY JINDAL"/>
        <s v="UP WEST"/>
        <s v="UTTARAKHAND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Order_Warehouse].[Order_Warehouse]" caption="Order_Warehouse" numFmtId="0" hierarchy="50" level="1">
      <sharedItems count="268">
        <s v="AADARSH ENTERPRISE"/>
        <s v="KANAK MARKETING"/>
        <s v="NOOR ENTERPRISES"/>
        <s v="PGS MARKETING"/>
        <s v="PRATHAM ENTERPRISES"/>
        <s v="RANGBALA TRADERS"/>
        <s v="SANIDHYA ENTERPRISES"/>
        <s v="SATI SARAN TRADING CORPORATION"/>
        <s v="SATYAM AGENCY"/>
        <s v="SHARMA MARKETING"/>
        <s v="SHIVYA ENTERPRISES"/>
        <s v="SOUMYA AGENCY"/>
        <s v="SUPERSHAV CONSTRUCTION"/>
        <s v="SURABHI SUPARI STORE"/>
        <s v="VEDIKA ENTERPRISES"/>
        <s v="VEER AGENCIES"/>
        <s v="DEEP ENTERPRISE"/>
        <s v="DEEPA AND SONS"/>
        <s v="JYOTSNA ENTERPRISE"/>
        <s v="MAA ENTERPRISE"/>
        <s v="SHREE GANAPATI ENTERPRISE"/>
        <s v="SS MARKETING COMPANY"/>
        <s v="MAMPY AGENCY"/>
        <s v="MANGALAM"/>
        <s v="MS GOYAL MARKETING"/>
        <s v="RS ENTREPRENEUR"/>
        <s v="SC ENTERPRISE"/>
        <s v="SIDDHARTH MARKETING"/>
        <s v="AVANI TRADERS"/>
        <s v="CHOICE BEAUTY SHOP"/>
        <s v="JASH ENTERPRISE"/>
        <s v="JAY ENTERPRISES"/>
        <s v="KHUSHI AGENCY"/>
        <s v="KISHOR MEDICAL AGENCIES"/>
        <s v="Life Care Medicine"/>
        <s v="LUCKY ENTERPRISE"/>
        <s v="M S ENTERPRISE"/>
        <s v="MANGLAM ENTERPRISE"/>
        <s v="MANORAMA ENTERPRISE"/>
        <s v="MEERA MEDICAL AGENCIES"/>
        <s v="OM SALES AGENCY"/>
        <s v="PARSHWANATH ENTERPRISE"/>
        <s v="PRAGTI SALES"/>
        <s v="PRATEEGNA SALES"/>
        <s v="R K ENTERPRISE"/>
        <s v="RAJ BEAUTY CARE"/>
        <s v="RAJ NOVELTY STORE"/>
        <s v="SANJAY REZAR STORE"/>
        <s v="SHAKTI TRADING CO"/>
        <s v="SHAMA SALES AGENCY"/>
        <s v="SHREEJI MEDICAL AGENCY"/>
        <s v="SHRI SAIKRUPA SALES"/>
        <s v="SMEET MARKETING"/>
        <s v="USHA AGENCY"/>
        <s v="A TO Z COSEMETICS"/>
        <s v="ARNAV ENETERPRISES"/>
        <s v="AVALON CARE"/>
        <s v="AVON ENTERPRISES"/>
        <s v="BALAJI ENTERPRISES"/>
        <s v="BIG BOSS ENTERPRISES"/>
        <s v="BSC SALES CORPORATION"/>
        <s v="DEEPA STORE"/>
        <s v="DEVIKA ENTERPRISES"/>
        <s v="DURGA AGENCY"/>
        <s v="HITESHI AGENCIES"/>
        <s v="IKSHITA ENTERPRISES"/>
        <s v="KAKA COSMETIIC"/>
        <s v="LEELA ENTERPRISES"/>
        <s v="MAHA JAGDAMBA TRADERS"/>
        <s v="MAHARAJA TRADERS"/>
        <s v="MAHAVEER TRADING COMPANY"/>
        <s v="MANTHAN ENTERPRISES"/>
        <s v="MOHAN AGENCIES"/>
        <s v="PALIWAL AGENCIES"/>
        <s v="PIYUSH TRADERS"/>
        <s v="PRAGATI ENTERPRISES"/>
        <s v="PURGANI MARKETING"/>
        <s v="R A ENTERPRISES"/>
        <s v="RADHIKA ENTERPRISES"/>
        <s v="RAJ AGENCY"/>
        <s v="RIYA TRADERS"/>
        <s v="ROBIN AGENCY"/>
        <s v="RP ENTERPRISES"/>
        <s v="S K KIDS ZONE"/>
        <s v="S.K. TRADERS"/>
        <s v="SEEMA AGENCIES"/>
        <s v="SHRI SALASAR BALAJI AGENCIES"/>
        <s v="SHRI SUBHKARAN TRADING COMPANY"/>
        <s v="SHRINATH ENTERPRISES"/>
        <s v="SHYAM MEDICAL &amp; GENRAL STORE"/>
        <s v="SIDDHI TRADING COMPANY"/>
        <s v="SIYA BEAUTY COSMATIC"/>
        <s v="SUMAN AGENCY"/>
        <s v="THE BEAUTY HUB"/>
        <s v="USHA ENTERPRISES"/>
        <s v="VASANT TREDARS"/>
        <s v="VIJAY ENTERPRISE"/>
        <s v="VIPIN ENTERPRISES"/>
        <s v="YANSH TREDARS"/>
        <s v="AGGARWAL TEA TRADERS"/>
        <s v="AMIT TRADING CO"/>
        <s v="ARADHANA ENTERPRISES"/>
        <s v="ARUN GEN STORE"/>
        <s v="CAUHAN AGENCY"/>
        <s v="DNA PHARMACY"/>
        <s v="GANDHI ASSOCIATES"/>
        <s v="GANPATI ENTERPRISES"/>
        <s v="GOVIND SALES"/>
        <s v="GULATI TRADING COMPANY"/>
        <s v="GURUNANAK TRADERS"/>
        <s v="HAMIR TRADING COMPANY"/>
        <s v="INDER MEDICAL HALL"/>
        <s v="JINDAL DISTRIBUTOR"/>
        <s v="KRISHNA TRADING CO."/>
        <s v="LALIT AGENCIES"/>
        <s v="MUSKAN BEAUTY"/>
        <s v="NANDI GEN.STORE"/>
        <s v="NILESH ENTERPRISES"/>
        <s v="SACH SALES"/>
        <s v="SALUJA ENTERPRISES"/>
        <s v="SHREE BALA JI TRADERS"/>
        <s v="SHREE KRISHAN KUMAR MAHINDER KUMAR"/>
        <s v="SHRI BALAJI TRADING COMPANY"/>
        <s v="SINGHAL MEDICAL HALL AND COMPANY"/>
        <s v="SRI RAM TRADERS"/>
        <s v="SRK TRADING COMPANY"/>
        <s v="VICKY BINDI HOUSE"/>
        <s v="VIRK GENRAL STORE"/>
        <s v="ABDAR ENTERPRISES"/>
        <s v="BHARGAVI ENTERPRISES"/>
        <s v="JAI SHREE HANUMAN AGENCIES"/>
        <s v="RS AGENCIES"/>
        <s v="SANTOSHI AGGENCIES"/>
        <s v="SRI KARTHIKEYA AGENCIES"/>
        <s v="SRI SABARI AGENCIES"/>
        <s v="SRI SAI LAKSHMI ENTERPRISES"/>
        <s v="SRI SAI PAWAN AGENCIES"/>
        <s v="SRI VEERABHADRA AGENCIES"/>
        <s v="SRINI TRADERS"/>
        <s v="SS RAUNAK ENTERPRISES"/>
        <s v="THANVISRI AGENCIES"/>
        <s v="AARADHYA ENTERPRISES"/>
        <s v="BAJRANG AGENCIES"/>
        <s v="HARSH ENTERPRISES"/>
        <s v="HIREN DISTRIBUTORS"/>
        <s v="KALASH ENTERPRISES"/>
        <s v="KRISHNA AGENCY"/>
        <s v="MEHTA DISTRIBUTORS"/>
        <s v="OM ENTERPRISES"/>
        <s v="POOJA ENTERPRISES"/>
        <s v="R M TRADERS"/>
        <s v="SANDEEP ENTERPRISES"/>
        <s v="SATEJ ENTERPRISES"/>
        <s v="SHREE GURUDEV AGENCIES"/>
        <s v="Shree krishna traders"/>
        <s v="SHREE SAI ENTERPRISES"/>
        <s v="SHRI LAXMI NARASIMHA PHARMA"/>
        <s v="SUPREME ENTERPRISES"/>
        <s v="TANISH ENTERPRISES"/>
        <s v="UNITED BROTHERS"/>
        <s v="VJ MARKETING"/>
        <s v="CHOUDHARY ENTERPRISES"/>
        <s v="KATARIYA ENTERPRISES"/>
        <s v="KRISHNAI TRADERS"/>
        <s v="MAHALAXMI ENTERPRISES"/>
        <s v="N S Enterprises"/>
        <s v="SHREE SALES"/>
        <s v="SURYA SALES CORPORATION"/>
        <s v="Vedant Sales"/>
        <s v="BLUESTONE ENTERPRISES"/>
        <s v="MNATASHA ENTERPRISES"/>
        <s v="NIDHI AGENCIES"/>
        <s v="SHALINI ENTERPRSIES"/>
        <s v="SK TRADERS"/>
        <s v="VASANTA TRADERS"/>
        <s v="AATHISHREE AGENCIES"/>
        <s v="AGARAMAGENCIES"/>
        <s v="ANGALAESWARI AGENCIES"/>
        <s v="INCEPTIONS"/>
        <s v="JK MARKETING"/>
        <s v="K ENTERPRISES"/>
        <s v="KAMALA AGENCIES"/>
        <s v="KS AGENCIES"/>
        <s v="LOK SAI ENTERPRISES"/>
        <s v="MAHAVEER MARKETING"/>
        <s v="MANI AGENCY"/>
        <s v="MEDMINE HEATH CARE"/>
        <s v="NIHAARIKA AGENCIES"/>
        <s v="SAIKESHAV AGENCY"/>
        <s v="SANTHOSH DISTRIBUTORS"/>
        <s v="SHREE VEERAMMA MARKETING"/>
        <s v="SOWMYA DISTRIBUTORS"/>
        <s v="SR TRADERS"/>
        <s v="SRI VISHNU ENTERPRISE"/>
        <s v="ARIHANT TRADING"/>
        <s v="BPD ENTERPRISES"/>
        <s v="GOYAL ENTERPRISES"/>
        <s v="GURU JI ENTERPRISE"/>
        <s v="RK TRADERS"/>
        <s v="RKR ENTERPRISES"/>
        <s v="SAVITIRI ENTERPRISES"/>
        <s v="SHREE BALAJI MARKETING"/>
        <s v="SHREYA ENTERPRISES"/>
        <s v="TLKM ENTERPRISES"/>
        <s v="AAVIVA DISTRIBUTOR"/>
        <s v="BHARAT MARKETING"/>
        <s v="JAY GANESH DISTRIBUTOR"/>
        <s v="M N TRADING"/>
        <s v="MAA AMBE TRADERS"/>
        <s v="Mapusa Marketing"/>
        <s v="Par Excellence"/>
        <s v="PRATIK ENTERPRISES"/>
        <s v="Rudra Enterprises"/>
        <s v="S.M Enterprises"/>
        <s v="SHREE GANESH SALES &amp; SERVICE"/>
        <s v="SHREE MAHALAXMI AGENCY"/>
        <s v="Solanki Distributer"/>
        <s v="Surya Agency"/>
        <s v="A R and Co"/>
        <s v="ADITYA ENTERPRISES"/>
        <s v="ANGEL ENTERPRISES"/>
        <s v="ARORA TRADERS"/>
        <s v="ASHIRWAD TRADING COMPANY"/>
        <s v="DURGA TRADING COMPANY"/>
        <s v="GRACE ENTERPRISES"/>
        <s v="J.V.ENTERPRISES"/>
        <s v="JAI BHOLE TRADERS"/>
        <s v="M/S RAGHUNATH TRADERS"/>
        <s v="MAHADEV ENTERPRISES"/>
        <s v="Mahadev Traders"/>
        <s v="MANBHAV ENTERPRISES"/>
        <s v="NAV BHARAT TRADERS"/>
        <s v="OM GENERAL STORE"/>
        <s v="ROYAL JEWELLRY"/>
        <s v="ROYAL TRADING"/>
        <s v="RR ENTERPRISES"/>
        <s v="SHINNING ENTERPRISES"/>
        <s v="SHIWANGI APPEARLS"/>
        <s v="SHRI BALA JI SALES"/>
        <s v="SHRI BALA JI TRADERS"/>
        <s v="SHRI RAM ENTERPRISES"/>
        <s v="SODHI TRADERS"/>
        <s v="SOOD TRADERS"/>
        <s v="V K AGENCIES"/>
        <s v="VRV ENTERPRISES"/>
        <s v="AARADHYA TRADING CO."/>
        <s v="BEAUTY COSMO"/>
        <s v="BK TRADING COMPANY"/>
        <s v="GLAMOUR"/>
        <s v="GROVER MARKETING"/>
        <s v="JAI MATA DISTRIBUTOR"/>
        <s v="JESS TRADERS"/>
        <s v="JP SALES"/>
        <s v="KANGRA TRADERS"/>
        <s v="M/S SAYEED SONS"/>
        <s v="MAA VASHNO ENTERPRISES"/>
        <s v="MS GEEKAY ENTERPRISES"/>
        <s v="R PRAJAPATI BROTHERS"/>
        <s v="ROBIN ENTERPRISES"/>
        <s v="RUCHIKA ENTERPRISES"/>
        <s v="SANJEEV DISTRIBUTORS"/>
        <s v="SHRI GIRIRAJ JI COSMETIC CENTRE"/>
        <s v="VINAYAK AGENCY"/>
        <s v="AMREEN TRADING COMPANY"/>
        <s v="MS SHRI BALAJI TRADERS"/>
        <s v="SHAKUMBARI TRADERS"/>
        <s v="ST MARKETING"/>
        <s v="VARDHMAN ENTERPRISES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901273149" backgroundQuery="1" createdVersion="8" refreshedVersion="8" minRefreshableVersion="3" recordCount="0" supportSubquery="1" supportAdvancedDrill="1" xr:uid="{8686FD09-B784-4B30-A78A-F12CFFAFD96A}">
  <cacheSource type="external" connectionId="1"/>
  <cacheFields count="7">
    <cacheField name="[Range 2].[Username].[Username]" caption="Username" numFmtId="0" hierarchy="66" level="1">
      <sharedItems count="14">
        <s v="ABHIRAM PASTORE"/>
        <s v="ABHISHEK SEN"/>
        <s v="ANIRBAN CHOUDHURY"/>
        <s v="DILIP PANCHAL"/>
        <s v="HARVINDER SINGH BHOLA"/>
        <s v="HARYANA"/>
        <s v="KOMURELLI MADHUSUDHAN"/>
        <s v="MUMBAI"/>
        <s v="NAGPUR"/>
        <s v="RAMESH  KUMAR"/>
        <s v="SAKSHAM KOCHHAR"/>
        <s v="SHISHIR S PANDEY"/>
        <s v="SUNNY JINDAL"/>
        <s v="UP WEST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User].[User]" caption="User" numFmtId="0" hierarchy="65" level="1">
      <sharedItems count="82">
        <s v="ANKUSH TAKLE"/>
        <s v="GOVIND SEN"/>
        <s v="SHASHANK BANGAR"/>
        <s v="SHUBHAM SEN"/>
        <s v="SYED HUSSAIN"/>
        <s v="RANAJIT MONDAL"/>
        <s v="SAMIR SUR"/>
        <s v="SUBHAJITDAS"/>
        <s v="SUJOY SAHA"/>
        <s v="SUKANTA SAHA"/>
        <s v="TAPASH SUR ROY"/>
        <s v="MANTU SWARGIARY"/>
        <s v="RAJIB DEY"/>
        <s v="RUPESH MANDAL"/>
        <s v="AMIN HARUNBHAI JOGIYA"/>
        <s v="ANKIT B. CHAUHAN"/>
        <s v="BHAVIN DHRUV"/>
        <s v="ISHTIYAQ SHAIKH"/>
        <s v="KARAN BODANA"/>
        <s v="KAUSHIK VALAMJI TANK"/>
        <s v="GAJENDRA SINGH KHINCHI"/>
        <s v="GAURAV MITTAL"/>
        <s v="LOKESH SHARMA"/>
        <s v="LOVEJEET VAISHNAV"/>
        <s v="MANISH SHARMA"/>
        <s v="MANOJ KUMAR"/>
        <s v="RITIK JOSHI"/>
        <s v="SANJAY ARORA"/>
        <s v="VIVEK VYAS"/>
        <s v="NARESH RAJPAL"/>
        <s v="PANKAJ SINGLA"/>
        <s v="SHEELENDRA SINGH"/>
        <s v="GONGALLA ASHOK"/>
        <s v="IRFAN BASHA SHAIKH"/>
        <s v="KOMURELLI MADHUSUDHAN"/>
        <s v="MALISHETTY RAMAKRISHNA"/>
        <s v="PABBA SANTHOSH KUMAR"/>
        <s v="SYED AHMED ZAMA"/>
        <s v="TARIQ YAHYA"/>
        <s v="VAMSEE TATIPAMULA"/>
        <s v="VANAPALLI MAHESHWARRAO"/>
        <s v="ARUN JHA"/>
        <s v="GYAN PRAKASH YADAV"/>
        <s v="MOHAMMAD SAIF ALI RAYEEN"/>
        <s v="NAGRAJ REDDY"/>
        <s v="VIJENDRA VISHWAKARMA"/>
        <s v="VIPIN RAMJEET TIWARI"/>
        <s v="BHASKER M KAKDE"/>
        <s v="CHETAN AMBHORE"/>
        <s v="MUSTUFA SHAIKH"/>
        <s v="SATISH RAMTEKE"/>
        <s v="JANARTHINAM A"/>
        <s v="JOHNSON"/>
        <s v="MABHU BASHA"/>
        <s v="PATHMANABAN G"/>
        <s v="RADHAKRISHNAN M"/>
        <s v="RAJA K"/>
        <s v="RAJASEKAR PUNNIYAKOTTI"/>
        <s v="RAMACHANDRAN R"/>
        <s v="SARAVANAN M"/>
        <s v="SURESHBABU K"/>
        <s v="THOMAS S"/>
        <s v="ABHAY KUMAR"/>
        <s v="DHEERAJ SAINI"/>
        <s v="IKRAM KHAN"/>
        <s v="OM KUMAR"/>
        <s v="UMAKANT MAURYA"/>
        <s v="ASHOK JHA"/>
        <s v="MANGESH PHIRANGE"/>
        <s v="MANISH MURLIDHAR BHALERAO"/>
        <s v="NAGESH FULE"/>
        <s v="PRAVIN PATIL"/>
        <s v="YOGESH PARAB"/>
        <s v="AJAY KUMAR J"/>
        <s v="ASHWANI KUMAR"/>
        <s v="BHARAT KUMAR"/>
        <s v="KAPIL VERMA"/>
        <s v="NARENDER"/>
        <s v="SAJAD AHMAD PARRAY"/>
        <s v="TARUN BANATHIA"/>
        <s v="YASHPAL SINGH"/>
        <s v="AKHILESH SHUKLA"/>
      </sharedItems>
    </cacheField>
    <cacheField name="[Measures].[Distinct Count of Outlet_ID]" caption="Distinct Count of Outlet_ID" numFmtId="0" hierarchy="334" level="32767"/>
    <cacheField name="[Range 2].[Sku_Placed].[Sku_Placed]" caption="Sku_Placed" numFmtId="0" hierarchy="75" level="1">
      <sharedItems containsSemiMixedTypes="0" containsNonDate="0" containsString="0"/>
    </cacheField>
    <cacheField name="[Range 2].[Total_Quantity].[Total_Quantity]" caption="Total_Quantity" numFmtId="0" hierarchy="81" level="1">
      <sharedItems containsSemiMixedTypes="0" containsNonDate="0" containsString="0"/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2" memberValueDatatype="130" unbalanced="0">
      <fieldsUsage count="2">
        <fieldUsage x="-1"/>
        <fieldUsage x="5"/>
      </fieldsUsage>
    </cacheHierarchy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2" memberValueDatatype="20" unbalanced="0">
      <fieldsUsage count="2">
        <fieldUsage x="-1"/>
        <fieldUsage x="6"/>
      </fieldsUsage>
    </cacheHierarchy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87847225" backgroundQuery="1" createdVersion="8" refreshedVersion="8" minRefreshableVersion="3" recordCount="0" supportSubquery="1" supportAdvancedDrill="1" xr:uid="{EB82EE5D-75BD-4B39-903F-F6FD18DBE586}">
  <cacheSource type="external" connectionId="1"/>
  <cacheFields count="4">
    <cacheField name="[Range 2].[Username].[Username]" caption="Username" numFmtId="0" hierarchy="66" level="1">
      <sharedItems count="6">
        <s v="HARVINDER SINGH BHOLA"/>
        <s v="KOMURELLI MADHUSUDHAN"/>
        <s v="RAMESH  KUMAR"/>
        <s v="SAKSHAM KOCHHAR"/>
        <s v="SHISHIR S PANDEY"/>
        <s v="SUNNY JINDAL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Outlet_Category].[Outlet_Category]" caption="Outlet_Category" numFmtId="0" hierarchy="40" level="1">
      <sharedItems containsBlank="1" count="7">
        <m/>
        <s v="MEDICAL"/>
        <s v="MORDEN TRADE"/>
        <s v="NOVELTIES"/>
        <s v="OUTLET"/>
        <s v="RETAIL"/>
        <s v="WHOLESALE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974537" backgroundQuery="1" createdVersion="8" refreshedVersion="8" minRefreshableVersion="3" recordCount="0" supportSubquery="1" supportAdvancedDrill="1" xr:uid="{451BB1AF-FEB0-4281-9737-A470A634E7EF}">
  <cacheSource type="external" connectionId="1"/>
  <cacheFields count="4">
    <cacheField name="[Range 2].[Username].[Username]" caption="Username" numFmtId="0" hierarchy="66" level="1">
      <sharedItems count="8">
        <s v="ABHISHEK SEN"/>
        <s v="ANIRBAN CHOUDHURY"/>
        <s v="HARVINDER SINGH BHOLA"/>
        <s v="KOMURELLI MADHUSUDHAN"/>
        <s v="RAMESH  KUMAR"/>
        <s v="SAKSHAM KOCHHAR"/>
        <s v="SHISHIR S PANDEY"/>
        <s v="SUNNY JINDAL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Measures].[Distinct Count of Order_ID 2]" caption="Distinct Count of Order_ID 2" numFmtId="0" hierarchy="326" level="32767"/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81.338392592595" backgroundQuery="1" createdVersion="8" refreshedVersion="8" minRefreshableVersion="3" recordCount="0" supportSubquery="1" supportAdvancedDrill="1" xr:uid="{2B14A9ED-8F1F-481A-8AD8-02B6B0C05BC1}">
  <cacheSource type="external" connectionId="1"/>
  <cacheFields count="5">
    <cacheField name="[Range 2].[Username].[Username]" caption="Username" numFmtId="0" hierarchy="66" level="1">
      <sharedItems count="11">
        <s v="SHISHIR S PANDEY"/>
        <s v="RAJESH MAURYA"/>
        <s v="SUNNY JINDAL"/>
        <s v="SANJIV JHA"/>
        <s v="JAVED SHAIKH"/>
        <s v="ANAND JAIN"/>
        <s v="SAKSHAM KOCHHAR"/>
        <s v="DINESH SHARMA"/>
        <s v="PRAVEEN PANDEY"/>
        <s v="MUSTAK KHAN"/>
        <s v="UP EAST"/>
      </sharedItems>
    </cacheField>
    <cacheField name="[Range 2].[User_ID].[User_ID]" caption="User_ID" numFmtId="0" hierarchy="63" level="1">
      <sharedItems containsSemiMixedTypes="0" containsString="0" containsNumber="1" containsInteger="1" minValue="10" maxValue="1422" count="121">
        <n v="10"/>
        <n v="11"/>
        <n v="12"/>
        <n v="16"/>
        <n v="33"/>
        <n v="158"/>
        <n v="176"/>
        <n v="215"/>
        <n v="230"/>
        <n v="255"/>
        <n v="260"/>
        <n v="266"/>
        <n v="268"/>
        <n v="269"/>
        <n v="288"/>
        <n v="297"/>
        <n v="299"/>
        <n v="321"/>
        <n v="342"/>
        <n v="344"/>
        <n v="350"/>
        <n v="603"/>
        <n v="604"/>
        <n v="631"/>
        <n v="632"/>
        <n v="682"/>
        <n v="702"/>
        <n v="703"/>
        <n v="715"/>
        <n v="788"/>
        <n v="901"/>
        <n v="902"/>
        <n v="903"/>
        <n v="907"/>
        <n v="909"/>
        <n v="949"/>
        <n v="950"/>
        <n v="951"/>
        <n v="1069"/>
        <n v="1072"/>
        <n v="1074"/>
        <n v="1075"/>
        <n v="1076"/>
        <n v="1081"/>
        <n v="1082"/>
        <n v="1088"/>
        <n v="1089"/>
        <n v="1092"/>
        <n v="1096"/>
        <n v="1115"/>
        <n v="1117"/>
        <n v="1124"/>
        <n v="1125"/>
        <n v="1126"/>
        <n v="1131"/>
        <n v="1132"/>
        <n v="1144"/>
        <n v="1152"/>
        <n v="1166"/>
        <n v="1167"/>
        <n v="1176"/>
        <n v="1178"/>
        <n v="1179"/>
        <n v="1180"/>
        <n v="1181"/>
        <n v="1182"/>
        <n v="1192"/>
        <n v="1202"/>
        <n v="1211"/>
        <n v="1217"/>
        <n v="1218"/>
        <n v="1220"/>
        <n v="1221"/>
        <n v="1227"/>
        <n v="1231"/>
        <n v="1232"/>
        <n v="1237"/>
        <n v="1249"/>
        <n v="1251"/>
        <n v="1258"/>
        <n v="1260"/>
        <n v="1261"/>
        <n v="1272"/>
        <n v="1274"/>
        <n v="1301"/>
        <n v="1302"/>
        <n v="1303"/>
        <n v="1304"/>
        <n v="1305"/>
        <n v="1308"/>
        <n v="1309"/>
        <n v="1315"/>
        <n v="1316"/>
        <n v="1322"/>
        <n v="1325"/>
        <n v="1326"/>
        <n v="1340"/>
        <n v="1341"/>
        <n v="1342"/>
        <n v="1347"/>
        <n v="1348"/>
        <n v="1349"/>
        <n v="1350"/>
        <n v="1351"/>
        <n v="1355"/>
        <n v="1360"/>
        <n v="1366"/>
        <n v="1367"/>
        <n v="1369"/>
        <n v="1370"/>
        <n v="1379"/>
        <n v="1388"/>
        <n v="1389"/>
        <n v="1393"/>
        <n v="1397"/>
        <n v="1398"/>
        <n v="1399"/>
        <n v="1400"/>
        <n v="1403"/>
        <n v="1416"/>
        <n v="1422"/>
      </sharedItems>
      <extLst>
        <ext xmlns:x15="http://schemas.microsoft.com/office/spreadsheetml/2010/11/main" uri="{4F2E5C28-24EA-4eb8-9CBF-B6C8F9C3D259}">
          <x15:cachedUniqueNames>
            <x15:cachedUniqueName index="0" name="[Range 2].[User_ID].&amp;[10]"/>
            <x15:cachedUniqueName index="1" name="[Range 2].[User_ID].&amp;[11]"/>
            <x15:cachedUniqueName index="2" name="[Range 2].[User_ID].&amp;[12]"/>
            <x15:cachedUniqueName index="3" name="[Range 2].[User_ID].&amp;[16]"/>
            <x15:cachedUniqueName index="4" name="[Range 2].[User_ID].&amp;[33]"/>
            <x15:cachedUniqueName index="5" name="[Range 2].[User_ID].&amp;[158]"/>
            <x15:cachedUniqueName index="6" name="[Range 2].[User_ID].&amp;[176]"/>
            <x15:cachedUniqueName index="7" name="[Range 2].[User_ID].&amp;[215]"/>
            <x15:cachedUniqueName index="8" name="[Range 2].[User_ID].&amp;[230]"/>
            <x15:cachedUniqueName index="9" name="[Range 2].[User_ID].&amp;[255]"/>
            <x15:cachedUniqueName index="10" name="[Range 2].[User_ID].&amp;[260]"/>
            <x15:cachedUniqueName index="11" name="[Range 2].[User_ID].&amp;[266]"/>
            <x15:cachedUniqueName index="12" name="[Range 2].[User_ID].&amp;[268]"/>
            <x15:cachedUniqueName index="13" name="[Range 2].[User_ID].&amp;[269]"/>
            <x15:cachedUniqueName index="14" name="[Range 2].[User_ID].&amp;[288]"/>
            <x15:cachedUniqueName index="15" name="[Range 2].[User_ID].&amp;[297]"/>
            <x15:cachedUniqueName index="16" name="[Range 2].[User_ID].&amp;[299]"/>
            <x15:cachedUniqueName index="17" name="[Range 2].[User_ID].&amp;[321]"/>
            <x15:cachedUniqueName index="18" name="[Range 2].[User_ID].&amp;[342]"/>
            <x15:cachedUniqueName index="19" name="[Range 2].[User_ID].&amp;[344]"/>
            <x15:cachedUniqueName index="20" name="[Range 2].[User_ID].&amp;[350]"/>
            <x15:cachedUniqueName index="21" name="[Range 2].[User_ID].&amp;[603]"/>
            <x15:cachedUniqueName index="22" name="[Range 2].[User_ID].&amp;[604]"/>
            <x15:cachedUniqueName index="23" name="[Range 2].[User_ID].&amp;[631]"/>
            <x15:cachedUniqueName index="24" name="[Range 2].[User_ID].&amp;[632]"/>
            <x15:cachedUniqueName index="25" name="[Range 2].[User_ID].&amp;[682]"/>
            <x15:cachedUniqueName index="26" name="[Range 2].[User_ID].&amp;[702]"/>
            <x15:cachedUniqueName index="27" name="[Range 2].[User_ID].&amp;[703]"/>
            <x15:cachedUniqueName index="28" name="[Range 2].[User_ID].&amp;[715]"/>
            <x15:cachedUniqueName index="29" name="[Range 2].[User_ID].&amp;[788]"/>
            <x15:cachedUniqueName index="30" name="[Range 2].[User_ID].&amp;[901]"/>
            <x15:cachedUniqueName index="31" name="[Range 2].[User_ID].&amp;[902]"/>
            <x15:cachedUniqueName index="32" name="[Range 2].[User_ID].&amp;[903]"/>
            <x15:cachedUniqueName index="33" name="[Range 2].[User_ID].&amp;[907]"/>
            <x15:cachedUniqueName index="34" name="[Range 2].[User_ID].&amp;[909]"/>
            <x15:cachedUniqueName index="35" name="[Range 2].[User_ID].&amp;[949]"/>
            <x15:cachedUniqueName index="36" name="[Range 2].[User_ID].&amp;[950]"/>
            <x15:cachedUniqueName index="37" name="[Range 2].[User_ID].&amp;[951]"/>
            <x15:cachedUniqueName index="38" name="[Range 2].[User_ID].&amp;[1069]"/>
            <x15:cachedUniqueName index="39" name="[Range 2].[User_ID].&amp;[1072]"/>
            <x15:cachedUniqueName index="40" name="[Range 2].[User_ID].&amp;[1074]"/>
            <x15:cachedUniqueName index="41" name="[Range 2].[User_ID].&amp;[1075]"/>
            <x15:cachedUniqueName index="42" name="[Range 2].[User_ID].&amp;[1076]"/>
            <x15:cachedUniqueName index="43" name="[Range 2].[User_ID].&amp;[1081]"/>
            <x15:cachedUniqueName index="44" name="[Range 2].[User_ID].&amp;[1082]"/>
            <x15:cachedUniqueName index="45" name="[Range 2].[User_ID].&amp;[1088]"/>
            <x15:cachedUniqueName index="46" name="[Range 2].[User_ID].&amp;[1089]"/>
            <x15:cachedUniqueName index="47" name="[Range 2].[User_ID].&amp;[1092]"/>
            <x15:cachedUniqueName index="48" name="[Range 2].[User_ID].&amp;[1096]"/>
            <x15:cachedUniqueName index="49" name="[Range 2].[User_ID].&amp;[1115]"/>
            <x15:cachedUniqueName index="50" name="[Range 2].[User_ID].&amp;[1117]"/>
            <x15:cachedUniqueName index="51" name="[Range 2].[User_ID].&amp;[1124]"/>
            <x15:cachedUniqueName index="52" name="[Range 2].[User_ID].&amp;[1125]"/>
            <x15:cachedUniqueName index="53" name="[Range 2].[User_ID].&amp;[1126]"/>
            <x15:cachedUniqueName index="54" name="[Range 2].[User_ID].&amp;[1131]"/>
            <x15:cachedUniqueName index="55" name="[Range 2].[User_ID].&amp;[1132]"/>
            <x15:cachedUniqueName index="56" name="[Range 2].[User_ID].&amp;[1144]"/>
            <x15:cachedUniqueName index="57" name="[Range 2].[User_ID].&amp;[1152]"/>
            <x15:cachedUniqueName index="58" name="[Range 2].[User_ID].&amp;[1166]"/>
            <x15:cachedUniqueName index="59" name="[Range 2].[User_ID].&amp;[1167]"/>
            <x15:cachedUniqueName index="60" name="[Range 2].[User_ID].&amp;[1176]"/>
            <x15:cachedUniqueName index="61" name="[Range 2].[User_ID].&amp;[1178]"/>
            <x15:cachedUniqueName index="62" name="[Range 2].[User_ID].&amp;[1179]"/>
            <x15:cachedUniqueName index="63" name="[Range 2].[User_ID].&amp;[1180]"/>
            <x15:cachedUniqueName index="64" name="[Range 2].[User_ID].&amp;[1181]"/>
            <x15:cachedUniqueName index="65" name="[Range 2].[User_ID].&amp;[1182]"/>
            <x15:cachedUniqueName index="66" name="[Range 2].[User_ID].&amp;[1192]"/>
            <x15:cachedUniqueName index="67" name="[Range 2].[User_ID].&amp;[1202]"/>
            <x15:cachedUniqueName index="68" name="[Range 2].[User_ID].&amp;[1211]"/>
            <x15:cachedUniqueName index="69" name="[Range 2].[User_ID].&amp;[1217]"/>
            <x15:cachedUniqueName index="70" name="[Range 2].[User_ID].&amp;[1218]"/>
            <x15:cachedUniqueName index="71" name="[Range 2].[User_ID].&amp;[1220]"/>
            <x15:cachedUniqueName index="72" name="[Range 2].[User_ID].&amp;[1221]"/>
            <x15:cachedUniqueName index="73" name="[Range 2].[User_ID].&amp;[1227]"/>
            <x15:cachedUniqueName index="74" name="[Range 2].[User_ID].&amp;[1231]"/>
            <x15:cachedUniqueName index="75" name="[Range 2].[User_ID].&amp;[1232]"/>
            <x15:cachedUniqueName index="76" name="[Range 2].[User_ID].&amp;[1237]"/>
            <x15:cachedUniqueName index="77" name="[Range 2].[User_ID].&amp;[1249]"/>
            <x15:cachedUniqueName index="78" name="[Range 2].[User_ID].&amp;[1251]"/>
            <x15:cachedUniqueName index="79" name="[Range 2].[User_ID].&amp;[1258]"/>
            <x15:cachedUniqueName index="80" name="[Range 2].[User_ID].&amp;[1260]"/>
            <x15:cachedUniqueName index="81" name="[Range 2].[User_ID].&amp;[1261]"/>
            <x15:cachedUniqueName index="82" name="[Range 2].[User_ID].&amp;[1272]"/>
            <x15:cachedUniqueName index="83" name="[Range 2].[User_ID].&amp;[1274]"/>
            <x15:cachedUniqueName index="84" name="[Range 2].[User_ID].&amp;[1301]"/>
            <x15:cachedUniqueName index="85" name="[Range 2].[User_ID].&amp;[1302]"/>
            <x15:cachedUniqueName index="86" name="[Range 2].[User_ID].&amp;[1303]"/>
            <x15:cachedUniqueName index="87" name="[Range 2].[User_ID].&amp;[1304]"/>
            <x15:cachedUniqueName index="88" name="[Range 2].[User_ID].&amp;[1305]"/>
            <x15:cachedUniqueName index="89" name="[Range 2].[User_ID].&amp;[1308]"/>
            <x15:cachedUniqueName index="90" name="[Range 2].[User_ID].&amp;[1309]"/>
            <x15:cachedUniqueName index="91" name="[Range 2].[User_ID].&amp;[1315]"/>
            <x15:cachedUniqueName index="92" name="[Range 2].[User_ID].&amp;[1316]"/>
            <x15:cachedUniqueName index="93" name="[Range 2].[User_ID].&amp;[1322]"/>
            <x15:cachedUniqueName index="94" name="[Range 2].[User_ID].&amp;[1325]"/>
            <x15:cachedUniqueName index="95" name="[Range 2].[User_ID].&amp;[1326]"/>
            <x15:cachedUniqueName index="96" name="[Range 2].[User_ID].&amp;[1340]"/>
            <x15:cachedUniqueName index="97" name="[Range 2].[User_ID].&amp;[1341]"/>
            <x15:cachedUniqueName index="98" name="[Range 2].[User_ID].&amp;[1342]"/>
            <x15:cachedUniqueName index="99" name="[Range 2].[User_ID].&amp;[1347]"/>
            <x15:cachedUniqueName index="100" name="[Range 2].[User_ID].&amp;[1348]"/>
            <x15:cachedUniqueName index="101" name="[Range 2].[User_ID].&amp;[1349]"/>
            <x15:cachedUniqueName index="102" name="[Range 2].[User_ID].&amp;[1350]"/>
            <x15:cachedUniqueName index="103" name="[Range 2].[User_ID].&amp;[1351]"/>
            <x15:cachedUniqueName index="104" name="[Range 2].[User_ID].&amp;[1355]"/>
            <x15:cachedUniqueName index="105" name="[Range 2].[User_ID].&amp;[1360]"/>
            <x15:cachedUniqueName index="106" name="[Range 2].[User_ID].&amp;[1366]"/>
            <x15:cachedUniqueName index="107" name="[Range 2].[User_ID].&amp;[1367]"/>
            <x15:cachedUniqueName index="108" name="[Range 2].[User_ID].&amp;[1369]"/>
            <x15:cachedUniqueName index="109" name="[Range 2].[User_ID].&amp;[1370]"/>
            <x15:cachedUniqueName index="110" name="[Range 2].[User_ID].&amp;[1379]"/>
            <x15:cachedUniqueName index="111" name="[Range 2].[User_ID].&amp;[1388]"/>
            <x15:cachedUniqueName index="112" name="[Range 2].[User_ID].&amp;[1389]"/>
            <x15:cachedUniqueName index="113" name="[Range 2].[User_ID].&amp;[1393]"/>
            <x15:cachedUniqueName index="114" name="[Range 2].[User_ID].&amp;[1397]"/>
            <x15:cachedUniqueName index="115" name="[Range 2].[User_ID].&amp;[1398]"/>
            <x15:cachedUniqueName index="116" name="[Range 2].[User_ID].&amp;[1399]"/>
            <x15:cachedUniqueName index="117" name="[Range 2].[User_ID].&amp;[1400]"/>
            <x15:cachedUniqueName index="118" name="[Range 2].[User_ID].&amp;[1403]"/>
            <x15:cachedUniqueName index="119" name="[Range 2].[User_ID].&amp;[1416]"/>
            <x15:cachedUniqueName index="120" name="[Range 2].[User_ID].&amp;[1422]"/>
          </x15:cachedUniqueNames>
        </ext>
      </extLst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User].[User]" caption="User" numFmtId="0" hierarchy="65" level="1">
      <sharedItems count="121">
        <s v="ASHOK JHA"/>
        <s v="YOGESH PARAB"/>
        <s v="PRAVIN PATIL"/>
        <s v="NAGESH FULE"/>
        <s v="ABHISHEK SHAKYA"/>
        <s v="BHUVNESH KUMAR"/>
        <s v="KAMAL KUMAR"/>
        <s v="MUNESHWAR YADAV"/>
        <s v="SHUBHAM SEN"/>
        <s v="GYAN PRAKASH YADAV"/>
        <s v="BHARAT KUMAR"/>
        <s v="IRFAN HAZZARI"/>
        <s v="SYED HUSSAIN"/>
        <s v="SAHIL WADHAWAN"/>
        <s v="MANMOHAN SINGH YADAV"/>
        <s v="IKRAM KHAN"/>
        <s v="MANISH MURLIDHAR BHALERAO"/>
        <s v="PANKAJ KUMAR"/>
        <s v="SANJAY ARORA"/>
        <s v="ANKIT B. CHAUHAN"/>
        <s v="SHEELENDRA SINGH"/>
        <s v="AMIN HARUNBHAI JOGIYA"/>
        <s v="KAUSHIK VALAMJI TANK"/>
        <s v="SHASHANK BANGAR"/>
        <s v="GAJENDRA SINGH KHINCHI"/>
        <s v="SUNNY JINDAL"/>
        <s v="GAURAV KUMAR"/>
        <s v="NITIN KUMAR SHARMA"/>
        <s v="AJAY KUMAR"/>
        <s v="ASHWANI KUMAR"/>
        <s v="SONAM CHAUHAN"/>
        <s v="SATNAM SINGH"/>
        <s v="RITHIK LUTHRA"/>
        <s v="SAJAD AHMAD PARRAY"/>
        <s v="SATISH RAMTEKE"/>
        <s v="VIVEK VYAS"/>
        <s v="VISHAL SACHDEVA"/>
        <s v="SUMIT KUMAR"/>
        <s v="VIVEK PATHAK"/>
        <s v="ARUN JHA"/>
        <s v="SHATRUNJAY TIWARI"/>
        <s v="LOKESH SHARMA"/>
        <s v="SACHIN YADAV"/>
        <s v="PANKAJ SINGLA"/>
        <s v="MOHAMMAD SAIF ALI RAYEEN"/>
        <s v="VIJAY SOLAT"/>
        <s v="KETAN PANWALA"/>
        <s v="MOHANVEER NAGAR"/>
        <s v="GOVIND SEN"/>
        <s v="MUKESH KASHYAP"/>
        <s v="NAGRAJ REDDY"/>
        <s v="AJAY KUMAR J"/>
        <s v="BHAVIN DHRUV"/>
        <s v="VIJENDRA VISHWAKARMA"/>
        <s v="VIPIN RAMJEET TIWARI"/>
        <s v="AKHILESH SHUKLA"/>
        <s v="DHEERAJ SAINI"/>
        <s v="KOMURELLI MADHUSUDHAN"/>
        <s v="LAL CHAND CHUARASIA"/>
        <s v="CHANDAN KUMAR"/>
        <s v="SATISH KUMAR"/>
        <s v="THOMAS S"/>
        <s v="S GAJENDRAN"/>
        <s v="RAJA K"/>
        <s v="ABHAY KUMAR"/>
        <s v="ALOK MARAVI"/>
        <s v="VIPIN BUDDHA"/>
        <s v="MALISHETTY RAMAKRISHNA"/>
        <s v="MANISH SHARMA"/>
        <s v="SURESHBABU K"/>
        <s v="RAJASEKAR PUNNIYAKOTTI"/>
        <s v="JOHNSON"/>
        <s v="PATHMANABAN G"/>
        <s v="SYED AHMED ZAMA"/>
        <s v="MANOJ KUMAR"/>
        <s v="GAURAV MITTAL"/>
        <s v="LOVEJEET VAISHNAV"/>
        <s v="MINKAL SENGAR"/>
        <s v="ISHTIYAQ SHAIKH"/>
        <s v="TAPASH SUR ROY"/>
        <s v="RANAJIT MONDAL"/>
        <s v="SAMIR SUR"/>
        <s v="CHETAN AMBHORE"/>
        <s v="SWAPAN BARMAN"/>
        <s v="SUBHAJITDAS"/>
        <s v="GONGALLA ASHOK"/>
        <s v="RAMESH DASARI"/>
        <s v="VENKATESH MADUGULA"/>
        <s v="IRFAN BASHA SHAIKH"/>
        <s v="VANAPALLI MAHESHWARRAO"/>
        <s v="BHASKER M KAKDE"/>
        <s v="MANTU SWARGIARY"/>
        <s v="MUSTUFA SHAIKH"/>
        <s v="OM KUMAR"/>
        <s v="SANTHOSH GRANDHI"/>
        <s v="SUJOY SAHA"/>
        <s v="YASHPAL SINGH"/>
        <s v="NARESH RAJPAL"/>
        <s v="SUKANTA SAHA"/>
        <s v="SANJAY KUMAR"/>
        <s v="RAJIB DEY"/>
        <s v="RAJESH VERMA"/>
        <s v="KAPIL VERMA"/>
        <s v="NARENDER"/>
        <s v="RAJ KHINDER"/>
        <s v="UMAKANT MAURYA"/>
        <s v="JANARTHINAM A"/>
        <s v="RADHAKRISHNAN M"/>
        <s v="ANKUSH TAKLE"/>
        <s v="LOVE SAINI"/>
        <s v="VINOTHKUMAR S"/>
        <s v="PABBA SANTHOSH KUMAR"/>
        <s v="TARIQ YAHYA"/>
        <s v="RITIK JOSHI"/>
        <s v="SANDEEP SAHA"/>
        <s v="RAKESH KUMAR"/>
        <s v="RUPESH MANDAL"/>
        <s v="KARAN BODANA"/>
        <s v="MABHU BASHA"/>
        <s v="KARMENDRA SINGH"/>
        <s v="MANGESH PHIRANGE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2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2" memberValueDatatype="20" unbalanced="0">
      <fieldsUsage count="2">
        <fieldUsage x="-1"/>
        <fieldUsage x="1"/>
      </fieldsUsage>
    </cacheHierarchy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2" memberValueDatatype="130" unbalanced="0">
      <fieldsUsage count="2">
        <fieldUsage x="-1"/>
        <fieldUsage x="4"/>
      </fieldsUsage>
    </cacheHierarchy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6.529705092595" backgroundQuery="1" createdVersion="8" refreshedVersion="8" minRefreshableVersion="3" recordCount="0" supportSubquery="1" supportAdvancedDrill="1" xr:uid="{209FFA8D-4392-4B9F-AD85-EF7A6DF312BA}">
  <cacheSource type="external" connectionId="1"/>
  <cacheFields count="6">
    <cacheField name="[Range 1].[Order_State].[Order_State]" caption="Order_State" numFmtId="0" hierarchy="2" level="1">
      <sharedItems containsSemiMixedTypes="0" containsNonDate="0" containsString="0"/>
    </cacheField>
    <cacheField name="[Measures].[Sum of W/O gst]" caption="Sum of W/O gst" numFmtId="0" hierarchy="323" level="32767"/>
    <cacheField name="[Range 1].[Order_Date].[Order_Date]" caption="Order_Date" numFmtId="0" hierarchy="6" level="1">
      <sharedItems containsSemiMixedTypes="0" containsNonDate="0" containsString="0"/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Order_id].[Order_id]" caption="Order_id" numFmtId="0" hierarchy="1" level="1">
      <sharedItems containsSemiMixedTypes="0" containsNonDate="0" containsString="0"/>
    </cacheField>
    <cacheField name="[Range 1].[Subzones].[Subzones]" caption="Subzones" numFmtId="0" hierarchy="25" level="1">
      <sharedItems count="19">
        <s v="ANDHRA PRADESH"/>
        <s v="ASSAM"/>
        <s v="DELHI"/>
        <s v="GOA"/>
        <s v="GUJRAT"/>
        <s v="HARYANA"/>
        <s v="JAMMU &amp; KASHMIR"/>
        <s v="MADHYA PRADESH"/>
        <s v="MAHARASHTRA"/>
        <s v="MUMBAI"/>
        <s v="NAGPUR"/>
        <s v="PUNJAB"/>
        <s v="RAJASTHAN"/>
        <s v="TAMIL NADU"/>
        <s v="TELANGANA"/>
        <s v="UP EAST"/>
        <s v="UP WEST"/>
        <s v="UTTARAKHAND"/>
        <s v="WEST BENGAL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2" memberValueDatatype="20" unbalanced="0">
      <fieldsUsage count="2">
        <fieldUsage x="-1"/>
        <fieldUsage x="4"/>
      </fieldsUsage>
    </cacheHierarchy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2" memberValueDatatype="130" unbalanced="0">
      <fieldsUsage count="2">
        <fieldUsage x="-1"/>
        <fieldUsage x="5"/>
      </fieldsUsage>
    </cacheHierarchy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6.529707638889" backgroundQuery="1" createdVersion="8" refreshedVersion="8" minRefreshableVersion="3" recordCount="0" supportSubquery="1" supportAdvancedDrill="1" xr:uid="{90314F2B-9E24-4541-8E82-93B3FEE92729}">
  <cacheSource type="external" connectionId="1"/>
  <cacheFields count="5">
    <cacheField name="[Range 1].[Order_State].[Order_State]" caption="Order_State" numFmtId="0" hierarchy="2" level="1">
      <sharedItems containsSemiMixedTypes="0" containsNonDate="0" containsString="0"/>
    </cacheField>
    <cacheField name="[Measures].[Sum of W/O gst]" caption="Sum of W/O gst" numFmtId="0" hierarchy="323" level="32767"/>
    <cacheField name="[Range 1].[Order_Date].[Order_Date]" caption="Order_Date" numFmtId="0" hierarchy="6" level="1">
      <sharedItems containsSemiMixedTypes="0" containsNonDate="0" containsString="0"/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Subzones].[Subzones]" caption="Subzones" numFmtId="0" hierarchy="25" level="1">
      <sharedItems containsNonDate="0" containsString="0" containsBlank="1" count="1">
        <m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6.529725" backgroundQuery="1" createdVersion="8" refreshedVersion="8" minRefreshableVersion="3" recordCount="0" supportSubquery="1" supportAdvancedDrill="1" xr:uid="{0E5A37BC-139F-4E5B-AE0A-558335B9AB2D}">
  <cacheSource type="external" connectionId="1"/>
  <cacheFields count="5">
    <cacheField name="[Range 1].[Order_State].[Order_State]" caption="Order_State" numFmtId="0" hierarchy="2" level="1">
      <sharedItems containsSemiMixedTypes="0" containsNonDate="0" containsString="0"/>
    </cacheField>
    <cacheField name="[Measures].[Sum of W/O gst]" caption="Sum of W/O gst" numFmtId="0" hierarchy="323" level="32767"/>
    <cacheField name="[Range 1].[Order_Date].[Order_Date]" caption="Order_Date" numFmtId="0" hierarchy="6" level="1">
      <sharedItems containsSemiMixedTypes="0" containsNonDate="0" containsString="0"/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Distributor_ID].[Distributor_ID]" caption="Distributor_ID" numFmtId="0" hierarchy="9" level="1">
      <sharedItems containsSemiMixedTypes="0" containsString="0" containsNumber="1" containsInteger="1" minValue="1" maxValue="745" count="145">
        <n v="1"/>
        <n v="9"/>
        <n v="10"/>
        <n v="14"/>
        <n v="17"/>
        <n v="28"/>
        <n v="29"/>
        <n v="32"/>
        <n v="108"/>
        <n v="109"/>
        <n v="119"/>
        <n v="122"/>
        <n v="154"/>
        <n v="196"/>
        <n v="201"/>
        <n v="230"/>
        <n v="234"/>
        <n v="238"/>
        <n v="239"/>
        <n v="242"/>
        <n v="252"/>
        <n v="256"/>
        <n v="259"/>
        <n v="261"/>
        <n v="264"/>
        <n v="274"/>
        <n v="279"/>
        <n v="280"/>
        <n v="281"/>
        <n v="283"/>
        <n v="284"/>
        <n v="292"/>
        <n v="298"/>
        <n v="299"/>
        <n v="302"/>
        <n v="304"/>
        <n v="320"/>
        <n v="331"/>
        <n v="332"/>
        <n v="333"/>
        <n v="336"/>
        <n v="337"/>
        <n v="338"/>
        <n v="341"/>
        <n v="342"/>
        <n v="346"/>
        <n v="363"/>
        <n v="364"/>
        <n v="365"/>
        <n v="368"/>
        <n v="386"/>
        <n v="394"/>
        <n v="396"/>
        <n v="398"/>
        <n v="399"/>
        <n v="400"/>
        <n v="404"/>
        <n v="406"/>
        <n v="409"/>
        <n v="411"/>
        <n v="435"/>
        <n v="437"/>
        <n v="440"/>
        <n v="449"/>
        <n v="460"/>
        <n v="479"/>
        <n v="481"/>
        <n v="483"/>
        <n v="485"/>
        <n v="488"/>
        <n v="498"/>
        <n v="501"/>
        <n v="502"/>
        <n v="504"/>
        <n v="508"/>
        <n v="524"/>
        <n v="525"/>
        <n v="537"/>
        <n v="542"/>
        <n v="548"/>
        <n v="554"/>
        <n v="559"/>
        <n v="567"/>
        <n v="568"/>
        <n v="570"/>
        <n v="575"/>
        <n v="579"/>
        <n v="582"/>
        <n v="583"/>
        <n v="590"/>
        <n v="591"/>
        <n v="594"/>
        <n v="595"/>
        <n v="607"/>
        <n v="611"/>
        <n v="612"/>
        <n v="614"/>
        <n v="619"/>
        <n v="624"/>
        <n v="625"/>
        <n v="626"/>
        <n v="627"/>
        <n v="633"/>
        <n v="634"/>
        <n v="644"/>
        <n v="645"/>
        <n v="646"/>
        <n v="650"/>
        <n v="660"/>
        <n v="662"/>
        <n v="670"/>
        <n v="671"/>
        <n v="676"/>
        <n v="679"/>
        <n v="682"/>
        <n v="684"/>
        <n v="685"/>
        <n v="689"/>
        <n v="690"/>
        <n v="691"/>
        <n v="700"/>
        <n v="703"/>
        <n v="710"/>
        <n v="713"/>
        <n v="714"/>
        <n v="717"/>
        <n v="718"/>
        <n v="719"/>
        <n v="723"/>
        <n v="724"/>
        <n v="725"/>
        <n v="726"/>
        <n v="729"/>
        <n v="732"/>
        <n v="735"/>
        <n v="736"/>
        <n v="737"/>
        <n v="738"/>
        <n v="739"/>
        <n v="740"/>
        <n v="741"/>
        <n v="742"/>
        <n v="743"/>
        <n v="744"/>
        <n v="745"/>
      </sharedItems>
      <extLst>
        <ext xmlns:x15="http://schemas.microsoft.com/office/spreadsheetml/2010/11/main" uri="{4F2E5C28-24EA-4eb8-9CBF-B6C8F9C3D259}">
          <x15:cachedUniqueNames>
            <x15:cachedUniqueName index="0" name="[Range 1].[Distributor_ID].&amp;[1]"/>
            <x15:cachedUniqueName index="1" name="[Range 1].[Distributor_ID].&amp;[9]"/>
            <x15:cachedUniqueName index="2" name="[Range 1].[Distributor_ID].&amp;[10]"/>
            <x15:cachedUniqueName index="3" name="[Range 1].[Distributor_ID].&amp;[14]"/>
            <x15:cachedUniqueName index="4" name="[Range 1].[Distributor_ID].&amp;[17]"/>
            <x15:cachedUniqueName index="5" name="[Range 1].[Distributor_ID].&amp;[28]"/>
            <x15:cachedUniqueName index="6" name="[Range 1].[Distributor_ID].&amp;[29]"/>
            <x15:cachedUniqueName index="7" name="[Range 1].[Distributor_ID].&amp;[32]"/>
            <x15:cachedUniqueName index="8" name="[Range 1].[Distributor_ID].&amp;[108]"/>
            <x15:cachedUniqueName index="9" name="[Range 1].[Distributor_ID].&amp;[109]"/>
            <x15:cachedUniqueName index="10" name="[Range 1].[Distributor_ID].&amp;[119]"/>
            <x15:cachedUniqueName index="11" name="[Range 1].[Distributor_ID].&amp;[122]"/>
            <x15:cachedUniqueName index="12" name="[Range 1].[Distributor_ID].&amp;[154]"/>
            <x15:cachedUniqueName index="13" name="[Range 1].[Distributor_ID].&amp;[196]"/>
            <x15:cachedUniqueName index="14" name="[Range 1].[Distributor_ID].&amp;[201]"/>
            <x15:cachedUniqueName index="15" name="[Range 1].[Distributor_ID].&amp;[230]"/>
            <x15:cachedUniqueName index="16" name="[Range 1].[Distributor_ID].&amp;[234]"/>
            <x15:cachedUniqueName index="17" name="[Range 1].[Distributor_ID].&amp;[238]"/>
            <x15:cachedUniqueName index="18" name="[Range 1].[Distributor_ID].&amp;[239]"/>
            <x15:cachedUniqueName index="19" name="[Range 1].[Distributor_ID].&amp;[242]"/>
            <x15:cachedUniqueName index="20" name="[Range 1].[Distributor_ID].&amp;[252]"/>
            <x15:cachedUniqueName index="21" name="[Range 1].[Distributor_ID].&amp;[256]"/>
            <x15:cachedUniqueName index="22" name="[Range 1].[Distributor_ID].&amp;[259]"/>
            <x15:cachedUniqueName index="23" name="[Range 1].[Distributor_ID].&amp;[261]"/>
            <x15:cachedUniqueName index="24" name="[Range 1].[Distributor_ID].&amp;[264]"/>
            <x15:cachedUniqueName index="25" name="[Range 1].[Distributor_ID].&amp;[274]"/>
            <x15:cachedUniqueName index="26" name="[Range 1].[Distributor_ID].&amp;[279]"/>
            <x15:cachedUniqueName index="27" name="[Range 1].[Distributor_ID].&amp;[280]"/>
            <x15:cachedUniqueName index="28" name="[Range 1].[Distributor_ID].&amp;[281]"/>
            <x15:cachedUniqueName index="29" name="[Range 1].[Distributor_ID].&amp;[283]"/>
            <x15:cachedUniqueName index="30" name="[Range 1].[Distributor_ID].&amp;[284]"/>
            <x15:cachedUniqueName index="31" name="[Range 1].[Distributor_ID].&amp;[292]"/>
            <x15:cachedUniqueName index="32" name="[Range 1].[Distributor_ID].&amp;[298]"/>
            <x15:cachedUniqueName index="33" name="[Range 1].[Distributor_ID].&amp;[299]"/>
            <x15:cachedUniqueName index="34" name="[Range 1].[Distributor_ID].&amp;[302]"/>
            <x15:cachedUniqueName index="35" name="[Range 1].[Distributor_ID].&amp;[304]"/>
            <x15:cachedUniqueName index="36" name="[Range 1].[Distributor_ID].&amp;[320]"/>
            <x15:cachedUniqueName index="37" name="[Range 1].[Distributor_ID].&amp;[331]"/>
            <x15:cachedUniqueName index="38" name="[Range 1].[Distributor_ID].&amp;[332]"/>
            <x15:cachedUniqueName index="39" name="[Range 1].[Distributor_ID].&amp;[333]"/>
            <x15:cachedUniqueName index="40" name="[Range 1].[Distributor_ID].&amp;[336]"/>
            <x15:cachedUniqueName index="41" name="[Range 1].[Distributor_ID].&amp;[337]"/>
            <x15:cachedUniqueName index="42" name="[Range 1].[Distributor_ID].&amp;[338]"/>
            <x15:cachedUniqueName index="43" name="[Range 1].[Distributor_ID].&amp;[341]"/>
            <x15:cachedUniqueName index="44" name="[Range 1].[Distributor_ID].&amp;[342]"/>
            <x15:cachedUniqueName index="45" name="[Range 1].[Distributor_ID].&amp;[346]"/>
            <x15:cachedUniqueName index="46" name="[Range 1].[Distributor_ID].&amp;[363]"/>
            <x15:cachedUniqueName index="47" name="[Range 1].[Distributor_ID].&amp;[364]"/>
            <x15:cachedUniqueName index="48" name="[Range 1].[Distributor_ID].&amp;[365]"/>
            <x15:cachedUniqueName index="49" name="[Range 1].[Distributor_ID].&amp;[368]"/>
            <x15:cachedUniqueName index="50" name="[Range 1].[Distributor_ID].&amp;[386]"/>
            <x15:cachedUniqueName index="51" name="[Range 1].[Distributor_ID].&amp;[394]"/>
            <x15:cachedUniqueName index="52" name="[Range 1].[Distributor_ID].&amp;[396]"/>
            <x15:cachedUniqueName index="53" name="[Range 1].[Distributor_ID].&amp;[398]"/>
            <x15:cachedUniqueName index="54" name="[Range 1].[Distributor_ID].&amp;[399]"/>
            <x15:cachedUniqueName index="55" name="[Range 1].[Distributor_ID].&amp;[400]"/>
            <x15:cachedUniqueName index="56" name="[Range 1].[Distributor_ID].&amp;[404]"/>
            <x15:cachedUniqueName index="57" name="[Range 1].[Distributor_ID].&amp;[406]"/>
            <x15:cachedUniqueName index="58" name="[Range 1].[Distributor_ID].&amp;[409]"/>
            <x15:cachedUniqueName index="59" name="[Range 1].[Distributor_ID].&amp;[411]"/>
            <x15:cachedUniqueName index="60" name="[Range 1].[Distributor_ID].&amp;[435]"/>
            <x15:cachedUniqueName index="61" name="[Range 1].[Distributor_ID].&amp;[437]"/>
            <x15:cachedUniqueName index="62" name="[Range 1].[Distributor_ID].&amp;[440]"/>
            <x15:cachedUniqueName index="63" name="[Range 1].[Distributor_ID].&amp;[449]"/>
            <x15:cachedUniqueName index="64" name="[Range 1].[Distributor_ID].&amp;[460]"/>
            <x15:cachedUniqueName index="65" name="[Range 1].[Distributor_ID].&amp;[479]"/>
            <x15:cachedUniqueName index="66" name="[Range 1].[Distributor_ID].&amp;[481]"/>
            <x15:cachedUniqueName index="67" name="[Range 1].[Distributor_ID].&amp;[483]"/>
            <x15:cachedUniqueName index="68" name="[Range 1].[Distributor_ID].&amp;[485]"/>
            <x15:cachedUniqueName index="69" name="[Range 1].[Distributor_ID].&amp;[488]"/>
            <x15:cachedUniqueName index="70" name="[Range 1].[Distributor_ID].&amp;[498]"/>
            <x15:cachedUniqueName index="71" name="[Range 1].[Distributor_ID].&amp;[501]"/>
            <x15:cachedUniqueName index="72" name="[Range 1].[Distributor_ID].&amp;[502]"/>
            <x15:cachedUniqueName index="73" name="[Range 1].[Distributor_ID].&amp;[504]"/>
            <x15:cachedUniqueName index="74" name="[Range 1].[Distributor_ID].&amp;[508]"/>
            <x15:cachedUniqueName index="75" name="[Range 1].[Distributor_ID].&amp;[524]"/>
            <x15:cachedUniqueName index="76" name="[Range 1].[Distributor_ID].&amp;[525]"/>
            <x15:cachedUniqueName index="77" name="[Range 1].[Distributor_ID].&amp;[537]"/>
            <x15:cachedUniqueName index="78" name="[Range 1].[Distributor_ID].&amp;[542]"/>
            <x15:cachedUniqueName index="79" name="[Range 1].[Distributor_ID].&amp;[548]"/>
            <x15:cachedUniqueName index="80" name="[Range 1].[Distributor_ID].&amp;[554]"/>
            <x15:cachedUniqueName index="81" name="[Range 1].[Distributor_ID].&amp;[559]"/>
            <x15:cachedUniqueName index="82" name="[Range 1].[Distributor_ID].&amp;[567]"/>
            <x15:cachedUniqueName index="83" name="[Range 1].[Distributor_ID].&amp;[568]"/>
            <x15:cachedUniqueName index="84" name="[Range 1].[Distributor_ID].&amp;[570]"/>
            <x15:cachedUniqueName index="85" name="[Range 1].[Distributor_ID].&amp;[575]"/>
            <x15:cachedUniqueName index="86" name="[Range 1].[Distributor_ID].&amp;[579]"/>
            <x15:cachedUniqueName index="87" name="[Range 1].[Distributor_ID].&amp;[582]"/>
            <x15:cachedUniqueName index="88" name="[Range 1].[Distributor_ID].&amp;[583]"/>
            <x15:cachedUniqueName index="89" name="[Range 1].[Distributor_ID].&amp;[590]"/>
            <x15:cachedUniqueName index="90" name="[Range 1].[Distributor_ID].&amp;[591]"/>
            <x15:cachedUniqueName index="91" name="[Range 1].[Distributor_ID].&amp;[594]"/>
            <x15:cachedUniqueName index="92" name="[Range 1].[Distributor_ID].&amp;[595]"/>
            <x15:cachedUniqueName index="93" name="[Range 1].[Distributor_ID].&amp;[607]"/>
            <x15:cachedUniqueName index="94" name="[Range 1].[Distributor_ID].&amp;[611]"/>
            <x15:cachedUniqueName index="95" name="[Range 1].[Distributor_ID].&amp;[612]"/>
            <x15:cachedUniqueName index="96" name="[Range 1].[Distributor_ID].&amp;[614]"/>
            <x15:cachedUniqueName index="97" name="[Range 1].[Distributor_ID].&amp;[619]"/>
            <x15:cachedUniqueName index="98" name="[Range 1].[Distributor_ID].&amp;[624]"/>
            <x15:cachedUniqueName index="99" name="[Range 1].[Distributor_ID].&amp;[625]"/>
            <x15:cachedUniqueName index="100" name="[Range 1].[Distributor_ID].&amp;[626]"/>
            <x15:cachedUniqueName index="101" name="[Range 1].[Distributor_ID].&amp;[627]"/>
            <x15:cachedUniqueName index="102" name="[Range 1].[Distributor_ID].&amp;[633]"/>
            <x15:cachedUniqueName index="103" name="[Range 1].[Distributor_ID].&amp;[634]"/>
            <x15:cachedUniqueName index="104" name="[Range 1].[Distributor_ID].&amp;[644]"/>
            <x15:cachedUniqueName index="105" name="[Range 1].[Distributor_ID].&amp;[645]"/>
            <x15:cachedUniqueName index="106" name="[Range 1].[Distributor_ID].&amp;[646]"/>
            <x15:cachedUniqueName index="107" name="[Range 1].[Distributor_ID].&amp;[650]"/>
            <x15:cachedUniqueName index="108" name="[Range 1].[Distributor_ID].&amp;[660]"/>
            <x15:cachedUniqueName index="109" name="[Range 1].[Distributor_ID].&amp;[662]"/>
            <x15:cachedUniqueName index="110" name="[Range 1].[Distributor_ID].&amp;[670]"/>
            <x15:cachedUniqueName index="111" name="[Range 1].[Distributor_ID].&amp;[671]"/>
            <x15:cachedUniqueName index="112" name="[Range 1].[Distributor_ID].&amp;[676]"/>
            <x15:cachedUniqueName index="113" name="[Range 1].[Distributor_ID].&amp;[679]"/>
            <x15:cachedUniqueName index="114" name="[Range 1].[Distributor_ID].&amp;[682]"/>
            <x15:cachedUniqueName index="115" name="[Range 1].[Distributor_ID].&amp;[684]"/>
            <x15:cachedUniqueName index="116" name="[Range 1].[Distributor_ID].&amp;[685]"/>
            <x15:cachedUniqueName index="117" name="[Range 1].[Distributor_ID].&amp;[689]"/>
            <x15:cachedUniqueName index="118" name="[Range 1].[Distributor_ID].&amp;[690]"/>
            <x15:cachedUniqueName index="119" name="[Range 1].[Distributor_ID].&amp;[691]"/>
            <x15:cachedUniqueName index="120" name="[Range 1].[Distributor_ID].&amp;[700]"/>
            <x15:cachedUniqueName index="121" name="[Range 1].[Distributor_ID].&amp;[703]"/>
            <x15:cachedUniqueName index="122" name="[Range 1].[Distributor_ID].&amp;[710]"/>
            <x15:cachedUniqueName index="123" name="[Range 1].[Distributor_ID].&amp;[713]"/>
            <x15:cachedUniqueName index="124" name="[Range 1].[Distributor_ID].&amp;[714]"/>
            <x15:cachedUniqueName index="125" name="[Range 1].[Distributor_ID].&amp;[717]"/>
            <x15:cachedUniqueName index="126" name="[Range 1].[Distributor_ID].&amp;[718]"/>
            <x15:cachedUniqueName index="127" name="[Range 1].[Distributor_ID].&amp;[719]"/>
            <x15:cachedUniqueName index="128" name="[Range 1].[Distributor_ID].&amp;[723]"/>
            <x15:cachedUniqueName index="129" name="[Range 1].[Distributor_ID].&amp;[724]"/>
            <x15:cachedUniqueName index="130" name="[Range 1].[Distributor_ID].&amp;[725]"/>
            <x15:cachedUniqueName index="131" name="[Range 1].[Distributor_ID].&amp;[726]"/>
            <x15:cachedUniqueName index="132" name="[Range 1].[Distributor_ID].&amp;[729]"/>
            <x15:cachedUniqueName index="133" name="[Range 1].[Distributor_ID].&amp;[732]"/>
            <x15:cachedUniqueName index="134" name="[Range 1].[Distributor_ID].&amp;[735]"/>
            <x15:cachedUniqueName index="135" name="[Range 1].[Distributor_ID].&amp;[736]"/>
            <x15:cachedUniqueName index="136" name="[Range 1].[Distributor_ID].&amp;[737]"/>
            <x15:cachedUniqueName index="137" name="[Range 1].[Distributor_ID].&amp;[738]"/>
            <x15:cachedUniqueName index="138" name="[Range 1].[Distributor_ID].&amp;[739]"/>
            <x15:cachedUniqueName index="139" name="[Range 1].[Distributor_ID].&amp;[740]"/>
            <x15:cachedUniqueName index="140" name="[Range 1].[Distributor_ID].&amp;[741]"/>
            <x15:cachedUniqueName index="141" name="[Range 1].[Distributor_ID].&amp;[742]"/>
            <x15:cachedUniqueName index="142" name="[Range 1].[Distributor_ID].&amp;[743]"/>
            <x15:cachedUniqueName index="143" name="[Range 1].[Distributor_ID].&amp;[744]"/>
            <x15:cachedUniqueName index="144" name="[Range 1].[Distributor_ID].&amp;[745]"/>
          </x15:cachedUniqueNames>
        </ext>
      </extLst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2" memberValueDatatype="20" unbalanced="0">
      <fieldsUsage count="2">
        <fieldUsage x="-1"/>
        <fieldUsage x="4"/>
      </fieldsUsage>
    </cacheHierarchy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6.529714583332" backgroundQuery="1" createdVersion="8" refreshedVersion="8" minRefreshableVersion="3" recordCount="0" supportSubquery="1" supportAdvancedDrill="1" xr:uid="{49D8DCAB-5409-4F5A-8D09-4308810F8FCF}">
  <cacheSource type="external" connectionId="1"/>
  <cacheFields count="5">
    <cacheField name="[Range 1].[Order_State].[Order_State]" caption="Order_State" numFmtId="0" hierarchy="2" level="1">
      <sharedItems containsSemiMixedTypes="0" containsNonDate="0" containsString="0"/>
    </cacheField>
    <cacheField name="[Measures].[Sum of W/O gst]" caption="Sum of W/O gst" numFmtId="0" hierarchy="323" level="32767"/>
    <cacheField name="[Range 1].[Order_Date].[Order_Date]" caption="Order_Date" numFmtId="0" hierarchy="6" level="1">
      <sharedItems containsSemiMixedTypes="0" containsNonDate="0" containsString="0"/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Subzones].[Subzones]" caption="Subzones" numFmtId="0" hierarchy="25" level="1">
      <sharedItems count="7">
        <s v="DELHI"/>
        <s v="GOA"/>
        <s v="HARYANA"/>
        <s v="MADHYA PRADESH"/>
        <s v="MAHARASHTRA"/>
        <s v="TAMIL NADU"/>
        <s v="UP WEST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6.529719907405" backgroundQuery="1" createdVersion="8" refreshedVersion="8" minRefreshableVersion="3" recordCount="0" supportSubquery="1" supportAdvancedDrill="1" xr:uid="{4F5969D6-06C0-45ED-B1B5-DFDCF9CE63F4}">
  <cacheSource type="external" connectionId="1"/>
  <cacheFields count="5">
    <cacheField name="[Range 1].[Order_State].[Order_State]" caption="Order_State" numFmtId="0" hierarchy="2" level="1">
      <sharedItems containsSemiMixedTypes="0" containsNonDate="0" containsString="0"/>
    </cacheField>
    <cacheField name="[Measures].[Sum of W/O gst]" caption="Sum of W/O gst" numFmtId="0" hierarchy="323" level="32767"/>
    <cacheField name="[Range 1].[Order_Date].[Order_Date]" caption="Order_Date" numFmtId="0" hierarchy="6" level="1">
      <sharedItems containsSemiMixedTypes="0" containsNonDate="0" containsString="0"/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Subzones].[Subzones]" caption="Subzones" numFmtId="0" hierarchy="25" level="1">
      <sharedItems count="14">
        <s v="DELHI"/>
        <s v="GOA"/>
        <s v="GUJRAT"/>
        <s v="HARYANA"/>
        <s v="JAMMU &amp; KASHMIR"/>
        <s v="MADHYA PRADESH"/>
        <s v="MAHARASHTRA"/>
        <s v="MUMBAI"/>
        <s v="NAGPUR"/>
        <s v="PUNJAB"/>
        <s v="RAJASTHAN"/>
        <s v="UP EAST"/>
        <s v="UP WEST"/>
        <s v="UTTARAKHAND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6.529727546294" backgroundQuery="1" createdVersion="8" refreshedVersion="8" minRefreshableVersion="3" recordCount="0" supportSubquery="1" supportAdvancedDrill="1" xr:uid="{95D05239-3171-400D-AE77-A274B5F78264}">
  <cacheSource type="external" connectionId="1"/>
  <cacheFields count="5">
    <cacheField name="[Range 1].[Order_State].[Order_State]" caption="Order_State" numFmtId="0" hierarchy="2" level="1">
      <sharedItems containsSemiMixedTypes="0" containsNonDate="0" containsString="0"/>
    </cacheField>
    <cacheField name="[Measures].[Sum of W/O gst]" caption="Sum of W/O gst" numFmtId="0" hierarchy="323" level="32767"/>
    <cacheField name="[Range 1].[Order_Date].[Order_Date]" caption="Order_Date" numFmtId="0" hierarchy="6" level="1">
      <sharedItems containsSemiMixedTypes="0" containsNonDate="0" containsString="0"/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Subzones].[Subzones]" caption="Subzones" numFmtId="0" hierarchy="25" level="1">
      <sharedItems containsNonDate="0" containsString="0" containsBlank="1" count="1">
        <m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6.529711805553" backgroundQuery="1" createdVersion="8" refreshedVersion="8" minRefreshableVersion="3" recordCount="0" supportSubquery="1" supportAdvancedDrill="1" xr:uid="{31F31D75-80FA-4AA2-82E8-7D86695734A9}">
  <cacheSource type="external" connectionId="1"/>
  <cacheFields count="8">
    <cacheField name="[Range 1].[Order_State].[Order_State]" caption="Order_State" numFmtId="0" hierarchy="2" level="1">
      <sharedItems count="3">
        <s v="fulfilled"/>
        <s v="placed"/>
        <s v="rejected"/>
      </sharedItems>
    </cacheField>
    <cacheField name="[Range 1].[ASM 2].[ASM 2]" caption="ASM 2" numFmtId="0" hierarchy="27" level="1">
      <sharedItems count="16">
        <s v="ABHIRAM PASTORE"/>
        <s v="ABHISHEK SEN"/>
        <s v="ANIRBAN CHOUDHURY"/>
        <s v="DILIP PANCHAL"/>
        <s v="HARVINDER SINGH BHOLA"/>
        <s v="HARYANA"/>
        <s v="KOMURELLI MADHUSUDHAN"/>
        <s v="MUMBAI"/>
        <s v="NAGPUR"/>
        <s v="PAWAN SRIVASTAVA"/>
        <s v="RAMESH  KUMAR"/>
        <s v="SAKSHAM KOCHHAR"/>
        <s v="SHISHIR S PANDEY"/>
        <s v="SUNNY JINDAL"/>
        <s v="UP WEST"/>
        <s v="UTTARAKHAND"/>
      </sharedItems>
    </cacheField>
    <cacheField name="[Measures].[Sum of W/O gst]" caption="Sum of W/O gst" numFmtId="0" hierarchy="323" level="32767"/>
    <cacheField name="[Range 1].[Order_Date].[Order_Date]" caption="Order_Date" numFmtId="0" hierarchy="6" level="1">
      <sharedItems containsSemiMixedTypes="0" containsNonDate="0" containsDate="1" containsString="0" minDate="2023-12-05T00:00:00" maxDate="2024-01-01T00:00:00" count="26">
        <d v="2023-12-05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Distributor_name].[Distributor_name]" caption="Distributor_name" numFmtId="0" hierarchy="10" level="1">
      <sharedItems count="253">
        <s v="TIRUPATI ENTERPRISES"/>
        <s v="VEDIKA ENTERPRISES"/>
        <s v="RANGBALA TRADERS"/>
        <s v="PRATHAM ENTERPRISES"/>
        <s v="SUPERSHAV CONSTRUCTION"/>
        <s v="SOUMYA AGENCY"/>
        <s v="PARAS SALES"/>
        <s v="SATI SARAN TRADING CORPORATION"/>
        <s v="SHRI SHYAM TRADERS"/>
        <s v="SATYAM AGENCY"/>
        <s v="AGARWAL TRADE LINK"/>
        <s v="SHIVYA ENTERPRISES"/>
        <s v="SANIDHYA ENTERPRISES"/>
        <s v="NOOR ENTERPRISES"/>
        <s v="VANSH ENTERPRISES"/>
        <s v="BAGARIA AGENCIES PVT LTD"/>
        <s v="DEEPA AND SONS"/>
        <s v="SS MARKETING COMPANY"/>
        <s v="MAA ENTERPRISE"/>
        <s v="JYOTSNA ENTERPRISE"/>
        <s v="DEEP ENTERPRISE"/>
        <s v="SHREE GANAPATI ENTERPRISE"/>
        <s v="KAMAKHYA AGENCIES"/>
        <s v="SIDDHARTH MARKETING"/>
        <s v="RS ENTREPRENEUR"/>
        <s v="MS DILIP STORE &amp; AGENCY"/>
        <s v="MS GOYAL MARKETING"/>
        <s v="JAY ENTERPRISES"/>
        <s v="BADIYANI AND SONS"/>
        <s v="SMEET MARKETING"/>
        <s v="RAJ NOVELTY STORE"/>
        <s v="AVANI TRADERS"/>
        <s v="MEET SALES AGENCY"/>
        <s v="RAJ BEAUTY CARE"/>
        <s v="SANJAY REZAR STORE"/>
        <s v="MANGLAM ENTERPRISE"/>
        <s v="MALEK ENTERPRISE"/>
        <s v="USHA AGENCY"/>
        <s v="Life Care Medicine"/>
        <s v="M S ENTERPRISE"/>
        <s v="JASH ENTERPRISE"/>
        <s v="AARUSHI ENTERPRISE"/>
        <s v="R K ENTERPRISE"/>
        <s v="DHARMIK SALES AGENCY"/>
        <s v="MEERA MEDICAL AGENCIES"/>
        <s v="NAKSH MARKETING"/>
        <s v="SHAMA SALES AGENCY"/>
        <s v="JAGDAMBA SALES"/>
        <s v="LUCKY ENTERPRISE"/>
        <s v="KHUSHI AGENCY"/>
        <s v="OM SALES AGENCY"/>
        <s v="CHOICE BEAUTY SHOP"/>
        <s v="PRINCE BEAUTY SALES"/>
        <s v="SHRI SAIKRUPA SALES"/>
        <s v="SHRIJI PHARMA"/>
        <s v="PRAGTI SALES"/>
        <s v="KISHOR MEDICAL AGENCIES"/>
        <s v="SWETA SALES"/>
        <s v="PRATEEGNA SALES"/>
        <s v="SHAKTI TRADING CO"/>
        <s v="DHYANA ENTERPRISES"/>
        <s v="POONAM SALES"/>
        <s v="PURGANI MARKETING"/>
        <s v="SHRI SALASAR BALAJI AGENCIES"/>
        <s v="LEELA ENTERPRISES"/>
        <s v="BIG BOSS ENTERPRISES"/>
        <s v="MJB ENTERPRISES"/>
        <s v="YANSH TREDARS"/>
        <s v="BSC SALES CORPORATION"/>
        <s v="AVON ENTERPRISES"/>
        <s v="SHYAM MEDICAL &amp; GENRAL STORE"/>
        <s v="VASANT TREDARS"/>
        <s v="RP ENTERPRISES"/>
        <s v="USHA ENTERPRISES"/>
        <s v="SUMAN AGENCY"/>
        <s v="RAJ AGENCY"/>
        <s v="PALIWAL AGENCIES"/>
        <s v="VIPIN ENTERPRISES"/>
        <s v="MANTHAN ENTERPRISES"/>
        <s v="MAHAVEER TRADING COMPANY"/>
        <s v="ARNAV ENETERPRISES"/>
        <s v="MAHARAJA TRADERS"/>
        <s v="MAHA JAGDAMBA TRADERS"/>
        <s v="RIYA TRADERS"/>
        <s v="R A ENTERPRISES"/>
        <s v="ARAVALI ENTERPRISES"/>
        <s v="DEVIKA ENTERPRISES"/>
        <s v="DURGA AGENCY"/>
        <s v="ROBIN AGENCY"/>
        <s v="HITESHI AGENCIES"/>
        <s v="VIJAY ENTERPRISE"/>
        <s v="DEEPA STORE"/>
        <s v="GAUTAM AGENCIES"/>
        <s v="SINGRODIA ENTERPRISES"/>
        <s v="SIDDHI TRADING COMPANY"/>
        <s v="SIYA BEAUTY COSMATIC"/>
        <s v="SEEMA AGENCIES"/>
        <s v="THE BEAUTY HUB"/>
        <s v="S K KIDS ZONE"/>
        <s v="AVALON CARE"/>
        <s v="SANGHI DISTRIBUTION"/>
        <s v="UJJWAL COSMETIC AND SANVARIYA KAICHI DHARMY BUSINESS"/>
        <s v="GURUNANAK TRADERS"/>
        <s v="GANDHI ASSOCIATES"/>
        <s v="LALIT AGENCIES"/>
        <s v="ARADHANA ENTERPRISES"/>
        <s v="SHRI BALAJI TRADING COMPANY"/>
        <s v="SRI RAM TRADERS"/>
        <s v="SHREE KRISHAN KUMAR MAHINDER KUMAR"/>
        <s v="INDER MEDICAL HALL"/>
        <s v="CAUHAN AGENCY"/>
        <s v="AMIT TRADING CO"/>
        <s v="ROYAL ENTERPRISES"/>
        <s v="GANPATI ENTERPRISES"/>
        <s v="SRK TRADING COMPANY"/>
        <s v="SACH SALES"/>
        <s v="KRISHNA TRADING CO."/>
        <s v="GULATI TRADING COMPANY"/>
        <s v="AGGARWAL TEA TRADERS"/>
        <s v="GOVIND SALES"/>
        <s v="ROYAL JEWELLRY"/>
        <s v="SHRUTI TRADING COMPANY"/>
        <s v="RAJESH COSMATICS"/>
        <s v="JINDAL DISTRIBUTOR"/>
        <s v="SINGHAL MEDICAL HALL AND COMPANY"/>
        <s v="DNA PHARMACY"/>
        <s v="HAMIR TRADING COMPANY"/>
        <s v="VINAYAKA CORPORATION"/>
        <s v="SREE LAXMI NARAYANA AGENCIES"/>
        <s v="SRINI TRADERS"/>
        <s v="SREE VENKATASAI ENTERPRISES"/>
        <s v="SRI VEERABHADRA AGENCIES"/>
        <s v="SRI SABARI AGENCIES"/>
        <s v="SRI SAI PAWAN AGENCIES"/>
        <s v="SRI SAI LAKSHMI ENTERPRISES"/>
        <s v="THANVISRI AGENCIES"/>
        <s v="SANTOSHI AGGENCIES"/>
        <s v="JAI SHREE HANUMAN AGENCIES"/>
        <s v="MOHAN COSMETIC"/>
        <s v="OM ENTERPRISES"/>
        <s v="ZUBIN ENTERPRISE"/>
        <s v="R M TRADERS"/>
        <s v="KALASH ENTERPRISES"/>
        <s v="HIREN DISTRIBUTORS"/>
        <s v="SUPREME ENTERPRISES"/>
        <s v="SATEJ ENTERPRISES"/>
        <s v="MEHTA DISTRIBUTORS"/>
        <s v="KRISHNA AGENCY"/>
        <s v="SHRI LAXMI NARASIMHA PHARMA"/>
        <s v="VJ MARKETING"/>
        <s v="AARADHYA ENTERPRISES"/>
        <s v="SHREE GURUDEV AGENCIES"/>
        <s v="Vedant Sales"/>
        <s v="N S Enterprises"/>
        <s v="MAHALAXMI ENTERPRISES"/>
        <s v="MAA AMBE TRADERS"/>
        <s v="SAI ENTERPRISES AKOLA"/>
        <s v="SURYA SALES CORPORATION"/>
        <s v="KATARIYA ENTERPRISES"/>
        <s v="SAKSHAM ENTERPRISES"/>
        <s v="SHALINI ENTERPRSIES"/>
        <s v="MNATASHA ENTERPRISES"/>
        <s v="SK TRADERS"/>
        <s v="SHRI P N ENTERPRISES"/>
        <s v="VASANTA TRADERS"/>
        <s v="BLUESTONE ENTERPRISES"/>
        <s v="SHREE MAHAVEERJI &amp; SONS"/>
        <s v="NIDHI AGENCIES"/>
        <s v="SULTANIA PROVISION AND COSMETIC"/>
        <s v="SHRI NAND LAL ENTERPRISES"/>
        <s v="LAKHANI ASSOCIATE"/>
        <s v="MAHAVEER MARKETING"/>
        <s v="SOWMYA DISTRIBUTORS"/>
        <s v="SRI VISHNU ENTERPRISE"/>
        <s v="SHREE VEERAMMA MARKETING"/>
        <s v="MEDMINE HEATH CARE"/>
        <s v="JAI ENTERPRISES"/>
        <s v="INCEPTIONS"/>
        <s v="KS AGENCIES"/>
        <s v="LOK SAI ENTERPRISES"/>
        <s v="ANGALAESWARI AGENCIES"/>
        <s v="KAMALA AGENCIES"/>
        <s v="AATHISHREE AGENCIES"/>
        <s v="SAIKESHAV AGENCY"/>
        <s v="AGARAMAGENCIES"/>
        <s v="K ENTERPRISES"/>
        <s v="ARIHANT TRADING"/>
        <s v="MANBHAV ENTERPRISES"/>
        <s v="SHREE BALAJI MARKETING"/>
        <s v="SHREYA ENTERPRISES"/>
        <s v="RK TRADERS"/>
        <s v="BPD ENTERPRISES"/>
        <s v="GURU JI ENTERPRISE"/>
        <s v="SAVITIRI ENTERPRISES"/>
        <s v="RKR ENTERPRISES"/>
        <s v="Ratan Sales"/>
        <s v="SHREE MAHALAXMI AGENCY"/>
        <s v="Surya Agency"/>
        <s v="Par Excellence"/>
        <s v="Mapusa Marketing"/>
        <s v="SHREE GANESH SALES &amp; SERVICE"/>
        <s v="PRATIK ENTERPRISES"/>
        <s v="Rudra Enterprises"/>
        <s v="NAVRANG DISTRIBUTER"/>
        <s v="Solanki Distributer"/>
        <s v="AAVIVA DISTRIBUTOR"/>
        <s v="M N TRADING"/>
        <s v="JAY GANESH DISTRIBUTOR"/>
        <s v="BHARAT MARKETING"/>
        <s v="SHREE SALES"/>
        <s v="KRISHNAI TRADERS"/>
        <s v="J.V.ENTERPRISES"/>
        <s v="SOOD TRADERS"/>
        <s v="SHINNING ENTERPRISES"/>
        <s v="NANDI GEN.STORE"/>
        <s v="ADITYA ENTERPRISES"/>
        <s v="SODHI TRADERS"/>
        <s v="ARUN GEN STORE"/>
        <s v="ASHIRWAD TRADING COMPANY"/>
        <s v="SHREE VISHWAS ENTERPRISES"/>
        <s v="V K AGENCIES"/>
        <s v="ANGEL ENTERPRISES"/>
        <s v="VRV ENTERPRISES"/>
        <s v="SHRI BALA JI SALES"/>
        <s v="VICKY BINDI HOUSE"/>
        <s v="DURGA TRADING COMPANY"/>
        <s v="MAHADEV ENTERPRISES"/>
        <s v="SHIWANGI APPEARLS"/>
        <s v="NARUAL ENTERPRISES"/>
        <s v="RR ENTERPRISES"/>
        <s v="NAV BHARAT TRADERS"/>
        <s v="MS GUJRAL ENTERPRISES"/>
        <s v="MAA VASHNO ENTERPRISES"/>
        <s v="R PRAJAPATI BROTHERS"/>
        <s v="GLAMOUR"/>
        <s v="AVP TRADERS"/>
        <s v="RAMCHANDRA AND SONS"/>
        <s v="KANGRA TRADERS"/>
        <s v="VINAYAK AGENCY"/>
        <s v="JESS TRADERS"/>
        <s v="SANJAY PROVISION STORE"/>
        <s v="SHRI GIRIRAJ JI COSMETIC CENTRE"/>
        <s v="AARADHYA TRADING CO."/>
        <s v="MS GEEKAY ENTERPRISES"/>
        <s v="MS JAI PARAS COSMETICS"/>
        <s v="RUCHIKA ENTERPRISES"/>
        <s v="BK TRADING COMPANY"/>
        <s v="JP SALES"/>
        <s v="SHAKUMBARI TRADERS"/>
        <s v="GOPAL KRISHNA AND COMPANY"/>
        <s v="GROVER MARKETING"/>
        <s v="AMREEN TRADING COMPANY"/>
        <s v="SANJEEV DISTRIBUTORS"/>
      </sharedItems>
    </cacheField>
    <cacheField name="[Range 1].[Distributor_ID].[Distributor_ID]" caption="Distributor_ID" numFmtId="0" hierarchy="9" level="1">
      <sharedItems containsSemiMixedTypes="0" containsString="0" containsNumber="1" containsInteger="1" minValue="1" maxValue="754" count="253">
        <n v="196"/>
        <n v="204"/>
        <n v="302"/>
        <n v="304"/>
        <n v="435"/>
        <n v="437"/>
        <n v="496"/>
        <n v="589"/>
        <n v="590"/>
        <n v="591"/>
        <n v="602"/>
        <n v="621"/>
        <n v="681"/>
        <n v="718"/>
        <n v="754"/>
        <n v="665"/>
        <n v="670"/>
        <n v="671"/>
        <n v="686"/>
        <n v="689"/>
        <n v="710"/>
        <n v="724"/>
        <n v="664"/>
        <n v="679"/>
        <n v="700"/>
        <n v="712"/>
        <n v="713"/>
        <n v="230"/>
        <n v="234"/>
        <n v="238"/>
        <n v="264"/>
        <n v="274"/>
        <n v="279"/>
        <n v="280"/>
        <n v="281"/>
        <n v="292"/>
        <n v="330"/>
        <n v="331"/>
        <n v="332"/>
        <n v="363"/>
        <n v="364"/>
        <n v="379"/>
        <n v="382"/>
        <n v="384"/>
        <n v="396"/>
        <n v="398"/>
        <n v="399"/>
        <n v="401"/>
        <n v="403"/>
        <n v="440"/>
        <n v="481"/>
        <n v="505"/>
        <n v="528"/>
        <n v="530"/>
        <n v="531"/>
        <n v="542"/>
        <n v="553"/>
        <n v="567"/>
        <n v="568"/>
        <n v="683"/>
        <n v="684"/>
        <n v="744"/>
        <n v="252"/>
        <n v="256"/>
        <n v="258"/>
        <n v="259"/>
        <n v="260"/>
        <n v="261"/>
        <n v="263"/>
        <n v="333"/>
        <n v="335"/>
        <n v="336"/>
        <n v="337"/>
        <n v="338"/>
        <n v="341"/>
        <n v="342"/>
        <n v="345"/>
        <n v="346"/>
        <n v="368"/>
        <n v="404"/>
        <n v="412"/>
        <n v="428"/>
        <n v="429"/>
        <n v="501"/>
        <n v="502"/>
        <n v="548"/>
        <n v="574"/>
        <n v="575"/>
        <n v="579"/>
        <n v="580"/>
        <n v="582"/>
        <n v="583"/>
        <n v="660"/>
        <n v="685"/>
        <n v="704"/>
        <n v="706"/>
        <n v="708"/>
        <n v="719"/>
        <n v="737"/>
        <n v="738"/>
        <n v="745"/>
        <n v="751"/>
        <n v="108"/>
        <n v="123"/>
        <n v="283"/>
        <n v="284"/>
        <n v="297"/>
        <n v="298"/>
        <n v="299"/>
        <n v="320"/>
        <n v="378"/>
        <n v="394"/>
        <n v="482"/>
        <n v="483"/>
        <n v="498"/>
        <n v="525"/>
        <n v="533"/>
        <n v="619"/>
        <n v="624"/>
        <n v="625"/>
        <n v="626"/>
        <n v="627"/>
        <n v="711"/>
        <n v="729"/>
        <n v="732"/>
        <n v="734"/>
        <n v="735"/>
        <n v="165"/>
        <n v="637"/>
        <n v="641"/>
        <n v="676"/>
        <n v="677"/>
        <n v="687"/>
        <n v="691"/>
        <n v="714"/>
        <n v="715"/>
        <n v="742"/>
        <n v="747"/>
        <n v="752"/>
        <n v="201"/>
        <n v="387"/>
        <n v="449"/>
        <n v="562"/>
        <n v="565"/>
        <n v="570"/>
        <n v="592"/>
        <n v="598"/>
        <n v="629"/>
        <n v="650"/>
        <n v="690"/>
        <n v="697"/>
        <n v="699"/>
        <n v="116"/>
        <n v="142"/>
        <n v="486"/>
        <n v="518"/>
        <n v="520"/>
        <n v="522"/>
        <n v="693"/>
        <n v="390"/>
        <n v="524"/>
        <n v="551"/>
        <n v="594"/>
        <n v="607"/>
        <n v="617"/>
        <n v="618"/>
        <n v="682"/>
        <n v="723"/>
        <n v="749"/>
        <n v="753"/>
        <n v="166"/>
        <n v="242"/>
        <n v="630"/>
        <n v="633"/>
        <n v="634"/>
        <n v="636"/>
        <n v="638"/>
        <n v="646"/>
        <n v="655"/>
        <n v="657"/>
        <n v="667"/>
        <n v="680"/>
        <n v="703"/>
        <n v="725"/>
        <n v="726"/>
        <n v="743"/>
        <n v="49"/>
        <n v="154"/>
        <n v="400"/>
        <n v="527"/>
        <n v="614"/>
        <n v="662"/>
        <n v="692"/>
        <n v="739"/>
        <n v="746"/>
        <n v="1"/>
        <n v="9"/>
        <n v="10"/>
        <n v="12"/>
        <n v="14"/>
        <n v="15"/>
        <n v="16"/>
        <n v="17"/>
        <n v="22"/>
        <n v="109"/>
        <n v="223"/>
        <n v="487"/>
        <n v="488"/>
        <n v="644"/>
        <n v="721"/>
        <n v="722"/>
        <n v="28"/>
        <n v="29"/>
        <n v="32"/>
        <n v="119"/>
        <n v="122"/>
        <n v="239"/>
        <n v="406"/>
        <n v="409"/>
        <n v="410"/>
        <n v="411"/>
        <n v="479"/>
        <n v="485"/>
        <n v="504"/>
        <n v="537"/>
        <n v="540"/>
        <n v="559"/>
        <n v="595"/>
        <n v="645"/>
        <n v="656"/>
        <n v="673"/>
        <n v="727"/>
        <n v="199"/>
        <n v="202"/>
        <n v="214"/>
        <n v="365"/>
        <n v="386"/>
        <n v="391"/>
        <n v="455"/>
        <n v="460"/>
        <n v="463"/>
        <n v="508"/>
        <n v="550"/>
        <n v="554"/>
        <n v="596"/>
        <n v="611"/>
        <n v="740"/>
        <n v="547"/>
        <n v="612"/>
        <n v="717"/>
        <n v="736"/>
        <n v="741"/>
        <n v="748"/>
      </sharedItems>
      <extLst>
        <ext xmlns:x15="http://schemas.microsoft.com/office/spreadsheetml/2010/11/main" uri="{4F2E5C28-24EA-4eb8-9CBF-B6C8F9C3D259}">
          <x15:cachedUniqueNames>
            <x15:cachedUniqueName index="0" name="[Range 1].[Distributor_ID].&amp;[196]"/>
            <x15:cachedUniqueName index="1" name="[Range 1].[Distributor_ID].&amp;[204]"/>
            <x15:cachedUniqueName index="2" name="[Range 1].[Distributor_ID].&amp;[302]"/>
            <x15:cachedUniqueName index="3" name="[Range 1].[Distributor_ID].&amp;[304]"/>
            <x15:cachedUniqueName index="4" name="[Range 1].[Distributor_ID].&amp;[435]"/>
            <x15:cachedUniqueName index="5" name="[Range 1].[Distributor_ID].&amp;[437]"/>
            <x15:cachedUniqueName index="6" name="[Range 1].[Distributor_ID].&amp;[496]"/>
            <x15:cachedUniqueName index="7" name="[Range 1].[Distributor_ID].&amp;[589]"/>
            <x15:cachedUniqueName index="8" name="[Range 1].[Distributor_ID].&amp;[590]"/>
            <x15:cachedUniqueName index="9" name="[Range 1].[Distributor_ID].&amp;[591]"/>
            <x15:cachedUniqueName index="10" name="[Range 1].[Distributor_ID].&amp;[602]"/>
            <x15:cachedUniqueName index="11" name="[Range 1].[Distributor_ID].&amp;[621]"/>
            <x15:cachedUniqueName index="12" name="[Range 1].[Distributor_ID].&amp;[681]"/>
            <x15:cachedUniqueName index="13" name="[Range 1].[Distributor_ID].&amp;[718]"/>
            <x15:cachedUniqueName index="14" name="[Range 1].[Distributor_ID].&amp;[754]"/>
            <x15:cachedUniqueName index="15" name="[Range 1].[Distributor_ID].&amp;[665]"/>
            <x15:cachedUniqueName index="16" name="[Range 1].[Distributor_ID].&amp;[670]"/>
            <x15:cachedUniqueName index="17" name="[Range 1].[Distributor_ID].&amp;[671]"/>
            <x15:cachedUniqueName index="18" name="[Range 1].[Distributor_ID].&amp;[686]"/>
            <x15:cachedUniqueName index="19" name="[Range 1].[Distributor_ID].&amp;[689]"/>
            <x15:cachedUniqueName index="20" name="[Range 1].[Distributor_ID].&amp;[710]"/>
            <x15:cachedUniqueName index="21" name="[Range 1].[Distributor_ID].&amp;[724]"/>
            <x15:cachedUniqueName index="22" name="[Range 1].[Distributor_ID].&amp;[664]"/>
            <x15:cachedUniqueName index="23" name="[Range 1].[Distributor_ID].&amp;[679]"/>
            <x15:cachedUniqueName index="24" name="[Range 1].[Distributor_ID].&amp;[700]"/>
            <x15:cachedUniqueName index="25" name="[Range 1].[Distributor_ID].&amp;[712]"/>
            <x15:cachedUniqueName index="26" name="[Range 1].[Distributor_ID].&amp;[713]"/>
            <x15:cachedUniqueName index="27" name="[Range 1].[Distributor_ID].&amp;[230]"/>
            <x15:cachedUniqueName index="28" name="[Range 1].[Distributor_ID].&amp;[234]"/>
            <x15:cachedUniqueName index="29" name="[Range 1].[Distributor_ID].&amp;[238]"/>
            <x15:cachedUniqueName index="30" name="[Range 1].[Distributor_ID].&amp;[264]"/>
            <x15:cachedUniqueName index="31" name="[Range 1].[Distributor_ID].&amp;[274]"/>
            <x15:cachedUniqueName index="32" name="[Range 1].[Distributor_ID].&amp;[279]"/>
            <x15:cachedUniqueName index="33" name="[Range 1].[Distributor_ID].&amp;[280]"/>
            <x15:cachedUniqueName index="34" name="[Range 1].[Distributor_ID].&amp;[281]"/>
            <x15:cachedUniqueName index="35" name="[Range 1].[Distributor_ID].&amp;[292]"/>
            <x15:cachedUniqueName index="36" name="[Range 1].[Distributor_ID].&amp;[330]"/>
            <x15:cachedUniqueName index="37" name="[Range 1].[Distributor_ID].&amp;[331]"/>
            <x15:cachedUniqueName index="38" name="[Range 1].[Distributor_ID].&amp;[332]"/>
            <x15:cachedUniqueName index="39" name="[Range 1].[Distributor_ID].&amp;[363]"/>
            <x15:cachedUniqueName index="40" name="[Range 1].[Distributor_ID].&amp;[364]"/>
            <x15:cachedUniqueName index="41" name="[Range 1].[Distributor_ID].&amp;[379]"/>
            <x15:cachedUniqueName index="42" name="[Range 1].[Distributor_ID].&amp;[382]"/>
            <x15:cachedUniqueName index="43" name="[Range 1].[Distributor_ID].&amp;[384]"/>
            <x15:cachedUniqueName index="44" name="[Range 1].[Distributor_ID].&amp;[396]"/>
            <x15:cachedUniqueName index="45" name="[Range 1].[Distributor_ID].&amp;[398]"/>
            <x15:cachedUniqueName index="46" name="[Range 1].[Distributor_ID].&amp;[399]"/>
            <x15:cachedUniqueName index="47" name="[Range 1].[Distributor_ID].&amp;[401]"/>
            <x15:cachedUniqueName index="48" name="[Range 1].[Distributor_ID].&amp;[403]"/>
            <x15:cachedUniqueName index="49" name="[Range 1].[Distributor_ID].&amp;[440]"/>
            <x15:cachedUniqueName index="50" name="[Range 1].[Distributor_ID].&amp;[481]"/>
            <x15:cachedUniqueName index="51" name="[Range 1].[Distributor_ID].&amp;[505]"/>
            <x15:cachedUniqueName index="52" name="[Range 1].[Distributor_ID].&amp;[528]"/>
            <x15:cachedUniqueName index="53" name="[Range 1].[Distributor_ID].&amp;[530]"/>
            <x15:cachedUniqueName index="54" name="[Range 1].[Distributor_ID].&amp;[531]"/>
            <x15:cachedUniqueName index="55" name="[Range 1].[Distributor_ID].&amp;[542]"/>
            <x15:cachedUniqueName index="56" name="[Range 1].[Distributor_ID].&amp;[553]"/>
            <x15:cachedUniqueName index="57" name="[Range 1].[Distributor_ID].&amp;[567]"/>
            <x15:cachedUniqueName index="58" name="[Range 1].[Distributor_ID].&amp;[568]"/>
            <x15:cachedUniqueName index="59" name="[Range 1].[Distributor_ID].&amp;[683]"/>
            <x15:cachedUniqueName index="60" name="[Range 1].[Distributor_ID].&amp;[684]"/>
            <x15:cachedUniqueName index="61" name="[Range 1].[Distributor_ID].&amp;[744]"/>
            <x15:cachedUniqueName index="62" name="[Range 1].[Distributor_ID].&amp;[252]"/>
            <x15:cachedUniqueName index="63" name="[Range 1].[Distributor_ID].&amp;[256]"/>
            <x15:cachedUniqueName index="64" name="[Range 1].[Distributor_ID].&amp;[258]"/>
            <x15:cachedUniqueName index="65" name="[Range 1].[Distributor_ID].&amp;[259]"/>
            <x15:cachedUniqueName index="66" name="[Range 1].[Distributor_ID].&amp;[260]"/>
            <x15:cachedUniqueName index="67" name="[Range 1].[Distributor_ID].&amp;[261]"/>
            <x15:cachedUniqueName index="68" name="[Range 1].[Distributor_ID].&amp;[263]"/>
            <x15:cachedUniqueName index="69" name="[Range 1].[Distributor_ID].&amp;[333]"/>
            <x15:cachedUniqueName index="70" name="[Range 1].[Distributor_ID].&amp;[335]"/>
            <x15:cachedUniqueName index="71" name="[Range 1].[Distributor_ID].&amp;[336]"/>
            <x15:cachedUniqueName index="72" name="[Range 1].[Distributor_ID].&amp;[337]"/>
            <x15:cachedUniqueName index="73" name="[Range 1].[Distributor_ID].&amp;[338]"/>
            <x15:cachedUniqueName index="74" name="[Range 1].[Distributor_ID].&amp;[341]"/>
            <x15:cachedUniqueName index="75" name="[Range 1].[Distributor_ID].&amp;[342]"/>
            <x15:cachedUniqueName index="76" name="[Range 1].[Distributor_ID].&amp;[345]"/>
            <x15:cachedUniqueName index="77" name="[Range 1].[Distributor_ID].&amp;[346]"/>
            <x15:cachedUniqueName index="78" name="[Range 1].[Distributor_ID].&amp;[368]"/>
            <x15:cachedUniqueName index="79" name="[Range 1].[Distributor_ID].&amp;[404]"/>
            <x15:cachedUniqueName index="80" name="[Range 1].[Distributor_ID].&amp;[412]"/>
            <x15:cachedUniqueName index="81" name="[Range 1].[Distributor_ID].&amp;[428]"/>
            <x15:cachedUniqueName index="82" name="[Range 1].[Distributor_ID].&amp;[429]"/>
            <x15:cachedUniqueName index="83" name="[Range 1].[Distributor_ID].&amp;[501]"/>
            <x15:cachedUniqueName index="84" name="[Range 1].[Distributor_ID].&amp;[502]"/>
            <x15:cachedUniqueName index="85" name="[Range 1].[Distributor_ID].&amp;[548]"/>
            <x15:cachedUniqueName index="86" name="[Range 1].[Distributor_ID].&amp;[574]"/>
            <x15:cachedUniqueName index="87" name="[Range 1].[Distributor_ID].&amp;[575]"/>
            <x15:cachedUniqueName index="88" name="[Range 1].[Distributor_ID].&amp;[579]"/>
            <x15:cachedUniqueName index="89" name="[Range 1].[Distributor_ID].&amp;[580]"/>
            <x15:cachedUniqueName index="90" name="[Range 1].[Distributor_ID].&amp;[582]"/>
            <x15:cachedUniqueName index="91" name="[Range 1].[Distributor_ID].&amp;[583]"/>
            <x15:cachedUniqueName index="92" name="[Range 1].[Distributor_ID].&amp;[660]"/>
            <x15:cachedUniqueName index="93" name="[Range 1].[Distributor_ID].&amp;[685]"/>
            <x15:cachedUniqueName index="94" name="[Range 1].[Distributor_ID].&amp;[704]"/>
            <x15:cachedUniqueName index="95" name="[Range 1].[Distributor_ID].&amp;[706]"/>
            <x15:cachedUniqueName index="96" name="[Range 1].[Distributor_ID].&amp;[708]"/>
            <x15:cachedUniqueName index="97" name="[Range 1].[Distributor_ID].&amp;[719]"/>
            <x15:cachedUniqueName index="98" name="[Range 1].[Distributor_ID].&amp;[737]"/>
            <x15:cachedUniqueName index="99" name="[Range 1].[Distributor_ID].&amp;[738]"/>
            <x15:cachedUniqueName index="100" name="[Range 1].[Distributor_ID].&amp;[745]"/>
            <x15:cachedUniqueName index="101" name="[Range 1].[Distributor_ID].&amp;[751]"/>
            <x15:cachedUniqueName index="102" name="[Range 1].[Distributor_ID].&amp;[108]"/>
            <x15:cachedUniqueName index="103" name="[Range 1].[Distributor_ID].&amp;[123]"/>
            <x15:cachedUniqueName index="104" name="[Range 1].[Distributor_ID].&amp;[283]"/>
            <x15:cachedUniqueName index="105" name="[Range 1].[Distributor_ID].&amp;[284]"/>
            <x15:cachedUniqueName index="106" name="[Range 1].[Distributor_ID].&amp;[297]"/>
            <x15:cachedUniqueName index="107" name="[Range 1].[Distributor_ID].&amp;[298]"/>
            <x15:cachedUniqueName index="108" name="[Range 1].[Distributor_ID].&amp;[299]"/>
            <x15:cachedUniqueName index="109" name="[Range 1].[Distributor_ID].&amp;[320]"/>
            <x15:cachedUniqueName index="110" name="[Range 1].[Distributor_ID].&amp;[378]"/>
            <x15:cachedUniqueName index="111" name="[Range 1].[Distributor_ID].&amp;[394]"/>
            <x15:cachedUniqueName index="112" name="[Range 1].[Distributor_ID].&amp;[482]"/>
            <x15:cachedUniqueName index="113" name="[Range 1].[Distributor_ID].&amp;[483]"/>
            <x15:cachedUniqueName index="114" name="[Range 1].[Distributor_ID].&amp;[498]"/>
            <x15:cachedUniqueName index="115" name="[Range 1].[Distributor_ID].&amp;[525]"/>
            <x15:cachedUniqueName index="116" name="[Range 1].[Distributor_ID].&amp;[533]"/>
            <x15:cachedUniqueName index="117" name="[Range 1].[Distributor_ID].&amp;[619]"/>
            <x15:cachedUniqueName index="118" name="[Range 1].[Distributor_ID].&amp;[624]"/>
            <x15:cachedUniqueName index="119" name="[Range 1].[Distributor_ID].&amp;[625]"/>
            <x15:cachedUniqueName index="120" name="[Range 1].[Distributor_ID].&amp;[626]"/>
            <x15:cachedUniqueName index="121" name="[Range 1].[Distributor_ID].&amp;[627]"/>
            <x15:cachedUniqueName index="122" name="[Range 1].[Distributor_ID].&amp;[711]"/>
            <x15:cachedUniqueName index="123" name="[Range 1].[Distributor_ID].&amp;[729]"/>
            <x15:cachedUniqueName index="124" name="[Range 1].[Distributor_ID].&amp;[732]"/>
            <x15:cachedUniqueName index="125" name="[Range 1].[Distributor_ID].&amp;[734]"/>
            <x15:cachedUniqueName index="126" name="[Range 1].[Distributor_ID].&amp;[735]"/>
            <x15:cachedUniqueName index="127" name="[Range 1].[Distributor_ID].&amp;[165]"/>
            <x15:cachedUniqueName index="128" name="[Range 1].[Distributor_ID].&amp;[637]"/>
            <x15:cachedUniqueName index="129" name="[Range 1].[Distributor_ID].&amp;[641]"/>
            <x15:cachedUniqueName index="130" name="[Range 1].[Distributor_ID].&amp;[676]"/>
            <x15:cachedUniqueName index="131" name="[Range 1].[Distributor_ID].&amp;[677]"/>
            <x15:cachedUniqueName index="132" name="[Range 1].[Distributor_ID].&amp;[687]"/>
            <x15:cachedUniqueName index="133" name="[Range 1].[Distributor_ID].&amp;[691]"/>
            <x15:cachedUniqueName index="134" name="[Range 1].[Distributor_ID].&amp;[714]"/>
            <x15:cachedUniqueName index="135" name="[Range 1].[Distributor_ID].&amp;[715]"/>
            <x15:cachedUniqueName index="136" name="[Range 1].[Distributor_ID].&amp;[742]"/>
            <x15:cachedUniqueName index="137" name="[Range 1].[Distributor_ID].&amp;[747]"/>
            <x15:cachedUniqueName index="138" name="[Range 1].[Distributor_ID].&amp;[752]"/>
            <x15:cachedUniqueName index="139" name="[Range 1].[Distributor_ID].&amp;[201]"/>
            <x15:cachedUniqueName index="140" name="[Range 1].[Distributor_ID].&amp;[387]"/>
            <x15:cachedUniqueName index="141" name="[Range 1].[Distributor_ID].&amp;[449]"/>
            <x15:cachedUniqueName index="142" name="[Range 1].[Distributor_ID].&amp;[562]"/>
            <x15:cachedUniqueName index="143" name="[Range 1].[Distributor_ID].&amp;[565]"/>
            <x15:cachedUniqueName index="144" name="[Range 1].[Distributor_ID].&amp;[570]"/>
            <x15:cachedUniqueName index="145" name="[Range 1].[Distributor_ID].&amp;[592]"/>
            <x15:cachedUniqueName index="146" name="[Range 1].[Distributor_ID].&amp;[598]"/>
            <x15:cachedUniqueName index="147" name="[Range 1].[Distributor_ID].&amp;[629]"/>
            <x15:cachedUniqueName index="148" name="[Range 1].[Distributor_ID].&amp;[650]"/>
            <x15:cachedUniqueName index="149" name="[Range 1].[Distributor_ID].&amp;[690]"/>
            <x15:cachedUniqueName index="150" name="[Range 1].[Distributor_ID].&amp;[697]"/>
            <x15:cachedUniqueName index="151" name="[Range 1].[Distributor_ID].&amp;[699]"/>
            <x15:cachedUniqueName index="152" name="[Range 1].[Distributor_ID].&amp;[116]"/>
            <x15:cachedUniqueName index="153" name="[Range 1].[Distributor_ID].&amp;[142]"/>
            <x15:cachedUniqueName index="154" name="[Range 1].[Distributor_ID].&amp;[486]"/>
            <x15:cachedUniqueName index="155" name="[Range 1].[Distributor_ID].&amp;[518]"/>
            <x15:cachedUniqueName index="156" name="[Range 1].[Distributor_ID].&amp;[520]"/>
            <x15:cachedUniqueName index="157" name="[Range 1].[Distributor_ID].&amp;[522]"/>
            <x15:cachedUniqueName index="158" name="[Range 1].[Distributor_ID].&amp;[693]"/>
            <x15:cachedUniqueName index="159" name="[Range 1].[Distributor_ID].&amp;[390]"/>
            <x15:cachedUniqueName index="160" name="[Range 1].[Distributor_ID].&amp;[524]"/>
            <x15:cachedUniqueName index="161" name="[Range 1].[Distributor_ID].&amp;[551]"/>
            <x15:cachedUniqueName index="162" name="[Range 1].[Distributor_ID].&amp;[594]"/>
            <x15:cachedUniqueName index="163" name="[Range 1].[Distributor_ID].&amp;[607]"/>
            <x15:cachedUniqueName index="164" name="[Range 1].[Distributor_ID].&amp;[617]"/>
            <x15:cachedUniqueName index="165" name="[Range 1].[Distributor_ID].&amp;[618]"/>
            <x15:cachedUniqueName index="166" name="[Range 1].[Distributor_ID].&amp;[682]"/>
            <x15:cachedUniqueName index="167" name="[Range 1].[Distributor_ID].&amp;[723]"/>
            <x15:cachedUniqueName index="168" name="[Range 1].[Distributor_ID].&amp;[749]"/>
            <x15:cachedUniqueName index="169" name="[Range 1].[Distributor_ID].&amp;[753]"/>
            <x15:cachedUniqueName index="170" name="[Range 1].[Distributor_ID].&amp;[166]"/>
            <x15:cachedUniqueName index="171" name="[Range 1].[Distributor_ID].&amp;[242]"/>
            <x15:cachedUniqueName index="172" name="[Range 1].[Distributor_ID].&amp;[630]"/>
            <x15:cachedUniqueName index="173" name="[Range 1].[Distributor_ID].&amp;[633]"/>
            <x15:cachedUniqueName index="174" name="[Range 1].[Distributor_ID].&amp;[634]"/>
            <x15:cachedUniqueName index="175" name="[Range 1].[Distributor_ID].&amp;[636]"/>
            <x15:cachedUniqueName index="176" name="[Range 1].[Distributor_ID].&amp;[638]"/>
            <x15:cachedUniqueName index="177" name="[Range 1].[Distributor_ID].&amp;[646]"/>
            <x15:cachedUniqueName index="178" name="[Range 1].[Distributor_ID].&amp;[655]"/>
            <x15:cachedUniqueName index="179" name="[Range 1].[Distributor_ID].&amp;[657]"/>
            <x15:cachedUniqueName index="180" name="[Range 1].[Distributor_ID].&amp;[667]"/>
            <x15:cachedUniqueName index="181" name="[Range 1].[Distributor_ID].&amp;[680]"/>
            <x15:cachedUniqueName index="182" name="[Range 1].[Distributor_ID].&amp;[703]"/>
            <x15:cachedUniqueName index="183" name="[Range 1].[Distributor_ID].&amp;[725]"/>
            <x15:cachedUniqueName index="184" name="[Range 1].[Distributor_ID].&amp;[726]"/>
            <x15:cachedUniqueName index="185" name="[Range 1].[Distributor_ID].&amp;[743]"/>
            <x15:cachedUniqueName index="186" name="[Range 1].[Distributor_ID].&amp;[49]"/>
            <x15:cachedUniqueName index="187" name="[Range 1].[Distributor_ID].&amp;[154]"/>
            <x15:cachedUniqueName index="188" name="[Range 1].[Distributor_ID].&amp;[400]"/>
            <x15:cachedUniqueName index="189" name="[Range 1].[Distributor_ID].&amp;[527]"/>
            <x15:cachedUniqueName index="190" name="[Range 1].[Distributor_ID].&amp;[614]"/>
            <x15:cachedUniqueName index="191" name="[Range 1].[Distributor_ID].&amp;[662]"/>
            <x15:cachedUniqueName index="192" name="[Range 1].[Distributor_ID].&amp;[692]"/>
            <x15:cachedUniqueName index="193" name="[Range 1].[Distributor_ID].&amp;[739]"/>
            <x15:cachedUniqueName index="194" name="[Range 1].[Distributor_ID].&amp;[746]"/>
            <x15:cachedUniqueName index="195" name="[Range 1].[Distributor_ID].&amp;[1]"/>
            <x15:cachedUniqueName index="196" name="[Range 1].[Distributor_ID].&amp;[9]"/>
            <x15:cachedUniqueName index="197" name="[Range 1].[Distributor_ID].&amp;[10]"/>
            <x15:cachedUniqueName index="198" name="[Range 1].[Distributor_ID].&amp;[12]"/>
            <x15:cachedUniqueName index="199" name="[Range 1].[Distributor_ID].&amp;[14]"/>
            <x15:cachedUniqueName index="200" name="[Range 1].[Distributor_ID].&amp;[15]"/>
            <x15:cachedUniqueName index="201" name="[Range 1].[Distributor_ID].&amp;[16]"/>
            <x15:cachedUniqueName index="202" name="[Range 1].[Distributor_ID].&amp;[17]"/>
            <x15:cachedUniqueName index="203" name="[Range 1].[Distributor_ID].&amp;[22]"/>
            <x15:cachedUniqueName index="204" name="[Range 1].[Distributor_ID].&amp;[109]"/>
            <x15:cachedUniqueName index="205" name="[Range 1].[Distributor_ID].&amp;[223]"/>
            <x15:cachedUniqueName index="206" name="[Range 1].[Distributor_ID].&amp;[487]"/>
            <x15:cachedUniqueName index="207" name="[Range 1].[Distributor_ID].&amp;[488]"/>
            <x15:cachedUniqueName index="208" name="[Range 1].[Distributor_ID].&amp;[644]"/>
            <x15:cachedUniqueName index="209" name="[Range 1].[Distributor_ID].&amp;[721]"/>
            <x15:cachedUniqueName index="210" name="[Range 1].[Distributor_ID].&amp;[722]"/>
            <x15:cachedUniqueName index="211" name="[Range 1].[Distributor_ID].&amp;[28]"/>
            <x15:cachedUniqueName index="212" name="[Range 1].[Distributor_ID].&amp;[29]"/>
            <x15:cachedUniqueName index="213" name="[Range 1].[Distributor_ID].&amp;[32]"/>
            <x15:cachedUniqueName index="214" name="[Range 1].[Distributor_ID].&amp;[119]"/>
            <x15:cachedUniqueName index="215" name="[Range 1].[Distributor_ID].&amp;[122]"/>
            <x15:cachedUniqueName index="216" name="[Range 1].[Distributor_ID].&amp;[239]"/>
            <x15:cachedUniqueName index="217" name="[Range 1].[Distributor_ID].&amp;[406]"/>
            <x15:cachedUniqueName index="218" name="[Range 1].[Distributor_ID].&amp;[409]"/>
            <x15:cachedUniqueName index="219" name="[Range 1].[Distributor_ID].&amp;[410]"/>
            <x15:cachedUniqueName index="220" name="[Range 1].[Distributor_ID].&amp;[411]"/>
            <x15:cachedUniqueName index="221" name="[Range 1].[Distributor_ID].&amp;[479]"/>
            <x15:cachedUniqueName index="222" name="[Range 1].[Distributor_ID].&amp;[485]"/>
            <x15:cachedUniqueName index="223" name="[Range 1].[Distributor_ID].&amp;[504]"/>
            <x15:cachedUniqueName index="224" name="[Range 1].[Distributor_ID].&amp;[537]"/>
            <x15:cachedUniqueName index="225" name="[Range 1].[Distributor_ID].&amp;[540]"/>
            <x15:cachedUniqueName index="226" name="[Range 1].[Distributor_ID].&amp;[559]"/>
            <x15:cachedUniqueName index="227" name="[Range 1].[Distributor_ID].&amp;[595]"/>
            <x15:cachedUniqueName index="228" name="[Range 1].[Distributor_ID].&amp;[645]"/>
            <x15:cachedUniqueName index="229" name="[Range 1].[Distributor_ID].&amp;[656]"/>
            <x15:cachedUniqueName index="230" name="[Range 1].[Distributor_ID].&amp;[673]"/>
            <x15:cachedUniqueName index="231" name="[Range 1].[Distributor_ID].&amp;[727]"/>
            <x15:cachedUniqueName index="232" name="[Range 1].[Distributor_ID].&amp;[199]"/>
            <x15:cachedUniqueName index="233" name="[Range 1].[Distributor_ID].&amp;[202]"/>
            <x15:cachedUniqueName index="234" name="[Range 1].[Distributor_ID].&amp;[214]"/>
            <x15:cachedUniqueName index="235" name="[Range 1].[Distributor_ID].&amp;[365]"/>
            <x15:cachedUniqueName index="236" name="[Range 1].[Distributor_ID].&amp;[386]"/>
            <x15:cachedUniqueName index="237" name="[Range 1].[Distributor_ID].&amp;[391]"/>
            <x15:cachedUniqueName index="238" name="[Range 1].[Distributor_ID].&amp;[455]"/>
            <x15:cachedUniqueName index="239" name="[Range 1].[Distributor_ID].&amp;[460]"/>
            <x15:cachedUniqueName index="240" name="[Range 1].[Distributor_ID].&amp;[463]"/>
            <x15:cachedUniqueName index="241" name="[Range 1].[Distributor_ID].&amp;[508]"/>
            <x15:cachedUniqueName index="242" name="[Range 1].[Distributor_ID].&amp;[550]"/>
            <x15:cachedUniqueName index="243" name="[Range 1].[Distributor_ID].&amp;[554]"/>
            <x15:cachedUniqueName index="244" name="[Range 1].[Distributor_ID].&amp;[596]"/>
            <x15:cachedUniqueName index="245" name="[Range 1].[Distributor_ID].&amp;[611]"/>
            <x15:cachedUniqueName index="246" name="[Range 1].[Distributor_ID].&amp;[740]"/>
            <x15:cachedUniqueName index="247" name="[Range 1].[Distributor_ID].&amp;[547]"/>
            <x15:cachedUniqueName index="248" name="[Range 1].[Distributor_ID].&amp;[612]"/>
            <x15:cachedUniqueName index="249" name="[Range 1].[Distributor_ID].&amp;[717]"/>
            <x15:cachedUniqueName index="250" name="[Range 1].[Distributor_ID].&amp;[736]"/>
            <x15:cachedUniqueName index="251" name="[Range 1].[Distributor_ID].&amp;[741]"/>
            <x15:cachedUniqueName index="252" name="[Range 1].[Distributor_ID].&amp;[748]"/>
          </x15:cachedUniqueNames>
        </ext>
      </extLst>
    </cacheField>
    <cacheField name="[Range 1].[Supplier_name].[Supplier_name]" caption="Supplier_name" numFmtId="0" hierarchy="13" level="1">
      <sharedItems count="26">
        <s v="K. V. ENTERPRISES"/>
        <s v="TIRUPATI ENTERPRISES"/>
        <s v="SAVITA ENTERPRISES"/>
        <s v="PARAS SALES"/>
        <s v="BAGARIA AGENCIES PVT LTD"/>
        <s v="KAMAKHYA AGENCIES"/>
        <s v="BADIYANI AND SONS"/>
        <s v="ARAVALI ENTERPRISES"/>
        <s v="ROYAL ENTERPRISES"/>
        <s v="VINAYAKA CORPORATION"/>
        <s v="SREE LAXMI NARAYANA AGENCIES"/>
        <s v="SREE VENKATASAI ENTERPRISES"/>
        <s v="ZUBIN ENTERPRISE"/>
        <s v="Ratan Sales"/>
        <s v="KATARIYA ENTERPRISES"/>
        <s v="SHRI P N ENTERPRISES"/>
        <s v="MS SS TRADERS"/>
        <s v="AVP TRADERS"/>
        <s v="LAKHANI ASSOCIATE"/>
        <s v="JAI ENTERPRISES"/>
        <s v="SHREE VISHWAS ENTERPRISES"/>
        <s v="ISHWAR DAYAL AND SONS"/>
        <s v="MS GUJRAL ENTERPRISES"/>
        <s v="NARESH MARKETING"/>
        <s v="RAMCHANDRA AND SONS"/>
        <s v="GOPAL KRISHNA AND COMPANY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3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2" memberValueDatatype="20" unbalanced="0">
      <fieldsUsage count="2">
        <fieldUsage x="-1"/>
        <fieldUsage x="6"/>
      </fieldsUsage>
    </cacheHierarchy>
    <cacheHierarchy uniqueName="[Range 1].[Distributor_name]" caption="Distributor_name" attribute="1" defaultMemberUniqueName="[Range 1].[Distributor_name].[All]" allUniqueName="[Range 1].[Distributor_name].[All]" dimensionUniqueName="[Range 1]" displayFolder="" count="2" memberValueDatatype="130" unbalanced="0">
      <fieldsUsage count="2">
        <fieldUsage x="-1"/>
        <fieldUsage x="5"/>
      </fieldsUsage>
    </cacheHierarchy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2" memberValueDatatype="130" unbalanced="0">
      <fieldsUsage count="2">
        <fieldUsage x="-1"/>
        <fieldUsage x="7"/>
      </fieldsUsage>
    </cacheHierarchy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2" memberValueDatatype="130" unbalanced="0">
      <fieldsUsage count="2">
        <fieldUsage x="-1"/>
        <fieldUsage x="1"/>
      </fieldsUsage>
    </cacheHierarchy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6.52972233796" backgroundQuery="1" createdVersion="8" refreshedVersion="8" minRefreshableVersion="3" recordCount="0" supportSubquery="1" supportAdvancedDrill="1" xr:uid="{B7DE0EBE-575A-4578-A97E-E2B21212FF26}">
  <cacheSource type="external" connectionId="1"/>
  <cacheFields count="5">
    <cacheField name="[Range 1].[Order_State].[Order_State]" caption="Order_State" numFmtId="0" hierarchy="2" level="1">
      <sharedItems containsSemiMixedTypes="0" containsNonDate="0" containsString="0"/>
    </cacheField>
    <cacheField name="[Measures].[Sum of W/O gst]" caption="Sum of W/O gst" numFmtId="0" hierarchy="323" level="32767"/>
    <cacheField name="[Range 1].[Order_Date].[Order_Date]" caption="Order_Date" numFmtId="0" hierarchy="6" level="1">
      <sharedItems containsSemiMixedTypes="0" containsNonDate="0" containsString="0"/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Subzones].[Subzones]" caption="Subzones" numFmtId="0" hierarchy="25" level="1">
      <sharedItems count="22">
        <s v="ANDHRA PRADESH"/>
        <s v="ASSAM"/>
        <s v="DELHI"/>
        <s v="GOA"/>
        <s v="GUJRAT"/>
        <s v="HARYANA"/>
        <s v="JAMMU &amp; KASHMIR"/>
        <s v="MADHYA PRADESH"/>
        <s v="MAHARASHTRA"/>
        <s v="MEGHALAYA"/>
        <s v="MUMBAI"/>
        <s v="NAGALAND"/>
        <s v="NAGPUR"/>
        <s v="PUNJAB"/>
        <s v="RAJASTHAN"/>
        <s v="TAMIL NADU"/>
        <s v="TELANGANA"/>
        <s v="UP EAST"/>
        <s v="UP WEST"/>
        <s v="UT CHANDIGARH"/>
        <s v="UTTARAKHAND"/>
        <s v="WEST BENGAL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302.454695949076" backgroundQuery="1" createdVersion="8" refreshedVersion="8" minRefreshableVersion="3" recordCount="0" supportSubquery="1" supportAdvancedDrill="1" xr:uid="{0BE12124-30AD-4B67-B1F0-AC0940B74CC4}">
  <cacheSource type="external" connectionId="1"/>
  <cacheFields count="5">
    <cacheField name="[Range 1].[Order_State].[Order_State]" caption="Order_State" numFmtId="0" hierarchy="2" level="1">
      <sharedItems containsSemiMixedTypes="0" containsNonDate="0" containsString="0"/>
    </cacheField>
    <cacheField name="[Measures].[Sum of W/O gst]" caption="Sum of W/O gst" numFmtId="0" hierarchy="323" level="32767"/>
    <cacheField name="[Range 1].[Order_Date].[Order_Date]" caption="Order_Date" numFmtId="0" hierarchy="6" level="1">
      <sharedItems containsSemiMixedTypes="0" containsNonDate="0" containsString="0"/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Distributor_ID].[Distributor_ID]" caption="Distributor_ID" numFmtId="0" hierarchy="9" level="1">
      <sharedItems containsSemiMixedTypes="0" containsString="0" containsNumber="1" containsInteger="1" minValue="9" maxValue="753" count="225">
        <n v="9"/>
        <n v="10"/>
        <n v="12"/>
        <n v="14"/>
        <n v="15"/>
        <n v="16"/>
        <n v="17"/>
        <n v="28"/>
        <n v="29"/>
        <n v="32"/>
        <n v="49"/>
        <n v="108"/>
        <n v="109"/>
        <n v="116"/>
        <n v="119"/>
        <n v="122"/>
        <n v="123"/>
        <n v="142"/>
        <n v="154"/>
        <n v="201"/>
        <n v="202"/>
        <n v="204"/>
        <n v="214"/>
        <n v="223"/>
        <n v="230"/>
        <n v="238"/>
        <n v="239"/>
        <n v="242"/>
        <n v="252"/>
        <n v="256"/>
        <n v="258"/>
        <n v="259"/>
        <n v="260"/>
        <n v="261"/>
        <n v="263"/>
        <n v="264"/>
        <n v="274"/>
        <n v="279"/>
        <n v="280"/>
        <n v="281"/>
        <n v="283"/>
        <n v="284"/>
        <n v="292"/>
        <n v="297"/>
        <n v="298"/>
        <n v="299"/>
        <n v="302"/>
        <n v="304"/>
        <n v="320"/>
        <n v="330"/>
        <n v="331"/>
        <n v="332"/>
        <n v="333"/>
        <n v="335"/>
        <n v="336"/>
        <n v="337"/>
        <n v="338"/>
        <n v="341"/>
        <n v="342"/>
        <n v="345"/>
        <n v="346"/>
        <n v="363"/>
        <n v="364"/>
        <n v="368"/>
        <n v="378"/>
        <n v="379"/>
        <n v="382"/>
        <n v="384"/>
        <n v="390"/>
        <n v="391"/>
        <n v="394"/>
        <n v="396"/>
        <n v="398"/>
        <n v="399"/>
        <n v="400"/>
        <n v="401"/>
        <n v="403"/>
        <n v="404"/>
        <n v="406"/>
        <n v="409"/>
        <n v="411"/>
        <n v="412"/>
        <n v="428"/>
        <n v="429"/>
        <n v="435"/>
        <n v="437"/>
        <n v="440"/>
        <n v="449"/>
        <n v="455"/>
        <n v="460"/>
        <n v="479"/>
        <n v="481"/>
        <n v="483"/>
        <n v="485"/>
        <n v="486"/>
        <n v="487"/>
        <n v="488"/>
        <n v="498"/>
        <n v="501"/>
        <n v="502"/>
        <n v="504"/>
        <n v="505"/>
        <n v="508"/>
        <n v="518"/>
        <n v="520"/>
        <n v="522"/>
        <n v="524"/>
        <n v="525"/>
        <n v="527"/>
        <n v="528"/>
        <n v="530"/>
        <n v="531"/>
        <n v="533"/>
        <n v="537"/>
        <n v="540"/>
        <n v="542"/>
        <n v="547"/>
        <n v="550"/>
        <n v="551"/>
        <n v="554"/>
        <n v="559"/>
        <n v="562"/>
        <n v="565"/>
        <n v="567"/>
        <n v="568"/>
        <n v="570"/>
        <n v="574"/>
        <n v="575"/>
        <n v="579"/>
        <n v="580"/>
        <n v="582"/>
        <n v="583"/>
        <n v="589"/>
        <n v="590"/>
        <n v="591"/>
        <n v="592"/>
        <n v="594"/>
        <n v="595"/>
        <n v="596"/>
        <n v="598"/>
        <n v="611"/>
        <n v="612"/>
        <n v="614"/>
        <n v="617"/>
        <n v="618"/>
        <n v="619"/>
        <n v="621"/>
        <n v="624"/>
        <n v="625"/>
        <n v="626"/>
        <n v="627"/>
        <n v="629"/>
        <n v="630"/>
        <n v="633"/>
        <n v="634"/>
        <n v="636"/>
        <n v="641"/>
        <n v="644"/>
        <n v="645"/>
        <n v="646"/>
        <n v="650"/>
        <n v="655"/>
        <n v="656"/>
        <n v="657"/>
        <n v="660"/>
        <n v="662"/>
        <n v="667"/>
        <n v="670"/>
        <n v="671"/>
        <n v="673"/>
        <n v="677"/>
        <n v="679"/>
        <n v="680"/>
        <n v="681"/>
        <n v="682"/>
        <n v="683"/>
        <n v="684"/>
        <n v="685"/>
        <n v="686"/>
        <n v="687"/>
        <n v="689"/>
        <n v="690"/>
        <n v="691"/>
        <n v="692"/>
        <n v="697"/>
        <n v="700"/>
        <n v="703"/>
        <n v="704"/>
        <n v="706"/>
        <n v="708"/>
        <n v="710"/>
        <n v="711"/>
        <n v="712"/>
        <n v="713"/>
        <n v="714"/>
        <n v="715"/>
        <n v="718"/>
        <n v="719"/>
        <n v="721"/>
        <n v="722"/>
        <n v="723"/>
        <n v="724"/>
        <n v="725"/>
        <n v="726"/>
        <n v="729"/>
        <n v="732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1"/>
        <n v="752"/>
        <n v="753"/>
      </sharedItems>
      <extLst>
        <ext xmlns:x15="http://schemas.microsoft.com/office/spreadsheetml/2010/11/main" uri="{4F2E5C28-24EA-4eb8-9CBF-B6C8F9C3D259}">
          <x15:cachedUniqueNames>
            <x15:cachedUniqueName index="0" name="[Range 1].[Distributor_ID].&amp;[9]"/>
            <x15:cachedUniqueName index="1" name="[Range 1].[Distributor_ID].&amp;[10]"/>
            <x15:cachedUniqueName index="2" name="[Range 1].[Distributor_ID].&amp;[12]"/>
            <x15:cachedUniqueName index="3" name="[Range 1].[Distributor_ID].&amp;[14]"/>
            <x15:cachedUniqueName index="4" name="[Range 1].[Distributor_ID].&amp;[15]"/>
            <x15:cachedUniqueName index="5" name="[Range 1].[Distributor_ID].&amp;[16]"/>
            <x15:cachedUniqueName index="6" name="[Range 1].[Distributor_ID].&amp;[17]"/>
            <x15:cachedUniqueName index="7" name="[Range 1].[Distributor_ID].&amp;[28]"/>
            <x15:cachedUniqueName index="8" name="[Range 1].[Distributor_ID].&amp;[29]"/>
            <x15:cachedUniqueName index="9" name="[Range 1].[Distributor_ID].&amp;[32]"/>
            <x15:cachedUniqueName index="10" name="[Range 1].[Distributor_ID].&amp;[49]"/>
            <x15:cachedUniqueName index="11" name="[Range 1].[Distributor_ID].&amp;[108]"/>
            <x15:cachedUniqueName index="12" name="[Range 1].[Distributor_ID].&amp;[109]"/>
            <x15:cachedUniqueName index="13" name="[Range 1].[Distributor_ID].&amp;[116]"/>
            <x15:cachedUniqueName index="14" name="[Range 1].[Distributor_ID].&amp;[119]"/>
            <x15:cachedUniqueName index="15" name="[Range 1].[Distributor_ID].&amp;[122]"/>
            <x15:cachedUniqueName index="16" name="[Range 1].[Distributor_ID].&amp;[123]"/>
            <x15:cachedUniqueName index="17" name="[Range 1].[Distributor_ID].&amp;[142]"/>
            <x15:cachedUniqueName index="18" name="[Range 1].[Distributor_ID].&amp;[154]"/>
            <x15:cachedUniqueName index="19" name="[Range 1].[Distributor_ID].&amp;[201]"/>
            <x15:cachedUniqueName index="20" name="[Range 1].[Distributor_ID].&amp;[202]"/>
            <x15:cachedUniqueName index="21" name="[Range 1].[Distributor_ID].&amp;[204]"/>
            <x15:cachedUniqueName index="22" name="[Range 1].[Distributor_ID].&amp;[214]"/>
            <x15:cachedUniqueName index="23" name="[Range 1].[Distributor_ID].&amp;[223]"/>
            <x15:cachedUniqueName index="24" name="[Range 1].[Distributor_ID].&amp;[230]"/>
            <x15:cachedUniqueName index="25" name="[Range 1].[Distributor_ID].&amp;[238]"/>
            <x15:cachedUniqueName index="26" name="[Range 1].[Distributor_ID].&amp;[239]"/>
            <x15:cachedUniqueName index="27" name="[Range 1].[Distributor_ID].&amp;[242]"/>
            <x15:cachedUniqueName index="28" name="[Range 1].[Distributor_ID].&amp;[252]"/>
            <x15:cachedUniqueName index="29" name="[Range 1].[Distributor_ID].&amp;[256]"/>
            <x15:cachedUniqueName index="30" name="[Range 1].[Distributor_ID].&amp;[258]"/>
            <x15:cachedUniqueName index="31" name="[Range 1].[Distributor_ID].&amp;[259]"/>
            <x15:cachedUniqueName index="32" name="[Range 1].[Distributor_ID].&amp;[260]"/>
            <x15:cachedUniqueName index="33" name="[Range 1].[Distributor_ID].&amp;[261]"/>
            <x15:cachedUniqueName index="34" name="[Range 1].[Distributor_ID].&amp;[263]"/>
            <x15:cachedUniqueName index="35" name="[Range 1].[Distributor_ID].&amp;[264]"/>
            <x15:cachedUniqueName index="36" name="[Range 1].[Distributor_ID].&amp;[274]"/>
            <x15:cachedUniqueName index="37" name="[Range 1].[Distributor_ID].&amp;[279]"/>
            <x15:cachedUniqueName index="38" name="[Range 1].[Distributor_ID].&amp;[280]"/>
            <x15:cachedUniqueName index="39" name="[Range 1].[Distributor_ID].&amp;[281]"/>
            <x15:cachedUniqueName index="40" name="[Range 1].[Distributor_ID].&amp;[283]"/>
            <x15:cachedUniqueName index="41" name="[Range 1].[Distributor_ID].&amp;[284]"/>
            <x15:cachedUniqueName index="42" name="[Range 1].[Distributor_ID].&amp;[292]"/>
            <x15:cachedUniqueName index="43" name="[Range 1].[Distributor_ID].&amp;[297]"/>
            <x15:cachedUniqueName index="44" name="[Range 1].[Distributor_ID].&amp;[298]"/>
            <x15:cachedUniqueName index="45" name="[Range 1].[Distributor_ID].&amp;[299]"/>
            <x15:cachedUniqueName index="46" name="[Range 1].[Distributor_ID].&amp;[302]"/>
            <x15:cachedUniqueName index="47" name="[Range 1].[Distributor_ID].&amp;[304]"/>
            <x15:cachedUniqueName index="48" name="[Range 1].[Distributor_ID].&amp;[320]"/>
            <x15:cachedUniqueName index="49" name="[Range 1].[Distributor_ID].&amp;[330]"/>
            <x15:cachedUniqueName index="50" name="[Range 1].[Distributor_ID].&amp;[331]"/>
            <x15:cachedUniqueName index="51" name="[Range 1].[Distributor_ID].&amp;[332]"/>
            <x15:cachedUniqueName index="52" name="[Range 1].[Distributor_ID].&amp;[333]"/>
            <x15:cachedUniqueName index="53" name="[Range 1].[Distributor_ID].&amp;[335]"/>
            <x15:cachedUniqueName index="54" name="[Range 1].[Distributor_ID].&amp;[336]"/>
            <x15:cachedUniqueName index="55" name="[Range 1].[Distributor_ID].&amp;[337]"/>
            <x15:cachedUniqueName index="56" name="[Range 1].[Distributor_ID].&amp;[338]"/>
            <x15:cachedUniqueName index="57" name="[Range 1].[Distributor_ID].&amp;[341]"/>
            <x15:cachedUniqueName index="58" name="[Range 1].[Distributor_ID].&amp;[342]"/>
            <x15:cachedUniqueName index="59" name="[Range 1].[Distributor_ID].&amp;[345]"/>
            <x15:cachedUniqueName index="60" name="[Range 1].[Distributor_ID].&amp;[346]"/>
            <x15:cachedUniqueName index="61" name="[Range 1].[Distributor_ID].&amp;[363]"/>
            <x15:cachedUniqueName index="62" name="[Range 1].[Distributor_ID].&amp;[364]"/>
            <x15:cachedUniqueName index="63" name="[Range 1].[Distributor_ID].&amp;[368]"/>
            <x15:cachedUniqueName index="64" name="[Range 1].[Distributor_ID].&amp;[378]"/>
            <x15:cachedUniqueName index="65" name="[Range 1].[Distributor_ID].&amp;[379]"/>
            <x15:cachedUniqueName index="66" name="[Range 1].[Distributor_ID].&amp;[382]"/>
            <x15:cachedUniqueName index="67" name="[Range 1].[Distributor_ID].&amp;[384]"/>
            <x15:cachedUniqueName index="68" name="[Range 1].[Distributor_ID].&amp;[390]"/>
            <x15:cachedUniqueName index="69" name="[Range 1].[Distributor_ID].&amp;[391]"/>
            <x15:cachedUniqueName index="70" name="[Range 1].[Distributor_ID].&amp;[394]"/>
            <x15:cachedUniqueName index="71" name="[Range 1].[Distributor_ID].&amp;[396]"/>
            <x15:cachedUniqueName index="72" name="[Range 1].[Distributor_ID].&amp;[398]"/>
            <x15:cachedUniqueName index="73" name="[Range 1].[Distributor_ID].&amp;[399]"/>
            <x15:cachedUniqueName index="74" name="[Range 1].[Distributor_ID].&amp;[400]"/>
            <x15:cachedUniqueName index="75" name="[Range 1].[Distributor_ID].&amp;[401]"/>
            <x15:cachedUniqueName index="76" name="[Range 1].[Distributor_ID].&amp;[403]"/>
            <x15:cachedUniqueName index="77" name="[Range 1].[Distributor_ID].&amp;[404]"/>
            <x15:cachedUniqueName index="78" name="[Range 1].[Distributor_ID].&amp;[406]"/>
            <x15:cachedUniqueName index="79" name="[Range 1].[Distributor_ID].&amp;[409]"/>
            <x15:cachedUniqueName index="80" name="[Range 1].[Distributor_ID].&amp;[411]"/>
            <x15:cachedUniqueName index="81" name="[Range 1].[Distributor_ID].&amp;[412]"/>
            <x15:cachedUniqueName index="82" name="[Range 1].[Distributor_ID].&amp;[428]"/>
            <x15:cachedUniqueName index="83" name="[Range 1].[Distributor_ID].&amp;[429]"/>
            <x15:cachedUniqueName index="84" name="[Range 1].[Distributor_ID].&amp;[435]"/>
            <x15:cachedUniqueName index="85" name="[Range 1].[Distributor_ID].&amp;[437]"/>
            <x15:cachedUniqueName index="86" name="[Range 1].[Distributor_ID].&amp;[440]"/>
            <x15:cachedUniqueName index="87" name="[Range 1].[Distributor_ID].&amp;[449]"/>
            <x15:cachedUniqueName index="88" name="[Range 1].[Distributor_ID].&amp;[455]"/>
            <x15:cachedUniqueName index="89" name="[Range 1].[Distributor_ID].&amp;[460]"/>
            <x15:cachedUniqueName index="90" name="[Range 1].[Distributor_ID].&amp;[479]"/>
            <x15:cachedUniqueName index="91" name="[Range 1].[Distributor_ID].&amp;[481]"/>
            <x15:cachedUniqueName index="92" name="[Range 1].[Distributor_ID].&amp;[483]"/>
            <x15:cachedUniqueName index="93" name="[Range 1].[Distributor_ID].&amp;[485]"/>
            <x15:cachedUniqueName index="94" name="[Range 1].[Distributor_ID].&amp;[486]"/>
            <x15:cachedUniqueName index="95" name="[Range 1].[Distributor_ID].&amp;[487]"/>
            <x15:cachedUniqueName index="96" name="[Range 1].[Distributor_ID].&amp;[488]"/>
            <x15:cachedUniqueName index="97" name="[Range 1].[Distributor_ID].&amp;[498]"/>
            <x15:cachedUniqueName index="98" name="[Range 1].[Distributor_ID].&amp;[501]"/>
            <x15:cachedUniqueName index="99" name="[Range 1].[Distributor_ID].&amp;[502]"/>
            <x15:cachedUniqueName index="100" name="[Range 1].[Distributor_ID].&amp;[504]"/>
            <x15:cachedUniqueName index="101" name="[Range 1].[Distributor_ID].&amp;[505]"/>
            <x15:cachedUniqueName index="102" name="[Range 1].[Distributor_ID].&amp;[508]"/>
            <x15:cachedUniqueName index="103" name="[Range 1].[Distributor_ID].&amp;[518]"/>
            <x15:cachedUniqueName index="104" name="[Range 1].[Distributor_ID].&amp;[520]"/>
            <x15:cachedUniqueName index="105" name="[Range 1].[Distributor_ID].&amp;[522]"/>
            <x15:cachedUniqueName index="106" name="[Range 1].[Distributor_ID].&amp;[524]"/>
            <x15:cachedUniqueName index="107" name="[Range 1].[Distributor_ID].&amp;[525]"/>
            <x15:cachedUniqueName index="108" name="[Range 1].[Distributor_ID].&amp;[527]"/>
            <x15:cachedUniqueName index="109" name="[Range 1].[Distributor_ID].&amp;[528]"/>
            <x15:cachedUniqueName index="110" name="[Range 1].[Distributor_ID].&amp;[530]"/>
            <x15:cachedUniqueName index="111" name="[Range 1].[Distributor_ID].&amp;[531]"/>
            <x15:cachedUniqueName index="112" name="[Range 1].[Distributor_ID].&amp;[533]"/>
            <x15:cachedUniqueName index="113" name="[Range 1].[Distributor_ID].&amp;[537]"/>
            <x15:cachedUniqueName index="114" name="[Range 1].[Distributor_ID].&amp;[540]"/>
            <x15:cachedUniqueName index="115" name="[Range 1].[Distributor_ID].&amp;[542]"/>
            <x15:cachedUniqueName index="116" name="[Range 1].[Distributor_ID].&amp;[547]"/>
            <x15:cachedUniqueName index="117" name="[Range 1].[Distributor_ID].&amp;[550]"/>
            <x15:cachedUniqueName index="118" name="[Range 1].[Distributor_ID].&amp;[551]"/>
            <x15:cachedUniqueName index="119" name="[Range 1].[Distributor_ID].&amp;[554]"/>
            <x15:cachedUniqueName index="120" name="[Range 1].[Distributor_ID].&amp;[559]"/>
            <x15:cachedUniqueName index="121" name="[Range 1].[Distributor_ID].&amp;[562]"/>
            <x15:cachedUniqueName index="122" name="[Range 1].[Distributor_ID].&amp;[565]"/>
            <x15:cachedUniqueName index="123" name="[Range 1].[Distributor_ID].&amp;[567]"/>
            <x15:cachedUniqueName index="124" name="[Range 1].[Distributor_ID].&amp;[568]"/>
            <x15:cachedUniqueName index="125" name="[Range 1].[Distributor_ID].&amp;[570]"/>
            <x15:cachedUniqueName index="126" name="[Range 1].[Distributor_ID].&amp;[574]"/>
            <x15:cachedUniqueName index="127" name="[Range 1].[Distributor_ID].&amp;[575]"/>
            <x15:cachedUniqueName index="128" name="[Range 1].[Distributor_ID].&amp;[579]"/>
            <x15:cachedUniqueName index="129" name="[Range 1].[Distributor_ID].&amp;[580]"/>
            <x15:cachedUniqueName index="130" name="[Range 1].[Distributor_ID].&amp;[582]"/>
            <x15:cachedUniqueName index="131" name="[Range 1].[Distributor_ID].&amp;[583]"/>
            <x15:cachedUniqueName index="132" name="[Range 1].[Distributor_ID].&amp;[589]"/>
            <x15:cachedUniqueName index="133" name="[Range 1].[Distributor_ID].&amp;[590]"/>
            <x15:cachedUniqueName index="134" name="[Range 1].[Distributor_ID].&amp;[591]"/>
            <x15:cachedUniqueName index="135" name="[Range 1].[Distributor_ID].&amp;[592]"/>
            <x15:cachedUniqueName index="136" name="[Range 1].[Distributor_ID].&amp;[594]"/>
            <x15:cachedUniqueName index="137" name="[Range 1].[Distributor_ID].&amp;[595]"/>
            <x15:cachedUniqueName index="138" name="[Range 1].[Distributor_ID].&amp;[596]"/>
            <x15:cachedUniqueName index="139" name="[Range 1].[Distributor_ID].&amp;[598]"/>
            <x15:cachedUniqueName index="140" name="[Range 1].[Distributor_ID].&amp;[611]"/>
            <x15:cachedUniqueName index="141" name="[Range 1].[Distributor_ID].&amp;[612]"/>
            <x15:cachedUniqueName index="142" name="[Range 1].[Distributor_ID].&amp;[614]"/>
            <x15:cachedUniqueName index="143" name="[Range 1].[Distributor_ID].&amp;[617]"/>
            <x15:cachedUniqueName index="144" name="[Range 1].[Distributor_ID].&amp;[618]"/>
            <x15:cachedUniqueName index="145" name="[Range 1].[Distributor_ID].&amp;[619]"/>
            <x15:cachedUniqueName index="146" name="[Range 1].[Distributor_ID].&amp;[621]"/>
            <x15:cachedUniqueName index="147" name="[Range 1].[Distributor_ID].&amp;[624]"/>
            <x15:cachedUniqueName index="148" name="[Range 1].[Distributor_ID].&amp;[625]"/>
            <x15:cachedUniqueName index="149" name="[Range 1].[Distributor_ID].&amp;[626]"/>
            <x15:cachedUniqueName index="150" name="[Range 1].[Distributor_ID].&amp;[627]"/>
            <x15:cachedUniqueName index="151" name="[Range 1].[Distributor_ID].&amp;[629]"/>
            <x15:cachedUniqueName index="152" name="[Range 1].[Distributor_ID].&amp;[630]"/>
            <x15:cachedUniqueName index="153" name="[Range 1].[Distributor_ID].&amp;[633]"/>
            <x15:cachedUniqueName index="154" name="[Range 1].[Distributor_ID].&amp;[634]"/>
            <x15:cachedUniqueName index="155" name="[Range 1].[Distributor_ID].&amp;[636]"/>
            <x15:cachedUniqueName index="156" name="[Range 1].[Distributor_ID].&amp;[641]"/>
            <x15:cachedUniqueName index="157" name="[Range 1].[Distributor_ID].&amp;[644]"/>
            <x15:cachedUniqueName index="158" name="[Range 1].[Distributor_ID].&amp;[645]"/>
            <x15:cachedUniqueName index="159" name="[Range 1].[Distributor_ID].&amp;[646]"/>
            <x15:cachedUniqueName index="160" name="[Range 1].[Distributor_ID].&amp;[650]"/>
            <x15:cachedUniqueName index="161" name="[Range 1].[Distributor_ID].&amp;[655]"/>
            <x15:cachedUniqueName index="162" name="[Range 1].[Distributor_ID].&amp;[656]"/>
            <x15:cachedUniqueName index="163" name="[Range 1].[Distributor_ID].&amp;[657]"/>
            <x15:cachedUniqueName index="164" name="[Range 1].[Distributor_ID].&amp;[660]"/>
            <x15:cachedUniqueName index="165" name="[Range 1].[Distributor_ID].&amp;[662]"/>
            <x15:cachedUniqueName index="166" name="[Range 1].[Distributor_ID].&amp;[667]"/>
            <x15:cachedUniqueName index="167" name="[Range 1].[Distributor_ID].&amp;[670]"/>
            <x15:cachedUniqueName index="168" name="[Range 1].[Distributor_ID].&amp;[671]"/>
            <x15:cachedUniqueName index="169" name="[Range 1].[Distributor_ID].&amp;[673]"/>
            <x15:cachedUniqueName index="170" name="[Range 1].[Distributor_ID].&amp;[677]"/>
            <x15:cachedUniqueName index="171" name="[Range 1].[Distributor_ID].&amp;[679]"/>
            <x15:cachedUniqueName index="172" name="[Range 1].[Distributor_ID].&amp;[680]"/>
            <x15:cachedUniqueName index="173" name="[Range 1].[Distributor_ID].&amp;[681]"/>
            <x15:cachedUniqueName index="174" name="[Range 1].[Distributor_ID].&amp;[682]"/>
            <x15:cachedUniqueName index="175" name="[Range 1].[Distributor_ID].&amp;[683]"/>
            <x15:cachedUniqueName index="176" name="[Range 1].[Distributor_ID].&amp;[684]"/>
            <x15:cachedUniqueName index="177" name="[Range 1].[Distributor_ID].&amp;[685]"/>
            <x15:cachedUniqueName index="178" name="[Range 1].[Distributor_ID].&amp;[686]"/>
            <x15:cachedUniqueName index="179" name="[Range 1].[Distributor_ID].&amp;[687]"/>
            <x15:cachedUniqueName index="180" name="[Range 1].[Distributor_ID].&amp;[689]"/>
            <x15:cachedUniqueName index="181" name="[Range 1].[Distributor_ID].&amp;[690]"/>
            <x15:cachedUniqueName index="182" name="[Range 1].[Distributor_ID].&amp;[691]"/>
            <x15:cachedUniqueName index="183" name="[Range 1].[Distributor_ID].&amp;[692]"/>
            <x15:cachedUniqueName index="184" name="[Range 1].[Distributor_ID].&amp;[697]"/>
            <x15:cachedUniqueName index="185" name="[Range 1].[Distributor_ID].&amp;[700]"/>
            <x15:cachedUniqueName index="186" name="[Range 1].[Distributor_ID].&amp;[703]"/>
            <x15:cachedUniqueName index="187" name="[Range 1].[Distributor_ID].&amp;[704]"/>
            <x15:cachedUniqueName index="188" name="[Range 1].[Distributor_ID].&amp;[706]"/>
            <x15:cachedUniqueName index="189" name="[Range 1].[Distributor_ID].&amp;[708]"/>
            <x15:cachedUniqueName index="190" name="[Range 1].[Distributor_ID].&amp;[710]"/>
            <x15:cachedUniqueName index="191" name="[Range 1].[Distributor_ID].&amp;[711]"/>
            <x15:cachedUniqueName index="192" name="[Range 1].[Distributor_ID].&amp;[712]"/>
            <x15:cachedUniqueName index="193" name="[Range 1].[Distributor_ID].&amp;[713]"/>
            <x15:cachedUniqueName index="194" name="[Range 1].[Distributor_ID].&amp;[714]"/>
            <x15:cachedUniqueName index="195" name="[Range 1].[Distributor_ID].&amp;[715]"/>
            <x15:cachedUniqueName index="196" name="[Range 1].[Distributor_ID].&amp;[718]"/>
            <x15:cachedUniqueName index="197" name="[Range 1].[Distributor_ID].&amp;[719]"/>
            <x15:cachedUniqueName index="198" name="[Range 1].[Distributor_ID].&amp;[721]"/>
            <x15:cachedUniqueName index="199" name="[Range 1].[Distributor_ID].&amp;[722]"/>
            <x15:cachedUniqueName index="200" name="[Range 1].[Distributor_ID].&amp;[723]"/>
            <x15:cachedUniqueName index="201" name="[Range 1].[Distributor_ID].&amp;[724]"/>
            <x15:cachedUniqueName index="202" name="[Range 1].[Distributor_ID].&amp;[725]"/>
            <x15:cachedUniqueName index="203" name="[Range 1].[Distributor_ID].&amp;[726]"/>
            <x15:cachedUniqueName index="204" name="[Range 1].[Distributor_ID].&amp;[729]"/>
            <x15:cachedUniqueName index="205" name="[Range 1].[Distributor_ID].&amp;[732]"/>
            <x15:cachedUniqueName index="206" name="[Range 1].[Distributor_ID].&amp;[734]"/>
            <x15:cachedUniqueName index="207" name="[Range 1].[Distributor_ID].&amp;[735]"/>
            <x15:cachedUniqueName index="208" name="[Range 1].[Distributor_ID].&amp;[736]"/>
            <x15:cachedUniqueName index="209" name="[Range 1].[Distributor_ID].&amp;[737]"/>
            <x15:cachedUniqueName index="210" name="[Range 1].[Distributor_ID].&amp;[738]"/>
            <x15:cachedUniqueName index="211" name="[Range 1].[Distributor_ID].&amp;[739]"/>
            <x15:cachedUniqueName index="212" name="[Range 1].[Distributor_ID].&amp;[740]"/>
            <x15:cachedUniqueName index="213" name="[Range 1].[Distributor_ID].&amp;[741]"/>
            <x15:cachedUniqueName index="214" name="[Range 1].[Distributor_ID].&amp;[742]"/>
            <x15:cachedUniqueName index="215" name="[Range 1].[Distributor_ID].&amp;[743]"/>
            <x15:cachedUniqueName index="216" name="[Range 1].[Distributor_ID].&amp;[744]"/>
            <x15:cachedUniqueName index="217" name="[Range 1].[Distributor_ID].&amp;[745]"/>
            <x15:cachedUniqueName index="218" name="[Range 1].[Distributor_ID].&amp;[746]"/>
            <x15:cachedUniqueName index="219" name="[Range 1].[Distributor_ID].&amp;[747]"/>
            <x15:cachedUniqueName index="220" name="[Range 1].[Distributor_ID].&amp;[748]"/>
            <x15:cachedUniqueName index="221" name="[Range 1].[Distributor_ID].&amp;[749]"/>
            <x15:cachedUniqueName index="222" name="[Range 1].[Distributor_ID].&amp;[751]"/>
            <x15:cachedUniqueName index="223" name="[Range 1].[Distributor_ID].&amp;[752]"/>
            <x15:cachedUniqueName index="224" name="[Range 1].[Distributor_ID].&amp;[753]"/>
          </x15:cachedUniqueNames>
        </ext>
      </extLst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2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2" memberValueDatatype="20" unbalanced="0">
      <fieldsUsage count="2">
        <fieldUsage x="-1"/>
        <fieldUsage x="4"/>
      </fieldsUsage>
    </cacheHierarchy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6.529702430555" backgroundQuery="1" createdVersion="8" refreshedVersion="8" minRefreshableVersion="3" recordCount="0" supportSubquery="1" supportAdvancedDrill="1" xr:uid="{7FAAEF00-1282-4D3E-AD29-6F9686EE2DD7}">
  <cacheSource type="external" connectionId="1"/>
  <cacheFields count="9">
    <cacheField name="[Range 1].[Order_State].[Order_State]" caption="Order_State" numFmtId="0" hierarchy="2" level="1">
      <sharedItems containsSemiMixedTypes="0" containsNonDate="0" containsString="0"/>
    </cacheField>
    <cacheField name="[Range 1].[Order_Date].[Order_Date]" caption="Order_Date" numFmtId="0" hierarchy="6" level="1">
      <sharedItems containsSemiMixedTypes="0" containsNonDate="0" containsDate="1" containsString="0" minDate="2023-12-12T00:00:00" maxDate="2024-01-01T00:00:00" count="11">
        <d v="2023-12-12T00:00:00"/>
        <d v="2023-12-13T00:00:00"/>
        <d v="2023-12-15T00:00:00"/>
        <d v="2023-12-18T00:00:00"/>
        <d v="2023-12-22T00:00:00"/>
        <d v="2023-12-26T00:00:00"/>
        <d v="2023-12-27T00:00:00"/>
        <d v="2023-12-28T00:00:00"/>
        <d v="2023-12-29T00:00:00"/>
        <d v="2023-12-30T00:00:00"/>
        <d v="2023-12-31T00:00:00"/>
      </sharedItems>
    </cacheField>
    <cacheField name="[Range 1].[Warehouse_Type].[Warehouse_Type]" caption="Warehouse_Type" numFmtId="0" hierarchy="11" level="1">
      <sharedItems containsSemiMixedTypes="0" containsNonDate="0" containsString="0"/>
    </cacheField>
    <cacheField name="[Range 1].[Distributor_name].[Distributor_name]" caption="Distributor_name" numFmtId="0" hierarchy="10" level="1">
      <sharedItems count="26">
        <s v="KAMAKHYA AGENCIES"/>
        <s v="ARIHANT TRADING"/>
        <s v="MANBHAV ENTERPRISES"/>
        <s v="SHREE BALAJI MARKETING"/>
        <s v="SHREYA ENTERPRISES"/>
        <s v="RK TRADERS"/>
        <s v="BPD ENTERPRISES"/>
        <s v="GURU JI ENTERPRISE"/>
        <s v="SAVITIRI ENTERPRISES"/>
        <s v="RKR ENTERPRISES"/>
        <s v="BADIYANI AND SONS"/>
        <s v="ROYAL ENTERPRISES"/>
        <s v="MS GUJRAL ENTERPRISES"/>
        <s v="TIRUPATI ENTERPRISES"/>
        <s v="PARAS SALES"/>
        <s v="AGARWAL TRADE LINK"/>
        <s v="VANSH ENTERPRISES"/>
        <s v="Ratan Sales"/>
        <s v="SHREE VISHWAS ENTERPRISES"/>
        <s v="ARAVALI ENTERPRISES"/>
        <s v="VINAYAKA CORPORATION"/>
        <s v="SHRI P N ENTERPRISES"/>
        <s v="AVP TRADERS"/>
        <s v="RAMCHANDRA AND SONS"/>
        <s v="GOPAL KRISHNA AND COMPANY"/>
        <s v="BAGARIA AGENCIES PVT LTD"/>
      </sharedItems>
    </cacheField>
    <cacheField name="[Range 1].[Distributor_ID].[Distributor_ID]" caption="Distributor_ID" numFmtId="0" hierarchy="9" level="1">
      <sharedItems containsSemiMixedTypes="0" containsString="0" containsNumber="1" containsInteger="1" minValue="1" maxValue="754" count="26">
        <n v="664"/>
        <n v="49"/>
        <n v="154"/>
        <n v="400"/>
        <n v="527"/>
        <n v="614"/>
        <n v="662"/>
        <n v="692"/>
        <n v="739"/>
        <n v="746"/>
        <n v="234"/>
        <n v="482"/>
        <n v="727"/>
        <n v="196"/>
        <n v="496"/>
        <n v="602"/>
        <n v="754"/>
        <n v="1"/>
        <n v="410"/>
        <n v="548"/>
        <n v="165"/>
        <n v="607"/>
        <n v="365"/>
        <n v="386"/>
        <n v="717"/>
        <n v="665"/>
      </sharedItems>
      <extLst>
        <ext xmlns:x15="http://schemas.microsoft.com/office/spreadsheetml/2010/11/main" uri="{4F2E5C28-24EA-4eb8-9CBF-B6C8F9C3D259}">
          <x15:cachedUniqueNames>
            <x15:cachedUniqueName index="0" name="[Range 1].[Distributor_ID].&amp;[664]"/>
            <x15:cachedUniqueName index="1" name="[Range 1].[Distributor_ID].&amp;[49]"/>
            <x15:cachedUniqueName index="2" name="[Range 1].[Distributor_ID].&amp;[154]"/>
            <x15:cachedUniqueName index="3" name="[Range 1].[Distributor_ID].&amp;[400]"/>
            <x15:cachedUniqueName index="4" name="[Range 1].[Distributor_ID].&amp;[527]"/>
            <x15:cachedUniqueName index="5" name="[Range 1].[Distributor_ID].&amp;[614]"/>
            <x15:cachedUniqueName index="6" name="[Range 1].[Distributor_ID].&amp;[662]"/>
            <x15:cachedUniqueName index="7" name="[Range 1].[Distributor_ID].&amp;[692]"/>
            <x15:cachedUniqueName index="8" name="[Range 1].[Distributor_ID].&amp;[739]"/>
            <x15:cachedUniqueName index="9" name="[Range 1].[Distributor_ID].&amp;[746]"/>
            <x15:cachedUniqueName index="10" name="[Range 1].[Distributor_ID].&amp;[234]"/>
            <x15:cachedUniqueName index="11" name="[Range 1].[Distributor_ID].&amp;[482]"/>
            <x15:cachedUniqueName index="12" name="[Range 1].[Distributor_ID].&amp;[727]"/>
            <x15:cachedUniqueName index="13" name="[Range 1].[Distributor_ID].&amp;[196]"/>
            <x15:cachedUniqueName index="14" name="[Range 1].[Distributor_ID].&amp;[496]"/>
            <x15:cachedUniqueName index="15" name="[Range 1].[Distributor_ID].&amp;[602]"/>
            <x15:cachedUniqueName index="16" name="[Range 1].[Distributor_ID].&amp;[754]"/>
            <x15:cachedUniqueName index="17" name="[Range 1].[Distributor_ID].&amp;[1]"/>
            <x15:cachedUniqueName index="18" name="[Range 1].[Distributor_ID].&amp;[410]"/>
            <x15:cachedUniqueName index="19" name="[Range 1].[Distributor_ID].&amp;[548]"/>
            <x15:cachedUniqueName index="20" name="[Range 1].[Distributor_ID].&amp;[165]"/>
            <x15:cachedUniqueName index="21" name="[Range 1].[Distributor_ID].&amp;[607]"/>
            <x15:cachedUniqueName index="22" name="[Range 1].[Distributor_ID].&amp;[365]"/>
            <x15:cachedUniqueName index="23" name="[Range 1].[Distributor_ID].&amp;[386]"/>
            <x15:cachedUniqueName index="24" name="[Range 1].[Distributor_ID].&amp;[717]"/>
            <x15:cachedUniqueName index="25" name="[Range 1].[Distributor_ID].&amp;[665]"/>
          </x15:cachedUniqueNames>
        </ext>
      </extLst>
    </cacheField>
    <cacheField name="[Range 1].[Supplier_name].[Supplier_name]" caption="Supplier_name" numFmtId="0" hierarchy="13" level="1">
      <sharedItems count="1">
        <s v="K. V. ENTERPRISES"/>
      </sharedItems>
    </cacheField>
    <cacheField name="[Range 1].[Subzones].[Subzones]" caption="Subzones" numFmtId="0" hierarchy="25" level="1">
      <sharedItems count="22">
        <s v="ASSAM"/>
        <s v="DELHI"/>
        <s v="GUJRAT"/>
        <s v="HARYANA"/>
        <s v="JAMMU &amp; KASHMIR"/>
        <s v="MADHYA PRADESH"/>
        <s v="MAHARASHTRA"/>
        <s v="PUNJAB"/>
        <s v="RAJASTHAN"/>
        <s v="TELANGANA"/>
        <s v="UP EAST"/>
        <s v="UP WEST"/>
        <s v="UTTARAKHAND"/>
        <s v="WEST BENGAL"/>
        <s v="ANDHRA PRADESH" u="1"/>
        <s v="GOA" u="1"/>
        <s v="MEGHALAYA" u="1"/>
        <s v="MUMBAI" u="1"/>
        <s v="NAGALAND" u="1"/>
        <s v="NAGPUR" u="1"/>
        <s v="TAMIL NADU" u="1"/>
        <s v="UT CHANDIGARH" u="1"/>
      </sharedItems>
    </cacheField>
    <cacheField name="[Range 1].[Products_Name].[Products_Name]" caption="Products_Name" numFmtId="0" hierarchy="14" level="1">
      <sharedItems containsSemiMixedTypes="0" containsNonDate="0" containsString="0"/>
    </cacheField>
    <cacheField name="[Measures].[Sum of W/O gst]" caption="Sum of W/O gst" numFmtId="0" hierarchy="323" level="32767"/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2" memberValueDatatype="7" unbalanced="0">
      <fieldsUsage count="2">
        <fieldUsage x="-1"/>
        <fieldUsage x="1"/>
      </fieldsUsage>
    </cacheHierarchy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2" memberValueDatatype="20" unbalanced="0">
      <fieldsUsage count="2">
        <fieldUsage x="-1"/>
        <fieldUsage x="4"/>
      </fieldsUsage>
    </cacheHierarchy>
    <cacheHierarchy uniqueName="[Range 1].[Distributor_name]" caption="Distributor_name" attribute="1" defaultMemberUniqueName="[Range 1].[Distributor_name].[All]" allUniqueName="[Range 1].[Distributor_nam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Warehouse_Type]" caption="Warehouse_Type" attribute="1" defaultMemberUniqueName="[Range 1].[Warehouse_Type].[All]" allUniqueName="[Range 1].[Warehouse_Type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2" memberValueDatatype="130" unbalanced="0">
      <fieldsUsage count="2">
        <fieldUsage x="-1"/>
        <fieldUsage x="5"/>
      </fieldsUsage>
    </cacheHierarchy>
    <cacheHierarchy uniqueName="[Range 1].[Products_Name]" caption="Products_Name" attribute="1" defaultMemberUniqueName="[Range 1].[Products_Name].[All]" allUniqueName="[Range 1].[Products_Name].[All]" dimensionUniqueName="[Range 1]" displayFolder="" count="2" memberValueDatatype="130" unbalanced="0">
      <fieldsUsage count="2">
        <fieldUsage x="-1"/>
        <fieldUsage x="7"/>
      </fieldsUsage>
    </cacheHierarchy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2" memberValueDatatype="130" unbalanced="0">
      <fieldsUsage count="2">
        <fieldUsage x="-1"/>
        <fieldUsage x="6"/>
      </fieldsUsage>
    </cacheHierarchy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3.35637199074" backgroundQuery="1" createdVersion="8" refreshedVersion="8" minRefreshableVersion="3" recordCount="0" supportSubquery="1" supportAdvancedDrill="1" xr:uid="{B9676E57-DF61-4F46-AB79-3214C17CD712}">
  <cacheSource type="external" connectionId="1"/>
  <cacheFields count="3">
    <cacheField name="[Range 3].[Category].[Category]" caption="Category" numFmtId="0" hierarchy="172" level="1">
      <sharedItems count="6">
        <s v="BEARD CARE"/>
        <s v="HAIR CARE"/>
        <s v="OTHERS"/>
        <s v="PERSONAL CARE"/>
        <s v="SKIN CARE"/>
        <s v="VOLUMIZING POWDER"/>
      </sharedItems>
    </cacheField>
    <cacheField name="[Measures].[Sum of Total_Quantity_In_Pieces]" caption="Sum of Total_Quantity_In_Pieces" numFmtId="0" hierarchy="328" level="32767"/>
    <cacheField name="[Range 3].[Zone].[Zone]" caption="Zone" numFmtId="0" hierarchy="152" level="1">
      <sharedItems count="5">
        <s v="CENTRAL"/>
        <s v="EAST"/>
        <s v="NORTH"/>
        <s v="SOUTH"/>
        <s v="WEST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2" memberValueDatatype="130" unbalanced="0">
      <fieldsUsage count="2">
        <fieldUsage x="-1"/>
        <fieldUsage x="2"/>
      </fieldsUsage>
    </cacheHierarchy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2" memberValueDatatype="130" unbalanced="0">
      <fieldsUsage count="2">
        <fieldUsage x="-1"/>
        <fieldUsage x="0"/>
      </fieldsUsage>
    </cacheHierarchy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3.357511226852" backgroundQuery="1" createdVersion="8" refreshedVersion="8" minRefreshableVersion="3" recordCount="0" supportSubquery="1" supportAdvancedDrill="1" xr:uid="{7CBED34C-7B99-4A7C-AB3A-B40BB176D96C}">
  <cacheSource type="external" connectionId="1"/>
  <cacheFields count="9">
    <cacheField name="[Measures].[Sum of Total_Quantity_In_Pieces]" caption="Sum of Total_Quantity_In_Pieces" numFmtId="0" hierarchy="328" level="32767"/>
    <cacheField name="[Range 3].[Zone].[Zone]" caption="Zone" numFmtId="0" hierarchy="152" level="1">
      <sharedItems count="5">
        <s v="CENTRAL"/>
        <s v="EAST"/>
        <s v="NORTH"/>
        <s v="SOUTH"/>
        <s v="WEST"/>
      </sharedItems>
    </cacheField>
    <cacheField name="[Range 3].[Username].[Username]" caption="Username" numFmtId="0" hierarchy="161" level="1">
      <sharedItems count="13">
        <s v="ABHIRAM PASTORE"/>
        <s v="DILIP PANCHAL"/>
        <s v="HARVINDER SINGH BHOLA"/>
        <s v="ABHISHEK SEN"/>
        <s v="ANIRBAN CHOUDHURY"/>
        <s v="HARYANA"/>
        <s v="SAKSHAM KOCHHAR"/>
        <s v="SUNNY JINDAL"/>
        <s v="KOMURELLI MADHUSUDHAN"/>
        <s v="RAMESH  KUMAR"/>
        <s v="MUMBAI"/>
        <s v="NAGPUR"/>
        <s v="SHISHIR S PANDEY"/>
      </sharedItems>
    </cacheField>
    <cacheField name="[Range 3].[Subcategories].[Subcategories]" caption="Subcategories" numFmtId="0" hierarchy="173" level="1">
      <sharedItems count="1">
        <s v="PIMPLE PATCH"/>
      </sharedItems>
    </cacheField>
    <cacheField name="[Range 3].[User].[User]" caption="User" numFmtId="0" hierarchy="160" level="1">
      <sharedItems count="69">
        <s v="SHASHANK BANGAR"/>
        <s v="SHUBHAM SEN"/>
        <s v="SYED HUSSAIN"/>
        <s v="ANKIT B. CHAUHAN"/>
        <s v="BHAVIN DHRUV"/>
        <s v="ISHTIYAQ SHAIKH"/>
        <s v="KARAN BODANA"/>
        <s v="KAUSHIK VALAMJI TANK"/>
        <s v="GAJENDRA SINGH KHINCHI"/>
        <s v="GAURAV MITTAL"/>
        <s v="LOKESH SHARMA"/>
        <s v="LOVEJEET VAISHNAV"/>
        <s v="MANISH SHARMA"/>
        <s v="MANOJ KUMAR"/>
        <s v="RITIK JOSHI"/>
        <s v="SANJAY ARORA"/>
        <s v="VIVEK VYAS"/>
        <s v="RANAJIT MONDAL"/>
        <s v="SAMIR SUR"/>
        <s v="SUBHAJITDAS"/>
        <s v="SUJOY SAHA"/>
        <s v="SUKANTA SAHA"/>
        <s v="TAPASH SUR ROY"/>
        <s v="MANTU SWARGIARY"/>
        <s v="RAJIB DEY"/>
        <s v="RUPESH MANDAL"/>
        <s v="PANKAJ SINGLA"/>
        <s v="SHEELENDRA SINGH"/>
        <s v="ABHAY KUMAR"/>
        <s v="DHEERAJ SAINI"/>
        <s v="IKRAM KHAN"/>
        <s v="OM KUMAR"/>
        <s v="UMAKANT MAURYA"/>
        <s v="AJAY KUMAR J"/>
        <s v="ASHWANI KUMAR"/>
        <s v="KAPIL VERMA"/>
        <s v="TARUN BANATHIA"/>
        <s v="YASHPAL SINGH"/>
        <s v="GONGALLA ASHOK"/>
        <s v="IRFAN BASHA SHAIKH"/>
        <s v="KOMURELLI MADHUSUDHAN"/>
        <s v="MALISHETTY RAMAKRISHNA"/>
        <s v="PABBA SANTHOSH KUMAR"/>
        <s v="SYED AHMED ZAMA"/>
        <s v="TARIQ YAHYA"/>
        <s v="VAMSEE TATIPAMULA"/>
        <s v="VANAPALLI MAHESHWARRAO"/>
        <s v="JANARTHINAM A"/>
        <s v="JOHNSON"/>
        <s v="MABHU BASHA"/>
        <s v="PATHMANABAN G"/>
        <s v="RADHAKRISHNAN M"/>
        <s v="RAJA K"/>
        <s v="RAJASEKAR PUNNIYAKOTTI"/>
        <s v="RAMACHANDRAN R"/>
        <s v="SARAVANAN M"/>
        <s v="SURESHBABU K"/>
        <s v="THOMAS S"/>
        <s v="GYAN PRAKASH YADAV"/>
        <s v="MOHAMMAD SAIF ALI RAYEEN"/>
        <s v="VIJENDRA VISHWAKARMA"/>
        <s v="BHASKER M KAKDE"/>
        <s v="MUSTUFA SHAIKH"/>
        <s v="SATISH RAMTEKE"/>
        <s v="ASHOK JHA"/>
        <s v="MANISH MURLIDHAR BHALERAO"/>
        <s v="NAGESH FULE"/>
        <s v="PRAVIN PATIL"/>
        <s v="YOGESH PARAB"/>
      </sharedItems>
    </cacheField>
    <cacheField name="[Range 3].[Sku_Placed].[Sku_Placed]" caption="Sku_Placed" numFmtId="0" hierarchy="170" level="1">
      <sharedItems containsSemiMixedTypes="0" containsNonDate="0" containsString="0"/>
    </cacheField>
    <cacheField name="[Measures].[Distinct Count of Outlet_ID 3]" caption="Distinct Count of Outlet_ID 3" numFmtId="0" hierarchy="336" level="32767"/>
    <cacheField name="[Range 3].[Total_Quantity].[Total_Quantity]" caption="Total_Quantity" numFmtId="0" hierarchy="176" level="1">
      <sharedItems containsSemiMixedTypes="0" containsNonDate="0" containsString="0"/>
    </cacheField>
    <cacheField name="[Range 3].[OrderState].[OrderState]" caption="OrderState" numFmtId="0" hierarchy="129" level="1">
      <sharedItems containsSemiMixedTypes="0" containsNonDate="0" containsString="0"/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2" memberValueDatatype="130" unbalanced="0">
      <fieldsUsage count="2">
        <fieldUsage x="-1"/>
        <fieldUsage x="8"/>
      </fieldsUsage>
    </cacheHierarchy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2" memberValueDatatype="130" unbalanced="0">
      <fieldsUsage count="2">
        <fieldUsage x="-1"/>
        <fieldUsage x="1"/>
      </fieldsUsage>
    </cacheHierarchy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2" memberValueDatatype="130" unbalanced="0">
      <fieldsUsage count="2">
        <fieldUsage x="-1"/>
        <fieldUsage x="4"/>
      </fieldsUsage>
    </cacheHierarchy>
    <cacheHierarchy uniqueName="[Range 3].[Username]" caption="Username" attribute="1" defaultMemberUniqueName="[Range 3].[Username].[All]" allUniqueName="[Range 3].[Username].[All]" dimensionUniqueName="[Range 3]" displayFolder="" count="2" memberValueDatatype="130" unbalanced="0">
      <fieldsUsage count="2">
        <fieldUsage x="-1"/>
        <fieldUsage x="2"/>
      </fieldsUsage>
    </cacheHierarchy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2" memberValueDatatype="130" unbalanced="0">
      <fieldsUsage count="2">
        <fieldUsage x="-1"/>
        <fieldUsage x="5"/>
      </fieldsUsage>
    </cacheHierarchy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2" memberValueDatatype="130" unbalanced="0">
      <fieldsUsage count="2">
        <fieldUsage x="-1"/>
        <fieldUsage x="3"/>
      </fieldsUsage>
    </cacheHierarchy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2" memberValueDatatype="20" unbalanced="0">
      <fieldsUsage count="2">
        <fieldUsage x="-1"/>
        <fieldUsage x="7"/>
      </fieldsUsage>
    </cacheHierarchy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79050926" backgroundQuery="1" createdVersion="8" refreshedVersion="8" minRefreshableVersion="3" recordCount="0" supportSubquery="1" supportAdvancedDrill="1" xr:uid="{0D9C4A12-D012-40CB-9EC7-5E42D5216C36}">
  <cacheSource type="external" connectionId="1"/>
  <cacheFields count="5">
    <cacheField name="[Range 2].[Username].[Username]" caption="Username" numFmtId="0" hierarchy="66" level="1">
      <sharedItems count="13">
        <s v="DINESH SHARMA"/>
        <s v="GUJRAT"/>
        <s v="HARVINDER SINGH BHOLA"/>
        <s v="JAVED SHAIKH"/>
        <s v="KOMURELLI MADHUSUDHAN"/>
        <s v="MUSTAK KHAN"/>
        <s v="RAJESH MAURYA"/>
        <s v="RAMESH  KUMAR"/>
        <s v="SAKSHAM KOCHHAR"/>
        <s v="SANJIV JHA"/>
        <s v="SHISHIR S PANDEY"/>
        <s v="SUNNY JINDAL"/>
        <s v="UP EAST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Subzone].[Subzone]" caption="Subzone" numFmtId="0" hierarchy="59" level="1">
      <sharedItems count="22">
        <s v="ANDHRA PRADESH"/>
        <s v="ASSAM"/>
        <s v="DELHI"/>
        <s v="GOA"/>
        <s v="GUJRAT"/>
        <s v="HARYANA"/>
        <s v="JAMMU &amp; KASHMIR"/>
        <s v="MADHYA PRADESH"/>
        <s v="MAHARASHTRA"/>
        <s v="MEGHALAYA"/>
        <s v="MUMBAI"/>
        <s v="NAGALAND"/>
        <s v="NAGPUR"/>
        <s v="PUNJAB"/>
        <s v="RAJASTHAN"/>
        <s v="TAMIL NADU"/>
        <s v="TELANGANA"/>
        <s v="UP EAST"/>
        <s v="UP WEST"/>
        <s v="UT CHANDIGARH"/>
        <s v="UTTARAKHAND"/>
        <s v="WEST BENGAL"/>
      </sharedItems>
    </cacheField>
    <cacheField name="[Range 2].[Outlet_Category].[Outlet_Category]" caption="Outlet_Category" numFmtId="0" hierarchy="40" level="1">
      <sharedItems count="5">
        <s v="MEDICAL"/>
        <s v="MORDEN TRADE"/>
        <s v="NOVELTIES"/>
        <s v="RETAIL"/>
        <s v="WHOLESALE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2" memberValueDatatype="130" unbalanced="0">
      <fieldsUsage count="2">
        <fieldUsage x="-1"/>
        <fieldUsage x="4"/>
      </fieldsUsage>
    </cacheHierarchy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5428241" backgroundQuery="1" createdVersion="8" refreshedVersion="8" minRefreshableVersion="3" recordCount="0" supportSubquery="1" supportAdvancedDrill="1" xr:uid="{4A9EC243-F022-4321-881E-D5CD7F2FD99D}">
  <cacheSource type="external" connectionId="1"/>
  <cacheFields count="4">
    <cacheField name="[Range 2].[Username].[Username]" caption="Username" numFmtId="0" hierarchy="66" level="1">
      <sharedItems count="16">
        <s v="ABHIRAM PASTORE"/>
        <s v="ABHISHEK SEN"/>
        <s v="ANIRBAN CHOUDHURY"/>
        <s v="DILIP PANCHAL"/>
        <s v="HARVINDER SINGH BHOLA"/>
        <s v="HARYANA"/>
        <s v="KOMURELLI MADHUSUDHAN"/>
        <s v="MUMBAI"/>
        <s v="NAGPUR"/>
        <s v="PAWAN SRIVASTAVA"/>
        <s v="RAMESH  KUMAR"/>
        <s v="SAKSHAM KOCHHAR"/>
        <s v="SHISHIR S PANDEY"/>
        <s v="SUNNY JINDAL"/>
        <s v="UP WEST"/>
        <s v="UTTARAKHAND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Outlet_Category].[Outlet_Category]" caption="Outlet_Category" numFmtId="0" hierarchy="40" level="1">
      <sharedItems containsBlank="1" count="9">
        <m/>
        <s v="KIRANA STORES"/>
        <s v="MEDICAL"/>
        <s v="MORDEN TRADE"/>
        <s v="NOVELTIES"/>
        <s v="OUTLET"/>
        <s v="RETAIL"/>
        <s v="SALOON"/>
        <s v="WHOLESALE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61342592" backgroundQuery="1" createdVersion="8" refreshedVersion="8" minRefreshableVersion="3" recordCount="0" supportSubquery="1" supportAdvancedDrill="1" xr:uid="{58585863-77B2-4C47-A10A-E76B636CF4E1}">
  <cacheSource type="external" connectionId="1"/>
  <cacheFields count="4"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OrderState].[OrderState]" caption="OrderState" numFmtId="0" hierarchy="34" level="1">
      <sharedItems containsSemiMixedTypes="0" containsNonDate="0" containsString="0"/>
    </cacheField>
    <cacheField name="[Range 2].[Subzone].[Subzone]" caption="Subzone" numFmtId="0" hierarchy="59" level="1">
      <sharedItems count="22">
        <s v="ANDHRA PRADESH"/>
        <s v="ASSAM"/>
        <s v="DELHI"/>
        <s v="GOA"/>
        <s v="GUJRAT"/>
        <s v="HARYANA"/>
        <s v="JAMMU &amp; KASHMIR"/>
        <s v="MADHYA PRADESH"/>
        <s v="MAHARASHTRA"/>
        <s v="MEGHALAYA"/>
        <s v="MUMBAI"/>
        <s v="NAGALAND"/>
        <s v="NAGPUR"/>
        <s v="PUNJAB"/>
        <s v="RAJASTHAN"/>
        <s v="TAMIL NADU"/>
        <s v="TELANGANA"/>
        <s v="UP EAST"/>
        <s v="UP WEST"/>
        <s v="UT CHANDIGARH"/>
        <s v="UTTARAKHAND"/>
        <s v="WEST BENGAL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0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9068981484" backgroundQuery="1" createdVersion="8" refreshedVersion="8" minRefreshableVersion="3" recordCount="0" supportSubquery="1" supportAdvancedDrill="1" xr:uid="{23A5DB49-C80E-43A7-A029-AF818D66FF41}">
  <cacheSource type="external" connectionId="1"/>
  <cacheFields count="4"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OrderState].[OrderState]" caption="OrderState" numFmtId="0" hierarchy="34" level="1">
      <sharedItems containsSemiMixedTypes="0" containsNonDate="0" containsString="0"/>
    </cacheField>
    <cacheField name="[Range 2].[Subzone].[Subzone]" caption="Subzone" numFmtId="0" hierarchy="59" level="1">
      <sharedItems count="22">
        <s v="ANDHRA PRADESH"/>
        <s v="ASSAM"/>
        <s v="DELHI"/>
        <s v="GOA"/>
        <s v="GUJRAT"/>
        <s v="HARYANA"/>
        <s v="JAMMU &amp; KASHMIR"/>
        <s v="MADHYA PRADESH"/>
        <s v="MAHARASHTRA"/>
        <s v="MEGHALAYA"/>
        <s v="MUMBAI"/>
        <s v="NAGALAND"/>
        <s v="NAGPUR"/>
        <s v="PUNJAB"/>
        <s v="RAJASTHAN"/>
        <s v="TAMIL NADU"/>
        <s v="TELANGANA"/>
        <s v="UP EAST"/>
        <s v="UP WEST"/>
        <s v="UT CHANDIGARH"/>
        <s v="UTTARAKHAND"/>
        <s v="WEST BENGAL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0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559968171299" backgroundQuery="1" createdVersion="8" refreshedVersion="8" minRefreshableVersion="3" recordCount="0" supportSubquery="1" supportAdvancedDrill="1" xr:uid="{888488F8-9C05-40CE-B0E7-4F059AA0DAC1}">
  <cacheSource type="external" connectionId="1"/>
  <cacheFields count="8"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Measures].[Distinct Count of Outlet_ID]" caption="Distinct Count of Outlet_ID" numFmtId="0" hierarchy="334" level="32767"/>
    <cacheField name="[Range 2].[User_ID].[User_ID]" caption="User_ID" numFmtId="0" hierarchy="63" level="1">
      <sharedItems containsSemiMixedTypes="0" containsString="0" containsNumber="1" containsInteger="1" minValue="10" maxValue="1428" count="70">
        <n v="10"/>
        <n v="11"/>
        <n v="12"/>
        <n v="16"/>
        <n v="230"/>
        <n v="255"/>
        <n v="268"/>
        <n v="297"/>
        <n v="299"/>
        <n v="342"/>
        <n v="344"/>
        <n v="350"/>
        <n v="604"/>
        <n v="631"/>
        <n v="632"/>
        <n v="788"/>
        <n v="909"/>
        <n v="949"/>
        <n v="1075"/>
        <n v="1081"/>
        <n v="1082"/>
        <n v="1124"/>
        <n v="1125"/>
        <n v="1126"/>
        <n v="1144"/>
        <n v="1152"/>
        <n v="1172"/>
        <n v="1178"/>
        <n v="1180"/>
        <n v="1181"/>
        <n v="1202"/>
        <n v="1211"/>
        <n v="1216"/>
        <n v="1217"/>
        <n v="1218"/>
        <n v="1220"/>
        <n v="1221"/>
        <n v="1227"/>
        <n v="1231"/>
        <n v="1232"/>
        <n v="1237"/>
        <n v="1251"/>
        <n v="1258"/>
        <n v="1260"/>
        <n v="1261"/>
        <n v="1301"/>
        <n v="1302"/>
        <n v="1305"/>
        <n v="1308"/>
        <n v="1309"/>
        <n v="1315"/>
        <n v="1316"/>
        <n v="1322"/>
        <n v="1326"/>
        <n v="1340"/>
        <n v="1342"/>
        <n v="1348"/>
        <n v="1350"/>
        <n v="1357"/>
        <n v="1360"/>
        <n v="1366"/>
        <n v="1367"/>
        <n v="1388"/>
        <n v="1389"/>
        <n v="1393"/>
        <n v="1399"/>
        <n v="1400"/>
        <n v="1403"/>
        <n v="1428"/>
        <n v="603" u="1"/>
      </sharedItems>
      <extLst>
        <ext xmlns:x15="http://schemas.microsoft.com/office/spreadsheetml/2010/11/main" uri="{4F2E5C28-24EA-4eb8-9CBF-B6C8F9C3D259}">
          <x15:cachedUniqueNames>
            <x15:cachedUniqueName index="0" name="[Range 2].[User_ID].&amp;[10]"/>
            <x15:cachedUniqueName index="1" name="[Range 2].[User_ID].&amp;[11]"/>
            <x15:cachedUniqueName index="2" name="[Range 2].[User_ID].&amp;[12]"/>
            <x15:cachedUniqueName index="3" name="[Range 2].[User_ID].&amp;[16]"/>
            <x15:cachedUniqueName index="4" name="[Range 2].[User_ID].&amp;[230]"/>
            <x15:cachedUniqueName index="5" name="[Range 2].[User_ID].&amp;[255]"/>
            <x15:cachedUniqueName index="6" name="[Range 2].[User_ID].&amp;[268]"/>
            <x15:cachedUniqueName index="7" name="[Range 2].[User_ID].&amp;[297]"/>
            <x15:cachedUniqueName index="8" name="[Range 2].[User_ID].&amp;[299]"/>
            <x15:cachedUniqueName index="9" name="[Range 2].[User_ID].&amp;[342]"/>
            <x15:cachedUniqueName index="10" name="[Range 2].[User_ID].&amp;[344]"/>
            <x15:cachedUniqueName index="11" name="[Range 2].[User_ID].&amp;[350]"/>
            <x15:cachedUniqueName index="12" name="[Range 2].[User_ID].&amp;[604]"/>
            <x15:cachedUniqueName index="13" name="[Range 2].[User_ID].&amp;[631]"/>
            <x15:cachedUniqueName index="14" name="[Range 2].[User_ID].&amp;[632]"/>
            <x15:cachedUniqueName index="15" name="[Range 2].[User_ID].&amp;[788]"/>
            <x15:cachedUniqueName index="16" name="[Range 2].[User_ID].&amp;[909]"/>
            <x15:cachedUniqueName index="17" name="[Range 2].[User_ID].&amp;[949]"/>
            <x15:cachedUniqueName index="18" name="[Range 2].[User_ID].&amp;[1075]"/>
            <x15:cachedUniqueName index="19" name="[Range 2].[User_ID].&amp;[1081]"/>
            <x15:cachedUniqueName index="20" name="[Range 2].[User_ID].&amp;[1082]"/>
            <x15:cachedUniqueName index="21" name="[Range 2].[User_ID].&amp;[1124]"/>
            <x15:cachedUniqueName index="22" name="[Range 2].[User_ID].&amp;[1125]"/>
            <x15:cachedUniqueName index="23" name="[Range 2].[User_ID].&amp;[1126]"/>
            <x15:cachedUniqueName index="24" name="[Range 2].[User_ID].&amp;[1144]"/>
            <x15:cachedUniqueName index="25" name="[Range 2].[User_ID].&amp;[1152]"/>
            <x15:cachedUniqueName index="26" name="[Range 2].[User_ID].&amp;[1172]"/>
            <x15:cachedUniqueName index="27" name="[Range 2].[User_ID].&amp;[1178]"/>
            <x15:cachedUniqueName index="28" name="[Range 2].[User_ID].&amp;[1180]"/>
            <x15:cachedUniqueName index="29" name="[Range 2].[User_ID].&amp;[1181]"/>
            <x15:cachedUniqueName index="30" name="[Range 2].[User_ID].&amp;[1202]"/>
            <x15:cachedUniqueName index="31" name="[Range 2].[User_ID].&amp;[1211]"/>
            <x15:cachedUniqueName index="32" name="[Range 2].[User_ID].&amp;[1216]"/>
            <x15:cachedUniqueName index="33" name="[Range 2].[User_ID].&amp;[1217]"/>
            <x15:cachedUniqueName index="34" name="[Range 2].[User_ID].&amp;[1218]"/>
            <x15:cachedUniqueName index="35" name="[Range 2].[User_ID].&amp;[1220]"/>
            <x15:cachedUniqueName index="36" name="[Range 2].[User_ID].&amp;[1221]"/>
            <x15:cachedUniqueName index="37" name="[Range 2].[User_ID].&amp;[1227]"/>
            <x15:cachedUniqueName index="38" name="[Range 2].[User_ID].&amp;[1231]"/>
            <x15:cachedUniqueName index="39" name="[Range 2].[User_ID].&amp;[1232]"/>
            <x15:cachedUniqueName index="40" name="[Range 2].[User_ID].&amp;[1237]"/>
            <x15:cachedUniqueName index="41" name="[Range 2].[User_ID].&amp;[1251]"/>
            <x15:cachedUniqueName index="42" name="[Range 2].[User_ID].&amp;[1258]"/>
            <x15:cachedUniqueName index="43" name="[Range 2].[User_ID].&amp;[1260]"/>
            <x15:cachedUniqueName index="44" name="[Range 2].[User_ID].&amp;[1261]"/>
            <x15:cachedUniqueName index="45" name="[Range 2].[User_ID].&amp;[1301]"/>
            <x15:cachedUniqueName index="46" name="[Range 2].[User_ID].&amp;[1302]"/>
            <x15:cachedUniqueName index="47" name="[Range 2].[User_ID].&amp;[1305]"/>
            <x15:cachedUniqueName index="48" name="[Range 2].[User_ID].&amp;[1308]"/>
            <x15:cachedUniqueName index="49" name="[Range 2].[User_ID].&amp;[1309]"/>
            <x15:cachedUniqueName index="50" name="[Range 2].[User_ID].&amp;[1315]"/>
            <x15:cachedUniqueName index="51" name="[Range 2].[User_ID].&amp;[1316]"/>
            <x15:cachedUniqueName index="52" name="[Range 2].[User_ID].&amp;[1322]"/>
            <x15:cachedUniqueName index="53" name="[Range 2].[User_ID].&amp;[1326]"/>
            <x15:cachedUniqueName index="54" name="[Range 2].[User_ID].&amp;[1340]"/>
            <x15:cachedUniqueName index="55" name="[Range 2].[User_ID].&amp;[1342]"/>
            <x15:cachedUniqueName index="56" name="[Range 2].[User_ID].&amp;[1348]"/>
            <x15:cachedUniqueName index="57" name="[Range 2].[User_ID].&amp;[1350]"/>
            <x15:cachedUniqueName index="58" name="[Range 2].[User_ID].&amp;[1357]"/>
            <x15:cachedUniqueName index="59" name="[Range 2].[User_ID].&amp;[1360]"/>
            <x15:cachedUniqueName index="60" name="[Range 2].[User_ID].&amp;[1366]"/>
            <x15:cachedUniqueName index="61" name="[Range 2].[User_ID].&amp;[1367]"/>
            <x15:cachedUniqueName index="62" name="[Range 2].[User_ID].&amp;[1388]"/>
            <x15:cachedUniqueName index="63" name="[Range 2].[User_ID].&amp;[1389]"/>
            <x15:cachedUniqueName index="64" name="[Range 2].[User_ID].&amp;[1393]"/>
            <x15:cachedUniqueName index="65" name="[Range 2].[User_ID].&amp;[1399]"/>
            <x15:cachedUniqueName index="66" name="[Range 2].[User_ID].&amp;[1400]"/>
            <x15:cachedUniqueName index="67" name="[Range 2].[User_ID].&amp;[1403]"/>
            <x15:cachedUniqueName index="68" name="[Range 2].[User_ID].&amp;[1428]"/>
            <x15:cachedUniqueName index="69" name="[Range 2].[User_ID].&amp;[603]"/>
          </x15:cachedUniqueNames>
        </ext>
      </extLst>
    </cacheField>
    <cacheField name="[Range 2].[User].[User]" caption="User" numFmtId="0" hierarchy="65" level="1">
      <sharedItems count="70">
        <s v="ASHOK JHA"/>
        <s v="YOGESH PARAB"/>
        <s v="PRAVIN PATIL"/>
        <s v="NAGESH FULE"/>
        <s v="SHUBHAM SEN"/>
        <s v="GYAN PRAKASH YADAV"/>
        <s v="SYED HUSSAIN"/>
        <s v="IKRAM KHAN"/>
        <s v="MANISH MURLIDHAR BHALERAO"/>
        <s v="SANJAY ARORA"/>
        <s v="ANKIT B. CHAUHAN"/>
        <s v="SHEELENDRA SINGH"/>
        <s v="KAUSHIK VALAMJI TANK"/>
        <s v="SHASHANK BANGAR"/>
        <s v="GAJENDRA SINGH KHINCHI"/>
        <s v="ASHWANI KUMAR"/>
        <s v="SATISH RAMTEKE"/>
        <s v="VIVEK VYAS"/>
        <s v="LOKESH SHARMA"/>
        <s v="PANKAJ SINGLA"/>
        <s v="MOHAMMAD SAIF ALI RAYEEN"/>
        <s v="AJAY KUMAR J"/>
        <s v="BHAVIN DHRUV"/>
        <s v="VIJENDRA VISHWAKARMA"/>
        <s v="DHEERAJ SAINI"/>
        <s v="KOMURELLI MADHUSUDHAN"/>
        <s v="RAMACHANDRAN R"/>
        <s v="THOMAS S"/>
        <s v="RAJA K"/>
        <s v="ABHAY KUMAR"/>
        <s v="MALISHETTY RAMAKRISHNA"/>
        <s v="MANISH SHARMA"/>
        <s v="SARAVANAN M"/>
        <s v="SURESHBABU K"/>
        <s v="RAJASEKAR PUNNIYAKOTTI"/>
        <s v="JOHNSON"/>
        <s v="PATHMANABAN G"/>
        <s v="SYED AHMED ZAMA"/>
        <s v="MANOJ KUMAR"/>
        <s v="GAURAV MITTAL"/>
        <s v="LOVEJEET VAISHNAV"/>
        <s v="ISHTIYAQ SHAIKH"/>
        <s v="TAPASH SUR ROY"/>
        <s v="RANAJIT MONDAL"/>
        <s v="SAMIR SUR"/>
        <s v="SUBHAJITDAS"/>
        <s v="GONGALLA ASHOK"/>
        <s v="IRFAN BASHA SHAIKH"/>
        <s v="VANAPALLI MAHESHWARRAO"/>
        <s v="BHASKER M KAKDE"/>
        <s v="MANTU SWARGIARY"/>
        <s v="MUSTUFA SHAIKH"/>
        <s v="OM KUMAR"/>
        <s v="SUJOY SAHA"/>
        <s v="YASHPAL SINGH"/>
        <s v="SUKANTA SAHA"/>
        <s v="RAJIB DEY"/>
        <s v="KAPIL VERMA"/>
        <s v="TARUN BANATHIA"/>
        <s v="UMAKANT MAURYA"/>
        <s v="JANARTHINAM A"/>
        <s v="RADHAKRISHNAN M"/>
        <s v="PABBA SANTHOSH KUMAR"/>
        <s v="TARIQ YAHYA"/>
        <s v="RITIK JOSHI"/>
        <s v="RUPESH MANDAL"/>
        <s v="KARAN BODANA"/>
        <s v="MABHU BASHA"/>
        <s v="VAMSEE TATIPAMULA"/>
        <s v="AMIN HARUNBHAI JOGIYA" u="1"/>
      </sharedItems>
    </cacheField>
    <cacheField name="[Range 2].[Sku_Placed].[Sku_Placed]" caption="Sku_Placed" numFmtId="0" hierarchy="75" level="1">
      <sharedItems containsSemiMixedTypes="0" containsNonDate="0" containsString="0"/>
    </cacheField>
    <cacheField name="[Range 2].[OrderState].[OrderState]" caption="OrderState" numFmtId="0" hierarchy="34" level="1">
      <sharedItems containsSemiMixedTypes="0" containsNonDate="0" containsString="0"/>
    </cacheField>
    <cacheField name="[Range 2].[Total_Quantity].[Total_Quantity]" caption="Total_Quantity" numFmtId="0" hierarchy="81" level="1">
      <sharedItems containsSemiMixedTypes="0" containsNonDate="0" containsString="0"/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0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6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2" memberValueDatatype="20" unbalanced="0">
      <fieldsUsage count="2">
        <fieldUsage x="-1"/>
        <fieldUsage x="3"/>
      </fieldsUsage>
    </cacheHierarchy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2" memberValueDatatype="130" unbalanced="0">
      <fieldsUsage count="2">
        <fieldUsage x="-1"/>
        <fieldUsage x="4"/>
      </fieldsUsage>
    </cacheHierarchy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2" memberValueDatatype="130" unbalanced="0">
      <fieldsUsage count="2">
        <fieldUsage x="-1"/>
        <fieldUsage x="5"/>
      </fieldsUsage>
    </cacheHierarchy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2" memberValueDatatype="20" unbalanced="0">
      <fieldsUsage count="2">
        <fieldUsage x="-1"/>
        <fieldUsage x="7"/>
      </fieldsUsage>
    </cacheHierarchy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910648148" backgroundQuery="1" createdVersion="8" refreshedVersion="8" minRefreshableVersion="3" recordCount="0" supportSubquery="1" supportAdvancedDrill="1" xr:uid="{4DBAF2C3-1741-4407-B71D-C1AFBB740190}">
  <cacheSource type="external" connectionId="1"/>
  <cacheFields count="5"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User_ID].[User_ID]" caption="User_ID" numFmtId="0" hierarchy="63" level="1">
      <sharedItems containsSemiMixedTypes="0" containsString="0" containsNumber="1" containsInteger="1" minValue="11" maxValue="1393" count="93">
        <n v="11"/>
        <n v="16"/>
        <n v="255"/>
        <n v="297"/>
        <n v="342"/>
        <n v="344"/>
        <n v="350"/>
        <n v="603"/>
        <n v="631"/>
        <n v="632"/>
        <n v="788"/>
        <n v="907"/>
        <n v="949"/>
        <n v="1075"/>
        <n v="1082"/>
        <n v="1126"/>
        <n v="1180"/>
        <n v="1211"/>
        <n v="1217"/>
        <n v="1227"/>
        <n v="1231"/>
        <n v="1251"/>
        <n v="1261"/>
        <n v="1302"/>
        <n v="1305"/>
        <n v="1308"/>
        <n v="1367"/>
        <n v="1389"/>
        <n v="1393"/>
        <n v="299" u="1"/>
        <n v="604" u="1"/>
        <n v="1069" u="1"/>
        <n v="1072" u="1"/>
        <n v="1096" u="1"/>
        <n v="1132" u="1"/>
        <n v="1144" u="1"/>
        <n v="1176" u="1"/>
        <n v="1181" u="1"/>
        <n v="1221" u="1"/>
        <n v="1260" u="1"/>
        <n v="1301" u="1"/>
        <n v="1322" u="1"/>
        <n v="1342" u="1"/>
        <n v="1379" u="1"/>
        <n v="909" u="1"/>
        <n v="1258" u="1"/>
        <n v="1272" u="1"/>
        <n v="1326" u="1"/>
        <n v="1348" u="1"/>
        <n v="12" u="1"/>
        <n v="33" u="1"/>
        <n v="158" u="1"/>
        <n v="176" u="1"/>
        <n v="215" u="1"/>
        <n v="230" u="1"/>
        <n v="266" u="1"/>
        <n v="268" u="1"/>
        <n v="269" u="1"/>
        <n v="288" u="1"/>
        <n v="321" u="1"/>
        <n v="702" u="1"/>
        <n v="703" u="1"/>
        <n v="715" u="1"/>
        <n v="902" u="1"/>
        <n v="903" u="1"/>
        <n v="950" u="1"/>
        <n v="951" u="1"/>
        <n v="1074" u="1"/>
        <n v="1076" u="1"/>
        <n v="1081" u="1"/>
        <n v="1088" u="1"/>
        <n v="1089" u="1"/>
        <n v="1092" u="1"/>
        <n v="1115" u="1"/>
        <n v="1117" u="1"/>
        <n v="1124" u="1"/>
        <n v="1125" u="1"/>
        <n v="1131" u="1"/>
        <n v="1167" u="1"/>
        <n v="1178" u="1"/>
        <n v="1182" u="1"/>
        <n v="1192" u="1"/>
        <n v="1202" u="1"/>
        <n v="1218" u="1"/>
        <n v="1232" u="1"/>
        <n v="1237" u="1"/>
        <n v="1249" u="1"/>
        <n v="1274" u="1"/>
        <n v="1303" u="1"/>
        <n v="1316" u="1"/>
        <n v="1325" u="1"/>
        <n v="1366" u="1"/>
        <n v="1369" u="1"/>
      </sharedItems>
      <extLst>
        <ext xmlns:x15="http://schemas.microsoft.com/office/spreadsheetml/2010/11/main" uri="{4F2E5C28-24EA-4eb8-9CBF-B6C8F9C3D259}">
          <x15:cachedUniqueNames>
            <x15:cachedUniqueName index="0" name="[Range 2].[User_ID].&amp;[11]"/>
            <x15:cachedUniqueName index="1" name="[Range 2].[User_ID].&amp;[16]"/>
            <x15:cachedUniqueName index="2" name="[Range 2].[User_ID].&amp;[255]"/>
            <x15:cachedUniqueName index="3" name="[Range 2].[User_ID].&amp;[297]"/>
            <x15:cachedUniqueName index="4" name="[Range 2].[User_ID].&amp;[342]"/>
            <x15:cachedUniqueName index="5" name="[Range 2].[User_ID].&amp;[344]"/>
            <x15:cachedUniqueName index="6" name="[Range 2].[User_ID].&amp;[350]"/>
            <x15:cachedUniqueName index="7" name="[Range 2].[User_ID].&amp;[603]"/>
            <x15:cachedUniqueName index="8" name="[Range 2].[User_ID].&amp;[631]"/>
            <x15:cachedUniqueName index="9" name="[Range 2].[User_ID].&amp;[632]"/>
            <x15:cachedUniqueName index="10" name="[Range 2].[User_ID].&amp;[788]"/>
            <x15:cachedUniqueName index="11" name="[Range 2].[User_ID].&amp;[907]"/>
            <x15:cachedUniqueName index="12" name="[Range 2].[User_ID].&amp;[949]"/>
            <x15:cachedUniqueName index="13" name="[Range 2].[User_ID].&amp;[1075]"/>
            <x15:cachedUniqueName index="14" name="[Range 2].[User_ID].&amp;[1082]"/>
            <x15:cachedUniqueName index="15" name="[Range 2].[User_ID].&amp;[1126]"/>
            <x15:cachedUniqueName index="16" name="[Range 2].[User_ID].&amp;[1180]"/>
            <x15:cachedUniqueName index="17" name="[Range 2].[User_ID].&amp;[1211]"/>
            <x15:cachedUniqueName index="18" name="[Range 2].[User_ID].&amp;[1217]"/>
            <x15:cachedUniqueName index="19" name="[Range 2].[User_ID].&amp;[1227]"/>
            <x15:cachedUniqueName index="20" name="[Range 2].[User_ID].&amp;[1231]"/>
            <x15:cachedUniqueName index="21" name="[Range 2].[User_ID].&amp;[1251]"/>
            <x15:cachedUniqueName index="22" name="[Range 2].[User_ID].&amp;[1261]"/>
            <x15:cachedUniqueName index="23" name="[Range 2].[User_ID].&amp;[1302]"/>
            <x15:cachedUniqueName index="24" name="[Range 2].[User_ID].&amp;[1305]"/>
            <x15:cachedUniqueName index="25" name="[Range 2].[User_ID].&amp;[1308]"/>
            <x15:cachedUniqueName index="26" name="[Range 2].[User_ID].&amp;[1367]"/>
            <x15:cachedUniqueName index="27" name="[Range 2].[User_ID].&amp;[1389]"/>
            <x15:cachedUniqueName index="28" name="[Range 2].[User_ID].&amp;[1393]"/>
            <x15:cachedUniqueName index="29" name="[Range 2].[User_ID].&amp;[299]"/>
            <x15:cachedUniqueName index="30" name="[Range 2].[User_ID].&amp;[604]"/>
            <x15:cachedUniqueName index="31" name="[Range 2].[User_ID].&amp;[1069]"/>
            <x15:cachedUniqueName index="32" name="[Range 2].[User_ID].&amp;[1072]"/>
            <x15:cachedUniqueName index="33" name="[Range 2].[User_ID].&amp;[1096]"/>
            <x15:cachedUniqueName index="34" name="[Range 2].[User_ID].&amp;[1132]"/>
            <x15:cachedUniqueName index="35" name="[Range 2].[User_ID].&amp;[1144]"/>
            <x15:cachedUniqueName index="36" name="[Range 2].[User_ID].&amp;[1176]"/>
            <x15:cachedUniqueName index="37" name="[Range 2].[User_ID].&amp;[1181]"/>
            <x15:cachedUniqueName index="38" name="[Range 2].[User_ID].&amp;[1221]"/>
            <x15:cachedUniqueName index="39" name="[Range 2].[User_ID].&amp;[1260]"/>
            <x15:cachedUniqueName index="40" name="[Range 2].[User_ID].&amp;[1301]"/>
            <x15:cachedUniqueName index="41" name="[Range 2].[User_ID].&amp;[1322]"/>
            <x15:cachedUniqueName index="42" name="[Range 2].[User_ID].&amp;[1342]"/>
            <x15:cachedUniqueName index="43" name="[Range 2].[User_ID].&amp;[1379]"/>
            <x15:cachedUniqueName index="44" name="[Range 2].[User_ID].&amp;[909]"/>
            <x15:cachedUniqueName index="45" name="[Range 2].[User_ID].&amp;[1258]"/>
            <x15:cachedUniqueName index="46" name="[Range 2].[User_ID].&amp;[1272]"/>
            <x15:cachedUniqueName index="47" name="[Range 2].[User_ID].&amp;[1326]"/>
            <x15:cachedUniqueName index="48" name="[Range 2].[User_ID].&amp;[1348]"/>
            <x15:cachedUniqueName index="49" name="[Range 2].[User_ID].&amp;[12]"/>
            <x15:cachedUniqueName index="50" name="[Range 2].[User_ID].&amp;[33]"/>
            <x15:cachedUniqueName index="51" name="[Range 2].[User_ID].&amp;[158]"/>
            <x15:cachedUniqueName index="52" name="[Range 2].[User_ID].&amp;[176]"/>
            <x15:cachedUniqueName index="53" name="[Range 2].[User_ID].&amp;[215]"/>
            <x15:cachedUniqueName index="54" name="[Range 2].[User_ID].&amp;[230]"/>
            <x15:cachedUniqueName index="55" name="[Range 2].[User_ID].&amp;[266]"/>
            <x15:cachedUniqueName index="56" name="[Range 2].[User_ID].&amp;[268]"/>
            <x15:cachedUniqueName index="57" name="[Range 2].[User_ID].&amp;[269]"/>
            <x15:cachedUniqueName index="58" name="[Range 2].[User_ID].&amp;[288]"/>
            <x15:cachedUniqueName index="59" name="[Range 2].[User_ID].&amp;[321]"/>
            <x15:cachedUniqueName index="60" name="[Range 2].[User_ID].&amp;[702]"/>
            <x15:cachedUniqueName index="61" name="[Range 2].[User_ID].&amp;[703]"/>
            <x15:cachedUniqueName index="62" name="[Range 2].[User_ID].&amp;[715]"/>
            <x15:cachedUniqueName index="63" name="[Range 2].[User_ID].&amp;[902]"/>
            <x15:cachedUniqueName index="64" name="[Range 2].[User_ID].&amp;[903]"/>
            <x15:cachedUniqueName index="65" name="[Range 2].[User_ID].&amp;[950]"/>
            <x15:cachedUniqueName index="66" name="[Range 2].[User_ID].&amp;[951]"/>
            <x15:cachedUniqueName index="67" name="[Range 2].[User_ID].&amp;[1074]"/>
            <x15:cachedUniqueName index="68" name="[Range 2].[User_ID].&amp;[1076]"/>
            <x15:cachedUniqueName index="69" name="[Range 2].[User_ID].&amp;[1081]"/>
            <x15:cachedUniqueName index="70" name="[Range 2].[User_ID].&amp;[1088]"/>
            <x15:cachedUniqueName index="71" name="[Range 2].[User_ID].&amp;[1089]"/>
            <x15:cachedUniqueName index="72" name="[Range 2].[User_ID].&amp;[1092]"/>
            <x15:cachedUniqueName index="73" name="[Range 2].[User_ID].&amp;[1115]"/>
            <x15:cachedUniqueName index="74" name="[Range 2].[User_ID].&amp;[1117]"/>
            <x15:cachedUniqueName index="75" name="[Range 2].[User_ID].&amp;[1124]"/>
            <x15:cachedUniqueName index="76" name="[Range 2].[User_ID].&amp;[1125]"/>
            <x15:cachedUniqueName index="77" name="[Range 2].[User_ID].&amp;[1131]"/>
            <x15:cachedUniqueName index="78" name="[Range 2].[User_ID].&amp;[1167]"/>
            <x15:cachedUniqueName index="79" name="[Range 2].[User_ID].&amp;[1178]"/>
            <x15:cachedUniqueName index="80" name="[Range 2].[User_ID].&amp;[1182]"/>
            <x15:cachedUniqueName index="81" name="[Range 2].[User_ID].&amp;[1192]"/>
            <x15:cachedUniqueName index="82" name="[Range 2].[User_ID].&amp;[1202]"/>
            <x15:cachedUniqueName index="83" name="[Range 2].[User_ID].&amp;[1218]"/>
            <x15:cachedUniqueName index="84" name="[Range 2].[User_ID].&amp;[1232]"/>
            <x15:cachedUniqueName index="85" name="[Range 2].[User_ID].&amp;[1237]"/>
            <x15:cachedUniqueName index="86" name="[Range 2].[User_ID].&amp;[1249]"/>
            <x15:cachedUniqueName index="87" name="[Range 2].[User_ID].&amp;[1274]"/>
            <x15:cachedUniqueName index="88" name="[Range 2].[User_ID].&amp;[1303]"/>
            <x15:cachedUniqueName index="89" name="[Range 2].[User_ID].&amp;[1316]"/>
            <x15:cachedUniqueName index="90" name="[Range 2].[User_ID].&amp;[1325]"/>
            <x15:cachedUniqueName index="91" name="[Range 2].[User_ID].&amp;[1366]"/>
            <x15:cachedUniqueName index="92" name="[Range 2].[User_ID].&amp;[1369]"/>
          </x15:cachedUniqueNames>
        </ext>
      </extLst>
    </cacheField>
    <cacheField name="[Range 2].[OrderState].[OrderState]" caption="OrderState" numFmtId="0" hierarchy="34" level="1">
      <sharedItems containsSemiMixedTypes="0" containsNonDate="0" containsString="0"/>
    </cacheField>
    <cacheField name="[Range 2].[Subzone].[Subzone]" caption="Subzone" numFmtId="0" hierarchy="59" level="1">
      <sharedItems count="22">
        <s v="ANDHRA PRADESH"/>
        <s v="ASSAM"/>
        <s v="DELHI"/>
        <s v="GOA"/>
        <s v="GUJRAT"/>
        <s v="HARYANA"/>
        <s v="JAMMU &amp; KASHMIR"/>
        <s v="MADHYA PRADESH"/>
        <s v="MAHARASHTRA"/>
        <s v="MEGHALAYA"/>
        <s v="MUMBAI"/>
        <s v="NAGALAND"/>
        <s v="NAGPUR"/>
        <s v="PUNJAB"/>
        <s v="RAJASTHAN"/>
        <s v="TAMIL NADU"/>
        <s v="TELANGANA"/>
        <s v="UP EAST"/>
        <s v="UP WEST"/>
        <s v="UT CHANDIGARH"/>
        <s v="UTTARAKHAND"/>
        <s v="WEST BENGAL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0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2" memberValueDatatype="130" unbalanced="0">
      <fieldsUsage count="2">
        <fieldUsage x="-1"/>
        <fieldUsage x="4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2" memberValueDatatype="20" unbalanced="0">
      <fieldsUsage count="2">
        <fieldUsage x="-1"/>
        <fieldUsage x="2"/>
      </fieldsUsage>
    </cacheHierarchy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320.688695254627" backgroundQuery="1" createdVersion="8" refreshedVersion="8" minRefreshableVersion="3" recordCount="0" supportSubquery="1" supportAdvancedDrill="1" xr:uid="{20EB9432-D203-4878-8484-BEA158B0CEC0}">
  <cacheSource type="external" connectionId="1"/>
  <cacheFields count="8"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Measures].[Distinct Count of Outlet_ID]" caption="Distinct Count of Outlet_ID" numFmtId="0" hierarchy="334" level="32767"/>
    <cacheField name="[Range 2].[User_ID].[User_ID]" caption="User_ID" numFmtId="0" hierarchy="63" level="1">
      <sharedItems containsSemiMixedTypes="0" containsString="0" containsNumber="1" containsInteger="1" minValue="11" maxValue="1393" count="93">
        <n v="11"/>
        <n v="16"/>
        <n v="255"/>
        <n v="297"/>
        <n v="342"/>
        <n v="344"/>
        <n v="350"/>
        <n v="603"/>
        <n v="631"/>
        <n v="632"/>
        <n v="788"/>
        <n v="907"/>
        <n v="949"/>
        <n v="1075"/>
        <n v="1082"/>
        <n v="1126"/>
        <n v="1180"/>
        <n v="1211"/>
        <n v="1217"/>
        <n v="1227"/>
        <n v="1231"/>
        <n v="1251"/>
        <n v="1261"/>
        <n v="1302"/>
        <n v="1305"/>
        <n v="1308"/>
        <n v="1367"/>
        <n v="1389"/>
        <n v="1393"/>
        <n v="299" u="1"/>
        <n v="604" u="1"/>
        <n v="1069" u="1"/>
        <n v="1072" u="1"/>
        <n v="1096" u="1"/>
        <n v="1132" u="1"/>
        <n v="1144" u="1"/>
        <n v="1176" u="1"/>
        <n v="1181" u="1"/>
        <n v="1221" u="1"/>
        <n v="1260" u="1"/>
        <n v="1301" u="1"/>
        <n v="1322" u="1"/>
        <n v="1342" u="1"/>
        <n v="1379" u="1"/>
        <n v="909" u="1"/>
        <n v="1258" u="1"/>
        <n v="1272" u="1"/>
        <n v="1326" u="1"/>
        <n v="1348" u="1"/>
        <n v="12" u="1"/>
        <n v="33" u="1"/>
        <n v="158" u="1"/>
        <n v="176" u="1"/>
        <n v="215" u="1"/>
        <n v="230" u="1"/>
        <n v="266" u="1"/>
        <n v="268" u="1"/>
        <n v="269" u="1"/>
        <n v="288" u="1"/>
        <n v="321" u="1"/>
        <n v="702" u="1"/>
        <n v="703" u="1"/>
        <n v="715" u="1"/>
        <n v="902" u="1"/>
        <n v="903" u="1"/>
        <n v="950" u="1"/>
        <n v="951" u="1"/>
        <n v="1074" u="1"/>
        <n v="1076" u="1"/>
        <n v="1081" u="1"/>
        <n v="1088" u="1"/>
        <n v="1089" u="1"/>
        <n v="1092" u="1"/>
        <n v="1115" u="1"/>
        <n v="1117" u="1"/>
        <n v="1124" u="1"/>
        <n v="1125" u="1"/>
        <n v="1131" u="1"/>
        <n v="1167" u="1"/>
        <n v="1178" u="1"/>
        <n v="1182" u="1"/>
        <n v="1192" u="1"/>
        <n v="1202" u="1"/>
        <n v="1218" u="1"/>
        <n v="1232" u="1"/>
        <n v="1237" u="1"/>
        <n v="1249" u="1"/>
        <n v="1274" u="1"/>
        <n v="1303" u="1"/>
        <n v="1316" u="1"/>
        <n v="1325" u="1"/>
        <n v="1366" u="1"/>
        <n v="1369" u="1"/>
      </sharedItems>
      <extLst>
        <ext xmlns:x15="http://schemas.microsoft.com/office/spreadsheetml/2010/11/main" uri="{4F2E5C28-24EA-4eb8-9CBF-B6C8F9C3D259}">
          <x15:cachedUniqueNames>
            <x15:cachedUniqueName index="0" name="[Range 2].[User_ID].&amp;[11]"/>
            <x15:cachedUniqueName index="1" name="[Range 2].[User_ID].&amp;[16]"/>
            <x15:cachedUniqueName index="2" name="[Range 2].[User_ID].&amp;[255]"/>
            <x15:cachedUniqueName index="3" name="[Range 2].[User_ID].&amp;[297]"/>
            <x15:cachedUniqueName index="4" name="[Range 2].[User_ID].&amp;[342]"/>
            <x15:cachedUniqueName index="5" name="[Range 2].[User_ID].&amp;[344]"/>
            <x15:cachedUniqueName index="6" name="[Range 2].[User_ID].&amp;[350]"/>
            <x15:cachedUniqueName index="7" name="[Range 2].[User_ID].&amp;[603]"/>
            <x15:cachedUniqueName index="8" name="[Range 2].[User_ID].&amp;[631]"/>
            <x15:cachedUniqueName index="9" name="[Range 2].[User_ID].&amp;[632]"/>
            <x15:cachedUniqueName index="10" name="[Range 2].[User_ID].&amp;[788]"/>
            <x15:cachedUniqueName index="11" name="[Range 2].[User_ID].&amp;[907]"/>
            <x15:cachedUniqueName index="12" name="[Range 2].[User_ID].&amp;[949]"/>
            <x15:cachedUniqueName index="13" name="[Range 2].[User_ID].&amp;[1075]"/>
            <x15:cachedUniqueName index="14" name="[Range 2].[User_ID].&amp;[1082]"/>
            <x15:cachedUniqueName index="15" name="[Range 2].[User_ID].&amp;[1126]"/>
            <x15:cachedUniqueName index="16" name="[Range 2].[User_ID].&amp;[1180]"/>
            <x15:cachedUniqueName index="17" name="[Range 2].[User_ID].&amp;[1211]"/>
            <x15:cachedUniqueName index="18" name="[Range 2].[User_ID].&amp;[1217]"/>
            <x15:cachedUniqueName index="19" name="[Range 2].[User_ID].&amp;[1227]"/>
            <x15:cachedUniqueName index="20" name="[Range 2].[User_ID].&amp;[1231]"/>
            <x15:cachedUniqueName index="21" name="[Range 2].[User_ID].&amp;[1251]"/>
            <x15:cachedUniqueName index="22" name="[Range 2].[User_ID].&amp;[1261]"/>
            <x15:cachedUniqueName index="23" name="[Range 2].[User_ID].&amp;[1302]"/>
            <x15:cachedUniqueName index="24" name="[Range 2].[User_ID].&amp;[1305]"/>
            <x15:cachedUniqueName index="25" name="[Range 2].[User_ID].&amp;[1308]"/>
            <x15:cachedUniqueName index="26" name="[Range 2].[User_ID].&amp;[1367]"/>
            <x15:cachedUniqueName index="27" name="[Range 2].[User_ID].&amp;[1389]"/>
            <x15:cachedUniqueName index="28" name="[Range 2].[User_ID].&amp;[1393]"/>
            <x15:cachedUniqueName index="29" name="[Range 2].[User_ID].&amp;[299]"/>
            <x15:cachedUniqueName index="30" name="[Range 2].[User_ID].&amp;[604]"/>
            <x15:cachedUniqueName index="31" name="[Range 2].[User_ID].&amp;[1069]"/>
            <x15:cachedUniqueName index="32" name="[Range 2].[User_ID].&amp;[1072]"/>
            <x15:cachedUniqueName index="33" name="[Range 2].[User_ID].&amp;[1096]"/>
            <x15:cachedUniqueName index="34" name="[Range 2].[User_ID].&amp;[1132]"/>
            <x15:cachedUniqueName index="35" name="[Range 2].[User_ID].&amp;[1144]"/>
            <x15:cachedUniqueName index="36" name="[Range 2].[User_ID].&amp;[1176]"/>
            <x15:cachedUniqueName index="37" name="[Range 2].[User_ID].&amp;[1181]"/>
            <x15:cachedUniqueName index="38" name="[Range 2].[User_ID].&amp;[1221]"/>
            <x15:cachedUniqueName index="39" name="[Range 2].[User_ID].&amp;[1260]"/>
            <x15:cachedUniqueName index="40" name="[Range 2].[User_ID].&amp;[1301]"/>
            <x15:cachedUniqueName index="41" name="[Range 2].[User_ID].&amp;[1322]"/>
            <x15:cachedUniqueName index="42" name="[Range 2].[User_ID].&amp;[1342]"/>
            <x15:cachedUniqueName index="43" name="[Range 2].[User_ID].&amp;[1379]"/>
            <x15:cachedUniqueName index="44" name="[Range 2].[User_ID].&amp;[909]"/>
            <x15:cachedUniqueName index="45" name="[Range 2].[User_ID].&amp;[1258]"/>
            <x15:cachedUniqueName index="46" name="[Range 2].[User_ID].&amp;[1272]"/>
            <x15:cachedUniqueName index="47" name="[Range 2].[User_ID].&amp;[1326]"/>
            <x15:cachedUniqueName index="48" name="[Range 2].[User_ID].&amp;[1348]"/>
            <x15:cachedUniqueName index="49" name="[Range 2].[User_ID].&amp;[12]"/>
            <x15:cachedUniqueName index="50" name="[Range 2].[User_ID].&amp;[33]"/>
            <x15:cachedUniqueName index="51" name="[Range 2].[User_ID].&amp;[158]"/>
            <x15:cachedUniqueName index="52" name="[Range 2].[User_ID].&amp;[176]"/>
            <x15:cachedUniqueName index="53" name="[Range 2].[User_ID].&amp;[215]"/>
            <x15:cachedUniqueName index="54" name="[Range 2].[User_ID].&amp;[230]"/>
            <x15:cachedUniqueName index="55" name="[Range 2].[User_ID].&amp;[266]"/>
            <x15:cachedUniqueName index="56" name="[Range 2].[User_ID].&amp;[268]"/>
            <x15:cachedUniqueName index="57" name="[Range 2].[User_ID].&amp;[269]"/>
            <x15:cachedUniqueName index="58" name="[Range 2].[User_ID].&amp;[288]"/>
            <x15:cachedUniqueName index="59" name="[Range 2].[User_ID].&amp;[321]"/>
            <x15:cachedUniqueName index="60" name="[Range 2].[User_ID].&amp;[702]"/>
            <x15:cachedUniqueName index="61" name="[Range 2].[User_ID].&amp;[703]"/>
            <x15:cachedUniqueName index="62" name="[Range 2].[User_ID].&amp;[715]"/>
            <x15:cachedUniqueName index="63" name="[Range 2].[User_ID].&amp;[902]"/>
            <x15:cachedUniqueName index="64" name="[Range 2].[User_ID].&amp;[903]"/>
            <x15:cachedUniqueName index="65" name="[Range 2].[User_ID].&amp;[950]"/>
            <x15:cachedUniqueName index="66" name="[Range 2].[User_ID].&amp;[951]"/>
            <x15:cachedUniqueName index="67" name="[Range 2].[User_ID].&amp;[1074]"/>
            <x15:cachedUniqueName index="68" name="[Range 2].[User_ID].&amp;[1076]"/>
            <x15:cachedUniqueName index="69" name="[Range 2].[User_ID].&amp;[1081]"/>
            <x15:cachedUniqueName index="70" name="[Range 2].[User_ID].&amp;[1088]"/>
            <x15:cachedUniqueName index="71" name="[Range 2].[User_ID].&amp;[1089]"/>
            <x15:cachedUniqueName index="72" name="[Range 2].[User_ID].&amp;[1092]"/>
            <x15:cachedUniqueName index="73" name="[Range 2].[User_ID].&amp;[1115]"/>
            <x15:cachedUniqueName index="74" name="[Range 2].[User_ID].&amp;[1117]"/>
            <x15:cachedUniqueName index="75" name="[Range 2].[User_ID].&amp;[1124]"/>
            <x15:cachedUniqueName index="76" name="[Range 2].[User_ID].&amp;[1125]"/>
            <x15:cachedUniqueName index="77" name="[Range 2].[User_ID].&amp;[1131]"/>
            <x15:cachedUniqueName index="78" name="[Range 2].[User_ID].&amp;[1167]"/>
            <x15:cachedUniqueName index="79" name="[Range 2].[User_ID].&amp;[1178]"/>
            <x15:cachedUniqueName index="80" name="[Range 2].[User_ID].&amp;[1182]"/>
            <x15:cachedUniqueName index="81" name="[Range 2].[User_ID].&amp;[1192]"/>
            <x15:cachedUniqueName index="82" name="[Range 2].[User_ID].&amp;[1202]"/>
            <x15:cachedUniqueName index="83" name="[Range 2].[User_ID].&amp;[1218]"/>
            <x15:cachedUniqueName index="84" name="[Range 2].[User_ID].&amp;[1232]"/>
            <x15:cachedUniqueName index="85" name="[Range 2].[User_ID].&amp;[1237]"/>
            <x15:cachedUniqueName index="86" name="[Range 2].[User_ID].&amp;[1249]"/>
            <x15:cachedUniqueName index="87" name="[Range 2].[User_ID].&amp;[1274]"/>
            <x15:cachedUniqueName index="88" name="[Range 2].[User_ID].&amp;[1303]"/>
            <x15:cachedUniqueName index="89" name="[Range 2].[User_ID].&amp;[1316]"/>
            <x15:cachedUniqueName index="90" name="[Range 2].[User_ID].&amp;[1325]"/>
            <x15:cachedUniqueName index="91" name="[Range 2].[User_ID].&amp;[1366]"/>
            <x15:cachedUniqueName index="92" name="[Range 2].[User_ID].&amp;[1369]"/>
          </x15:cachedUniqueNames>
        </ext>
      </extLst>
    </cacheField>
    <cacheField name="[Range 2].[Sku_Placed].[Sku_Placed]" caption="Sku_Placed" numFmtId="0" hierarchy="75" level="1">
      <sharedItems containsSemiMixedTypes="0" containsNonDate="0" containsString="0"/>
    </cacheField>
    <cacheField name="[Range 2].[OrderState].[OrderState]" caption="OrderState" numFmtId="0" hierarchy="34" level="1">
      <sharedItems containsSemiMixedTypes="0" containsNonDate="0" containsString="0"/>
    </cacheField>
    <cacheField name="[Range 2].[Total_Quantity].[Total_Quantity]" caption="Total_Quantity" numFmtId="0" hierarchy="81" level="1">
      <sharedItems containsSemiMixedTypes="0" containsNonDate="0" containsString="0"/>
    </cacheField>
    <cacheField name="[Range 2].[Subzone].[Subzone]" caption="Subzone" numFmtId="0" hierarchy="59" level="1">
      <sharedItems count="18">
        <s v="ANDHRA PRADESH"/>
        <s v="ASSAM"/>
        <s v="DELHI"/>
        <s v="GOA"/>
        <s v="GUJRAT"/>
        <s v="HARYANA"/>
        <s v="JAMMU &amp; KASHMIR"/>
        <s v="MADHYA PRADESH"/>
        <s v="MAHARASHTRA"/>
        <s v="MEGHALAYA"/>
        <s v="MUMBAI"/>
        <s v="NAGALAND"/>
        <s v="NAGPUR"/>
        <s v="RAJASTHAN"/>
        <s v="TAMIL NADU"/>
        <s v="TELANGANA"/>
        <s v="UT CHANDIGARH"/>
        <s v="WEST BENGAL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0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5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2" memberValueDatatype="130" unbalanced="0">
      <fieldsUsage count="2">
        <fieldUsage x="-1"/>
        <fieldUsage x="7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2" memberValueDatatype="20" unbalanced="0">
      <fieldsUsage count="2">
        <fieldUsage x="-1"/>
        <fieldUsage x="3"/>
      </fieldsUsage>
    </cacheHierarchy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2" memberValueDatatype="130" unbalanced="0">
      <fieldsUsage count="2">
        <fieldUsage x="-1"/>
        <fieldUsage x="4"/>
      </fieldsUsage>
    </cacheHierarchy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2" memberValueDatatype="20" unbalanced="0">
      <fieldsUsage count="2">
        <fieldUsage x="-1"/>
        <fieldUsage x="6"/>
      </fieldsUsage>
    </cacheHierarchy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72106483" backgroundQuery="1" createdVersion="8" refreshedVersion="8" minRefreshableVersion="3" recordCount="0" supportSubquery="1" supportAdvancedDrill="1" xr:uid="{A24CF618-0DB6-4805-B718-F6843F7D2D03}">
  <cacheSource type="external" connectionId="1"/>
  <cacheFields count="5">
    <cacheField name="[Range 2].[Username].[Username]" caption="Username" numFmtId="0" hierarchy="66" level="1">
      <sharedItems count="10">
        <s v="ABHISHEK SEN"/>
        <s v="ANIRBAN CHOUDHURY"/>
        <s v="GUJRAT"/>
        <s v="HARVINDER SINGH BHOLA"/>
        <s v="KOMURELLI MADHUSUDHAN"/>
        <s v="MADHYA PRADESH"/>
        <s v="RAMESH  KUMAR"/>
        <s v="SAKSHAM KOCHHAR"/>
        <s v="SHISHIR S PANDEY"/>
        <s v="SUNNY JINDAL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Range 2].[Subzone].[Subzone]" caption="Subzone" numFmtId="0" hierarchy="59" level="1">
      <sharedItems count="20">
        <s v="ANDHRA PRADESH"/>
        <s v="ASSAM"/>
        <s v="DELHI"/>
        <s v="GOA"/>
        <s v="GUJRAT"/>
        <s v="HARYANA"/>
        <s v="JAMMU &amp; KASHMIR"/>
        <s v="MADHYA PRADESH"/>
        <s v="MAHARASHTRA"/>
        <s v="MUMBAI"/>
        <s v="NAGALAND"/>
        <s v="NAGPUR"/>
        <s v="PUNJAB"/>
        <s v="RAJASTHAN"/>
        <s v="TAMIL NADU"/>
        <s v="TELANGANA"/>
        <s v="UP EAST"/>
        <s v="UP WEST"/>
        <s v="UTTARAKHAND"/>
        <s v="WEST BENGAL"/>
      </sharedItems>
    </cacheField>
    <cacheField name="[Range 2].[OrderState].[OrderState]" caption="OrderState" numFmtId="0" hierarchy="34" level="1">
      <sharedItems containsSemiMixedTypes="0" containsNonDate="0" containsString="0"/>
    </cacheField>
    <cacheField name="[Measures].[Distinct Count of Outlet_ID]" caption="Distinct Count of Outlet_ID" numFmtId="0" hierarchy="334" level="32767"/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53110763889" backgroundQuery="1" createdVersion="8" refreshedVersion="8" minRefreshableVersion="3" recordCount="0" supportSubquery="1" supportAdvancedDrill="1" xr:uid="{00CFA8F9-048D-4FE5-B141-2F1CCE5299D0}">
  <cacheSource type="external" connectionId="1"/>
  <cacheFields count="7">
    <cacheField name="[Range 2].[Order_Date].[Order_Date]" caption="Order_Date" numFmtId="0" hierarchy="30" level="1">
      <sharedItems containsSemiMixedTypes="0" containsNonDate="0" containsString="0"/>
    </cacheField>
    <cacheField name="[Range 2].[User_ID].[User_ID]" caption="User_ID" numFmtId="0" hierarchy="63" level="1">
      <sharedItems containsSemiMixedTypes="0" containsString="0" containsNumber="1" containsInteger="1" minValue="11" maxValue="1393" count="90">
        <n v="11"/>
        <n v="12"/>
        <n v="16"/>
        <n v="33"/>
        <n v="158"/>
        <n v="176"/>
        <n v="215"/>
        <n v="230"/>
        <n v="255"/>
        <n v="266"/>
        <n v="268"/>
        <n v="269"/>
        <n v="288"/>
        <n v="297"/>
        <n v="299"/>
        <n v="321"/>
        <n v="342"/>
        <n v="344"/>
        <n v="350"/>
        <n v="603"/>
        <n v="604"/>
        <n v="631"/>
        <n v="632"/>
        <n v="702"/>
        <n v="788"/>
        <n v="902"/>
        <n v="903"/>
        <n v="907"/>
        <n v="909"/>
        <n v="949"/>
        <n v="950"/>
        <n v="951"/>
        <n v="1069"/>
        <n v="1072"/>
        <n v="1075"/>
        <n v="1076"/>
        <n v="1081"/>
        <n v="1082"/>
        <n v="1088"/>
        <n v="1089"/>
        <n v="1092"/>
        <n v="1096"/>
        <n v="1115"/>
        <n v="1124"/>
        <n v="1125"/>
        <n v="1126"/>
        <n v="1132"/>
        <n v="1144"/>
        <n v="1167"/>
        <n v="1176"/>
        <n v="1178"/>
        <n v="1180"/>
        <n v="1181"/>
        <n v="1182"/>
        <n v="1192"/>
        <n v="1202"/>
        <n v="1211"/>
        <n v="1217"/>
        <n v="1218"/>
        <n v="1221"/>
        <n v="1227"/>
        <n v="1231"/>
        <n v="1232"/>
        <n v="1237"/>
        <n v="1249"/>
        <n v="1251"/>
        <n v="1258"/>
        <n v="1260"/>
        <n v="1261"/>
        <n v="1272"/>
        <n v="1274"/>
        <n v="1301"/>
        <n v="1302"/>
        <n v="1303"/>
        <n v="1305"/>
        <n v="1308"/>
        <n v="1316"/>
        <n v="1322"/>
        <n v="1326"/>
        <n v="1342"/>
        <n v="1348"/>
        <n v="1366"/>
        <n v="1367"/>
        <n v="1369"/>
        <n v="1379"/>
        <n v="1389"/>
        <n v="1393"/>
        <n v="1074" u="1"/>
        <n v="1117" u="1"/>
        <n v="1131" u="1"/>
      </sharedItems>
      <extLst>
        <ext xmlns:x15="http://schemas.microsoft.com/office/spreadsheetml/2010/11/main" uri="{4F2E5C28-24EA-4eb8-9CBF-B6C8F9C3D259}">
          <x15:cachedUniqueNames>
            <x15:cachedUniqueName index="0" name="[Range 2].[User_ID].&amp;[11]"/>
            <x15:cachedUniqueName index="1" name="[Range 2].[User_ID].&amp;[12]"/>
            <x15:cachedUniqueName index="2" name="[Range 2].[User_ID].&amp;[16]"/>
            <x15:cachedUniqueName index="3" name="[Range 2].[User_ID].&amp;[33]"/>
            <x15:cachedUniqueName index="4" name="[Range 2].[User_ID].&amp;[158]"/>
            <x15:cachedUniqueName index="5" name="[Range 2].[User_ID].&amp;[176]"/>
            <x15:cachedUniqueName index="6" name="[Range 2].[User_ID].&amp;[215]"/>
            <x15:cachedUniqueName index="7" name="[Range 2].[User_ID].&amp;[230]"/>
            <x15:cachedUniqueName index="8" name="[Range 2].[User_ID].&amp;[255]"/>
            <x15:cachedUniqueName index="9" name="[Range 2].[User_ID].&amp;[266]"/>
            <x15:cachedUniqueName index="10" name="[Range 2].[User_ID].&amp;[268]"/>
            <x15:cachedUniqueName index="11" name="[Range 2].[User_ID].&amp;[269]"/>
            <x15:cachedUniqueName index="12" name="[Range 2].[User_ID].&amp;[288]"/>
            <x15:cachedUniqueName index="13" name="[Range 2].[User_ID].&amp;[297]"/>
            <x15:cachedUniqueName index="14" name="[Range 2].[User_ID].&amp;[299]"/>
            <x15:cachedUniqueName index="15" name="[Range 2].[User_ID].&amp;[321]"/>
            <x15:cachedUniqueName index="16" name="[Range 2].[User_ID].&amp;[342]"/>
            <x15:cachedUniqueName index="17" name="[Range 2].[User_ID].&amp;[344]"/>
            <x15:cachedUniqueName index="18" name="[Range 2].[User_ID].&amp;[350]"/>
            <x15:cachedUniqueName index="19" name="[Range 2].[User_ID].&amp;[603]"/>
            <x15:cachedUniqueName index="20" name="[Range 2].[User_ID].&amp;[604]"/>
            <x15:cachedUniqueName index="21" name="[Range 2].[User_ID].&amp;[631]"/>
            <x15:cachedUniqueName index="22" name="[Range 2].[User_ID].&amp;[632]"/>
            <x15:cachedUniqueName index="23" name="[Range 2].[User_ID].&amp;[702]"/>
            <x15:cachedUniqueName index="24" name="[Range 2].[User_ID].&amp;[788]"/>
            <x15:cachedUniqueName index="25" name="[Range 2].[User_ID].&amp;[902]"/>
            <x15:cachedUniqueName index="26" name="[Range 2].[User_ID].&amp;[903]"/>
            <x15:cachedUniqueName index="27" name="[Range 2].[User_ID].&amp;[907]"/>
            <x15:cachedUniqueName index="28" name="[Range 2].[User_ID].&amp;[909]"/>
            <x15:cachedUniqueName index="29" name="[Range 2].[User_ID].&amp;[949]"/>
            <x15:cachedUniqueName index="30" name="[Range 2].[User_ID].&amp;[950]"/>
            <x15:cachedUniqueName index="31" name="[Range 2].[User_ID].&amp;[951]"/>
            <x15:cachedUniqueName index="32" name="[Range 2].[User_ID].&amp;[1069]"/>
            <x15:cachedUniqueName index="33" name="[Range 2].[User_ID].&amp;[1072]"/>
            <x15:cachedUniqueName index="34" name="[Range 2].[User_ID].&amp;[1075]"/>
            <x15:cachedUniqueName index="35" name="[Range 2].[User_ID].&amp;[1076]"/>
            <x15:cachedUniqueName index="36" name="[Range 2].[User_ID].&amp;[1081]"/>
            <x15:cachedUniqueName index="37" name="[Range 2].[User_ID].&amp;[1082]"/>
            <x15:cachedUniqueName index="38" name="[Range 2].[User_ID].&amp;[1088]"/>
            <x15:cachedUniqueName index="39" name="[Range 2].[User_ID].&amp;[1089]"/>
            <x15:cachedUniqueName index="40" name="[Range 2].[User_ID].&amp;[1092]"/>
            <x15:cachedUniqueName index="41" name="[Range 2].[User_ID].&amp;[1096]"/>
            <x15:cachedUniqueName index="42" name="[Range 2].[User_ID].&amp;[1115]"/>
            <x15:cachedUniqueName index="43" name="[Range 2].[User_ID].&amp;[1124]"/>
            <x15:cachedUniqueName index="44" name="[Range 2].[User_ID].&amp;[1125]"/>
            <x15:cachedUniqueName index="45" name="[Range 2].[User_ID].&amp;[1126]"/>
            <x15:cachedUniqueName index="46" name="[Range 2].[User_ID].&amp;[1132]"/>
            <x15:cachedUniqueName index="47" name="[Range 2].[User_ID].&amp;[1144]"/>
            <x15:cachedUniqueName index="48" name="[Range 2].[User_ID].&amp;[1167]"/>
            <x15:cachedUniqueName index="49" name="[Range 2].[User_ID].&amp;[1176]"/>
            <x15:cachedUniqueName index="50" name="[Range 2].[User_ID].&amp;[1178]"/>
            <x15:cachedUniqueName index="51" name="[Range 2].[User_ID].&amp;[1180]"/>
            <x15:cachedUniqueName index="52" name="[Range 2].[User_ID].&amp;[1181]"/>
            <x15:cachedUniqueName index="53" name="[Range 2].[User_ID].&amp;[1182]"/>
            <x15:cachedUniqueName index="54" name="[Range 2].[User_ID].&amp;[1192]"/>
            <x15:cachedUniqueName index="55" name="[Range 2].[User_ID].&amp;[1202]"/>
            <x15:cachedUniqueName index="56" name="[Range 2].[User_ID].&amp;[1211]"/>
            <x15:cachedUniqueName index="57" name="[Range 2].[User_ID].&amp;[1217]"/>
            <x15:cachedUniqueName index="58" name="[Range 2].[User_ID].&amp;[1218]"/>
            <x15:cachedUniqueName index="59" name="[Range 2].[User_ID].&amp;[1221]"/>
            <x15:cachedUniqueName index="60" name="[Range 2].[User_ID].&amp;[1227]"/>
            <x15:cachedUniqueName index="61" name="[Range 2].[User_ID].&amp;[1231]"/>
            <x15:cachedUniqueName index="62" name="[Range 2].[User_ID].&amp;[1232]"/>
            <x15:cachedUniqueName index="63" name="[Range 2].[User_ID].&amp;[1237]"/>
            <x15:cachedUniqueName index="64" name="[Range 2].[User_ID].&amp;[1249]"/>
            <x15:cachedUniqueName index="65" name="[Range 2].[User_ID].&amp;[1251]"/>
            <x15:cachedUniqueName index="66" name="[Range 2].[User_ID].&amp;[1258]"/>
            <x15:cachedUniqueName index="67" name="[Range 2].[User_ID].&amp;[1260]"/>
            <x15:cachedUniqueName index="68" name="[Range 2].[User_ID].&amp;[1261]"/>
            <x15:cachedUniqueName index="69" name="[Range 2].[User_ID].&amp;[1272]"/>
            <x15:cachedUniqueName index="70" name="[Range 2].[User_ID].&amp;[1274]"/>
            <x15:cachedUniqueName index="71" name="[Range 2].[User_ID].&amp;[1301]"/>
            <x15:cachedUniqueName index="72" name="[Range 2].[User_ID].&amp;[1302]"/>
            <x15:cachedUniqueName index="73" name="[Range 2].[User_ID].&amp;[1303]"/>
            <x15:cachedUniqueName index="74" name="[Range 2].[User_ID].&amp;[1305]"/>
            <x15:cachedUniqueName index="75" name="[Range 2].[User_ID].&amp;[1308]"/>
            <x15:cachedUniqueName index="76" name="[Range 2].[User_ID].&amp;[1316]"/>
            <x15:cachedUniqueName index="77" name="[Range 2].[User_ID].&amp;[1322]"/>
            <x15:cachedUniqueName index="78" name="[Range 2].[User_ID].&amp;[1326]"/>
            <x15:cachedUniqueName index="79" name="[Range 2].[User_ID].&amp;[1342]"/>
            <x15:cachedUniqueName index="80" name="[Range 2].[User_ID].&amp;[1348]"/>
            <x15:cachedUniqueName index="81" name="[Range 2].[User_ID].&amp;[1366]"/>
            <x15:cachedUniqueName index="82" name="[Range 2].[User_ID].&amp;[1367]"/>
            <x15:cachedUniqueName index="83" name="[Range 2].[User_ID].&amp;[1369]"/>
            <x15:cachedUniqueName index="84" name="[Range 2].[User_ID].&amp;[1379]"/>
            <x15:cachedUniqueName index="85" name="[Range 2].[User_ID].&amp;[1389]"/>
            <x15:cachedUniqueName index="86" name="[Range 2].[User_ID].&amp;[1393]"/>
            <x15:cachedUniqueName index="87" name="[Range 2].[User_ID].&amp;[1074]"/>
            <x15:cachedUniqueName index="88" name="[Range 2].[User_ID].&amp;[1117]"/>
            <x15:cachedUniqueName index="89" name="[Range 2].[User_ID].&amp;[1131]"/>
          </x15:cachedUniqueNames>
        </ext>
      </extLst>
    </cacheField>
    <cacheField name="[Range 2].[User].[User]" caption="User" numFmtId="0" hierarchy="65" level="1">
      <sharedItems count="87">
        <s v="YOGESH PARAB"/>
        <s v="PRAVIN PATIL"/>
        <s v="NAGESH FULE"/>
        <s v="ABHISHEK SHAKYA"/>
        <s v="BHUVNESH KUMAR"/>
        <s v="KAMAL KUMAR"/>
        <s v="MUNESHWAR YADAV"/>
        <s v="SHUBHAM SEN"/>
        <s v="GYAN PRAKASH YADAV"/>
        <s v="IRFAN HAZZARI"/>
        <s v="SYED HUSSAIN"/>
        <s v="SAHIL WADHAWAN"/>
        <s v="MANMOHAN SINGH YADAV"/>
        <s v="IKRAM KHAN"/>
        <s v="MANISH MURLIDHAR BHALERAO"/>
        <s v="PANKAJ KUMAR"/>
        <s v="SANJAY ARORA"/>
        <s v="ANKIT B. CHAUHAN"/>
        <s v="SHEELENDRA SINGH"/>
        <s v="AMIN HARUNBHAI JOGIYA"/>
        <s v="KAUSHIK VALAMJI TANK"/>
        <s v="SHASHANK BANGAR"/>
        <s v="GAJENDRA SINGH KHINCHI"/>
        <s v="GAURAV KUMAR"/>
        <s v="ASHWANI KUMAR"/>
        <s v="SATNAM SINGH"/>
        <s v="RITHIK LUTHRA"/>
        <s v="SAJAD AHMAD PARRAY"/>
        <s v="SATISH RAMTEKE"/>
        <s v="VIVEK VYAS"/>
        <s v="VISHAL SACHDEVA"/>
        <s v="SUMIT KUMAR"/>
        <s v="VIVEK PATHAK"/>
        <s v="ARUN JHA"/>
        <s v="LOKESH SHARMA"/>
        <s v="SACHIN YADAV"/>
        <s v="PANKAJ SINGLA"/>
        <s v="MOHAMMAD SAIF ALI RAYEEN"/>
        <s v="VIJAY SOLAT"/>
        <s v="KETAN PANWALA"/>
        <s v="MOHANVEER NAGAR"/>
        <s v="GOVIND SEN"/>
        <s v="MUKESH KASHYAP"/>
        <s v="AJAY KUMAR J"/>
        <s v="BHAVIN DHRUV"/>
        <s v="VIJENDRA VISHWAKARMA"/>
        <s v="AKHILESH SHUKLA"/>
        <s v="DHEERAJ SAINI"/>
        <s v="CHANDAN KUMAR"/>
        <s v="SATISH KUMAR"/>
        <s v="THOMAS S"/>
        <s v="RAJA K"/>
        <s v="ABHAY KUMAR"/>
        <s v="ALOK MARAVI"/>
        <s v="VIPIN BUDDHA"/>
        <s v="MALISHETTY RAMAKRISHNA"/>
        <s v="MANISH SHARMA"/>
        <s v="SURESHBABU K"/>
        <s v="RAJASEKAR PUNNIYAKOTTI"/>
        <s v="PATHMANABAN G"/>
        <s v="SYED AHMED ZAMA"/>
        <s v="MANOJ KUMAR"/>
        <s v="GAURAV MITTAL"/>
        <s v="LOVEJEET VAISHNAV"/>
        <s v="MINKAL SENGAR"/>
        <s v="ISHTIYAQ SHAIKH"/>
        <s v="TAPASH SUR ROY"/>
        <s v="RANAJIT MONDAL"/>
        <s v="SAMIR SUR"/>
        <s v="CHETAN AMBHORE"/>
        <s v="SWAPAN BARMAN"/>
        <s v="SUBHAJITDAS"/>
        <s v="GONGALLA ASHOK"/>
        <s v="RAMESH DASARI"/>
        <s v="IRFAN BASHA SHAIKH"/>
        <s v="VANAPALLI MAHESHWARRAO"/>
        <s v="MUSTUFA SHAIKH"/>
        <s v="OM KUMAR"/>
        <s v="SUJOY SAHA"/>
        <s v="SUKANTA SAHA"/>
        <s v="RAJIB DEY"/>
        <s v="JANARTHINAM A"/>
        <s v="RADHAKRISHNAN M"/>
        <s v="ANKUSH TAKLE"/>
        <s v="VINOTHKUMAR S"/>
        <s v="TARIQ YAHYA"/>
        <s v="RITIK JOSHI"/>
      </sharedItems>
    </cacheField>
    <cacheField name="[Range 2].[Sku_Placed].[Sku_Placed]" caption="Sku_Placed" numFmtId="0" hierarchy="75" level="1">
      <sharedItems containsSemiMixedTypes="0" containsNonDate="0" containsString="0"/>
    </cacheField>
    <cacheField name="[Range 2].[Total_Quantity].[Total_Quantity]" caption="Total_Quantity" numFmtId="0" hierarchy="81" level="1">
      <sharedItems containsSemiMixedTypes="0" containsNonDate="0" containsString="0"/>
    </cacheField>
    <cacheField name="[Range 2].[OrderState].[OrderState]" caption="OrderState" numFmtId="0" hierarchy="34" level="1">
      <sharedItems containsSemiMixedTypes="0" containsNonDate="0" containsString="0"/>
    </cacheField>
    <cacheField name="[Measures].[Distinct Count of Order_ID 2]" caption="Distinct Count of Order_ID 2" numFmtId="0" hierarchy="326" level="32767"/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0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5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2" memberValueDatatype="20" unbalanced="0">
      <fieldsUsage count="2">
        <fieldUsage x="-1"/>
        <fieldUsage x="1"/>
      </fieldsUsage>
    </cacheHierarchy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2" memberValueDatatype="20" unbalanced="0">
      <fieldsUsage count="2">
        <fieldUsage x="-1"/>
        <fieldUsage x="4"/>
      </fieldsUsage>
    </cacheHierarchy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907523146" backgroundQuery="1" createdVersion="8" refreshedVersion="8" minRefreshableVersion="3" recordCount="0" supportSubquery="1" supportAdvancedDrill="1" xr:uid="{1DF8E55D-61DE-477E-9E3B-FBDC1BA87FD0}">
  <cacheSource type="external" connectionId="1"/>
  <cacheFields count="4">
    <cacheField name="[Range 2].[Order_Date].[Order_Date]" caption="Order_Date" numFmtId="0" hierarchy="30" level="1">
      <sharedItems containsSemiMixedTypes="0" containsNonDate="0" containsDate="1" containsString="0" minDate="2023-12-01T00:00:00" maxDate="2024-01-01T00:00:00" count="27"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09T00:00:00"/>
        <d v="2023-12-11T00:00:00"/>
        <d v="2023-12-12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3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</cacheField>
    <cacheField name="[Measures].[Sum of Amount]" caption="Sum of Amount" numFmtId="0" hierarchy="325" level="32767"/>
    <cacheField name="[Range 2].[OrderState].[OrderState]" caption="OrderState" numFmtId="0" hierarchy="34" level="1">
      <sharedItems containsSemiMixedTypes="0" containsNonDate="0" containsString="0"/>
    </cacheField>
    <cacheField name="[Range 2].[Subzone].[Subzone]" caption="Subzone" numFmtId="0" hierarchy="59" level="1">
      <sharedItems count="17">
        <s v="ANDHRA PRADESH"/>
        <s v="ASSAM"/>
        <s v="DELHI"/>
        <s v="GUJRAT"/>
        <s v="HARYANA"/>
        <s v="JAMMU &amp; KASHMIR"/>
        <s v="MADHYA PRADESH"/>
        <s v="MAHARASHTRA"/>
        <s v="MUMBAI"/>
        <s v="NAGPUR"/>
        <s v="PUNJAB"/>
        <s v="RAJASTHAN"/>
        <s v="TAMIL NADU"/>
        <s v="UP EAST"/>
        <s v="UP WEST"/>
        <s v="UTTARAKHAND"/>
        <s v="WEST BENGAL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0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2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64467594" backgroundQuery="1" createdVersion="8" refreshedVersion="8" minRefreshableVersion="3" recordCount="0" supportSubquery="1" supportAdvancedDrill="1" xr:uid="{89B11ABB-1028-4C33-AAF7-EE7996E09C11}">
  <cacheSource type="external" connectionId="1"/>
  <cacheFields count="5">
    <cacheField name="[Range 2].[Username].[Username]" caption="Username" numFmtId="0" hierarchy="66" level="1">
      <sharedItems count="16">
        <s v="ABHIRAM PASTORE"/>
        <s v="ABHISHEK SEN"/>
        <s v="ANIRBAN CHOUDHURY"/>
        <s v="DILIP PANCHAL"/>
        <s v="HARVINDER SINGH BHOLA"/>
        <s v="HARYANA"/>
        <s v="KOMURELLI MADHUSUDHAN"/>
        <s v="MUMBAI"/>
        <s v="NAGPUR"/>
        <s v="PAWAN SRIVASTAVA"/>
        <s v="RAMESH  KUMAR"/>
        <s v="SAKSHAM KOCHHAR"/>
        <s v="SHISHIR S PANDEY"/>
        <s v="SUNNY JINDAL"/>
        <s v="UP WEST"/>
        <s v="UTTARAKHAND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Order_Warehouse].[Order_Warehouse]" caption="Order_Warehouse" numFmtId="0" hierarchy="50" level="1">
      <sharedItems count="250">
        <s v="AADARSH ENTERPRISE"/>
        <s v="NOOR ENTERPRISES"/>
        <s v="PGS MARKETING"/>
        <s v="PRATHAM ENTERPRISES"/>
        <s v="RANGBALA TRADERS"/>
        <s v="SANIDHYA ENTERPRISES"/>
        <s v="SATI SARAN TRADING CORPORATION"/>
        <s v="SATYAM AGENCY"/>
        <s v="SHARMA MARKETING"/>
        <s v="SHIVYA ENTERPRISES"/>
        <s v="SOUMYA AGENCY"/>
        <s v="SUPERSHAV CONSTRUCTION"/>
        <s v="SURABHI SUPARI STORE"/>
        <s v="VEDIKA ENTERPRISES"/>
        <s v="VEER AGENCIES"/>
        <s v="DEEP ENTERPRISE"/>
        <s v="DEEPA AND SONS"/>
        <s v="JYOTSNA ENTERPRISE"/>
        <s v="MAA ENTERPRISE"/>
        <s v="SHREE GANAPATI ENTERPRISE"/>
        <s v="SS MARKETING COMPANY"/>
        <s v="MANGALAM"/>
        <s v="MS GOYAL MARKETING"/>
        <s v="RS ENTREPRENEUR"/>
        <s v="SC ENTERPRISE"/>
        <s v="SIDDHARTH MARKETING"/>
        <s v="AVANI TRADERS"/>
        <s v="CHOICE BEAUTY SHOP"/>
        <s v="JASH ENTERPRISE"/>
        <s v="JAY ENTERPRISES"/>
        <s v="KHUSHI AGENCY"/>
        <s v="KISHOR MEDICAL AGENCIES"/>
        <s v="Life Care Medicine"/>
        <s v="LUCKY ENTERPRISE"/>
        <s v="M S ENTERPRISE"/>
        <s v="MANGLAM ENTERPRISE"/>
        <s v="MANORAMA ENTERPRISE"/>
        <s v="MEERA MEDICAL AGENCIES"/>
        <s v="OM SALES AGENCY"/>
        <s v="PARSHWANATH ENTERPRISE"/>
        <s v="PRAGTI SALES"/>
        <s v="PRATEEGNA SALES"/>
        <s v="R K ENTERPRISE"/>
        <s v="RAJ BEAUTY CARE"/>
        <s v="RAJ NOVELTY STORE"/>
        <s v="SANJAY REZAR STORE"/>
        <s v="SHAKTI TRADING CO"/>
        <s v="SHAMA SALES AGENCY"/>
        <s v="SHREEJI MEDICAL AGENCY"/>
        <s v="SHRI SAIKRUPA SALES"/>
        <s v="SMEET MARKETING"/>
        <s v="USHA AGENCY"/>
        <s v="A TO Z COSEMETICS"/>
        <s v="ARNAV ENETERPRISES"/>
        <s v="AVALON CARE"/>
        <s v="AVON ENTERPRISES"/>
        <s v="BALAJI ENTERPRISES"/>
        <s v="BIG BOSS ENTERPRISES"/>
        <s v="BSC SALES CORPORATION"/>
        <s v="DEEPA STORE"/>
        <s v="DEVIKA ENTERPRISES"/>
        <s v="DURGA AGENCY"/>
        <s v="HITESHI AGENCIES"/>
        <s v="IKSHITA ENTERPRISES"/>
        <s v="KAKA COSMETIIC"/>
        <s v="LEELA ENTERPRISES"/>
        <s v="MAHA JAGDAMBA TRADERS"/>
        <s v="MAHARAJA TRADERS"/>
        <s v="MAHAVEER TRADING COMPANY"/>
        <s v="MANTHAN ENTERPRISES"/>
        <s v="MOHAN AGENCIES"/>
        <s v="PALIWAL AGENCIES"/>
        <s v="PIYUSH TRADERS"/>
        <s v="PRAGATI ENTERPRISES"/>
        <s v="PURGANI MARKETING"/>
        <s v="R A ENTERPRISES"/>
        <s v="RADHIKA ENTERPRISES"/>
        <s v="RAJ AGENCY"/>
        <s v="RIYA TRADERS"/>
        <s v="ROBIN AGENCY"/>
        <s v="RP ENTERPRISES"/>
        <s v="S K KIDS ZONE"/>
        <s v="S.K. TRADERS"/>
        <s v="SEEMA AGENCIES"/>
        <s v="SHRI SALASAR BALAJI AGENCIES"/>
        <s v="SHRI SUBHKARAN TRADING COMPANY"/>
        <s v="SHRINATH ENTERPRISES"/>
        <s v="SHYAM MEDICAL &amp; GENRAL STORE"/>
        <s v="SIDDHI TRADING COMPANY"/>
        <s v="SIYA BEAUTY COSMATIC"/>
        <s v="SUMAN AGENCY"/>
        <s v="THE BEAUTY HUB"/>
        <s v="USHA ENTERPRISES"/>
        <s v="VASANT TREDARS"/>
        <s v="VIJAY ENTERPRISE"/>
        <s v="VIPIN ENTERPRISES"/>
        <s v="YANSH TREDARS"/>
        <s v="AGGARWAL TEA TRADERS"/>
        <s v="AMIT TRADING CO"/>
        <s v="ARADHANA ENTERPRISES"/>
        <s v="ARUN GEN STORE"/>
        <s v="CAUHAN AGENCY"/>
        <s v="DNA PHARMACY"/>
        <s v="GANDHI ASSOCIATES"/>
        <s v="GANPATI ENTERPRISES"/>
        <s v="GOVIND SALES"/>
        <s v="GULATI TRADING COMPANY"/>
        <s v="GURUNANAK TRADERS"/>
        <s v="HAMIR TRADING COMPANY"/>
        <s v="INDER MEDICAL HALL"/>
        <s v="JINDAL DISTRIBUTOR"/>
        <s v="KRISHNA TRADING CO."/>
        <s v="LALIT AGENCIES"/>
        <s v="MUSKAN BEAUTY"/>
        <s v="NANDI GEN.STORE"/>
        <s v="NILESH ENTERPRISES"/>
        <s v="SACH SALES"/>
        <s v="SALUJA ENTERPRISES"/>
        <s v="SHREE BALA JI TRADERS"/>
        <s v="SHREE KRISHAN KUMAR MAHINDER KUMAR"/>
        <s v="SHRI BALAJI TRADING COMPANY"/>
        <s v="SINGHAL MEDICAL HALL AND COMPANY"/>
        <s v="SRI RAM TRADERS"/>
        <s v="SRK TRADING COMPANY"/>
        <s v="VICKY BINDI HOUSE"/>
        <s v="VIRK GENRAL STORE"/>
        <s v="ABDAR ENTERPRISES"/>
        <s v="BHARGAVI ENTERPRISES"/>
        <s v="JAI SHREE HANUMAN AGENCIES"/>
        <s v="RS AGENCIES"/>
        <s v="SANTOSHI AGGENCIES"/>
        <s v="SRI KARTHIKEYA AGENCIES"/>
        <s v="SRI SABARI AGENCIES"/>
        <s v="SRI SAI LAKSHMI ENTERPRISES"/>
        <s v="SRI SAI PAWAN AGENCIES"/>
        <s v="SRI VEERABHADRA AGENCIES"/>
        <s v="SRINI TRADERS"/>
        <s v="SS RAUNAK ENTERPRISES"/>
        <s v="THANVISRI AGENCIES"/>
        <s v="BAJRANG AGENCIES"/>
        <s v="HIREN DISTRIBUTORS"/>
        <s v="KALASH ENTERPRISES"/>
        <s v="KRISHNA AGENCY"/>
        <s v="OM ENTERPRISES"/>
        <s v="R M TRADERS"/>
        <s v="SANDEEP ENTERPRISES"/>
        <s v="SHRI LAXMI NARASIMHA PHARMA"/>
        <s v="VJ MARKETING"/>
        <s v="CHOUDHARY ENTERPRISES"/>
        <s v="KRISHNAI TRADERS"/>
        <s v="MAHALAXMI ENTERPRISES"/>
        <s v="N S Enterprises"/>
        <s v="SHREE SALES"/>
        <s v="SURYA SALES CORPORATION"/>
        <s v="Vedant Sales"/>
        <s v="BLUESTONE ENTERPRISES"/>
        <s v="MNATASHA ENTERPRISES"/>
        <s v="NIDHI AGENCIES"/>
        <s v="SHALINI ENTERPRSIES"/>
        <s v="SK TRADERS"/>
        <s v="VASANTA TRADERS"/>
        <s v="AATHISHREE AGENCIES"/>
        <s v="AGARAMAGENCIES"/>
        <s v="ANGALAESWARI AGENCIES"/>
        <s v="INCEPTIONS"/>
        <s v="JK MARKETING"/>
        <s v="K ENTERPRISES"/>
        <s v="KAMALA AGENCIES"/>
        <s v="KS AGENCIES"/>
        <s v="LOK SAI ENTERPRISES"/>
        <s v="MAHAVEER MARKETING"/>
        <s v="MANI AGENCY"/>
        <s v="MEDMINE HEATH CARE"/>
        <s v="NIHAARIKA AGENCIES"/>
        <s v="SAIKESHAV AGENCY"/>
        <s v="SANTHOSH DISTRIBUTORS"/>
        <s v="SHREE VEERAMMA MARKETING"/>
        <s v="SOWMYA DISTRIBUTORS"/>
        <s v="SR TRADERS"/>
        <s v="SRI VISHNU ENTERPRISE"/>
        <s v="ARIHANT TRADING"/>
        <s v="BPD ENTERPRISES"/>
        <s v="GOYAL ENTERPRISES"/>
        <s v="GURU JI ENTERPRISE"/>
        <s v="RK TRADERS"/>
        <s v="RKR ENTERPRISES"/>
        <s v="SAVITIRI ENTERPRISES"/>
        <s v="SHREE BALAJI MARKETING"/>
        <s v="SHREYA ENTERPRISES"/>
        <s v="TLKM ENTERPRISES"/>
        <s v="AAVIVA DISTRIBUTOR"/>
        <s v="BHARAT MARKETING"/>
        <s v="JAY GANESH DISTRIBUTOR"/>
        <s v="M N TRADING"/>
        <s v="Mapusa Marketing"/>
        <s v="Par Excellence"/>
        <s v="PRATIK ENTERPRISES"/>
        <s v="Rudra Enterprises"/>
        <s v="S.M Enterprises"/>
        <s v="SHREE GANESH SALES &amp; SERVICE"/>
        <s v="SHREE MAHALAXMI AGENCY"/>
        <s v="Solanki Distributer"/>
        <s v="Surya Agency"/>
        <s v="A R and Co"/>
        <s v="ADITYA ENTERPRISES"/>
        <s v="ANGEL ENTERPRISES"/>
        <s v="ARORA TRADERS"/>
        <s v="ASHIRWAD TRADING COMPANY"/>
        <s v="DURGA TRADING COMPANY"/>
        <s v="GRACE ENTERPRISES"/>
        <s v="J.V.ENTERPRISES"/>
        <s v="JAI BHOLE TRADERS"/>
        <s v="M/S RAGHUNATH TRADERS"/>
        <s v="MAHADEV ENTERPRISES"/>
        <s v="Mahadev Traders"/>
        <s v="MANBHAV ENTERPRISES"/>
        <s v="NAV BHARAT TRADERS"/>
        <s v="OM GENERAL STORE"/>
        <s v="ROYAL JEWELLRY"/>
        <s v="ROYAL TRADING"/>
        <s v="RR ENTERPRISES"/>
        <s v="SHINNING ENTERPRISES"/>
        <s v="SHIWANGI APPEARLS"/>
        <s v="SHRI BALA JI SALES"/>
        <s v="SHRI BALA JI TRADERS"/>
        <s v="SHRI RAM ENTERPRISES"/>
        <s v="SODHI TRADERS"/>
        <s v="SOOD TRADERS"/>
        <s v="V K AGENCIES"/>
        <s v="VRV ENTERPRISES"/>
        <s v="AARADHYA TRADING CO."/>
        <s v="BK TRADING COMPANY"/>
        <s v="GLAMOUR"/>
        <s v="GROVER MARKETING"/>
        <s v="JAI MATA DISTRIBUTOR"/>
        <s v="JESS TRADERS"/>
        <s v="JP SALES"/>
        <s v="KANGRA TRADERS"/>
        <s v="M/S SAYEED SONS"/>
        <s v="MS GEEKAY ENTERPRISES"/>
        <s v="R PRAJAPATI BROTHERS"/>
        <s v="ROBIN ENTERPRISES"/>
        <s v="RUCHIKA ENTERPRISES"/>
        <s v="SANJEEV DISTRIBUTORS"/>
        <s v="SHRI GIRIRAJ JI COSMETIC CENTRE"/>
        <s v="VINAYAK AGENCY"/>
        <s v="AMREEN TRADING COMPANY"/>
        <s v="MS SHRI BALAJI TRADERS"/>
        <s v="SHAKUMBARI TRADERS"/>
        <s v="ST MARKETING"/>
      </sharedItems>
    </cacheField>
    <cacheField name="[Range 2].[OrderState].[OrderState]" caption="OrderState" numFmtId="0" hierarchy="34" level="1">
      <sharedItems containsSemiMixedTypes="0" containsNonDate="0" containsString="0"/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4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68518519" backgroundQuery="1" createdVersion="8" refreshedVersion="8" minRefreshableVersion="3" recordCount="0" supportSubquery="1" supportAdvancedDrill="1" xr:uid="{E1C6224C-FFCC-4A25-9559-D9DC42DD991C}">
  <cacheSource type="external" connectionId="1"/>
  <cacheFields count="8">
    <cacheField name="[Range 2].[Username].[Username]" caption="Username" numFmtId="0" hierarchy="66" level="1">
      <sharedItems count="14">
        <s v="ABHIRAM PASTORE"/>
        <s v="ABHISHEK SEN"/>
        <s v="ANIRBAN CHOUDHURY"/>
        <s v="DILIP PANCHAL"/>
        <s v="HARVINDER SINGH BHOLA"/>
        <s v="HARYANA"/>
        <s v="KOMURELLI MADHUSUDHAN"/>
        <s v="MUMBAI"/>
        <s v="NAGPUR"/>
        <s v="RAMESH  KUMAR"/>
        <s v="SAKSHAM KOCHHAR"/>
        <s v="SHISHIR S PANDEY"/>
        <s v="SUNNY JINDAL"/>
        <s v="UP WEST"/>
      </sharedItems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User].[User]" caption="User" numFmtId="0" hierarchy="65" level="1">
      <sharedItems count="91">
        <s v="ALOK MARAVI"/>
        <s v="ANKUSH TAKLE"/>
        <s v="GOVIND SEN"/>
        <s v="SHASHANK BANGAR"/>
        <s v="SHUBHAM SEN"/>
        <s v="SYED HUSSAIN"/>
        <s v="RANAJIT MONDAL"/>
        <s v="SAMIR SUR"/>
        <s v="SUBHAJITDAS"/>
        <s v="SUJOY SAHA"/>
        <s v="SUKANTA SAHA"/>
        <s v="TAPASH SUR ROY"/>
        <s v="MANTU SWARGIARY"/>
        <s v="RAJIB DEY"/>
        <s v="RUPESH MANDAL"/>
        <s v="AMIN HARUNBHAI JOGIYA"/>
        <s v="ANKIT B. CHAUHAN"/>
        <s v="BHAVIN DHRUV"/>
        <s v="ISHTIYAQ SHAIKH"/>
        <s v="KARAN BODANA"/>
        <s v="KAUSHIK VALAMJI TANK"/>
        <s v="KETAN PANWALA"/>
        <s v="GAJENDRA SINGH KHINCHI"/>
        <s v="GAURAV MITTAL"/>
        <s v="LOKESH SHARMA"/>
        <s v="LOVEJEET VAISHNAV"/>
        <s v="MANISH SHARMA"/>
        <s v="MANOJ KUMAR"/>
        <s v="RITIK JOSHI"/>
        <s v="SANJAY ARORA"/>
        <s v="VIVEK VYAS"/>
        <s v="LOVE SAINI"/>
        <s v="NARESH RAJPAL"/>
        <s v="PANKAJ SINGLA"/>
        <s v="SHEELENDRA SINGH"/>
        <s v="GONGALLA ASHOK"/>
        <s v="IRFAN BASHA SHAIKH"/>
        <s v="KOMURELLI MADHUSUDHAN"/>
        <s v="MALISHETTY RAMAKRISHNA"/>
        <s v="PABBA SANTHOSH KUMAR"/>
        <s v="RAMESH DASARI"/>
        <s v="SYED AHMED ZAMA"/>
        <s v="TARIQ YAHYA"/>
        <s v="VAMSEE TATIPAMULA"/>
        <s v="VANAPALLI MAHESHWARRAO"/>
        <s v="VENKATESH MADUGULA"/>
        <s v="ARUN JHA"/>
        <s v="GYAN PRAKASH YADAV"/>
        <s v="MOHAMMAD SAIF ALI RAYEEN"/>
        <s v="VIJAY SOLAT"/>
        <s v="VIJENDRA VISHWAKARMA"/>
        <s v="VIPIN BUDDHA"/>
        <s v="VIVEK PATHAK"/>
        <s v="BHASKER M KAKDE"/>
        <s v="CHETAN AMBHORE"/>
        <s v="MUSTUFA SHAIKH"/>
        <s v="SATISH RAMTEKE"/>
        <s v="JANARTHINAM A"/>
        <s v="JOHNSON"/>
        <s v="MABHU BASHA"/>
        <s v="PATHMANABAN G"/>
        <s v="RADHAKRISHNAN M"/>
        <s v="RAJA K"/>
        <s v="RAJASEKAR PUNNIYAKOTTI"/>
        <s v="RAMACHANDRAN R"/>
        <s v="SARAVANAN M"/>
        <s v="SATISH KUMAR"/>
        <s v="SURESHBABU K"/>
        <s v="THOMAS S"/>
        <s v="VINOTHKUMAR S"/>
        <s v="ABHAY KUMAR"/>
        <s v="DHEERAJ SAINI"/>
        <s v="IKRAM KHAN"/>
        <s v="OM KUMAR"/>
        <s v="UMAKANT MAURYA"/>
        <s v="ASHOK JHA"/>
        <s v="MANGESH PHIRANGE"/>
        <s v="MANISH MURLIDHAR BHALERAO"/>
        <s v="NAGESH FULE"/>
        <s v="PRAVIN PATIL"/>
        <s v="YOGESH PARAB"/>
        <s v="AJAY KUMAR J"/>
        <s v="ASHWANI KUMAR"/>
        <s v="BHARAT KUMAR"/>
        <s v="KAPIL VERMA"/>
        <s v="NARENDER"/>
        <s v="SAJAD AHMAD PARRAY"/>
        <s v="TARUN BANATHIA"/>
        <s v="YASHPAL SINGH"/>
        <s v="AKHILESH SHUKLA"/>
        <s v="MOHANVEER NAGAR"/>
      </sharedItems>
    </cacheField>
    <cacheField name="[Measures].[Distinct Count of Outlet_ID]" caption="Distinct Count of Outlet_ID" numFmtId="0" hierarchy="334" level="32767"/>
    <cacheField name="[Range 2].[Sku_Placed].[Sku_Placed]" caption="Sku_Placed" numFmtId="0" hierarchy="75" level="1">
      <sharedItems containsSemiMixedTypes="0" containsNonDate="0" containsString="0"/>
    </cacheField>
    <cacheField name="[Range 2].[Subzone].[Subzone]" caption="Subzone" numFmtId="0" hierarchy="59" level="1">
      <sharedItems count="20">
        <s v="MADHYA PRADESH"/>
        <s v="WEST BENGAL"/>
        <s v="ASSAM"/>
        <s v="NAGALAND"/>
        <s v="MEGHALAYA"/>
        <s v="GUJRAT"/>
        <s v="RAJASTHAN"/>
        <s v="HARYANA"/>
        <s v="TELANGANA"/>
        <s v="ANDHRA PRADESH"/>
        <s v="MUMBAI"/>
        <s v="NAGPUR"/>
        <s v="TAMIL NADU"/>
        <s v="DELHI"/>
        <s v="GOA"/>
        <s v="MAHARASHTRA"/>
        <s v="JAMMU &amp; KASHMIR"/>
        <s v="PUNJAB"/>
        <s v="UT CHANDIGARH"/>
        <s v="UP WEST"/>
      </sharedItems>
    </cacheField>
    <cacheField name="[Range 2].[OrderState].[OrderState]" caption="OrderState" numFmtId="0" hierarchy="34" level="1">
      <sharedItems containsSemiMixedTypes="0" containsNonDate="0" containsString="0"/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1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7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2" memberValueDatatype="130" unbalanced="0">
      <fieldsUsage count="2">
        <fieldUsage x="-1"/>
        <fieldUsage x="6"/>
      </fieldsUsage>
    </cacheHierarchy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2" memberValueDatatype="130" unbalanced="0">
      <fieldsUsage count="2">
        <fieldUsage x="-1"/>
        <fieldUsage x="3"/>
      </fieldsUsage>
    </cacheHierarchy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2" memberValueDatatype="130" unbalanced="0">
      <fieldsUsage count="2">
        <fieldUsage x="-1"/>
        <fieldUsage x="5"/>
      </fieldsUsage>
    </cacheHierarchy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299.478875694447" backgroundQuery="1" createdVersion="8" refreshedVersion="8" minRefreshableVersion="3" recordCount="0" supportSubquery="1" supportAdvancedDrill="1" xr:uid="{0C0712C2-D040-44D5-A1E3-239F29437190}">
  <cacheSource type="external" connectionId="1"/>
  <cacheFields count="6">
    <cacheField name="[Range 2].[Username].[Username]" caption="Username" numFmtId="0" hierarchy="66" level="1">
      <sharedItems count="11">
        <s v="SHISHIR S PANDEY"/>
        <s v="RAJESH MAURYA"/>
        <s v="SUNNY JINDAL"/>
        <s v="SANJIV JHA"/>
        <s v="JAVED SHAIKH"/>
        <s v="ANAND JAIN"/>
        <s v="SAKSHAM KOCHHAR"/>
        <s v="DINESH SHARMA"/>
        <s v="PRAVEEN PANDEY"/>
        <s v="MUSTAK KHAN"/>
        <s v="UP EAST"/>
      </sharedItems>
    </cacheField>
    <cacheField name="[Range 2].[User_ID].[User_ID]" caption="User_ID" numFmtId="0" hierarchy="63" level="1">
      <sharedItems containsSemiMixedTypes="0" containsString="0" containsNumber="1" containsInteger="1" minValue="10" maxValue="1429" count="127">
        <n v="10"/>
        <n v="11"/>
        <n v="12"/>
        <n v="16"/>
        <n v="33"/>
        <n v="158"/>
        <n v="176"/>
        <n v="215"/>
        <n v="230"/>
        <n v="255"/>
        <n v="260"/>
        <n v="266"/>
        <n v="268"/>
        <n v="269"/>
        <n v="288"/>
        <n v="297"/>
        <n v="299"/>
        <n v="321"/>
        <n v="342"/>
        <n v="344"/>
        <n v="350"/>
        <n v="603"/>
        <n v="604"/>
        <n v="631"/>
        <n v="632"/>
        <n v="682"/>
        <n v="702"/>
        <n v="703"/>
        <n v="788"/>
        <n v="901"/>
        <n v="902"/>
        <n v="903"/>
        <n v="907"/>
        <n v="909"/>
        <n v="949"/>
        <n v="950"/>
        <n v="951"/>
        <n v="1069"/>
        <n v="1072"/>
        <n v="1075"/>
        <n v="1076"/>
        <n v="1081"/>
        <n v="1082"/>
        <n v="1088"/>
        <n v="1089"/>
        <n v="1092"/>
        <n v="1096"/>
        <n v="1115"/>
        <n v="1124"/>
        <n v="1125"/>
        <n v="1126"/>
        <n v="1132"/>
        <n v="1144"/>
        <n v="1152"/>
        <n v="1166"/>
        <n v="1167"/>
        <n v="1172"/>
        <n v="1176"/>
        <n v="1178"/>
        <n v="1179"/>
        <n v="1180"/>
        <n v="1181"/>
        <n v="1182"/>
        <n v="1192"/>
        <n v="1202"/>
        <n v="1211"/>
        <n v="1216"/>
        <n v="1217"/>
        <n v="1218"/>
        <n v="1220"/>
        <n v="1221"/>
        <n v="1227"/>
        <n v="1231"/>
        <n v="1232"/>
        <n v="1237"/>
        <n v="1248"/>
        <n v="1249"/>
        <n v="1251"/>
        <n v="1258"/>
        <n v="1260"/>
        <n v="1261"/>
        <n v="1272"/>
        <n v="1274"/>
        <n v="1301"/>
        <n v="1302"/>
        <n v="1303"/>
        <n v="1304"/>
        <n v="1305"/>
        <n v="1308"/>
        <n v="1309"/>
        <n v="1315"/>
        <n v="1316"/>
        <n v="1322"/>
        <n v="1325"/>
        <n v="1326"/>
        <n v="1340"/>
        <n v="1341"/>
        <n v="1342"/>
        <n v="1347"/>
        <n v="1348"/>
        <n v="1349"/>
        <n v="1350"/>
        <n v="1351"/>
        <n v="1355"/>
        <n v="1357"/>
        <n v="1360"/>
        <n v="1366"/>
        <n v="1367"/>
        <n v="1369"/>
        <n v="1370"/>
        <n v="1379"/>
        <n v="1388"/>
        <n v="1389"/>
        <n v="1393"/>
        <n v="1397"/>
        <n v="1398"/>
        <n v="1399"/>
        <n v="1400"/>
        <n v="1403"/>
        <n v="1415"/>
        <n v="1416"/>
        <n v="1422"/>
        <n v="1428"/>
        <n v="1429"/>
        <n v="1074" u="1"/>
        <n v="1117" u="1"/>
        <n v="1131" u="1"/>
      </sharedItems>
      <extLst>
        <ext xmlns:x15="http://schemas.microsoft.com/office/spreadsheetml/2010/11/main" uri="{4F2E5C28-24EA-4eb8-9CBF-B6C8F9C3D259}">
          <x15:cachedUniqueNames>
            <x15:cachedUniqueName index="0" name="[Range 2].[User_ID].&amp;[10]"/>
            <x15:cachedUniqueName index="1" name="[Range 2].[User_ID].&amp;[11]"/>
            <x15:cachedUniqueName index="2" name="[Range 2].[User_ID].&amp;[12]"/>
            <x15:cachedUniqueName index="3" name="[Range 2].[User_ID].&amp;[16]"/>
            <x15:cachedUniqueName index="4" name="[Range 2].[User_ID].&amp;[33]"/>
            <x15:cachedUniqueName index="5" name="[Range 2].[User_ID].&amp;[158]"/>
            <x15:cachedUniqueName index="6" name="[Range 2].[User_ID].&amp;[176]"/>
            <x15:cachedUniqueName index="7" name="[Range 2].[User_ID].&amp;[215]"/>
            <x15:cachedUniqueName index="8" name="[Range 2].[User_ID].&amp;[230]"/>
            <x15:cachedUniqueName index="9" name="[Range 2].[User_ID].&amp;[255]"/>
            <x15:cachedUniqueName index="10" name="[Range 2].[User_ID].&amp;[260]"/>
            <x15:cachedUniqueName index="11" name="[Range 2].[User_ID].&amp;[266]"/>
            <x15:cachedUniqueName index="12" name="[Range 2].[User_ID].&amp;[268]"/>
            <x15:cachedUniqueName index="13" name="[Range 2].[User_ID].&amp;[269]"/>
            <x15:cachedUniqueName index="14" name="[Range 2].[User_ID].&amp;[288]"/>
            <x15:cachedUniqueName index="15" name="[Range 2].[User_ID].&amp;[297]"/>
            <x15:cachedUniqueName index="16" name="[Range 2].[User_ID].&amp;[299]"/>
            <x15:cachedUniqueName index="17" name="[Range 2].[User_ID].&amp;[321]"/>
            <x15:cachedUniqueName index="18" name="[Range 2].[User_ID].&amp;[342]"/>
            <x15:cachedUniqueName index="19" name="[Range 2].[User_ID].&amp;[344]"/>
            <x15:cachedUniqueName index="20" name="[Range 2].[User_ID].&amp;[350]"/>
            <x15:cachedUniqueName index="21" name="[Range 2].[User_ID].&amp;[603]"/>
            <x15:cachedUniqueName index="22" name="[Range 2].[User_ID].&amp;[604]"/>
            <x15:cachedUniqueName index="23" name="[Range 2].[User_ID].&amp;[631]"/>
            <x15:cachedUniqueName index="24" name="[Range 2].[User_ID].&amp;[632]"/>
            <x15:cachedUniqueName index="25" name="[Range 2].[User_ID].&amp;[682]"/>
            <x15:cachedUniqueName index="26" name="[Range 2].[User_ID].&amp;[702]"/>
            <x15:cachedUniqueName index="27" name="[Range 2].[User_ID].&amp;[703]"/>
            <x15:cachedUniqueName index="28" name="[Range 2].[User_ID].&amp;[788]"/>
            <x15:cachedUniqueName index="29" name="[Range 2].[User_ID].&amp;[901]"/>
            <x15:cachedUniqueName index="30" name="[Range 2].[User_ID].&amp;[902]"/>
            <x15:cachedUniqueName index="31" name="[Range 2].[User_ID].&amp;[903]"/>
            <x15:cachedUniqueName index="32" name="[Range 2].[User_ID].&amp;[907]"/>
            <x15:cachedUniqueName index="33" name="[Range 2].[User_ID].&amp;[909]"/>
            <x15:cachedUniqueName index="34" name="[Range 2].[User_ID].&amp;[949]"/>
            <x15:cachedUniqueName index="35" name="[Range 2].[User_ID].&amp;[950]"/>
            <x15:cachedUniqueName index="36" name="[Range 2].[User_ID].&amp;[951]"/>
            <x15:cachedUniqueName index="37" name="[Range 2].[User_ID].&amp;[1069]"/>
            <x15:cachedUniqueName index="38" name="[Range 2].[User_ID].&amp;[1072]"/>
            <x15:cachedUniqueName index="39" name="[Range 2].[User_ID].&amp;[1075]"/>
            <x15:cachedUniqueName index="40" name="[Range 2].[User_ID].&amp;[1076]"/>
            <x15:cachedUniqueName index="41" name="[Range 2].[User_ID].&amp;[1081]"/>
            <x15:cachedUniqueName index="42" name="[Range 2].[User_ID].&amp;[1082]"/>
            <x15:cachedUniqueName index="43" name="[Range 2].[User_ID].&amp;[1088]"/>
            <x15:cachedUniqueName index="44" name="[Range 2].[User_ID].&amp;[1089]"/>
            <x15:cachedUniqueName index="45" name="[Range 2].[User_ID].&amp;[1092]"/>
            <x15:cachedUniqueName index="46" name="[Range 2].[User_ID].&amp;[1096]"/>
            <x15:cachedUniqueName index="47" name="[Range 2].[User_ID].&amp;[1115]"/>
            <x15:cachedUniqueName index="48" name="[Range 2].[User_ID].&amp;[1124]"/>
            <x15:cachedUniqueName index="49" name="[Range 2].[User_ID].&amp;[1125]"/>
            <x15:cachedUniqueName index="50" name="[Range 2].[User_ID].&amp;[1126]"/>
            <x15:cachedUniqueName index="51" name="[Range 2].[User_ID].&amp;[1132]"/>
            <x15:cachedUniqueName index="52" name="[Range 2].[User_ID].&amp;[1144]"/>
            <x15:cachedUniqueName index="53" name="[Range 2].[User_ID].&amp;[1152]"/>
            <x15:cachedUniqueName index="54" name="[Range 2].[User_ID].&amp;[1166]"/>
            <x15:cachedUniqueName index="55" name="[Range 2].[User_ID].&amp;[1167]"/>
            <x15:cachedUniqueName index="56" name="[Range 2].[User_ID].&amp;[1172]"/>
            <x15:cachedUniqueName index="57" name="[Range 2].[User_ID].&amp;[1176]"/>
            <x15:cachedUniqueName index="58" name="[Range 2].[User_ID].&amp;[1178]"/>
            <x15:cachedUniqueName index="59" name="[Range 2].[User_ID].&amp;[1179]"/>
            <x15:cachedUniqueName index="60" name="[Range 2].[User_ID].&amp;[1180]"/>
            <x15:cachedUniqueName index="61" name="[Range 2].[User_ID].&amp;[1181]"/>
            <x15:cachedUniqueName index="62" name="[Range 2].[User_ID].&amp;[1182]"/>
            <x15:cachedUniqueName index="63" name="[Range 2].[User_ID].&amp;[1192]"/>
            <x15:cachedUniqueName index="64" name="[Range 2].[User_ID].&amp;[1202]"/>
            <x15:cachedUniqueName index="65" name="[Range 2].[User_ID].&amp;[1211]"/>
            <x15:cachedUniqueName index="66" name="[Range 2].[User_ID].&amp;[1216]"/>
            <x15:cachedUniqueName index="67" name="[Range 2].[User_ID].&amp;[1217]"/>
            <x15:cachedUniqueName index="68" name="[Range 2].[User_ID].&amp;[1218]"/>
            <x15:cachedUniqueName index="69" name="[Range 2].[User_ID].&amp;[1220]"/>
            <x15:cachedUniqueName index="70" name="[Range 2].[User_ID].&amp;[1221]"/>
            <x15:cachedUniqueName index="71" name="[Range 2].[User_ID].&amp;[1227]"/>
            <x15:cachedUniqueName index="72" name="[Range 2].[User_ID].&amp;[1231]"/>
            <x15:cachedUniqueName index="73" name="[Range 2].[User_ID].&amp;[1232]"/>
            <x15:cachedUniqueName index="74" name="[Range 2].[User_ID].&amp;[1237]"/>
            <x15:cachedUniqueName index="75" name="[Range 2].[User_ID].&amp;[1248]"/>
            <x15:cachedUniqueName index="76" name="[Range 2].[User_ID].&amp;[1249]"/>
            <x15:cachedUniqueName index="77" name="[Range 2].[User_ID].&amp;[1251]"/>
            <x15:cachedUniqueName index="78" name="[Range 2].[User_ID].&amp;[1258]"/>
            <x15:cachedUniqueName index="79" name="[Range 2].[User_ID].&amp;[1260]"/>
            <x15:cachedUniqueName index="80" name="[Range 2].[User_ID].&amp;[1261]"/>
            <x15:cachedUniqueName index="81" name="[Range 2].[User_ID].&amp;[1272]"/>
            <x15:cachedUniqueName index="82" name="[Range 2].[User_ID].&amp;[1274]"/>
            <x15:cachedUniqueName index="83" name="[Range 2].[User_ID].&amp;[1301]"/>
            <x15:cachedUniqueName index="84" name="[Range 2].[User_ID].&amp;[1302]"/>
            <x15:cachedUniqueName index="85" name="[Range 2].[User_ID].&amp;[1303]"/>
            <x15:cachedUniqueName index="86" name="[Range 2].[User_ID].&amp;[1304]"/>
            <x15:cachedUniqueName index="87" name="[Range 2].[User_ID].&amp;[1305]"/>
            <x15:cachedUniqueName index="88" name="[Range 2].[User_ID].&amp;[1308]"/>
            <x15:cachedUniqueName index="89" name="[Range 2].[User_ID].&amp;[1309]"/>
            <x15:cachedUniqueName index="90" name="[Range 2].[User_ID].&amp;[1315]"/>
            <x15:cachedUniqueName index="91" name="[Range 2].[User_ID].&amp;[1316]"/>
            <x15:cachedUniqueName index="92" name="[Range 2].[User_ID].&amp;[1322]"/>
            <x15:cachedUniqueName index="93" name="[Range 2].[User_ID].&amp;[1325]"/>
            <x15:cachedUniqueName index="94" name="[Range 2].[User_ID].&amp;[1326]"/>
            <x15:cachedUniqueName index="95" name="[Range 2].[User_ID].&amp;[1340]"/>
            <x15:cachedUniqueName index="96" name="[Range 2].[User_ID].&amp;[1341]"/>
            <x15:cachedUniqueName index="97" name="[Range 2].[User_ID].&amp;[1342]"/>
            <x15:cachedUniqueName index="98" name="[Range 2].[User_ID].&amp;[1347]"/>
            <x15:cachedUniqueName index="99" name="[Range 2].[User_ID].&amp;[1348]"/>
            <x15:cachedUniqueName index="100" name="[Range 2].[User_ID].&amp;[1349]"/>
            <x15:cachedUniqueName index="101" name="[Range 2].[User_ID].&amp;[1350]"/>
            <x15:cachedUniqueName index="102" name="[Range 2].[User_ID].&amp;[1351]"/>
            <x15:cachedUniqueName index="103" name="[Range 2].[User_ID].&amp;[1355]"/>
            <x15:cachedUniqueName index="104" name="[Range 2].[User_ID].&amp;[1357]"/>
            <x15:cachedUniqueName index="105" name="[Range 2].[User_ID].&amp;[1360]"/>
            <x15:cachedUniqueName index="106" name="[Range 2].[User_ID].&amp;[1366]"/>
            <x15:cachedUniqueName index="107" name="[Range 2].[User_ID].&amp;[1367]"/>
            <x15:cachedUniqueName index="108" name="[Range 2].[User_ID].&amp;[1369]"/>
            <x15:cachedUniqueName index="109" name="[Range 2].[User_ID].&amp;[1370]"/>
            <x15:cachedUniqueName index="110" name="[Range 2].[User_ID].&amp;[1379]"/>
            <x15:cachedUniqueName index="111" name="[Range 2].[User_ID].&amp;[1388]"/>
            <x15:cachedUniqueName index="112" name="[Range 2].[User_ID].&amp;[1389]"/>
            <x15:cachedUniqueName index="113" name="[Range 2].[User_ID].&amp;[1393]"/>
            <x15:cachedUniqueName index="114" name="[Range 2].[User_ID].&amp;[1397]"/>
            <x15:cachedUniqueName index="115" name="[Range 2].[User_ID].&amp;[1398]"/>
            <x15:cachedUniqueName index="116" name="[Range 2].[User_ID].&amp;[1399]"/>
            <x15:cachedUniqueName index="117" name="[Range 2].[User_ID].&amp;[1400]"/>
            <x15:cachedUniqueName index="118" name="[Range 2].[User_ID].&amp;[1403]"/>
            <x15:cachedUniqueName index="119" name="[Range 2].[User_ID].&amp;[1415]"/>
            <x15:cachedUniqueName index="120" name="[Range 2].[User_ID].&amp;[1416]"/>
            <x15:cachedUniqueName index="121" name="[Range 2].[User_ID].&amp;[1422]"/>
            <x15:cachedUniqueName index="122" name="[Range 2].[User_ID].&amp;[1428]"/>
            <x15:cachedUniqueName index="123" name="[Range 2].[User_ID].&amp;[1429]"/>
            <x15:cachedUniqueName index="124" name="[Range 2].[User_ID].&amp;[1074]"/>
            <x15:cachedUniqueName index="125" name="[Range 2].[User_ID].&amp;[1117]"/>
            <x15:cachedUniqueName index="126" name="[Range 2].[User_ID].&amp;[1131]"/>
          </x15:cachedUniqueNames>
        </ext>
      </extLst>
    </cacheField>
    <cacheField name="[Range 2].[Order_Date].[Order_Date]" caption="Order_Date" numFmtId="0" hierarchy="30" level="1">
      <sharedItems containsSemiMixedTypes="0" containsNonDate="0" containsString="0"/>
    </cacheField>
    <cacheField name="[Measures].[Sum of Amount]" caption="Sum of Amount" numFmtId="0" hierarchy="325" level="32767"/>
    <cacheField name="[Range 2].[User].[User]" caption="User" numFmtId="0" hierarchy="65" level="1">
      <sharedItems count="127">
        <s v="ASHOK JHA"/>
        <s v="YOGESH PARAB"/>
        <s v="PRAVIN PATIL"/>
        <s v="NAGESH FULE"/>
        <s v="ABHISHEK SHAKYA"/>
        <s v="BHUVNESH KUMAR"/>
        <s v="KAMAL KUMAR"/>
        <s v="MUNESHWAR YADAV"/>
        <s v="SHUBHAM SEN"/>
        <s v="GYAN PRAKASH YADAV"/>
        <s v="BHARAT KUMAR"/>
        <s v="IRFAN HAZZARI"/>
        <s v="SYED HUSSAIN"/>
        <s v="SAHIL WADHAWAN"/>
        <s v="MANMOHAN SINGH YADAV"/>
        <s v="IKRAM KHAN"/>
        <s v="MANISH MURLIDHAR BHALERAO"/>
        <s v="PANKAJ KUMAR"/>
        <s v="SANJAY ARORA"/>
        <s v="ANKIT B. CHAUHAN"/>
        <s v="SHEELENDRA SINGH"/>
        <s v="AMIN HARUNBHAI JOGIYA"/>
        <s v="KAUSHIK VALAMJI TANK"/>
        <s v="SHASHANK BANGAR"/>
        <s v="GAJENDRA SINGH KHINCHI"/>
        <s v="SUNNY JINDAL"/>
        <s v="GAURAV KUMAR"/>
        <s v="NITIN KUMAR SHARMA"/>
        <s v="ASHWANI KUMAR"/>
        <s v="SONAM CHAUHAN"/>
        <s v="SATNAM SINGH"/>
        <s v="RITHIK LUTHRA"/>
        <s v="SAJAD AHMAD PARRAY"/>
        <s v="SATISH RAMTEKE"/>
        <s v="VIVEK VYAS"/>
        <s v="VISHAL SACHDEVA"/>
        <s v="SUMIT KUMAR"/>
        <s v="VIVEK PATHAK"/>
        <s v="ARUN JHA"/>
        <s v="LOKESH SHARMA"/>
        <s v="SACHIN YADAV"/>
        <s v="PANKAJ SINGLA"/>
        <s v="MOHAMMAD SAIF ALI RAYEEN"/>
        <s v="VIJAY SOLAT"/>
        <s v="KETAN PANWALA"/>
        <s v="MOHANVEER NAGAR"/>
        <s v="GOVIND SEN"/>
        <s v="MUKESH KASHYAP"/>
        <s v="AJAY KUMAR J"/>
        <s v="BHAVIN DHRUV"/>
        <s v="VIJENDRA VISHWAKARMA"/>
        <s v="AKHILESH SHUKLA"/>
        <s v="DHEERAJ SAINI"/>
        <s v="KOMURELLI MADHUSUDHAN"/>
        <s v="LAL CHAND CHUARASIA"/>
        <s v="CHANDAN KUMAR"/>
        <s v="RAMACHANDRAN R"/>
        <s v="SATISH KUMAR"/>
        <s v="THOMAS S"/>
        <s v="S GAJENDRAN"/>
        <s v="RAJA K"/>
        <s v="ABHAY KUMAR"/>
        <s v="ALOK MARAVI"/>
        <s v="VIPIN BUDDHA"/>
        <s v="MALISHETTY RAMAKRISHNA"/>
        <s v="MANISH SHARMA"/>
        <s v="SARAVANAN M"/>
        <s v="SURESHBABU K"/>
        <s v="RAJASEKAR PUNNIYAKOTTI"/>
        <s v="JOHNSON"/>
        <s v="PATHMANABAN G"/>
        <s v="SYED AHMED ZAMA"/>
        <s v="MANOJ KUMAR"/>
        <s v="GAURAV MITTAL"/>
        <s v="LOVEJEET VAISHNAV"/>
        <s v="PUSHPENDRA SHARMA"/>
        <s v="MINKAL SENGAR"/>
        <s v="ISHTIYAQ SHAIKH"/>
        <s v="TAPASH SUR ROY"/>
        <s v="RANAJIT MONDAL"/>
        <s v="SAMIR SUR"/>
        <s v="CHETAN AMBHORE"/>
        <s v="SWAPAN BARMAN"/>
        <s v="SUBHAJITDAS"/>
        <s v="GONGALLA ASHOK"/>
        <s v="RAMESH DASARI"/>
        <s v="VENKATESH MADUGULA"/>
        <s v="IRFAN BASHA SHAIKH"/>
        <s v="VANAPALLI MAHESHWARRAO"/>
        <s v="BHASKER M KAKDE"/>
        <s v="MANTU SWARGIARY"/>
        <s v="MUSTUFA SHAIKH"/>
        <s v="OM KUMAR"/>
        <s v="SANTHOSH GRANDHI"/>
        <s v="SUJOY SAHA"/>
        <s v="YASHPAL SINGH"/>
        <s v="NARESH RAJPAL"/>
        <s v="SUKANTA SAHA"/>
        <s v="SANJAY KUMAR"/>
        <s v="RAJIB DEY"/>
        <s v="RAJESH VERMA"/>
        <s v="KAPIL VERMA"/>
        <s v="NARENDER"/>
        <s v="RAJ KHINDER"/>
        <s v="TARUN BANATHIA"/>
        <s v="UMAKANT MAURYA"/>
        <s v="JANARTHINAM A"/>
        <s v="RADHAKRISHNAN M"/>
        <s v="ANKUSH TAKLE"/>
        <s v="LOVE SAINI"/>
        <s v="VINOTHKUMAR S"/>
        <s v="PABBA SANTHOSH KUMAR"/>
        <s v="TARIQ YAHYA"/>
        <s v="RITIK JOSHI"/>
        <s v="SANDEEP SAHA"/>
        <s v="RAKESH KUMAR"/>
        <s v="RUPESH MANDAL"/>
        <s v="KARAN BODANA"/>
        <s v="MABHU BASHA"/>
        <s v="KRISHNA DHANDU"/>
        <s v="KARMENDRA SINGH"/>
        <s v="MANGESH PHIRANGE"/>
        <s v="VAMSEE TATIPAMULA"/>
        <s v="AMIT ASTHANA"/>
        <s v="SHATRUNJAY TIWARI" u="1"/>
        <s v="NAGRAJ REDDY" u="1"/>
        <s v="VIPIN RAMJEET TIWARI" u="1"/>
      </sharedItems>
    </cacheField>
    <cacheField name="[Range 2].[OrderState].[OrderState]" caption="OrderState" numFmtId="0" hierarchy="34" level="1">
      <sharedItems containsSemiMixedTypes="0" containsNonDate="0" containsString="0"/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2" memberValueDatatype="7" unbalanced="0">
      <fieldsUsage count="2">
        <fieldUsage x="-1"/>
        <fieldUsage x="2"/>
      </fieldsUsage>
    </cacheHierarchy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2" memberValueDatatype="130" unbalanced="0">
      <fieldsUsage count="2">
        <fieldUsage x="-1"/>
        <fieldUsage x="5"/>
      </fieldsUsage>
    </cacheHierarchy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2" memberValueDatatype="20" unbalanced="0">
      <fieldsUsage count="2">
        <fieldUsage x="-1"/>
        <fieldUsage x="1"/>
      </fieldsUsage>
    </cacheHierarchy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2" memberValueDatatype="130" unbalanced="0">
      <fieldsUsage count="2">
        <fieldUsage x="-1"/>
        <fieldUsage x="4"/>
      </fieldsUsage>
    </cacheHierarchy>
    <cacheHierarchy uniqueName="[Range 2].[Username]" caption="Username" attribute="1" defaultMemberUniqueName="[Range 2].[Username].[All]" allUniqueName="[Range 2].[Username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321.877862384259" backgroundQuery="1" createdVersion="8" refreshedVersion="8" minRefreshableVersion="3" recordCount="0" supportSubquery="1" supportAdvancedDrill="1" xr:uid="{7F75A7BB-AC11-47E6-BBD0-FA9329130909}">
  <cacheSource type="external" connectionId="1"/>
  <cacheFields count="6">
    <cacheField name="[Range 3].[Subzone].[Subzone]" caption="Subzone" numFmtId="0" hierarchy="154" level="1">
      <sharedItems count="22">
        <s v="GUJRAT"/>
        <s v="MADHYA PRADESH"/>
        <s v="RAJASTHAN"/>
        <s v="ASSAM"/>
        <s v="MEGHALAYA"/>
        <s v="NAGALAND"/>
        <s v="WEST BENGAL"/>
        <s v="DELHI"/>
        <s v="HARYANA"/>
        <s v="JAMMU &amp; KASHMIR"/>
        <s v="PUNJAB"/>
        <s v="UP EAST"/>
        <s v="UP WEST"/>
        <s v="UT CHANDIGARH"/>
        <s v="UTTARAKHAND"/>
        <s v="ANDHRA PRADESH"/>
        <s v="TAMIL NADU"/>
        <s v="TELANGANA"/>
        <s v="GOA"/>
        <s v="MAHARASHTRA"/>
        <s v="MUMBAI"/>
        <s v="NAGPUR"/>
      </sharedItems>
    </cacheField>
    <cacheField name="[Range 3].[Category].[Category]" caption="Category" numFmtId="0" hierarchy="172" level="1">
      <sharedItems count="6">
        <s v="BEARD CARE"/>
        <s v="HAIR CARE"/>
        <s v="OTHERS"/>
        <s v="PERSONAL CARE"/>
        <s v="SKIN CARE"/>
        <s v="VOLUMIZING POWDER"/>
      </sharedItems>
    </cacheField>
    <cacheField name="[Measures].[Sum of Total_Quantity_In_Pieces]" caption="Sum of Total_Quantity_In_Pieces" numFmtId="0" hierarchy="328" level="32767"/>
    <cacheField name="[Range 3].[Sku_Placed].[Sku_Placed]" caption="Sku_Placed" numFmtId="0" hierarchy="170" level="1">
      <sharedItems containsSemiMixedTypes="0" containsNonDate="0" containsString="0"/>
    </cacheField>
    <cacheField name="[Range 3].[OrderState].[OrderState]" caption="OrderState" numFmtId="0" hierarchy="129" level="1">
      <sharedItems containsSemiMixedTypes="0" containsNonDate="0" containsString="0"/>
    </cacheField>
    <cacheField name="[Range 3].[Zone].[Zone]" caption="Zone" numFmtId="0" hierarchy="152" level="1">
      <sharedItems count="5">
        <s v="CENTRAL"/>
        <s v="EAST"/>
        <s v="NORTH"/>
        <s v="SOUTH"/>
        <s v="WEST"/>
      </sharedItems>
    </cacheField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2" memberValueDatatype="130" unbalanced="0">
      <fieldsUsage count="2">
        <fieldUsage x="-1"/>
        <fieldUsage x="4"/>
      </fieldsUsage>
    </cacheHierarchy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2" memberValueDatatype="130" unbalanced="0">
      <fieldsUsage count="2">
        <fieldUsage x="-1"/>
        <fieldUsage x="5"/>
      </fieldsUsage>
    </cacheHierarchy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2" memberValueDatatype="130" unbalanced="0">
      <fieldsUsage count="2">
        <fieldUsage x="-1"/>
        <fieldUsage x="0"/>
      </fieldsUsage>
    </cacheHierarchy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2" memberValueDatatype="130" unbalanced="0">
      <fieldsUsage count="2">
        <fieldUsage x="-1"/>
        <fieldUsage x="3"/>
      </fieldsUsage>
    </cacheHierarchy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2" memberValueDatatype="130" unbalanced="0">
      <fieldsUsage count="2">
        <fieldUsage x="-1"/>
        <fieldUsage x="1"/>
      </fieldsUsage>
    </cacheHierarchy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0" memberValueDatatype="130" unbalanced="0"/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5321.891053935185" backgroundQuery="1" createdVersion="8" refreshedVersion="8" minRefreshableVersion="3" recordCount="0" supportSubquery="1" supportAdvancedDrill="1" xr:uid="{BB3F5BE0-1080-49F0-8CC3-5C48B4562A76}">
  <cacheSource type="external" connectionId="1"/>
  <cacheFields count="3">
    <cacheField name="[Range 4].[Subzone].[Subzone]" caption="Subzone" numFmtId="0" hierarchy="249" level="1">
      <sharedItems count="18">
        <s v="DELHI"/>
        <s v="GOA"/>
        <s v="GUJRAT"/>
        <s v="HARYANA"/>
        <s v="HIMACHAL PRADESH"/>
        <s v="JAMMU &amp; KASHMIR"/>
        <s v="MADHYA PRADESH"/>
        <s v="MAHARASHTRA"/>
        <s v="MUMBAI"/>
        <s v="NAGPUR"/>
        <s v="PUNJAB"/>
        <s v="RAJASTHAN"/>
        <s v="TAMIL NADU"/>
        <s v="TELANGANA"/>
        <s v="UP EAST"/>
        <s v="UP WEST"/>
        <s v="UT CHANDIGARH"/>
        <s v="UTTARAKHAND"/>
      </sharedItems>
    </cacheField>
    <cacheField name="[Measures].[Distinct Count of Outlet_ID 2]" caption="Distinct Count of Outlet_ID 2" numFmtId="0" hierarchy="330" level="32767"/>
    <cacheField name="[Measures].[Distinct Count of Order_ID 3]" caption="Distinct Count of Order_ID 3" numFmtId="0" hierarchy="332" level="32767"/>
  </cacheFields>
  <cacheHierarchies count="339"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Order_id]" caption="Order_id" attribute="1" defaultMemberUniqueName="[Range 1].[Order_id].[All]" allUniqueName="[Range 1].[Order_id].[All]" dimensionUniqueName="[Range 1]" displayFolder="" count="0" memberValueDatatype="20" unbalanced="0"/>
    <cacheHierarchy uniqueName="[Range 1].[Order_State]" caption="Order_State" attribute="1" defaultMemberUniqueName="[Range 1].[Order_State].[All]" allUniqueName="[Range 1].[Order_State].[All]" dimensionUniqueName="[Range 1]" displayFolder="" count="0" memberValueDatatype="130" unbalanced="0"/>
    <cacheHierarchy uniqueName="[Range 1].[User_ID]" caption="User_ID" attribute="1" defaultMemberUniqueName="[Range 1].[User_ID].[All]" allUniqueName="[Range 1].[User_ID].[All]" dimensionUniqueName="[Range 1]" displayFolder="" count="0" memberValueDatatype="20" unbalanced="0"/>
    <cacheHierarchy uniqueName="[Range 1].[user_name]" caption="user_name" attribute="1" defaultMemberUniqueName="[Range 1].[user_name].[All]" allUniqueName="[Range 1].[user_name].[All]" dimensionUniqueName="[Range 1]" displayFolder="" count="0" memberValueDatatype="130" unbalanced="0"/>
    <cacheHierarchy uniqueName="[Range 1].[ASM]" caption="ASM" attribute="1" defaultMemberUniqueName="[Range 1].[ASM].[All]" allUniqueName="[Range 1].[ASM].[All]" dimensionUniqueName="[Range 1]" displayFolder="" count="0" memberValueDatatype="130" unbalanced="0"/>
    <cacheHierarchy uniqueName="[Range 1].[Order_Date]" caption="Order_Date" attribute="1" time="1" defaultMemberUniqueName="[Range 1].[Order_Date].[All]" allUniqueName="[Range 1].[Order_Date].[All]" dimensionUniqueName="[Range 1]" displayFolder="" count="0" memberValueDatatype="7" unbalanced="0"/>
    <cacheHierarchy uniqueName="[Range 1].[Order_Time]" caption="Order_Time" attribute="1" time="1" defaultMemberUniqueName="[Range 1].[Order_Time].[All]" allUniqueName="[Range 1].[Order_Time].[All]" dimensionUniqueName="[Range 1]" displayFolder="" count="0" memberValueDatatype="7" unbalanced="0"/>
    <cacheHierarchy uniqueName="[Range 1].[OrderFulfill_Date]" caption="OrderFulfill_Date" attribute="1" defaultMemberUniqueName="[Range 1].[OrderFulfill_Date].[All]" allUniqueName="[Range 1].[OrderFulfill_Date].[All]" dimensionUniqueName="[Range 1]" displayFolder="" count="0" memberValueDatatype="130" unbalanced="0"/>
    <cacheHierarchy uniqueName="[Range 1].[Distributor_ID]" caption="Distributor_ID" attribute="1" defaultMemberUniqueName="[Range 1].[Distributor_ID].[All]" allUniqueName="[Range 1].[Distributor_ID].[All]" dimensionUniqueName="[Range 1]" displayFolder="" count="0" memberValueDatatype="20" unbalanced="0"/>
    <cacheHierarchy uniqueName="[Range 1].[Distributor_name]" caption="Distributor_name" attribute="1" defaultMemberUniqueName="[Range 1].[Distributor_name].[All]" allUniqueName="[Range 1].[Distributor_name].[All]" dimensionUniqueName="[Range 1]" displayFolder="" count="0" memberValueDatatype="130" unbalanced="0"/>
    <cacheHierarchy uniqueName="[Range 1].[Warehouse_Type]" caption="Warehouse_Type" attribute="1" defaultMemberUniqueName="[Range 1].[Warehouse_Type].[All]" allUniqueName="[Range 1].[Warehouse_Type].[All]" dimensionUniqueName="[Range 1]" displayFolder="" count="0" memberValueDatatype="130" unbalanced="0"/>
    <cacheHierarchy uniqueName="[Range 1].[Supplier_ID]" caption="Supplier_ID" attribute="1" defaultMemberUniqueName="[Range 1].[Supplier_ID].[All]" allUniqueName="[Range 1].[Supplier_ID].[All]" dimensionUniqueName="[Range 1]" displayFolder="" count="0" memberValueDatatype="20" unbalanced="0"/>
    <cacheHierarchy uniqueName="[Range 1].[Supplier_name]" caption="Supplier_name" attribute="1" defaultMemberUniqueName="[Range 1].[Supplier_name].[All]" allUniqueName="[Range 1].[Supplier_name].[All]" dimensionUniqueName="[Range 1]" displayFolder="" count="0" memberValueDatatype="130" unbalanced="0"/>
    <cacheHierarchy uniqueName="[Range 1].[Products_Name]" caption="Products_Name" attribute="1" defaultMemberUniqueName="[Range 1].[Products_Name].[All]" allUniqueName="[Range 1].[Products_Name].[All]" dimensionUniqueName="[Range 1]" displayFolder="" count="0" memberValueDatatype="130" unbalanced="0"/>
    <cacheHierarchy uniqueName="[Range 1].[SkuID]" caption="SkuID" attribute="1" defaultMemberUniqueName="[Range 1].[SkuID].[All]" allUniqueName="[Range 1].[SkuID].[All]" dimensionUniqueName="[Range 1]" displayFolder="" count="0" memberValueDatatype="20" unbalanced="0"/>
    <cacheHierarchy uniqueName="[Range 1].[CASES]" caption="CASES" attribute="1" defaultMemberUniqueName="[Range 1].[CASES].[All]" allUniqueName="[Range 1].[CASES].[All]" dimensionUniqueName="[Range 1]" displayFolder="" count="0" memberValueDatatype="20" unbalanced="0"/>
    <cacheHierarchy uniqueName="[Range 1].[Pcs]" caption="Pcs" attribute="1" defaultMemberUniqueName="[Range 1].[Pcs].[All]" allUniqueName="[Range 1].[Pcs].[All]" dimensionUniqueName="[Range 1]" displayFolder="" count="0" memberValueDatatype="20" unbalanced="0"/>
    <cacheHierarchy uniqueName="[Range 1].[QTY]" caption="QTY" attribute="1" defaultMemberUniqueName="[Range 1].[QTY].[All]" allUniqueName="[Range 1].[QTY].[All]" dimensionUniqueName="[Range 1]" displayFolder="" count="0" memberValueDatatype="20" unbalanced="0"/>
    <cacheHierarchy uniqueName="[Range 1].[UPC]" caption="UPC" attribute="1" defaultMemberUniqueName="[Range 1].[UPC].[All]" allUniqueName="[Range 1].[UPC].[All]" dimensionUniqueName="[Range 1]" displayFolder="" count="0" memberValueDatatype="20" unbalanced="0"/>
    <cacheHierarchy uniqueName="[Range 1].[unitprice]" caption="unitprice" attribute="1" defaultMemberUniqueName="[Range 1].[unitprice].[All]" allUniqueName="[Range 1].[unitprice].[All]" dimensionUniqueName="[Range 1]" displayFolder="" count="0" memberValueDatatype="5" unbalanced="0"/>
    <cacheHierarchy uniqueName="[Range 1].[Total_amount]" caption="Total_amount" attribute="1" defaultMemberUniqueName="[Range 1].[Total_amount].[All]" allUniqueName="[Range 1].[Total_amount].[All]" dimensionUniqueName="[Range 1]" displayFolder="" count="0" memberValueDatatype="5" unbalanced="0"/>
    <cacheHierarchy uniqueName="[Range 1].[Value of Order Taken]" caption="Value of Order Taken" attribute="1" defaultMemberUniqueName="[Range 1].[Value of Order Taken].[All]" allUniqueName="[Range 1].[Value of Order Taken].[All]" dimensionUniqueName="[Range 1]" displayFolder="" count="0" memberValueDatatype="5" unbalanced="0"/>
    <cacheHierarchy uniqueName="[Range 1].[Order Quantity (Kgs)]" caption="Order Quantity (Kgs)" attribute="1" defaultMemberUniqueName="[Range 1].[Order Quantity (Kgs)].[All]" allUniqueName="[Range 1].[Order Quantity (Kgs)].[All]" dimensionUniqueName="[Range 1]" displayFolder="" count="0" memberValueDatatype="5" unbalanced="0"/>
    <cacheHierarchy uniqueName="[Range 1].[Zone]" caption="Zone" attribute="1" defaultMemberUniqueName="[Range 1].[Zone].[All]" allUniqueName="[Range 1].[Zone].[All]" dimensionUniqueName="[Range 1]" displayFolder="" count="0" memberValueDatatype="130" unbalanced="0"/>
    <cacheHierarchy uniqueName="[Range 1].[Subzones]" caption="Subzones" attribute="1" defaultMemberUniqueName="[Range 1].[Subzones].[All]" allUniqueName="[Range 1].[Subzones].[All]" dimensionUniqueName="[Range 1]" displayFolder="" count="0" memberValueDatatype="130" unbalanced="0"/>
    <cacheHierarchy uniqueName="[Range 1].[W/O gst]" caption="W/O gst" attribute="1" defaultMemberUniqueName="[Range 1].[W/O gst].[All]" allUniqueName="[Range 1].[W/O gst].[All]" dimensionUniqueName="[Range 1]" displayFolder="" count="0" memberValueDatatype="5" unbalanced="0"/>
    <cacheHierarchy uniqueName="[Range 1].[ASM 2]" caption="ASM 2" attribute="1" defaultMemberUniqueName="[Range 1].[ASM 2].[All]" allUniqueName="[Range 1].[ASM 2].[All]" dimensionUniqueName="[Range 1]" displayFolder="" count="0" memberValueDatatype="130" unbalanced="0"/>
    <cacheHierarchy uniqueName="[Range 2].[Order_ID]" caption="Order_ID" attribute="1" defaultMemberUniqueName="[Range 2].[Order_ID].[All]" allUniqueName="[Range 2].[Order_ID].[All]" dimensionUniqueName="[Range 2]" displayFolder="" count="0" memberValueDatatype="20" unbalanced="0"/>
    <cacheHierarchy uniqueName="[Range 2].[Source]" caption="Source" attribute="1" defaultMemberUniqueName="[Range 2].[Source].[All]" allUniqueName="[Range 2].[Source].[All]" dimensionUniqueName="[Range 2]" displayFolder="" count="0" memberValueDatatype="130" unbalanced="0"/>
    <cacheHierarchy uniqueName="[Range 2].[Order_Date]" caption="Order_Date" attribute="1" time="1" defaultMemberUniqueName="[Range 2].[Order_Date].[All]" allUniqueName="[Range 2].[Order_Date].[All]" dimensionUniqueName="[Range 2]" displayFolder="" count="0" memberValueDatatype="7" unbalanced="0"/>
    <cacheHierarchy uniqueName="[Range 2].[Order_Time]" caption="Order_Time" attribute="1" time="1" defaultMemberUniqueName="[Range 2].[Order_Time].[All]" allUniqueName="[Range 2].[Order_Time].[All]" dimensionUniqueName="[Range 2]" displayFolder="" count="0" memberValueDatatype="7" unbalanced="0"/>
    <cacheHierarchy uniqueName="[Range 2].[Check_In_Date_Time]" caption="Check_In_Date_Time" attribute="1" time="1" defaultMemberUniqueName="[Range 2].[Check_In_Date_Time].[All]" allUniqueName="[Range 2].[Check_In_Date_Time].[All]" dimensionUniqueName="[Range 2]" displayFolder="" count="0" memberValueDatatype="7" unbalanced="0"/>
    <cacheHierarchy uniqueName="[Range 2].[Check_Out_Date_Time]" caption="Check_Out_Date_Time" attribute="1" time="1" defaultMemberUniqueName="[Range 2].[Check_Out_Date_Time].[All]" allUniqueName="[Range 2].[Check_Out_Date_Time].[All]" dimensionUniqueName="[Range 2]" displayFolder="" count="0" memberValueDatatype="7" unbalanced="0"/>
    <cacheHierarchy uniqueName="[Range 2].[OrderState]" caption="OrderState" attribute="1" defaultMemberUniqueName="[Range 2].[OrderState].[All]" allUniqueName="[Range 2].[OrderState].[All]" dimensionUniqueName="[Range 2]" displayFolder="" count="0" memberValueDatatype="130" unbalanced="0"/>
    <cacheHierarchy uniqueName="[Range 2].[OrderType]" caption="OrderType" attribute="1" defaultMemberUniqueName="[Range 2].[OrderType].[All]" allUniqueName="[Range 2].[OrderType].[All]" dimensionUniqueName="[Range 2]" displayFolder="" count="0" memberValueDatatype="130" unbalanced="0"/>
    <cacheHierarchy uniqueName="[Range 2].[Outlet_ID]" caption="Outlet_ID" attribute="1" defaultMemberUniqueName="[Range 2].[Outlet_ID].[All]" allUniqueName="[Range 2].[Outlet_ID].[All]" dimensionUniqueName="[Range 2]" displayFolder="" count="0" memberValueDatatype="20" unbalanced="0"/>
    <cacheHierarchy uniqueName="[Range 2].[Outlet_Name]" caption="Outlet_Name" attribute="1" defaultMemberUniqueName="[Range 2].[Outlet_Name].[All]" allUniqueName="[Range 2].[Outlet_Name].[All]" dimensionUniqueName="[Range 2]" displayFolder="" count="0" memberValueDatatype="130" unbalanced="0"/>
    <cacheHierarchy uniqueName="[Range 2].[Outlet_ERP_id]" caption="Outlet_ERP_id" attribute="1" defaultMemberUniqueName="[Range 2].[Outlet_ERP_id].[All]" allUniqueName="[Range 2].[Outlet_ERP_id].[All]" dimensionUniqueName="[Range 2]" displayFolder="" count="0" memberValueDatatype="20" unbalanced="0"/>
    <cacheHierarchy uniqueName="[Range 2].[Type]" caption="Type" attribute="1" defaultMemberUniqueName="[Range 2].[Type].[All]" allUniqueName="[Range 2].[Type].[All]" dimensionUniqueName="[Range 2]" displayFolder="" count="0" memberValueDatatype="130" unbalanced="0"/>
    <cacheHierarchy uniqueName="[Range 2].[Outlet_Category]" caption="Outlet_Category" attribute="1" defaultMemberUniqueName="[Range 2].[Outlet_Category].[All]" allUniqueName="[Range 2].[Outlet_Category].[All]" dimensionUniqueName="[Range 2]" displayFolder="" count="0" memberValueDatatype="130" unbalanced="0"/>
    <cacheHierarchy uniqueName="[Range 2].[outlet_created_date]" caption="outlet_created_date" attribute="1" time="1" defaultMemberUniqueName="[Range 2].[outlet_created_date].[All]" allUniqueName="[Range 2].[outlet_created_date].[All]" dimensionUniqueName="[Range 2]" displayFolder="" count="0" memberValueDatatype="7" unbalanced="0"/>
    <cacheHierarchy uniqueName="[Range 2].[City]" caption="City" attribute="1" defaultMemberUniqueName="[Range 2].[City].[All]" allUniqueName="[Range 2].[City].[All]" dimensionUniqueName="[Range 2]" displayFolder="" count="0" memberValueDatatype="130" unbalanced="0"/>
    <cacheHierarchy uniqueName="[Range 2].[Phone_No]" caption="Phone_No" attribute="1" defaultMemberUniqueName="[Range 2].[Phone_No].[All]" allUniqueName="[Range 2].[Phone_No].[All]" dimensionUniqueName="[Range 2]" displayFolder="" count="0" memberValueDatatype="5" unbalanced="0"/>
    <cacheHierarchy uniqueName="[Range 2].[Mobile_No]" caption="Mobile_No" attribute="1" defaultMemberUniqueName="[Range 2].[Mobile_No].[All]" allUniqueName="[Range 2].[Mobile_No].[All]" dimensionUniqueName="[Range 2]" displayFolder="" count="0" memberValueDatatype="5" unbalanced="0"/>
    <cacheHierarchy uniqueName="[Range 2].[Beat_ID]" caption="Beat_ID" attribute="1" defaultMemberUniqueName="[Range 2].[Beat_ID].[All]" allUniqueName="[Range 2].[Beat_ID].[All]" dimensionUniqueName="[Range 2]" displayFolder="" count="0" memberValueDatatype="20" unbalanced="0"/>
    <cacheHierarchy uniqueName="[Range 2].[Beat_Name]" caption="Beat_Name" attribute="1" defaultMemberUniqueName="[Range 2].[Beat_Name].[All]" allUniqueName="[Range 2].[Beat_Name].[All]" dimensionUniqueName="[Range 2]" displayFolder="" count="0" memberValueDatatype="130" unbalanced="0"/>
    <cacheHierarchy uniqueName="[Range 2].[Area_ID]" caption="Area_ID" attribute="1" defaultMemberUniqueName="[Range 2].[Area_ID].[All]" allUniqueName="[Range 2].[Area_ID].[All]" dimensionUniqueName="[Range 2]" displayFolder="" count="0" memberValueDatatype="2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Order_Warehouse_ID]" caption="Order_Warehouse_ID" attribute="1" defaultMemberUniqueName="[Range 2].[Order_Warehouse_ID].[All]" allUniqueName="[Range 2].[Order_Warehouse_ID].[All]" dimensionUniqueName="[Range 2]" displayFolder="" count="0" memberValueDatatype="20" unbalanced="0"/>
    <cacheHierarchy uniqueName="[Range 2].[Order_Warehouse]" caption="Order_Warehouse" attribute="1" defaultMemberUniqueName="[Range 2].[Order_Warehouse].[All]" allUniqueName="[Range 2].[Order_Warehouse].[All]" dimensionUniqueName="[Range 2]" displayFolder="" count="0" memberValueDatatype="130" unbalanced="0"/>
    <cacheHierarchy uniqueName="[Range 2].[Warehouse_GSTIN]" caption="Warehouse_GSTIN" attribute="1" defaultMemberUniqueName="[Range 2].[Warehouse_GSTIN].[All]" allUniqueName="[Range 2].[Warehouse_GSTIN].[All]" dimensionUniqueName="[Range 2]" displayFolder="" count="0" memberValueDatatype="130" unbalanced="0"/>
    <cacheHierarchy uniqueName="[Range 2].[Warehouse Category]" caption="Warehouse Category" attribute="1" defaultMemberUniqueName="[Range 2].[Warehouse Category].[All]" allUniqueName="[Range 2].[Warehouse Category].[All]" dimensionUniqueName="[Range 2]" displayFolder="" count="0" memberValueDatatype="130" unbalanced="0"/>
    <cacheHierarchy uniqueName="[Range 2].[Warehouse_Erp_Code]" caption="Warehouse_Erp_Code" attribute="1" defaultMemberUniqueName="[Range 2].[Warehouse_Erp_Code].[All]" allUniqueName="[Range 2].[Warehouse_Erp_Code].[All]" dimensionUniqueName="[Range 2]" displayFolder="" count="0" memberValueDatatype="130" unbalanced="0"/>
    <cacheHierarchy uniqueName="[Range 2].[WD]" caption="WD" attribute="1" defaultMemberUniqueName="[Range 2].[WD].[All]" allUniqueName="[Range 2].[WD].[All]" dimensionUniqueName="[Range 2]" displayFolder="" count="0" memberValueDatatype="20" unbalanced="0"/>
    <cacheHierarchy uniqueName="[Range 2].[WD Name]" caption="WD Name" attribute="1" defaultMemberUniqueName="[Range 2].[WD Name].[All]" allUniqueName="[Range 2].[WD Name].[All]" dimensionUniqueName="[Range 2]" displayFolder="" count="0" memberValueDatatype="130" unbalanced="0"/>
    <cacheHierarchy uniqueName="[Range 2].[Zone_ID]" caption="Zone_ID" attribute="1" defaultMemberUniqueName="[Range 2].[Zone_ID].[All]" allUniqueName="[Range 2].[Zone_ID].[All]" dimensionUniqueName="[Range 2]" displayFolder="" count="0" memberValueDatatype="20" unbalanced="0"/>
    <cacheHierarchy uniqueName="[Range 2].[Zone]" caption="Zone" attribute="1" defaultMemberUniqueName="[Range 2].[Zone].[All]" allUniqueName="[Range 2].[Zone].[All]" dimensionUniqueName="[Range 2]" displayFolder="" count="0" memberValueDatatype="130" unbalanced="0"/>
    <cacheHierarchy uniqueName="[Range 2].[Subzone_ID]" caption="Subzone_ID" attribute="1" defaultMemberUniqueName="[Range 2].[Subzone_ID].[All]" allUniqueName="[Range 2].[Subzone_ID].[All]" dimensionUniqueName="[Range 2]" displayFolder="" count="0" memberValueDatatype="20" unbalanced="0"/>
    <cacheHierarchy uniqueName="[Range 2].[Subzone]" caption="Subzone" attribute="1" defaultMemberUniqueName="[Range 2].[Subzone].[All]" allUniqueName="[Range 2].[Subzone].[All]" dimensionUniqueName="[Range 2]" displayFolder="" count="0" memberValueDatatype="130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Warehouse_City]" caption="Warehouse_City" attribute="1" defaultMemberUniqueName="[Range 2].[Warehouse_City].[All]" allUniqueName="[Range 2].[Warehouse_City].[All]" dimensionUniqueName="[Range 2]" displayFolder="" count="0" memberValueDatatype="130" unbalanced="0"/>
    <cacheHierarchy uniqueName="[Range 2].[Business Unit]" caption="Business Unit" attribute="1" defaultMemberUniqueName="[Range 2].[Business Unit].[All]" allUniqueName="[Range 2].[Business Unit].[All]" dimensionUniqueName="[Range 2]" displayFolder="" count="0" memberValueDatatype="130" unbalanced="0"/>
    <cacheHierarchy uniqueName="[Range 2].[User_ID]" caption="User_ID" attribute="1" defaultMemberUniqueName="[Range 2].[User_ID].[All]" allUniqueName="[Range 2].[User_ID].[All]" dimensionUniqueName="[Range 2]" displayFolder="" count="0" memberValueDatatype="20" unbalanced="0"/>
    <cacheHierarchy uniqueName="[Range 2].[Employee_ID]" caption="Employee_ID" attribute="1" defaultMemberUniqueName="[Range 2].[Employee_ID].[All]" allUniqueName="[Range 2].[Employee_ID].[All]" dimensionUniqueName="[Range 2]" displayFolder="" count="0" memberValueDatatype="130" unbalanced="0"/>
    <cacheHierarchy uniqueName="[Range 2].[User]" caption="User" attribute="1" defaultMemberUniqueName="[Range 2].[User].[All]" allUniqueName="[Range 2].[User].[All]" dimensionUniqueName="[Range 2]" displayFolder="" count="0" memberValueDatatype="130" unbalanced="0"/>
    <cacheHierarchy uniqueName="[Range 2].[Username]" caption="Username" attribute="1" defaultMemberUniqueName="[Range 2].[Username].[All]" allUniqueName="[Range 2].[Username].[All]" dimensionUniqueName="[Range 2]" displayFolder="" count="0" memberValueDatatype="130" unbalanced="0"/>
    <cacheHierarchy uniqueName="[Range 2].[Designation Report To]" caption="Designation Report To" attribute="1" defaultMemberUniqueName="[Range 2].[Designation Report To].[All]" allUniqueName="[Range 2].[Designation Report To].[All]" dimensionUniqueName="[Range 2]" displayFolder="" count="0" memberValueDatatype="130" unbalanced="0"/>
    <cacheHierarchy uniqueName="[Range 2].[Designation Manager Reporting To]" caption="Designation Manager Reporting To" attribute="1" defaultMemberUniqueName="[Range 2].[Designation Manager Reporting To].[All]" allUniqueName="[Range 2].[Designation Manager Reporting To].[All]" dimensionUniqueName="[Range 2]" displayFolder="" count="0" memberValueDatatype="130" unbalanced="0"/>
    <cacheHierarchy uniqueName="[Range 2].[Designation]" caption="Designation" attribute="1" defaultMemberUniqueName="[Range 2].[Designation].[All]" allUniqueName="[Range 2].[Designation].[All]" dimensionUniqueName="[Range 2]" displayFolder="" count="0" memberValueDatatype="130" unbalanced="0"/>
    <cacheHierarchy uniqueName="[Range 2].[Reporting_To_User_ID]" caption="Reporting_To_User_ID" attribute="1" defaultMemberUniqueName="[Range 2].[Reporting_To_User_ID].[All]" allUniqueName="[Range 2].[Reporting_To_User_ID].[All]" dimensionUniqueName="[Range 2]" displayFolder="" count="0" memberValueDatatype="20" unbalanced="0"/>
    <cacheHierarchy uniqueName="[Range 2].[Reporting_To]" caption="Reporting_To" attribute="1" defaultMemberUniqueName="[Range 2].[Reporting_To].[All]" allUniqueName="[Range 2].[Reporting_To].[All]" dimensionUniqueName="[Range 2]" displayFolder="" count="0" memberValueDatatype="130" unbalanced="0"/>
    <cacheHierarchy uniqueName="[Range 2].[Manager_User_ID_Reporting_to]" caption="Manager_User_ID_Reporting_to" attribute="1" defaultMemberUniqueName="[Range 2].[Manager_User_ID_Reporting_to].[All]" allUniqueName="[Range 2].[Manager_User_ID_Reporting_to].[All]" dimensionUniqueName="[Range 2]" displayFolder="" count="0" memberValueDatatype="20" unbalanced="0"/>
    <cacheHierarchy uniqueName="[Range 2].[Manager_Reporting_to]" caption="Manager_Reporting_to" attribute="1" defaultMemberUniqueName="[Range 2].[Manager_Reporting_to].[All]" allUniqueName="[Range 2].[Manager_Reporting_to].[All]" dimensionUniqueName="[Range 2]" displayFolder="" count="0" memberValueDatatype="130" unbalanced="0"/>
    <cacheHierarchy uniqueName="[Range 2].[Sku_ID]" caption="Sku_ID" attribute="1" defaultMemberUniqueName="[Range 2].[Sku_ID].[All]" allUniqueName="[Range 2].[Sku_ID].[All]" dimensionUniqueName="[Range 2]" displayFolder="" count="0" memberValueDatatype="20" unbalanced="0"/>
    <cacheHierarchy uniqueName="[Range 2].[Sku_Placed]" caption="Sku_Placed" attribute="1" defaultMemberUniqueName="[Range 2].[Sku_Placed].[All]" allUniqueName="[Range 2].[Sku_Placed].[All]" dimensionUniqueName="[Range 2]" displayFolder="" count="0" memberValueDatatype="130" unbalanced="0"/>
    <cacheHierarchy uniqueName="[Range 2].[Sku_Description]" caption="Sku_Description" attribute="1" defaultMemberUniqueName="[Range 2].[Sku_Description].[All]" allUniqueName="[Range 2].[Sku_Description].[All]" dimensionUniqueName="[Range 2]" displayFolder="" count="0" memberValueDatatype="130" unbalanced="0"/>
    <cacheHierarchy uniqueName="[Range 2].[Category]" caption="Category" attribute="1" defaultMemberUniqueName="[Range 2].[Category].[All]" allUniqueName="[Range 2].[Category].[All]" dimensionUniqueName="[Range 2]" displayFolder="" count="0" memberValueDatatype="130" unbalanced="0"/>
    <cacheHierarchy uniqueName="[Range 2].[Subcategories]" caption="Subcategories" attribute="1" defaultMemberUniqueName="[Range 2].[Subcategories].[All]" allUniqueName="[Range 2].[Subcategories].[All]" dimensionUniqueName="[Range 2]" displayFolder="" count="0" memberValueDatatype="130" unbalanced="0"/>
    <cacheHierarchy uniqueName="[Range 2].[Brand]" caption="Brand" attribute="1" defaultMemberUniqueName="[Range 2].[Brand].[All]" allUniqueName="[Range 2].[Brand].[All]" dimensionUniqueName="[Range 2]" displayFolder="" count="0" memberValueDatatype="130" unbalanced="0"/>
    <cacheHierarchy uniqueName="[Range 2].[Sku_Code]" caption="Sku_Code" attribute="1" defaultMemberUniqueName="[Range 2].[Sku_Code].[All]" allUniqueName="[Range 2].[Sku_Code].[All]" dimensionUniqueName="[Range 2]" displayFolder="" count="0" memberValueDatatype="130" unbalanced="0"/>
    <cacheHierarchy uniqueName="[Range 2].[Total_Quantity]" caption="Total_Quantity" attribute="1" defaultMemberUniqueName="[Range 2].[Total_Quantity].[All]" allUniqueName="[Range 2].[Total_Quantity].[All]" dimensionUniqueName="[Range 2]" displayFolder="" count="0" memberValueDatatype="20" unbalanced="0"/>
    <cacheHierarchy uniqueName="[Range 2].[Total_Quantity_In_Cases]" caption="Total_Quantity_In_Cases" attribute="1" defaultMemberUniqueName="[Range 2].[Total_Quantity_In_Cases].[All]" allUniqueName="[Range 2].[Total_Quantity_In_Cases].[All]" dimensionUniqueName="[Range 2]" displayFolder="" count="0" memberValueDatatype="20" unbalanced="0"/>
    <cacheHierarchy uniqueName="[Range 2].[Total_Quantity_In_Pieces]" caption="Total_Quantity_In_Pieces" attribute="1" defaultMemberUniqueName="[Range 2].[Total_Quantity_In_Pieces].[All]" allUniqueName="[Range 2].[Total_Quantity_In_Pieces].[All]" dimensionUniqueName="[Range 2]" displayFolder="" count="0" memberValueDatatype="20" unbalanced="0"/>
    <cacheHierarchy uniqueName="[Range 2].[Total_Quantity_In_KG]" caption="Total_Quantity_In_KG" attribute="1" defaultMemberUniqueName="[Range 2].[Total_Quantity_In_KG].[All]" allUniqueName="[Range 2].[Total_Quantity_In_KG].[All]" dimensionUniqueName="[Range 2]" displayFolder="" count="0" memberValueDatatype="5" unbalanced="0"/>
    <cacheHierarchy uniqueName="[Range 2].[Scheme_Discount]" caption="Scheme_Discount" attribute="1" defaultMemberUniqueName="[Range 2].[Scheme_Discount].[All]" allUniqueName="[Range 2].[Scheme_Discount].[All]" dimensionUniqueName="[Range 2]" displayFolder="" count="0" memberValueDatatype="20" unbalanced="0"/>
    <cacheHierarchy uniqueName="[Range 2].[Discount_Amount]" caption="Discount_Amount" attribute="1" defaultMemberUniqueName="[Range 2].[Discount_Amount].[All]" allUniqueName="[Range 2].[Discount_Amount].[All]" dimensionUniqueName="[Range 2]" displayFolder="" count="0" memberValueDatatype="20" unbalanced="0"/>
    <cacheHierarchy uniqueName="[Range 2].[UnitPrice]" caption="UnitPrice" attribute="1" defaultMemberUniqueName="[Range 2].[UnitPrice].[All]" allUniqueName="[Range 2].[UnitPrice].[All]" dimensionUniqueName="[Range 2]" displayFolder="" count="0" memberValueDatatype="5" unbalanced="0"/>
    <cacheHierarchy uniqueName="[Range 2].[MRP]" caption="MRP" attribute="1" defaultMemberUniqueName="[Range 2].[MRP].[All]" allUniqueName="[Range 2].[MRP].[All]" dimensionUniqueName="[Range 2]" displayFolder="" count="0" memberValueDatatype="20" unbalanced="0"/>
    <cacheHierarchy uniqueName="[Range 2].[Amount]" caption="Amount" attribute="1" defaultMemberUniqueName="[Range 2].[Amount].[All]" allUniqueName="[Range 2].[Amount].[All]" dimensionUniqueName="[Range 2]" displayFolder="" count="0" memberValueDatatype="5" unbalanced="0"/>
    <cacheHierarchy uniqueName="[Range 2].[Rejected Order Comment]" caption="Rejected Order Comment" attribute="1" defaultMemberUniqueName="[Range 2].[Rejected Order Comment].[All]" allUniqueName="[Range 2].[Rejected Order Comment].[All]" dimensionUniqueName="[Range 2]" displayFolder="" count="0" memberValueDatatype="130" unbalanced="0"/>
    <cacheHierarchy uniqueName="[Range 2].[Time_Spent_At_Outlet]" caption="Time_Spent_At_Outlet" attribute="1" time="1" defaultMemberUniqueName="[Range 2].[Time_Spent_At_Outlet].[All]" allUniqueName="[Range 2].[Time_Spent_At_Outlet].[All]" dimensionUniqueName="[Range 2]" displayFolder="" count="0" memberValueDatatype="7" unbalanced="0"/>
    <cacheHierarchy uniqueName="[Range 2].[Asset_Serial_Number]" caption="Asset_Serial_Number" attribute="1" defaultMemberUniqueName="[Range 2].[Asset_Serial_Number].[All]" allUniqueName="[Range 2].[Asset_Serial_Number].[All]" dimensionUniqueName="[Range 2]" displayFolder="" count="0" memberValueDatatype="130" unbalanced="0"/>
    <cacheHierarchy uniqueName="[Range 2].[Ex_Fact_Unit_Price]" caption="Ex_Fact_Unit_Price" attribute="1" defaultMemberUniqueName="[Range 2].[Ex_Fact_Unit_Price].[All]" allUniqueName="[Range 2].[Ex_Fact_Unit_Price].[All]" dimensionUniqueName="[Range 2]" displayFolder="" count="0" memberValueDatatype="130" unbalanced="0"/>
    <cacheHierarchy uniqueName="[Range 2].[Ex_Fact_Amount]" caption="Ex_Fact_Amount" attribute="1" defaultMemberUniqueName="[Range 2].[Ex_Fact_Amount].[All]" allUniqueName="[Range 2].[Ex_Fact_Amount].[All]" dimensionUniqueName="[Range 2]" displayFolder="" count="0" memberValueDatatype="20" unbalanced="0"/>
    <cacheHierarchy uniqueName="[Range 2].[Asset_Owned]" caption="Asset_Owned" attribute="1" defaultMemberUniqueName="[Range 2].[Asset_Owned].[All]" allUniqueName="[Range 2].[Asset_Owned].[All]" dimensionUniqueName="[Range 2]" displayFolder="" count="0" memberValueDatatype="130" unbalanced="0"/>
    <cacheHierarchy uniqueName="[Range 2].[Call_Latitude]" caption="Call_Latitude" attribute="1" defaultMemberUniqueName="[Range 2].[Call_Latitude].[All]" allUniqueName="[Range 2].[Call_Latitude].[All]" dimensionUniqueName="[Range 2]" displayFolder="" count="0" memberValueDatatype="5" unbalanced="0"/>
    <cacheHierarchy uniqueName="[Range 2].[Call_Longitude]" caption="Call_Longitude" attribute="1" defaultMemberUniqueName="[Range 2].[Call_Longitude].[All]" allUniqueName="[Range 2].[Call_Longitude].[All]" dimensionUniqueName="[Range 2]" displayFolder="" count="0" memberValueDatatype="5" unbalanced="0"/>
    <cacheHierarchy uniqueName="[Range 2].[Edited_by_user_name]" caption="Edited_by_user_name" attribute="1" defaultMemberUniqueName="[Range 2].[Edited_by_user_name].[All]" allUniqueName="[Range 2].[Edited_by_user_name].[All]" dimensionUniqueName="[Range 2]" displayFolder="" count="0" memberValueDatatype="130" unbalanced="0"/>
    <cacheHierarchy uniqueName="[Range 2].[Edited_date_and_time]" caption="Edited_date_and_time" attribute="1" time="1" defaultMemberUniqueName="[Range 2].[Edited_date_and_time].[All]" allUniqueName="[Range 2].[Edited_date_and_time].[All]" dimensionUniqueName="[Range 2]" displayFolder="" count="0" memberValueDatatype="7" unbalanced="0"/>
    <cacheHierarchy uniqueName="[Range 2].[Edited_order_quantity]" caption="Edited_order_quantity" attribute="1" defaultMemberUniqueName="[Range 2].[Edited_order_quantity].[All]" allUniqueName="[Range 2].[Edited_order_quantity].[All]" dimensionUniqueName="[Range 2]" displayFolder="" count="0" memberValueDatatype="20" unbalanced="0"/>
    <cacheHierarchy uniqueName="[Range 2].[Outlet_Address]" caption="Outlet_Address" attribute="1" defaultMemberUniqueName="[Range 2].[Outlet_Address].[All]" allUniqueName="[Range 2].[Outlet_Address].[All]" dimensionUniqueName="[Range 2]" displayFolder="" count="0" memberValueDatatype="130" unbalanced="0"/>
    <cacheHierarchy uniqueName="[Range 2].[On/off location]" caption="On/off location" attribute="1" defaultMemberUniqueName="[Range 2].[On/off location].[All]" allUniqueName="[Range 2].[On/off location].[All]" dimensionUniqueName="[Range 2]" displayFolder="" count="0" memberValueDatatype="130" unbalanced="0"/>
    <cacheHierarchy uniqueName="[Range 2].[Call_ID]" caption="Call_ID" attribute="1" defaultMemberUniqueName="[Range 2].[Call_ID].[All]" allUniqueName="[Range 2].[Call_ID].[All]" dimensionUniqueName="[Range 2]" displayFolder="" count="0" memberValueDatatype="20" unbalanced="0"/>
    <cacheHierarchy uniqueName="[Range 2].[Reason_for_off_location]" caption="Reason_for_off_location" attribute="1" defaultMemberUniqueName="[Range 2].[Reason_for_off_location].[All]" allUniqueName="[Range 2].[Reason_for_off_location].[All]" dimensionUniqueName="[Range 2]" displayFolder="" count="0" memberValueDatatype="130" unbalanced="0"/>
    <cacheHierarchy uniqueName="[Range 2].[Order_Variance]" caption="Order_Variance" attribute="1" defaultMemberUniqueName="[Range 2].[Order_Variance].[All]" allUniqueName="[Range 2].[Order_Variance].[All]" dimensionUniqueName="[Range 2]" displayFolder="" count="0" memberValueDatatype="5" unbalanced="0"/>
    <cacheHierarchy uniqueName="[Range 2].[Mapped_Warehouse_Id]" caption="Mapped_Warehouse_Id" attribute="1" defaultMemberUniqueName="[Range 2].[Mapped_Warehouse_Id].[All]" allUniqueName="[Range 2].[Mapped_Warehouse_Id].[All]" dimensionUniqueName="[Range 2]" displayFolder="" count="0" memberValueDatatype="20" unbalanced="0"/>
    <cacheHierarchy uniqueName="[Range 2].[Mapped_Warehouse_Name]" caption="Mapped_Warehouse_Name" attribute="1" defaultMemberUniqueName="[Range 2].[Mapped_Warehouse_Name].[All]" allUniqueName="[Range 2].[Mapped_Warehouse_Name].[All]" dimensionUniqueName="[Range 2]" displayFolder="" count="0" memberValueDatatype="130" unbalanced="0"/>
    <cacheHierarchy uniqueName="[Range 2].[Hi_Po_Outlet]" caption="Hi_Po_Outlet" attribute="1" defaultMemberUniqueName="[Range 2].[Hi_Po_Outlet].[All]" allUniqueName="[Range 2].[Hi_Po_Outlet].[All]" dimensionUniqueName="[Range 2]" displayFolder="" count="0" memberValueDatatype="130" unbalanced="0"/>
    <cacheHierarchy uniqueName="[Range 2].[Order_Erpid]" caption="Order_Erpid" attribute="1" defaultMemberUniqueName="[Range 2].[Order_Erpid].[All]" allUniqueName="[Range 2].[Order_Erpid].[All]" dimensionUniqueName="[Range 2]" displayFolder="" count="0" memberValueDatatype="130" unbalanced="0"/>
    <cacheHierarchy uniqueName="[Range 2].[Day]" caption="Day" attribute="1" defaultMemberUniqueName="[Range 2].[Day].[All]" allUniqueName="[Range 2].[Day].[All]" dimensionUniqueName="[Range 2]" displayFolder="" count="0" memberValueDatatype="130" unbalanced="0"/>
    <cacheHierarchy uniqueName="[Range 2].[UnitPrice_before_discount]" caption="UnitPrice_before_discount" attribute="1" defaultMemberUniqueName="[Range 2].[UnitPrice_before_discount].[All]" allUniqueName="[Range 2].[UnitPrice_before_discount].[All]" dimensionUniqueName="[Range 2]" displayFolder="" count="0" memberValueDatatype="5" unbalanced="0"/>
    <cacheHierarchy uniqueName="[Range 2].[Mapped_zone]" caption="Mapped_zone" attribute="1" defaultMemberUniqueName="[Range 2].[Mapped_zone].[All]" allUniqueName="[Range 2].[Mapped_zone].[All]" dimensionUniqueName="[Range 2]" displayFolder="" count="0" memberValueDatatype="130" unbalanced="0"/>
    <cacheHierarchy uniqueName="[Range 2].[Mapped_subzone]" caption="Mapped_subzone" attribute="1" defaultMemberUniqueName="[Range 2].[Mapped_subzone].[All]" allUniqueName="[Range 2].[Mapped_subzone].[All]" dimensionUniqueName="[Range 2]" displayFolder="" count="0" memberValueDatatype="130" unbalanced="0"/>
    <cacheHierarchy uniqueName="[Range 2].[Mapped_state]" caption="Mapped_state" attribute="1" defaultMemberUniqueName="[Range 2].[Mapped_state].[All]" allUniqueName="[Range 2].[Mapped_state].[All]" dimensionUniqueName="[Range 2]" displayFolder="" count="0" memberValueDatatype="130" unbalanced="0"/>
    <cacheHierarchy uniqueName="[Range 2].[Price_in_cases]" caption="Price_in_cases" attribute="1" defaultMemberUniqueName="[Range 2].[Price_in_cases].[All]" allUniqueName="[Range 2].[Price_in_cases].[All]" dimensionUniqueName="[Range 2]" displayFolder="" count="0" memberValueDatatype="5" unbalanced="0"/>
    <cacheHierarchy uniqueName="[Range 2].[User_Status]" caption="User_Status" attribute="1" defaultMemberUniqueName="[Range 2].[User_Status].[All]" allUniqueName="[Range 2].[User_Status].[All]" dimensionUniqueName="[Range 2]" displayFolder="" count="0" memberValueDatatype="130" unbalanced="0"/>
    <cacheHierarchy uniqueName="[Range 2].[Gram]" caption="Gram" attribute="1" defaultMemberUniqueName="[Range 2].[Gram].[All]" allUniqueName="[Range 2].[Gram].[All]" dimensionUniqueName="[Range 2]" displayFolder="" count="0" memberValueDatatype="20" unbalanced="0"/>
    <cacheHierarchy uniqueName="[Range 2].[PO_Number]" caption="PO_Number" attribute="1" defaultMemberUniqueName="[Range 2].[PO_Number].[All]" allUniqueName="[Range 2].[PO_Number].[All]" dimensionUniqueName="[Range 2]" displayFolder="" count="0" memberValueDatatype="130" unbalanced="0"/>
    <cacheHierarchy uniqueName="[Range 2].[PO_JC_NO]" caption="PO_JC_NO" attribute="1" defaultMemberUniqueName="[Range 2].[PO_JC_NO].[All]" allUniqueName="[Range 2].[PO_JC_NO].[All]" dimensionUniqueName="[Range 2]" displayFolder="" count="0" memberValueDatatype="130" unbalanced="0"/>
    <cacheHierarchy uniqueName="[Range 2].[Chain_Name]" caption="Chain_Name" attribute="1" defaultMemberUniqueName="[Range 2].[Chain_Name].[All]" allUniqueName="[Range 2].[Chain_Name].[All]" dimensionUniqueName="[Range 2]" displayFolder="" count="0" memberValueDatatype="130" unbalanced="0"/>
    <cacheHierarchy uniqueName="[Range 2].[Vol_In_Cases]" caption="Vol_In_Cases" attribute="1" defaultMemberUniqueName="[Range 2].[Vol_In_Cases].[All]" allUniqueName="[Range 2].[Vol_In_Cases].[All]" dimensionUniqueName="[Range 2]" displayFolder="" count="0" memberValueDatatype="130" unbalanced="0"/>
    <cacheHierarchy uniqueName="[Range 2].[GSV]" caption="GSV" attribute="1" defaultMemberUniqueName="[Range 2].[GSV].[All]" allUniqueName="[Range 2].[GSV].[All]" dimensionUniqueName="[Range 2]" displayFolder="" count="0" memberValueDatatype="130" unbalanced="0"/>
    <cacheHierarchy uniqueName="[Range 3].[Order_ID]" caption="Order_ID" attribute="1" defaultMemberUniqueName="[Range 3].[Order_ID].[All]" allUniqueName="[Range 3].[Order_ID].[All]" dimensionUniqueName="[Range 3]" displayFolder="" count="0" memberValueDatatype="20" unbalanced="0"/>
    <cacheHierarchy uniqueName="[Range 3].[Source]" caption="Source" attribute="1" defaultMemberUniqueName="[Range 3].[Source].[All]" allUniqueName="[Range 3].[Source].[All]" dimensionUniqueName="[Range 3]" displayFolder="" count="0" memberValueDatatype="130" unbalanced="0"/>
    <cacheHierarchy uniqueName="[Range 3].[Order_Date]" caption="Order_Date" attribute="1" time="1" defaultMemberUniqueName="[Range 3].[Order_Date].[All]" allUniqueName="[Range 3].[Order_Date].[All]" dimensionUniqueName="[Range 3]" displayFolder="" count="0" memberValueDatatype="7" unbalanced="0"/>
    <cacheHierarchy uniqueName="[Range 3].[Order_Time]" caption="Order_Time" attribute="1" time="1" defaultMemberUniqueName="[Range 3].[Order_Time].[All]" allUniqueName="[Range 3].[Order_Time].[All]" dimensionUniqueName="[Range 3]" displayFolder="" count="0" memberValueDatatype="7" unbalanced="0"/>
    <cacheHierarchy uniqueName="[Range 3].[Check_In_Date_Time]" caption="Check_In_Date_Time" attribute="1" time="1" defaultMemberUniqueName="[Range 3].[Check_In_Date_Time].[All]" allUniqueName="[Range 3].[Check_In_Date_Time].[All]" dimensionUniqueName="[Range 3]" displayFolder="" count="0" memberValueDatatype="7" unbalanced="0"/>
    <cacheHierarchy uniqueName="[Range 3].[Check_Out_Date_Time]" caption="Check_Out_Date_Time" attribute="1" time="1" defaultMemberUniqueName="[Range 3].[Check_Out_Date_Time].[All]" allUniqueName="[Range 3].[Check_Out_Date_Time].[All]" dimensionUniqueName="[Range 3]" displayFolder="" count="0" memberValueDatatype="7" unbalanced="0"/>
    <cacheHierarchy uniqueName="[Range 3].[OrderState]" caption="OrderState" attribute="1" defaultMemberUniqueName="[Range 3].[OrderState].[All]" allUniqueName="[Range 3].[OrderState].[All]" dimensionUniqueName="[Range 3]" displayFolder="" count="0" memberValueDatatype="130" unbalanced="0"/>
    <cacheHierarchy uniqueName="[Range 3].[OrderType]" caption="OrderType" attribute="1" defaultMemberUniqueName="[Range 3].[OrderType].[All]" allUniqueName="[Range 3].[OrderType].[All]" dimensionUniqueName="[Range 3]" displayFolder="" count="0" memberValueDatatype="130" unbalanced="0"/>
    <cacheHierarchy uniqueName="[Range 3].[Outlet_ID]" caption="Outlet_ID" attribute="1" defaultMemberUniqueName="[Range 3].[Outlet_ID].[All]" allUniqueName="[Range 3].[Outlet_ID].[All]" dimensionUniqueName="[Range 3]" displayFolder="" count="0" memberValueDatatype="20" unbalanced="0"/>
    <cacheHierarchy uniqueName="[Range 3].[Outlet_Name]" caption="Outlet_Name" attribute="1" defaultMemberUniqueName="[Range 3].[Outlet_Name].[All]" allUniqueName="[Range 3].[Outlet_Name].[All]" dimensionUniqueName="[Range 3]" displayFolder="" count="0" memberValueDatatype="130" unbalanced="0"/>
    <cacheHierarchy uniqueName="[Range 3].[Outlet_ERP_id]" caption="Outlet_ERP_id" attribute="1" defaultMemberUniqueName="[Range 3].[Outlet_ERP_id].[All]" allUniqueName="[Range 3].[Outlet_ERP_id].[All]" dimensionUniqueName="[Range 3]" displayFolder="" count="0" memberValueDatatype="20" unbalanced="0"/>
    <cacheHierarchy uniqueName="[Range 3].[Type]" caption="Type" attribute="1" defaultMemberUniqueName="[Range 3].[Type].[All]" allUniqueName="[Range 3].[Type].[All]" dimensionUniqueName="[Range 3]" displayFolder="" count="0" memberValueDatatype="130" unbalanced="0"/>
    <cacheHierarchy uniqueName="[Range 3].[Outlet_Category]" caption="Outlet_Category" attribute="1" defaultMemberUniqueName="[Range 3].[Outlet_Category].[All]" allUniqueName="[Range 3].[Outlet_Category].[All]" dimensionUniqueName="[Range 3]" displayFolder="" count="0" memberValueDatatype="130" unbalanced="0"/>
    <cacheHierarchy uniqueName="[Range 3].[outlet_created_date]" caption="outlet_created_date" attribute="1" time="1" defaultMemberUniqueName="[Range 3].[outlet_created_date].[All]" allUniqueName="[Range 3].[outlet_created_date].[All]" dimensionUniqueName="[Range 3]" displayFolder="" count="0" memberValueDatatype="7" unbalanced="0"/>
    <cacheHierarchy uniqueName="[Range 3].[City]" caption="City" attribute="1" defaultMemberUniqueName="[Range 3].[City].[All]" allUniqueName="[Range 3].[City].[All]" dimensionUniqueName="[Range 3]" displayFolder="" count="0" memberValueDatatype="130" unbalanced="0"/>
    <cacheHierarchy uniqueName="[Range 3].[Phone_No]" caption="Phone_No" attribute="1" defaultMemberUniqueName="[Range 3].[Phone_No].[All]" allUniqueName="[Range 3].[Phone_No].[All]" dimensionUniqueName="[Range 3]" displayFolder="" count="0" memberValueDatatype="5" unbalanced="0"/>
    <cacheHierarchy uniqueName="[Range 3].[Mobile_No]" caption="Mobile_No" attribute="1" defaultMemberUniqueName="[Range 3].[Mobile_No].[All]" allUniqueName="[Range 3].[Mobile_No].[All]" dimensionUniqueName="[Range 3]" displayFolder="" count="0" memberValueDatatype="5" unbalanced="0"/>
    <cacheHierarchy uniqueName="[Range 3].[Beat_ID]" caption="Beat_ID" attribute="1" defaultMemberUniqueName="[Range 3].[Beat_ID].[All]" allUniqueName="[Range 3].[Beat_ID].[All]" dimensionUniqueName="[Range 3]" displayFolder="" count="0" memberValueDatatype="20" unbalanced="0"/>
    <cacheHierarchy uniqueName="[Range 3].[Beat_Name]" caption="Beat_Name" attribute="1" defaultMemberUniqueName="[Range 3].[Beat_Name].[All]" allUniqueName="[Range 3].[Beat_Name].[All]" dimensionUniqueName="[Range 3]" displayFolder="" count="0" memberValueDatatype="130" unbalanced="0"/>
    <cacheHierarchy uniqueName="[Range 3].[Area_ID]" caption="Area_ID" attribute="1" defaultMemberUniqueName="[Range 3].[Area_ID].[All]" allUniqueName="[Range 3].[Area_ID].[All]" dimensionUniqueName="[Range 3]" displayFolder="" count="0" memberValueDatatype="20" unbalanced="0"/>
    <cacheHierarchy uniqueName="[Range 3].[Area]" caption="Area" attribute="1" defaultMemberUniqueName="[Range 3].[Area].[All]" allUniqueName="[Range 3].[Area].[All]" dimensionUniqueName="[Range 3]" displayFolder="" count="0" memberValueDatatype="130" unbalanced="0"/>
    <cacheHierarchy uniqueName="[Range 3].[Order_Warehouse_ID]" caption="Order_Warehouse_ID" attribute="1" defaultMemberUniqueName="[Range 3].[Order_Warehouse_ID].[All]" allUniqueName="[Range 3].[Order_Warehouse_ID].[All]" dimensionUniqueName="[Range 3]" displayFolder="" count="0" memberValueDatatype="20" unbalanced="0"/>
    <cacheHierarchy uniqueName="[Range 3].[Order_Warehouse]" caption="Order_Warehouse" attribute="1" defaultMemberUniqueName="[Range 3].[Order_Warehouse].[All]" allUniqueName="[Range 3].[Order_Warehouse].[All]" dimensionUniqueName="[Range 3]" displayFolder="" count="0" memberValueDatatype="130" unbalanced="0"/>
    <cacheHierarchy uniqueName="[Range 3].[Warehouse_GSTIN]" caption="Warehouse_GSTIN" attribute="1" defaultMemberUniqueName="[Range 3].[Warehouse_GSTIN].[All]" allUniqueName="[Range 3].[Warehouse_GSTIN].[All]" dimensionUniqueName="[Range 3]" displayFolder="" count="0" memberValueDatatype="130" unbalanced="0"/>
    <cacheHierarchy uniqueName="[Range 3].[Warehouse Category]" caption="Warehouse Category" attribute="1" defaultMemberUniqueName="[Range 3].[Warehouse Category].[All]" allUniqueName="[Range 3].[Warehouse Category].[All]" dimensionUniqueName="[Range 3]" displayFolder="" count="0" memberValueDatatype="130" unbalanced="0"/>
    <cacheHierarchy uniqueName="[Range 3].[Warehouse_Erp_Code]" caption="Warehouse_Erp_Code" attribute="1" defaultMemberUniqueName="[Range 3].[Warehouse_Erp_Code].[All]" allUniqueName="[Range 3].[Warehouse_Erp_Code].[All]" dimensionUniqueName="[Range 3]" displayFolder="" count="0" memberValueDatatype="130" unbalanced="0"/>
    <cacheHierarchy uniqueName="[Range 3].[WD]" caption="WD" attribute="1" defaultMemberUniqueName="[Range 3].[WD].[All]" allUniqueName="[Range 3].[WD].[All]" dimensionUniqueName="[Range 3]" displayFolder="" count="0" memberValueDatatype="20" unbalanced="0"/>
    <cacheHierarchy uniqueName="[Range 3].[WD Name]" caption="WD Name" attribute="1" defaultMemberUniqueName="[Range 3].[WD Name].[All]" allUniqueName="[Range 3].[WD Name].[All]" dimensionUniqueName="[Range 3]" displayFolder="" count="0" memberValueDatatype="130" unbalanced="0"/>
    <cacheHierarchy uniqueName="[Range 3].[Zone_ID]" caption="Zone_ID" attribute="1" defaultMemberUniqueName="[Range 3].[Zone_ID].[All]" allUniqueName="[Range 3].[Zone_ID].[All]" dimensionUniqueName="[Range 3]" displayFolder="" count="0" memberValueDatatype="20" unbalanced="0"/>
    <cacheHierarchy uniqueName="[Range 3].[Zone]" caption="Zone" attribute="1" defaultMemberUniqueName="[Range 3].[Zone].[All]" allUniqueName="[Range 3].[Zone].[All]" dimensionUniqueName="[Range 3]" displayFolder="" count="0" memberValueDatatype="130" unbalanced="0"/>
    <cacheHierarchy uniqueName="[Range 3].[Subzone_ID]" caption="Subzone_ID" attribute="1" defaultMemberUniqueName="[Range 3].[Subzone_ID].[All]" allUniqueName="[Range 3].[Subzone_ID].[All]" dimensionUniqueName="[Range 3]" displayFolder="" count="0" memberValueDatatype="20" unbalanced="0"/>
    <cacheHierarchy uniqueName="[Range 3].[Subzone]" caption="Subzone" attribute="1" defaultMemberUniqueName="[Range 3].[Subzone].[All]" allUniqueName="[Range 3].[Subzone].[All]" dimensionUniqueName="[Range 3]" displayFolder="" count="0" memberValueDatatype="130" unbalanced="0"/>
    <cacheHierarchy uniqueName="[Range 3].[State]" caption="State" attribute="1" defaultMemberUniqueName="[Range 3].[State].[All]" allUniqueName="[Range 3].[State].[All]" dimensionUniqueName="[Range 3]" displayFolder="" count="0" memberValueDatatype="130" unbalanced="0"/>
    <cacheHierarchy uniqueName="[Range 3].[Warehouse_City]" caption="Warehouse_City" attribute="1" defaultMemberUniqueName="[Range 3].[Warehouse_City].[All]" allUniqueName="[Range 3].[Warehouse_City].[All]" dimensionUniqueName="[Range 3]" displayFolder="" count="0" memberValueDatatype="130" unbalanced="0"/>
    <cacheHierarchy uniqueName="[Range 3].[Business Unit]" caption="Business Unit" attribute="1" defaultMemberUniqueName="[Range 3].[Business Unit].[All]" allUniqueName="[Range 3].[Business Unit].[All]" dimensionUniqueName="[Range 3]" displayFolder="" count="0" memberValueDatatype="130" unbalanced="0"/>
    <cacheHierarchy uniqueName="[Range 3].[User_ID]" caption="User_ID" attribute="1" defaultMemberUniqueName="[Range 3].[User_ID].[All]" allUniqueName="[Range 3].[User_ID].[All]" dimensionUniqueName="[Range 3]" displayFolder="" count="0" memberValueDatatype="20" unbalanced="0"/>
    <cacheHierarchy uniqueName="[Range 3].[Employee_ID]" caption="Employee_ID" attribute="1" defaultMemberUniqueName="[Range 3].[Employee_ID].[All]" allUniqueName="[Range 3].[Employee_ID].[All]" dimensionUniqueName="[Range 3]" displayFolder="" count="0" memberValueDatatype="130" unbalanced="0"/>
    <cacheHierarchy uniqueName="[Range 3].[User]" caption="User" attribute="1" defaultMemberUniqueName="[Range 3].[User].[All]" allUniqueName="[Range 3].[User].[All]" dimensionUniqueName="[Range 3]" displayFolder="" count="0" memberValueDatatype="130" unbalanced="0"/>
    <cacheHierarchy uniqueName="[Range 3].[Username]" caption="Username" attribute="1" defaultMemberUniqueName="[Range 3].[Username].[All]" allUniqueName="[Range 3].[Username].[All]" dimensionUniqueName="[Range 3]" displayFolder="" count="0" memberValueDatatype="130" unbalanced="0"/>
    <cacheHierarchy uniqueName="[Range 3].[Designation Report To]" caption="Designation Report To" attribute="1" defaultMemberUniqueName="[Range 3].[Designation Report To].[All]" allUniqueName="[Range 3].[Designation Report To].[All]" dimensionUniqueName="[Range 3]" displayFolder="" count="0" memberValueDatatype="130" unbalanced="0"/>
    <cacheHierarchy uniqueName="[Range 3].[Designation Manager Reporting To]" caption="Designation Manager Reporting To" attribute="1" defaultMemberUniqueName="[Range 3].[Designation Manager Reporting To].[All]" allUniqueName="[Range 3].[Designation Manager Reporting To].[All]" dimensionUniqueName="[Range 3]" displayFolder="" count="0" memberValueDatatype="130" unbalanced="0"/>
    <cacheHierarchy uniqueName="[Range 3].[Designation]" caption="Designation" attribute="1" defaultMemberUniqueName="[Range 3].[Designation].[All]" allUniqueName="[Range 3].[Designation].[All]" dimensionUniqueName="[Range 3]" displayFolder="" count="0" memberValueDatatype="130" unbalanced="0"/>
    <cacheHierarchy uniqueName="[Range 3].[Reporting_To_User_ID]" caption="Reporting_To_User_ID" attribute="1" defaultMemberUniqueName="[Range 3].[Reporting_To_User_ID].[All]" allUniqueName="[Range 3].[Reporting_To_User_ID].[All]" dimensionUniqueName="[Range 3]" displayFolder="" count="0" memberValueDatatype="20" unbalanced="0"/>
    <cacheHierarchy uniqueName="[Range 3].[Reporting_To]" caption="Reporting_To" attribute="1" defaultMemberUniqueName="[Range 3].[Reporting_To].[All]" allUniqueName="[Range 3].[Reporting_To].[All]" dimensionUniqueName="[Range 3]" displayFolder="" count="0" memberValueDatatype="130" unbalanced="0"/>
    <cacheHierarchy uniqueName="[Range 3].[Manager_User_ID_Reporting_to]" caption="Manager_User_ID_Reporting_to" attribute="1" defaultMemberUniqueName="[Range 3].[Manager_User_ID_Reporting_to].[All]" allUniqueName="[Range 3].[Manager_User_ID_Reporting_to].[All]" dimensionUniqueName="[Range 3]" displayFolder="" count="0" memberValueDatatype="20" unbalanced="0"/>
    <cacheHierarchy uniqueName="[Range 3].[Manager_Reporting_to]" caption="Manager_Reporting_to" attribute="1" defaultMemberUniqueName="[Range 3].[Manager_Reporting_to].[All]" allUniqueName="[Range 3].[Manager_Reporting_to].[All]" dimensionUniqueName="[Range 3]" displayFolder="" count="0" memberValueDatatype="130" unbalanced="0"/>
    <cacheHierarchy uniqueName="[Range 3].[Sku_ID]" caption="Sku_ID" attribute="1" defaultMemberUniqueName="[Range 3].[Sku_ID].[All]" allUniqueName="[Range 3].[Sku_ID].[All]" dimensionUniqueName="[Range 3]" displayFolder="" count="0" memberValueDatatype="20" unbalanced="0"/>
    <cacheHierarchy uniqueName="[Range 3].[Sku_Placed]" caption="Sku_Placed" attribute="1" defaultMemberUniqueName="[Range 3].[Sku_Placed].[All]" allUniqueName="[Range 3].[Sku_Placed].[All]" dimensionUniqueName="[Range 3]" displayFolder="" count="0" memberValueDatatype="130" unbalanced="0"/>
    <cacheHierarchy uniqueName="[Range 3].[Sku_Description]" caption="Sku_Description" attribute="1" defaultMemberUniqueName="[Range 3].[Sku_Description].[All]" allUniqueName="[Range 3].[Sku_Description].[All]" dimensionUniqueName="[Range 3]" displayFolder="" count="0" memberValueDatatype="130" unbalanced="0"/>
    <cacheHierarchy uniqueName="[Range 3].[Category]" caption="Category" attribute="1" defaultMemberUniqueName="[Range 3].[Category].[All]" allUniqueName="[Range 3].[Category].[All]" dimensionUniqueName="[Range 3]" displayFolder="" count="0" memberValueDatatype="130" unbalanced="0"/>
    <cacheHierarchy uniqueName="[Range 3].[Subcategories]" caption="Subcategories" attribute="1" defaultMemberUniqueName="[Range 3].[Subcategories].[All]" allUniqueName="[Range 3].[Subcategories].[All]" dimensionUniqueName="[Range 3]" displayFolder="" count="0" memberValueDatatype="130" unbalanced="0"/>
    <cacheHierarchy uniqueName="[Range 3].[Brand]" caption="Brand" attribute="1" defaultMemberUniqueName="[Range 3].[Brand].[All]" allUniqueName="[Range 3].[Brand].[All]" dimensionUniqueName="[Range 3]" displayFolder="" count="0" memberValueDatatype="130" unbalanced="0"/>
    <cacheHierarchy uniqueName="[Range 3].[Sku_Code]" caption="Sku_Code" attribute="1" defaultMemberUniqueName="[Range 3].[Sku_Code].[All]" allUniqueName="[Range 3].[Sku_Code].[All]" dimensionUniqueName="[Range 3]" displayFolder="" count="0" memberValueDatatype="130" unbalanced="0"/>
    <cacheHierarchy uniqueName="[Range 3].[Total_Quantity]" caption="Total_Quantity" attribute="1" defaultMemberUniqueName="[Range 3].[Total_Quantity].[All]" allUniqueName="[Range 3].[Total_Quantity].[All]" dimensionUniqueName="[Range 3]" displayFolder="" count="0" memberValueDatatype="20" unbalanced="0"/>
    <cacheHierarchy uniqueName="[Range 3].[Total_Quantity_In_Cases]" caption="Total_Quantity_In_Cases" attribute="1" defaultMemberUniqueName="[Range 3].[Total_Quantity_In_Cases].[All]" allUniqueName="[Range 3].[Total_Quantity_In_Cases].[All]" dimensionUniqueName="[Range 3]" displayFolder="" count="0" memberValueDatatype="20" unbalanced="0"/>
    <cacheHierarchy uniqueName="[Range 3].[Total_Quantity_In_Pieces]" caption="Total_Quantity_In_Pieces" attribute="1" defaultMemberUniqueName="[Range 3].[Total_Quantity_In_Pieces].[All]" allUniqueName="[Range 3].[Total_Quantity_In_Pieces].[All]" dimensionUniqueName="[Range 3]" displayFolder="" count="0" memberValueDatatype="20" unbalanced="0"/>
    <cacheHierarchy uniqueName="[Range 3].[Total_Quantity_In_KG]" caption="Total_Quantity_In_KG" attribute="1" defaultMemberUniqueName="[Range 3].[Total_Quantity_In_KG].[All]" allUniqueName="[Range 3].[Total_Quantity_In_KG].[All]" dimensionUniqueName="[Range 3]" displayFolder="" count="0" memberValueDatatype="5" unbalanced="0"/>
    <cacheHierarchy uniqueName="[Range 3].[Scheme_Discount]" caption="Scheme_Discount" attribute="1" defaultMemberUniqueName="[Range 3].[Scheme_Discount].[All]" allUniqueName="[Range 3].[Scheme_Discount].[All]" dimensionUniqueName="[Range 3]" displayFolder="" count="0" memberValueDatatype="20" unbalanced="0"/>
    <cacheHierarchy uniqueName="[Range 3].[Discount_Amount]" caption="Discount_Amount" attribute="1" defaultMemberUniqueName="[Range 3].[Discount_Amount].[All]" allUniqueName="[Range 3].[Discount_Amount].[All]" dimensionUniqueName="[Range 3]" displayFolder="" count="0" memberValueDatatype="20" unbalanced="0"/>
    <cacheHierarchy uniqueName="[Range 3].[UnitPrice]" caption="UnitPrice" attribute="1" defaultMemberUniqueName="[Range 3].[UnitPrice].[All]" allUniqueName="[Range 3].[UnitPrice].[All]" dimensionUniqueName="[Range 3]" displayFolder="" count="0" memberValueDatatype="5" unbalanced="0"/>
    <cacheHierarchy uniqueName="[Range 3].[MRP]" caption="MRP" attribute="1" defaultMemberUniqueName="[Range 3].[MRP].[All]" allUniqueName="[Range 3].[MRP].[All]" dimensionUniqueName="[Range 3]" displayFolder="" count="0" memberValueDatatype="20" unbalanced="0"/>
    <cacheHierarchy uniqueName="[Range 3].[Amount]" caption="Amount" attribute="1" defaultMemberUniqueName="[Range 3].[Amount].[All]" allUniqueName="[Range 3].[Amount].[All]" dimensionUniqueName="[Range 3]" displayFolder="" count="0" memberValueDatatype="5" unbalanced="0"/>
    <cacheHierarchy uniqueName="[Range 3].[Rejected Order Comment]" caption="Rejected Order Comment" attribute="1" defaultMemberUniqueName="[Range 3].[Rejected Order Comment].[All]" allUniqueName="[Range 3].[Rejected Order Comment].[All]" dimensionUniqueName="[Range 3]" displayFolder="" count="0" memberValueDatatype="130" unbalanced="0"/>
    <cacheHierarchy uniqueName="[Range 3].[Time_Spent_At_Outlet]" caption="Time_Spent_At_Outlet" attribute="1" time="1" defaultMemberUniqueName="[Range 3].[Time_Spent_At_Outlet].[All]" allUniqueName="[Range 3].[Time_Spent_At_Outlet].[All]" dimensionUniqueName="[Range 3]" displayFolder="" count="0" memberValueDatatype="7" unbalanced="0"/>
    <cacheHierarchy uniqueName="[Range 3].[Asset_Serial_Number]" caption="Asset_Serial_Number" attribute="1" defaultMemberUniqueName="[Range 3].[Asset_Serial_Number].[All]" allUniqueName="[Range 3].[Asset_Serial_Number].[All]" dimensionUniqueName="[Range 3]" displayFolder="" count="0" memberValueDatatype="130" unbalanced="0"/>
    <cacheHierarchy uniqueName="[Range 3].[Ex_Fact_Unit_Price]" caption="Ex_Fact_Unit_Price" attribute="1" defaultMemberUniqueName="[Range 3].[Ex_Fact_Unit_Price].[All]" allUniqueName="[Range 3].[Ex_Fact_Unit_Price].[All]" dimensionUniqueName="[Range 3]" displayFolder="" count="0" memberValueDatatype="130" unbalanced="0"/>
    <cacheHierarchy uniqueName="[Range 3].[Ex_Fact_Amount]" caption="Ex_Fact_Amount" attribute="1" defaultMemberUniqueName="[Range 3].[Ex_Fact_Amount].[All]" allUniqueName="[Range 3].[Ex_Fact_Amount].[All]" dimensionUniqueName="[Range 3]" displayFolder="" count="0" memberValueDatatype="20" unbalanced="0"/>
    <cacheHierarchy uniqueName="[Range 3].[Asset_Owned]" caption="Asset_Owned" attribute="1" defaultMemberUniqueName="[Range 3].[Asset_Owned].[All]" allUniqueName="[Range 3].[Asset_Owned].[All]" dimensionUniqueName="[Range 3]" displayFolder="" count="0" memberValueDatatype="130" unbalanced="0"/>
    <cacheHierarchy uniqueName="[Range 3].[Call_Latitude]" caption="Call_Latitude" attribute="1" defaultMemberUniqueName="[Range 3].[Call_Latitude].[All]" allUniqueName="[Range 3].[Call_Latitude].[All]" dimensionUniqueName="[Range 3]" displayFolder="" count="0" memberValueDatatype="5" unbalanced="0"/>
    <cacheHierarchy uniqueName="[Range 3].[Call_Longitude]" caption="Call_Longitude" attribute="1" defaultMemberUniqueName="[Range 3].[Call_Longitude].[All]" allUniqueName="[Range 3].[Call_Longitude].[All]" dimensionUniqueName="[Range 3]" displayFolder="" count="0" memberValueDatatype="5" unbalanced="0"/>
    <cacheHierarchy uniqueName="[Range 3].[Edited_by_user_name]" caption="Edited_by_user_name" attribute="1" defaultMemberUniqueName="[Range 3].[Edited_by_user_name].[All]" allUniqueName="[Range 3].[Edited_by_user_name].[All]" dimensionUniqueName="[Range 3]" displayFolder="" count="0" memberValueDatatype="130" unbalanced="0"/>
    <cacheHierarchy uniqueName="[Range 3].[Edited_date_and_time]" caption="Edited_date_and_time" attribute="1" time="1" defaultMemberUniqueName="[Range 3].[Edited_date_and_time].[All]" allUniqueName="[Range 3].[Edited_date_and_time].[All]" dimensionUniqueName="[Range 3]" displayFolder="" count="0" memberValueDatatype="7" unbalanced="0"/>
    <cacheHierarchy uniqueName="[Range 3].[Edited_order_quantity]" caption="Edited_order_quantity" attribute="1" defaultMemberUniqueName="[Range 3].[Edited_order_quantity].[All]" allUniqueName="[Range 3].[Edited_order_quantity].[All]" dimensionUniqueName="[Range 3]" displayFolder="" count="0" memberValueDatatype="20" unbalanced="0"/>
    <cacheHierarchy uniqueName="[Range 3].[Outlet_Address]" caption="Outlet_Address" attribute="1" defaultMemberUniqueName="[Range 3].[Outlet_Address].[All]" allUniqueName="[Range 3].[Outlet_Address].[All]" dimensionUniqueName="[Range 3]" displayFolder="" count="0" memberValueDatatype="130" unbalanced="0"/>
    <cacheHierarchy uniqueName="[Range 3].[On/off location]" caption="On/off location" attribute="1" defaultMemberUniqueName="[Range 3].[On/off location].[All]" allUniqueName="[Range 3].[On/off location].[All]" dimensionUniqueName="[Range 3]" displayFolder="" count="0" memberValueDatatype="130" unbalanced="0"/>
    <cacheHierarchy uniqueName="[Range 3].[Call_ID]" caption="Call_ID" attribute="1" defaultMemberUniqueName="[Range 3].[Call_ID].[All]" allUniqueName="[Range 3].[Call_ID].[All]" dimensionUniqueName="[Range 3]" displayFolder="" count="0" memberValueDatatype="20" unbalanced="0"/>
    <cacheHierarchy uniqueName="[Range 3].[Reason_for_off_location]" caption="Reason_for_off_location" attribute="1" defaultMemberUniqueName="[Range 3].[Reason_for_off_location].[All]" allUniqueName="[Range 3].[Reason_for_off_location].[All]" dimensionUniqueName="[Range 3]" displayFolder="" count="0" memberValueDatatype="130" unbalanced="0"/>
    <cacheHierarchy uniqueName="[Range 3].[Order_Variance]" caption="Order_Variance" attribute="1" defaultMemberUniqueName="[Range 3].[Order_Variance].[All]" allUniqueName="[Range 3].[Order_Variance].[All]" dimensionUniqueName="[Range 3]" displayFolder="" count="0" memberValueDatatype="5" unbalanced="0"/>
    <cacheHierarchy uniqueName="[Range 3].[Mapped_Warehouse_Id]" caption="Mapped_Warehouse_Id" attribute="1" defaultMemberUniqueName="[Range 3].[Mapped_Warehouse_Id].[All]" allUniqueName="[Range 3].[Mapped_Warehouse_Id].[All]" dimensionUniqueName="[Range 3]" displayFolder="" count="0" memberValueDatatype="20" unbalanced="0"/>
    <cacheHierarchy uniqueName="[Range 3].[Mapped_Warehouse_Name]" caption="Mapped_Warehouse_Name" attribute="1" defaultMemberUniqueName="[Range 3].[Mapped_Warehouse_Name].[All]" allUniqueName="[Range 3].[Mapped_Warehouse_Name].[All]" dimensionUniqueName="[Range 3]" displayFolder="" count="0" memberValueDatatype="130" unbalanced="0"/>
    <cacheHierarchy uniqueName="[Range 3].[Hi_Po_Outlet]" caption="Hi_Po_Outlet" attribute="1" defaultMemberUniqueName="[Range 3].[Hi_Po_Outlet].[All]" allUniqueName="[Range 3].[Hi_Po_Outlet].[All]" dimensionUniqueName="[Range 3]" displayFolder="" count="0" memberValueDatatype="130" unbalanced="0"/>
    <cacheHierarchy uniqueName="[Range 3].[Order_Erpid]" caption="Order_Erpid" attribute="1" defaultMemberUniqueName="[Range 3].[Order_Erpid].[All]" allUniqueName="[Range 3].[Order_Erpid].[All]" dimensionUniqueName="[Range 3]" displayFolder="" count="0" memberValueDatatype="130" unbalanced="0"/>
    <cacheHierarchy uniqueName="[Range 3].[Day]" caption="Day" attribute="1" defaultMemberUniqueName="[Range 3].[Day].[All]" allUniqueName="[Range 3].[Day].[All]" dimensionUniqueName="[Range 3]" displayFolder="" count="0" memberValueDatatype="130" unbalanced="0"/>
    <cacheHierarchy uniqueName="[Range 3].[UnitPrice_before_discount]" caption="UnitPrice_before_discount" attribute="1" defaultMemberUniqueName="[Range 3].[UnitPrice_before_discount].[All]" allUniqueName="[Range 3].[UnitPrice_before_discount].[All]" dimensionUniqueName="[Range 3]" displayFolder="" count="0" memberValueDatatype="5" unbalanced="0"/>
    <cacheHierarchy uniqueName="[Range 3].[Mapped_zone]" caption="Mapped_zone" attribute="1" defaultMemberUniqueName="[Range 3].[Mapped_zone].[All]" allUniqueName="[Range 3].[Mapped_zone].[All]" dimensionUniqueName="[Range 3]" displayFolder="" count="0" memberValueDatatype="130" unbalanced="0"/>
    <cacheHierarchy uniqueName="[Range 3].[Mapped_subzone]" caption="Mapped_subzone" attribute="1" defaultMemberUniqueName="[Range 3].[Mapped_subzone].[All]" allUniqueName="[Range 3].[Mapped_subzone].[All]" dimensionUniqueName="[Range 3]" displayFolder="" count="0" memberValueDatatype="130" unbalanced="0"/>
    <cacheHierarchy uniqueName="[Range 3].[Mapped_state]" caption="Mapped_state" attribute="1" defaultMemberUniqueName="[Range 3].[Mapped_state].[All]" allUniqueName="[Range 3].[Mapped_state].[All]" dimensionUniqueName="[Range 3]" displayFolder="" count="0" memberValueDatatype="130" unbalanced="0"/>
    <cacheHierarchy uniqueName="[Range 3].[Price_in_cases]" caption="Price_in_cases" attribute="1" defaultMemberUniqueName="[Range 3].[Price_in_cases].[All]" allUniqueName="[Range 3].[Price_in_cases].[All]" dimensionUniqueName="[Range 3]" displayFolder="" count="0" memberValueDatatype="5" unbalanced="0"/>
    <cacheHierarchy uniqueName="[Range 3].[User_Status]" caption="User_Status" attribute="1" defaultMemberUniqueName="[Range 3].[User_Status].[All]" allUniqueName="[Range 3].[User_Status].[All]" dimensionUniqueName="[Range 3]" displayFolder="" count="0" memberValueDatatype="130" unbalanced="0"/>
    <cacheHierarchy uniqueName="[Range 3].[Gram]" caption="Gram" attribute="1" defaultMemberUniqueName="[Range 3].[Gram].[All]" allUniqueName="[Range 3].[Gram].[All]" dimensionUniqueName="[Range 3]" displayFolder="" count="0" memberValueDatatype="20" unbalanced="0"/>
    <cacheHierarchy uniqueName="[Range 3].[PO_Number]" caption="PO_Number" attribute="1" defaultMemberUniqueName="[Range 3].[PO_Number].[All]" allUniqueName="[Range 3].[PO_Number].[All]" dimensionUniqueName="[Range 3]" displayFolder="" count="0" memberValueDatatype="130" unbalanced="0"/>
    <cacheHierarchy uniqueName="[Range 3].[PO_JC_NO]" caption="PO_JC_NO" attribute="1" defaultMemberUniqueName="[Range 3].[PO_JC_NO].[All]" allUniqueName="[Range 3].[PO_JC_NO].[All]" dimensionUniqueName="[Range 3]" displayFolder="" count="0" memberValueDatatype="130" unbalanced="0"/>
    <cacheHierarchy uniqueName="[Range 3].[Chain_Name]" caption="Chain_Name" attribute="1" defaultMemberUniqueName="[Range 3].[Chain_Name].[All]" allUniqueName="[Range 3].[Chain_Name].[All]" dimensionUniqueName="[Range 3]" displayFolder="" count="0" memberValueDatatype="130" unbalanced="0"/>
    <cacheHierarchy uniqueName="[Range 3].[Vol_In_Cases]" caption="Vol_In_Cases" attribute="1" defaultMemberUniqueName="[Range 3].[Vol_In_Cases].[All]" allUniqueName="[Range 3].[Vol_In_Cases].[All]" dimensionUniqueName="[Range 3]" displayFolder="" count="0" memberValueDatatype="130" unbalanced="0"/>
    <cacheHierarchy uniqueName="[Range 3].[GSV]" caption="GSV" attribute="1" defaultMemberUniqueName="[Range 3].[GSV].[All]" allUniqueName="[Range 3].[GSV].[All]" dimensionUniqueName="[Range 3]" displayFolder="" count="0" memberValueDatatype="130" unbalanced="0"/>
    <cacheHierarchy uniqueName="[Range 4].[Order_ID]" caption="Order_ID" attribute="1" defaultMemberUniqueName="[Range 4].[Order_ID].[All]" allUniqueName="[Range 4].[Order_ID].[All]" dimensionUniqueName="[Range 4]" displayFolder="" count="0" memberValueDatatype="130" unbalanced="0"/>
    <cacheHierarchy uniqueName="[Range 4].[Source]" caption="Source" attribute="1" defaultMemberUniqueName="[Range 4].[Source].[All]" allUniqueName="[Range 4].[Source].[All]" dimensionUniqueName="[Range 4]" displayFolder="" count="0" memberValueDatatype="130" unbalanced="0"/>
    <cacheHierarchy uniqueName="[Range 4].[Order_Date]" caption="Order_Date" attribute="1" time="1" defaultMemberUniqueName="[Range 4].[Order_Date].[All]" allUniqueName="[Range 4].[Order_Date].[All]" dimensionUniqueName="[Range 4]" displayFolder="" count="0" memberValueDatatype="7" unbalanced="0"/>
    <cacheHierarchy uniqueName="[Range 4].[Order_Time]" caption="Order_Time" attribute="1" time="1" defaultMemberUniqueName="[Range 4].[Order_Time].[All]" allUniqueName="[Range 4].[Order_Time].[All]" dimensionUniqueName="[Range 4]" displayFolder="" count="0" memberValueDatatype="7" unbalanced="0"/>
    <cacheHierarchy uniqueName="[Range 4].[Check_In_Date_Time]" caption="Check_In_Date_Time" attribute="1" time="1" defaultMemberUniqueName="[Range 4].[Check_In_Date_Time].[All]" allUniqueName="[Range 4].[Check_In_Date_Time].[All]" dimensionUniqueName="[Range 4]" displayFolder="" count="0" memberValueDatatype="7" unbalanced="0"/>
    <cacheHierarchy uniqueName="[Range 4].[Check_Out_Date_Time]" caption="Check_Out_Date_Time" attribute="1" time="1" defaultMemberUniqueName="[Range 4].[Check_Out_Date_Time].[All]" allUniqueName="[Range 4].[Check_Out_Date_Time].[All]" dimensionUniqueName="[Range 4]" displayFolder="" count="0" memberValueDatatype="7" unbalanced="0"/>
    <cacheHierarchy uniqueName="[Range 4].[OrderState]" caption="OrderState" attribute="1" defaultMemberUniqueName="[Range 4].[OrderState].[All]" allUniqueName="[Range 4].[OrderState].[All]" dimensionUniqueName="[Range 4]" displayFolder="" count="0" memberValueDatatype="130" unbalanced="0"/>
    <cacheHierarchy uniqueName="[Range 4].[OrderType]" caption="OrderType" attribute="1" defaultMemberUniqueName="[Range 4].[OrderType].[All]" allUniqueName="[Range 4].[OrderType].[All]" dimensionUniqueName="[Range 4]" displayFolder="" count="0" memberValueDatatype="130" unbalanced="0"/>
    <cacheHierarchy uniqueName="[Range 4].[Outlet_ID]" caption="Outlet_ID" attribute="1" defaultMemberUniqueName="[Range 4].[Outlet_ID].[All]" allUniqueName="[Range 4].[Outlet_ID].[All]" dimensionUniqueName="[Range 4]" displayFolder="" count="0" memberValueDatatype="20" unbalanced="0"/>
    <cacheHierarchy uniqueName="[Range 4].[Outlet_Name]" caption="Outlet_Name" attribute="1" defaultMemberUniqueName="[Range 4].[Outlet_Name].[All]" allUniqueName="[Range 4].[Outlet_Name].[All]" dimensionUniqueName="[Range 4]" displayFolder="" count="0" memberValueDatatype="130" unbalanced="0"/>
    <cacheHierarchy uniqueName="[Range 4].[Outlet_ERP_id]" caption="Outlet_ERP_id" attribute="1" defaultMemberUniqueName="[Range 4].[Outlet_ERP_id].[All]" allUniqueName="[Range 4].[Outlet_ERP_id].[All]" dimensionUniqueName="[Range 4]" displayFolder="" count="0" memberValueDatatype="20" unbalanced="0"/>
    <cacheHierarchy uniqueName="[Range 4].[Type]" caption="Type" attribute="1" defaultMemberUniqueName="[Range 4].[Type].[All]" allUniqueName="[Range 4].[Type].[All]" dimensionUniqueName="[Range 4]" displayFolder="" count="0" memberValueDatatype="130" unbalanced="0"/>
    <cacheHierarchy uniqueName="[Range 4].[Outlet_Category]" caption="Outlet_Category" attribute="1" defaultMemberUniqueName="[Range 4].[Outlet_Category].[All]" allUniqueName="[Range 4].[Outlet_Category].[All]" dimensionUniqueName="[Range 4]" displayFolder="" count="0" memberValueDatatype="130" unbalanced="0"/>
    <cacheHierarchy uniqueName="[Range 4].[outlet_created_date]" caption="outlet_created_date" attribute="1" time="1" defaultMemberUniqueName="[Range 4].[outlet_created_date].[All]" allUniqueName="[Range 4].[outlet_created_date].[All]" dimensionUniqueName="[Range 4]" displayFolder="" count="0" memberValueDatatype="7" unbalanced="0"/>
    <cacheHierarchy uniqueName="[Range 4].[City]" caption="City" attribute="1" defaultMemberUniqueName="[Range 4].[City].[All]" allUniqueName="[Range 4].[City].[All]" dimensionUniqueName="[Range 4]" displayFolder="" count="0" memberValueDatatype="130" unbalanced="0"/>
    <cacheHierarchy uniqueName="[Range 4].[Phone_No]" caption="Phone_No" attribute="1" defaultMemberUniqueName="[Range 4].[Phone_No].[All]" allUniqueName="[Range 4].[Phone_No].[All]" dimensionUniqueName="[Range 4]" displayFolder="" count="0" memberValueDatatype="5" unbalanced="0"/>
    <cacheHierarchy uniqueName="[Range 4].[Mobile_No]" caption="Mobile_No" attribute="1" defaultMemberUniqueName="[Range 4].[Mobile_No].[All]" allUniqueName="[Range 4].[Mobile_No].[All]" dimensionUniqueName="[Range 4]" displayFolder="" count="0" memberValueDatatype="130" unbalanced="0"/>
    <cacheHierarchy uniqueName="[Range 4].[Beat_ID]" caption="Beat_ID" attribute="1" defaultMemberUniqueName="[Range 4].[Beat_ID].[All]" allUniqueName="[Range 4].[Beat_ID].[All]" dimensionUniqueName="[Range 4]" displayFolder="" count="0" memberValueDatatype="20" unbalanced="0"/>
    <cacheHierarchy uniqueName="[Range 4].[Beat_Name]" caption="Beat_Name" attribute="1" defaultMemberUniqueName="[Range 4].[Beat_Name].[All]" allUniqueName="[Range 4].[Beat_Name].[All]" dimensionUniqueName="[Range 4]" displayFolder="" count="0" memberValueDatatype="130" unbalanced="0"/>
    <cacheHierarchy uniqueName="[Range 4].[Area_ID]" caption="Area_ID" attribute="1" defaultMemberUniqueName="[Range 4].[Area_ID].[All]" allUniqueName="[Range 4].[Area_ID].[All]" dimensionUniqueName="[Range 4]" displayFolder="" count="0" memberValueDatatype="20" unbalanced="0"/>
    <cacheHierarchy uniqueName="[Range 4].[Area]" caption="Area" attribute="1" defaultMemberUniqueName="[Range 4].[Area].[All]" allUniqueName="[Range 4].[Area].[All]" dimensionUniqueName="[Range 4]" displayFolder="" count="0" memberValueDatatype="130" unbalanced="0"/>
    <cacheHierarchy uniqueName="[Range 4].[Order_Warehouse_ID]" caption="Order_Warehouse_ID" attribute="1" defaultMemberUniqueName="[Range 4].[Order_Warehouse_ID].[All]" allUniqueName="[Range 4].[Order_Warehouse_ID].[All]" dimensionUniqueName="[Range 4]" displayFolder="" count="0" memberValueDatatype="20" unbalanced="0"/>
    <cacheHierarchy uniqueName="[Range 4].[Order_Warehouse]" caption="Order_Warehouse" attribute="1" defaultMemberUniqueName="[Range 4].[Order_Warehouse].[All]" allUniqueName="[Range 4].[Order_Warehouse].[All]" dimensionUniqueName="[Range 4]" displayFolder="" count="0" memberValueDatatype="130" unbalanced="0"/>
    <cacheHierarchy uniqueName="[Range 4].[Warehouse_GSTIN]" caption="Warehouse_GSTIN" attribute="1" defaultMemberUniqueName="[Range 4].[Warehouse_GSTIN].[All]" allUniqueName="[Range 4].[Warehouse_GSTIN].[All]" dimensionUniqueName="[Range 4]" displayFolder="" count="0" memberValueDatatype="130" unbalanced="0"/>
    <cacheHierarchy uniqueName="[Range 4].[Warehouse Category]" caption="Warehouse Category" attribute="1" defaultMemberUniqueName="[Range 4].[Warehouse Category].[All]" allUniqueName="[Range 4].[Warehouse Category].[All]" dimensionUniqueName="[Range 4]" displayFolder="" count="0" memberValueDatatype="130" unbalanced="0"/>
    <cacheHierarchy uniqueName="[Range 4].[Warehouse_Erp_Code]" caption="Warehouse_Erp_Code" attribute="1" defaultMemberUniqueName="[Range 4].[Warehouse_Erp_Code].[All]" allUniqueName="[Range 4].[Warehouse_Erp_Code].[All]" dimensionUniqueName="[Range 4]" displayFolder="" count="0" memberValueDatatype="130" unbalanced="0"/>
    <cacheHierarchy uniqueName="[Range 4].[WD]" caption="WD" attribute="1" defaultMemberUniqueName="[Range 4].[WD].[All]" allUniqueName="[Range 4].[WD].[All]" dimensionUniqueName="[Range 4]" displayFolder="" count="0" memberValueDatatype="20" unbalanced="0"/>
    <cacheHierarchy uniqueName="[Range 4].[WD Name]" caption="WD Name" attribute="1" defaultMemberUniqueName="[Range 4].[WD Name].[All]" allUniqueName="[Range 4].[WD Name].[All]" dimensionUniqueName="[Range 4]" displayFolder="" count="0" memberValueDatatype="130" unbalanced="0"/>
    <cacheHierarchy uniqueName="[Range 4].[Zone_ID]" caption="Zone_ID" attribute="1" defaultMemberUniqueName="[Range 4].[Zone_ID].[All]" allUniqueName="[Range 4].[Zone_ID].[All]" dimensionUniqueName="[Range 4]" displayFolder="" count="0" memberValueDatatype="20" unbalanced="0"/>
    <cacheHierarchy uniqueName="[Range 4].[Zone]" caption="Zone" attribute="1" defaultMemberUniqueName="[Range 4].[Zone].[All]" allUniqueName="[Range 4].[Zone].[All]" dimensionUniqueName="[Range 4]" displayFolder="" count="0" memberValueDatatype="130" unbalanced="0"/>
    <cacheHierarchy uniqueName="[Range 4].[Subzone_ID]" caption="Subzone_ID" attribute="1" defaultMemberUniqueName="[Range 4].[Subzone_ID].[All]" allUniqueName="[Range 4].[Subzone_ID].[All]" dimensionUniqueName="[Range 4]" displayFolder="" count="0" memberValueDatatype="20" unbalanced="0"/>
    <cacheHierarchy uniqueName="[Range 4].[Subzone]" caption="Subzone" attribute="1" defaultMemberUniqueName="[Range 4].[Subzone].[All]" allUniqueName="[Range 4].[Subzone].[All]" dimensionUniqueName="[Range 4]" displayFolder="" count="2" memberValueDatatype="130" unbalanced="0">
      <fieldsUsage count="2">
        <fieldUsage x="-1"/>
        <fieldUsage x="0"/>
      </fieldsUsage>
    </cacheHierarchy>
    <cacheHierarchy uniqueName="[Range 4].[State]" caption="State" attribute="1" defaultMemberUniqueName="[Range 4].[State].[All]" allUniqueName="[Range 4].[State].[All]" dimensionUniqueName="[Range 4]" displayFolder="" count="0" memberValueDatatype="130" unbalanced="0"/>
    <cacheHierarchy uniqueName="[Range 4].[Warehouse_City]" caption="Warehouse_City" attribute="1" defaultMemberUniqueName="[Range 4].[Warehouse_City].[All]" allUniqueName="[Range 4].[Warehouse_City].[All]" dimensionUniqueName="[Range 4]" displayFolder="" count="0" memberValueDatatype="130" unbalanced="0"/>
    <cacheHierarchy uniqueName="[Range 4].[Business Unit]" caption="Business Unit" attribute="1" defaultMemberUniqueName="[Range 4].[Business Unit].[All]" allUniqueName="[Range 4].[Business Unit].[All]" dimensionUniqueName="[Range 4]" displayFolder="" count="0" memberValueDatatype="130" unbalanced="0"/>
    <cacheHierarchy uniqueName="[Range 4].[User_ID]" caption="User_ID" attribute="1" defaultMemberUniqueName="[Range 4].[User_ID].[All]" allUniqueName="[Range 4].[User_ID].[All]" dimensionUniqueName="[Range 4]" displayFolder="" count="0" memberValueDatatype="20" unbalanced="0"/>
    <cacheHierarchy uniqueName="[Range 4].[Employee_ID]" caption="Employee_ID" attribute="1" defaultMemberUniqueName="[Range 4].[Employee_ID].[All]" allUniqueName="[Range 4].[Employee_ID].[All]" dimensionUniqueName="[Range 4]" displayFolder="" count="0" memberValueDatatype="130" unbalanced="0"/>
    <cacheHierarchy uniqueName="[Range 4].[User]" caption="User" attribute="1" defaultMemberUniqueName="[Range 4].[User].[All]" allUniqueName="[Range 4].[User].[All]" dimensionUniqueName="[Range 4]" displayFolder="" count="0" memberValueDatatype="130" unbalanced="0"/>
    <cacheHierarchy uniqueName="[Range 4].[ASM]" caption="ASM" attribute="1" defaultMemberUniqueName="[Range 4].[ASM].[All]" allUniqueName="[Range 4].[ASM].[All]" dimensionUniqueName="[Range 4]" displayFolder="" count="0" memberValueDatatype="130" unbalanced="0"/>
    <cacheHierarchy uniqueName="[Range 4].[Designation Report To]" caption="Designation Report To" attribute="1" defaultMemberUniqueName="[Range 4].[Designation Report To].[All]" allUniqueName="[Range 4].[Designation Report To].[All]" dimensionUniqueName="[Range 4]" displayFolder="" count="0" memberValueDatatype="130" unbalanced="0"/>
    <cacheHierarchy uniqueName="[Range 4].[Designation Manager Reporting To]" caption="Designation Manager Reporting To" attribute="1" defaultMemberUniqueName="[Range 4].[Designation Manager Reporting To].[All]" allUniqueName="[Range 4].[Designation Manager Reporting To].[All]" dimensionUniqueName="[Range 4]" displayFolder="" count="0" memberValueDatatype="130" unbalanced="0"/>
    <cacheHierarchy uniqueName="[Range 4].[Designation]" caption="Designation" attribute="1" defaultMemberUniqueName="[Range 4].[Designation].[All]" allUniqueName="[Range 4].[Designation].[All]" dimensionUniqueName="[Range 4]" displayFolder="" count="0" memberValueDatatype="130" unbalanced="0"/>
    <cacheHierarchy uniqueName="[Range 4].[Reporting_To_User_ID]" caption="Reporting_To_User_ID" attribute="1" defaultMemberUniqueName="[Range 4].[Reporting_To_User_ID].[All]" allUniqueName="[Range 4].[Reporting_To_User_ID].[All]" dimensionUniqueName="[Range 4]" displayFolder="" count="0" memberValueDatatype="20" unbalanced="0"/>
    <cacheHierarchy uniqueName="[Range 4].[Reporting_To]" caption="Reporting_To" attribute="1" defaultMemberUniqueName="[Range 4].[Reporting_To].[All]" allUniqueName="[Range 4].[Reporting_To].[All]" dimensionUniqueName="[Range 4]" displayFolder="" count="0" memberValueDatatype="130" unbalanced="0"/>
    <cacheHierarchy uniqueName="[Range 4].[Manager_User_ID_Reporting_to]" caption="Manager_User_ID_Reporting_to" attribute="1" defaultMemberUniqueName="[Range 4].[Manager_User_ID_Reporting_to].[All]" allUniqueName="[Range 4].[Manager_User_ID_Reporting_to].[All]" dimensionUniqueName="[Range 4]" displayFolder="" count="0" memberValueDatatype="20" unbalanced="0"/>
    <cacheHierarchy uniqueName="[Range 4].[Manager_Reporting_to]" caption="Manager_Reporting_to" attribute="1" defaultMemberUniqueName="[Range 4].[Manager_Reporting_to].[All]" allUniqueName="[Range 4].[Manager_Reporting_to].[All]" dimensionUniqueName="[Range 4]" displayFolder="" count="0" memberValueDatatype="130" unbalanced="0"/>
    <cacheHierarchy uniqueName="[Range 4].[Sku_ID]" caption="Sku_ID" attribute="1" defaultMemberUniqueName="[Range 4].[Sku_ID].[All]" allUniqueName="[Range 4].[Sku_ID].[All]" dimensionUniqueName="[Range 4]" displayFolder="" count="0" memberValueDatatype="20" unbalanced="0"/>
    <cacheHierarchy uniqueName="[Range 4].[Sku_Placed]" caption="Sku_Placed" attribute="1" defaultMemberUniqueName="[Range 4].[Sku_Placed].[All]" allUniqueName="[Range 4].[Sku_Placed].[All]" dimensionUniqueName="[Range 4]" displayFolder="" count="0" memberValueDatatype="130" unbalanced="0"/>
    <cacheHierarchy uniqueName="[Range 4].[Sku_Description]" caption="Sku_Description" attribute="1" defaultMemberUniqueName="[Range 4].[Sku_Description].[All]" allUniqueName="[Range 4].[Sku_Description].[All]" dimensionUniqueName="[Range 4]" displayFolder="" count="0" memberValueDatatype="130" unbalanced="0"/>
    <cacheHierarchy uniqueName="[Range 4].[Category]" caption="Category" attribute="1" defaultMemberUniqueName="[Range 4].[Category].[All]" allUniqueName="[Range 4].[Category].[All]" dimensionUniqueName="[Range 4]" displayFolder="" count="0" memberValueDatatype="130" unbalanced="0"/>
    <cacheHierarchy uniqueName="[Range 4].[Subcategories]" caption="Subcategories" attribute="1" defaultMemberUniqueName="[Range 4].[Subcategories].[All]" allUniqueName="[Range 4].[Subcategories].[All]" dimensionUniqueName="[Range 4]" displayFolder="" count="0" memberValueDatatype="130" unbalanced="0"/>
    <cacheHierarchy uniqueName="[Range 4].[Brand]" caption="Brand" attribute="1" defaultMemberUniqueName="[Range 4].[Brand].[All]" allUniqueName="[Range 4].[Brand].[All]" dimensionUniqueName="[Range 4]" displayFolder="" count="0" memberValueDatatype="130" unbalanced="0"/>
    <cacheHierarchy uniqueName="[Range 4].[Sku_Code]" caption="Sku_Code" attribute="1" defaultMemberUniqueName="[Range 4].[Sku_Code].[All]" allUniqueName="[Range 4].[Sku_Code].[All]" dimensionUniqueName="[Range 4]" displayFolder="" count="0" memberValueDatatype="130" unbalanced="0"/>
    <cacheHierarchy uniqueName="[Range 4].[Total_Quantity]" caption="Total_Quantity" attribute="1" defaultMemberUniqueName="[Range 4].[Total_Quantity].[All]" allUniqueName="[Range 4].[Total_Quantity].[All]" dimensionUniqueName="[Range 4]" displayFolder="" count="0" memberValueDatatype="20" unbalanced="0"/>
    <cacheHierarchy uniqueName="[Range 4].[Total_Quantity_In_Cases]" caption="Total_Quantity_In_Cases" attribute="1" defaultMemberUniqueName="[Range 4].[Total_Quantity_In_Cases].[All]" allUniqueName="[Range 4].[Total_Quantity_In_Cases].[All]" dimensionUniqueName="[Range 4]" displayFolder="" count="0" memberValueDatatype="20" unbalanced="0"/>
    <cacheHierarchy uniqueName="[Range 4].[Total_Quantity_In_Pieces]" caption="Total_Quantity_In_Pieces" attribute="1" defaultMemberUniqueName="[Range 4].[Total_Quantity_In_Pieces].[All]" allUniqueName="[Range 4].[Total_Quantity_In_Pieces].[All]" dimensionUniqueName="[Range 4]" displayFolder="" count="0" memberValueDatatype="20" unbalanced="0"/>
    <cacheHierarchy uniqueName="[Range 4].[Total_Quantity_In_KG]" caption="Total_Quantity_In_KG" attribute="1" defaultMemberUniqueName="[Range 4].[Total_Quantity_In_KG].[All]" allUniqueName="[Range 4].[Total_Quantity_In_KG].[All]" dimensionUniqueName="[Range 4]" displayFolder="" count="0" memberValueDatatype="5" unbalanced="0"/>
    <cacheHierarchy uniqueName="[Range 4].[Scheme_Discount]" caption="Scheme_Discount" attribute="1" defaultMemberUniqueName="[Range 4].[Scheme_Discount].[All]" allUniqueName="[Range 4].[Scheme_Discount].[All]" dimensionUniqueName="[Range 4]" displayFolder="" count="0" memberValueDatatype="20" unbalanced="0"/>
    <cacheHierarchy uniqueName="[Range 4].[Discount_Amount]" caption="Discount_Amount" attribute="1" defaultMemberUniqueName="[Range 4].[Discount_Amount].[All]" allUniqueName="[Range 4].[Discount_Amount].[All]" dimensionUniqueName="[Range 4]" displayFolder="" count="0" memberValueDatatype="20" unbalanced="0"/>
    <cacheHierarchy uniqueName="[Range 4].[UnitPrice]" caption="UnitPrice" attribute="1" defaultMemberUniqueName="[Range 4].[UnitPrice].[All]" allUniqueName="[Range 4].[UnitPrice].[All]" dimensionUniqueName="[Range 4]" displayFolder="" count="0" memberValueDatatype="5" unbalanced="0"/>
    <cacheHierarchy uniqueName="[Range 4].[Amount]" caption="Amount" attribute="1" defaultMemberUniqueName="[Range 4].[Amount].[All]" allUniqueName="[Range 4].[Amount].[All]" dimensionUniqueName="[Range 4]" displayFolder="" count="0" memberValueDatatype="5" unbalanced="0"/>
    <cacheHierarchy uniqueName="[Range 4].[Rejected Order Comment]" caption="Rejected Order Comment" attribute="1" defaultMemberUniqueName="[Range 4].[Rejected Order Comment].[All]" allUniqueName="[Range 4].[Rejected Order Comment].[All]" dimensionUniqueName="[Range 4]" displayFolder="" count="0" memberValueDatatype="130" unbalanced="0"/>
    <cacheHierarchy uniqueName="[Range 4].[Time_Spent_At_Outlet]" caption="Time_Spent_At_Outlet" attribute="1" time="1" defaultMemberUniqueName="[Range 4].[Time_Spent_At_Outlet].[All]" allUniqueName="[Range 4].[Time_Spent_At_Outlet].[All]" dimensionUniqueName="[Range 4]" displayFolder="" count="0" memberValueDatatype="7" unbalanced="0"/>
    <cacheHierarchy uniqueName="[Range 4].[Asset_Serial_Number]" caption="Asset_Serial_Number" attribute="1" defaultMemberUniqueName="[Range 4].[Asset_Serial_Number].[All]" allUniqueName="[Range 4].[Asset_Serial_Number].[All]" dimensionUniqueName="[Range 4]" displayFolder="" count="0" memberValueDatatype="130" unbalanced="0"/>
    <cacheHierarchy uniqueName="[Range 4].[Ex_Fact_Unit_Price]" caption="Ex_Fact_Unit_Price" attribute="1" defaultMemberUniqueName="[Range 4].[Ex_Fact_Unit_Price].[All]" allUniqueName="[Range 4].[Ex_Fact_Unit_Price].[All]" dimensionUniqueName="[Range 4]" displayFolder="" count="0" memberValueDatatype="130" unbalanced="0"/>
    <cacheHierarchy uniqueName="[Range 4].[Ex_Fact_Amount]" caption="Ex_Fact_Amount" attribute="1" defaultMemberUniqueName="[Range 4].[Ex_Fact_Amount].[All]" allUniqueName="[Range 4].[Ex_Fact_Amount].[All]" dimensionUniqueName="[Range 4]" displayFolder="" count="0" memberValueDatatype="20" unbalanced="0"/>
    <cacheHierarchy uniqueName="[Range 4].[Asset_Owned]" caption="Asset_Owned" attribute="1" defaultMemberUniqueName="[Range 4].[Asset_Owned].[All]" allUniqueName="[Range 4].[Asset_Owned].[All]" dimensionUniqueName="[Range 4]" displayFolder="" count="0" memberValueDatatype="130" unbalanced="0"/>
    <cacheHierarchy uniqueName="[Range 4].[Call_Latitude]" caption="Call_Latitude" attribute="1" defaultMemberUniqueName="[Range 4].[Call_Latitude].[All]" allUniqueName="[Range 4].[Call_Latitude].[All]" dimensionUniqueName="[Range 4]" displayFolder="" count="0" memberValueDatatype="5" unbalanced="0"/>
    <cacheHierarchy uniqueName="[Range 4].[Call_Longitude]" caption="Call_Longitude" attribute="1" defaultMemberUniqueName="[Range 4].[Call_Longitude].[All]" allUniqueName="[Range 4].[Call_Longitude].[All]" dimensionUniqueName="[Range 4]" displayFolder="" count="0" memberValueDatatype="5" unbalanced="0"/>
    <cacheHierarchy uniqueName="[Range 4].[Edited_by_user_name]" caption="Edited_by_user_name" attribute="1" defaultMemberUniqueName="[Range 4].[Edited_by_user_name].[All]" allUniqueName="[Range 4].[Edited_by_user_name].[All]" dimensionUniqueName="[Range 4]" displayFolder="" count="0" memberValueDatatype="130" unbalanced="0"/>
    <cacheHierarchy uniqueName="[Range 4].[Edited_date_and_time]" caption="Edited_date_and_time" attribute="1" time="1" defaultMemberUniqueName="[Range 4].[Edited_date_and_time].[All]" allUniqueName="[Range 4].[Edited_date_and_time].[All]" dimensionUniqueName="[Range 4]" displayFolder="" count="0" memberValueDatatype="7" unbalanced="0"/>
    <cacheHierarchy uniqueName="[Range 4].[Edited_order_quantity]" caption="Edited_order_quantity" attribute="1" defaultMemberUniqueName="[Range 4].[Edited_order_quantity].[All]" allUniqueName="[Range 4].[Edited_order_quantity].[All]" dimensionUniqueName="[Range 4]" displayFolder="" count="0" memberValueDatatype="20" unbalanced="0"/>
    <cacheHierarchy uniqueName="[Range 4].[Outlet_Address]" caption="Outlet_Address" attribute="1" defaultMemberUniqueName="[Range 4].[Outlet_Address].[All]" allUniqueName="[Range 4].[Outlet_Address].[All]" dimensionUniqueName="[Range 4]" displayFolder="" count="0" memberValueDatatype="130" unbalanced="0"/>
    <cacheHierarchy uniqueName="[Range 4].[On/off location]" caption="On/off location" attribute="1" defaultMemberUniqueName="[Range 4].[On/off location].[All]" allUniqueName="[Range 4].[On/off location].[All]" dimensionUniqueName="[Range 4]" displayFolder="" count="0" memberValueDatatype="130" unbalanced="0"/>
    <cacheHierarchy uniqueName="[Range 4].[Call_ID]" caption="Call_ID" attribute="1" defaultMemberUniqueName="[Range 4].[Call_ID].[All]" allUniqueName="[Range 4].[Call_ID].[All]" dimensionUniqueName="[Range 4]" displayFolder="" count="0" memberValueDatatype="20" unbalanced="0"/>
    <cacheHierarchy uniqueName="[Range 4].[Reason_for_off_location]" caption="Reason_for_off_location" attribute="1" defaultMemberUniqueName="[Range 4].[Reason_for_off_location].[All]" allUniqueName="[Range 4].[Reason_for_off_location].[All]" dimensionUniqueName="[Range 4]" displayFolder="" count="0" memberValueDatatype="130" unbalanced="0"/>
    <cacheHierarchy uniqueName="[Range 4].[Order_Variance]" caption="Order_Variance" attribute="1" defaultMemberUniqueName="[Range 4].[Order_Variance].[All]" allUniqueName="[Range 4].[Order_Variance].[All]" dimensionUniqueName="[Range 4]" displayFolder="" count="0" memberValueDatatype="5" unbalanced="0"/>
    <cacheHierarchy uniqueName="[Range 4].[Mapped_Warehouse_Id]" caption="Mapped_Warehouse_Id" attribute="1" defaultMemberUniqueName="[Range 4].[Mapped_Warehouse_Id].[All]" allUniqueName="[Range 4].[Mapped_Warehouse_Id].[All]" dimensionUniqueName="[Range 4]" displayFolder="" count="0" memberValueDatatype="20" unbalanced="0"/>
    <cacheHierarchy uniqueName="[Range 4].[Mapped_Warehouse_Name]" caption="Mapped_Warehouse_Name" attribute="1" defaultMemberUniqueName="[Range 4].[Mapped_Warehouse_Name].[All]" allUniqueName="[Range 4].[Mapped_Warehouse_Name].[All]" dimensionUniqueName="[Range 4]" displayFolder="" count="0" memberValueDatatype="130" unbalanced="0"/>
    <cacheHierarchy uniqueName="[Range 4].[Hi_Po_Outlet]" caption="Hi_Po_Outlet" attribute="1" defaultMemberUniqueName="[Range 4].[Hi_Po_Outlet].[All]" allUniqueName="[Range 4].[Hi_Po_Outlet].[All]" dimensionUniqueName="[Range 4]" displayFolder="" count="0" memberValueDatatype="130" unbalanced="0"/>
    <cacheHierarchy uniqueName="[Range 4].[Order_Erpid]" caption="Order_Erpid" attribute="1" defaultMemberUniqueName="[Range 4].[Order_Erpid].[All]" allUniqueName="[Range 4].[Order_Erpid].[All]" dimensionUniqueName="[Range 4]" displayFolder="" count="0" memberValueDatatype="130" unbalanced="0"/>
    <cacheHierarchy uniqueName="[Range 4].[Day]" caption="Day" attribute="1" defaultMemberUniqueName="[Range 4].[Day].[All]" allUniqueName="[Range 4].[Day].[All]" dimensionUniqueName="[Range 4]" displayFolder="" count="0" memberValueDatatype="130" unbalanced="0"/>
    <cacheHierarchy uniqueName="[Range 4].[UnitPrice_before_discount]" caption="UnitPrice_before_discount" attribute="1" defaultMemberUniqueName="[Range 4].[UnitPrice_before_discount].[All]" allUniqueName="[Range 4].[UnitPrice_before_discount].[All]" dimensionUniqueName="[Range 4]" displayFolder="" count="0" memberValueDatatype="5" unbalanced="0"/>
    <cacheHierarchy uniqueName="[Range 4].[Mapped_zone]" caption="Mapped_zone" attribute="1" defaultMemberUniqueName="[Range 4].[Mapped_zone].[All]" allUniqueName="[Range 4].[Mapped_zone].[All]" dimensionUniqueName="[Range 4]" displayFolder="" count="0" memberValueDatatype="130" unbalanced="0"/>
    <cacheHierarchy uniqueName="[Range 4].[Mapped_subzone]" caption="Mapped_subzone" attribute="1" defaultMemberUniqueName="[Range 4].[Mapped_subzone].[All]" allUniqueName="[Range 4].[Mapped_subzone].[All]" dimensionUniqueName="[Range 4]" displayFolder="" count="0" memberValueDatatype="130" unbalanced="0"/>
    <cacheHierarchy uniqueName="[Range 4].[Mapped_state]" caption="Mapped_state" attribute="1" defaultMemberUniqueName="[Range 4].[Mapped_state].[All]" allUniqueName="[Range 4].[Mapped_state].[All]" dimensionUniqueName="[Range 4]" displayFolder="" count="0" memberValueDatatype="130" unbalanced="0"/>
    <cacheHierarchy uniqueName="[Range 4].[Price_in_cases]" caption="Price_in_cases" attribute="1" defaultMemberUniqueName="[Range 4].[Price_in_cases].[All]" allUniqueName="[Range 4].[Price_in_cases].[All]" dimensionUniqueName="[Range 4]" displayFolder="" count="0" memberValueDatatype="5" unbalanced="0"/>
    <cacheHierarchy uniqueName="[Range 4].[User_Status]" caption="User_Status" attribute="1" defaultMemberUniqueName="[Range 4].[User_Status].[All]" allUniqueName="[Range 4].[User_Status].[All]" dimensionUniqueName="[Range 4]" displayFolder="" count="0" memberValueDatatype="130" unbalanced="0"/>
    <cacheHierarchy uniqueName="[Range 4].[Gram]" caption="Gram" attribute="1" defaultMemberUniqueName="[Range 4].[Gram].[All]" allUniqueName="[Range 4].[Gram].[All]" dimensionUniqueName="[Range 4]" displayFolder="" count="0" memberValueDatatype="20" unbalanced="0"/>
    <cacheHierarchy uniqueName="[Range 4].[PO_Number]" caption="PO_Number" attribute="1" defaultMemberUniqueName="[Range 4].[PO_Number].[All]" allUniqueName="[Range 4].[PO_Number].[All]" dimensionUniqueName="[Range 4]" displayFolder="" count="0" memberValueDatatype="130" unbalanced="0"/>
    <cacheHierarchy uniqueName="[Range 4].[PO_JC_NO]" caption="PO_JC_NO" attribute="1" defaultMemberUniqueName="[Range 4].[PO_JC_NO].[All]" allUniqueName="[Range 4].[PO_JC_NO].[All]" dimensionUniqueName="[Range 4]" displayFolder="" count="0" memberValueDatatype="130" unbalanced="0"/>
    <cacheHierarchy uniqueName="[Range 4].[Chain_Name]" caption="Chain_Name" attribute="1" defaultMemberUniqueName="[Range 4].[Chain_Name].[All]" allUniqueName="[Range 4].[Chain_Name].[All]" dimensionUniqueName="[Range 4]" displayFolder="" count="0" memberValueDatatype="130" unbalanced="0"/>
    <cacheHierarchy uniqueName="[Range 4].[Vol_In_Cases]" caption="Vol_In_Cases" attribute="1" defaultMemberUniqueName="[Range 4].[Vol_In_Cases].[All]" allUniqueName="[Range 4].[Vol_In_Cases].[All]" dimensionUniqueName="[Range 4]" displayFolder="" count="0" memberValueDatatype="130" unbalanced="0"/>
    <cacheHierarchy uniqueName="[Range 4].[GSV]" caption="GSV" attribute="1" defaultMemberUniqueName="[Range 4].[GSV].[All]" allUniqueName="[Range 4].[GSV].[All]" dimensionUniqueName="[Range 4]" displayFolder="" count="0" memberValueDatatype="130" unbalanced="0"/>
    <cacheHierarchy uniqueName="[Range 4].[GSV_TOTAL]" caption="GSV_TOTAL" attribute="1" defaultMemberUniqueName="[Range 4].[GSV_TOTAL].[All]" allUniqueName="[Range 4].[GSV_TOTAL].[All]" dimensionUniqueName="[Range 4]" displayFolder="" count="0" memberValueDatatype="130" unbalanced="0"/>
    <cacheHierarchy uniqueName="[Range 4].[Outlet_ERPId]" caption="Outlet_ERPId" attribute="1" defaultMemberUniqueName="[Range 4].[Outlet_ERPId].[All]" allUniqueName="[Range 4].[Outlet_ERPId].[All]" dimensionUniqueName="[Range 4]" displayFolder="" count="0" memberValueDatatype="130" unbalanced="0"/>
    <cacheHierarchy uniqueName="[Range 4].[Warehouse_District]" caption="Warehouse_District" attribute="1" defaultMemberUniqueName="[Range 4].[Warehouse_District].[All]" allUniqueName="[Range 4].[Warehouse_District].[All]" dimensionUniqueName="[Range 4]" displayFolder="" count="0" memberValueDatatype="130" unbalanced="0"/>
    <cacheHierarchy uniqueName="[Range 4].[cs&amp;ps]" caption="cs&amp;ps" attribute="1" defaultMemberUniqueName="[Range 4].[cs&amp;ps].[All]" allUniqueName="[Range 4].[cs&amp;ps].[All]" dimensionUniqueName="[Range 4]" displayFolder="" count="0" memberValueDatatype="130" unbalanced="0"/>
    <cacheHierarchy uniqueName="[Range 4].[GST_No]" caption="GST_No" attribute="1" defaultMemberUniqueName="[Range 4].[GST_No].[All]" allUniqueName="[Range 4].[GST_No].[All]" dimensionUniqueName="[Range 4]" displayFolder="" count="0" memberValueDatatype="130" unbalanced="0"/>
    <cacheHierarchy uniqueName="[Range 4].[PAN_No]" caption="PAN_No" attribute="1" defaultMemberUniqueName="[Range 4].[PAN_No].[All]" allUniqueName="[Range 4].[PAN_No].[All]" dimensionUniqueName="[Range 4]" displayFolder="" count="0" memberValueDatatype="130" unbalanced="0"/>
    <cacheHierarchy uniqueName="[Measures].[__XL_Count Range 2]" caption="__XL_Count Range 2" measure="1" displayFolder="" measureGroup="Range 2" count="0" hidden="1"/>
    <cacheHierarchy uniqueName="[Measures].[__XL_Count Range 1]" caption="__XL_Count Range 1" measure="1" displayFolder="" measureGroup="Range 1" count="0" hidden="1"/>
    <cacheHierarchy uniqueName="[Measures].[__XL_Count Range 3]" caption="__XL_Count Range 3" measure="1" displayFolder="" measureGroup="Range 3" count="0" hidden="1"/>
    <cacheHierarchy uniqueName="[Measures].[__XL_Count Range 4]" caption="__XL_Count Range 4" measure="1" displayFolder="" measureGroup="Range 4" count="0" hidden="1"/>
    <cacheHierarchy uniqueName="[Measures].[__No measures defined]" caption="__No measures defined" measure="1" displayFolder="" count="0" hidden="1"/>
    <cacheHierarchy uniqueName="[Measures].[Sum of W/O gst]" caption="Sum of W/O gst" measure="1" displayFolder="" measureGroup="Range 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Distinct Count of Order_id]" caption="Distinct Count of Order_id" measure="1" displayFolder="" measureGroup="Range 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mount]" caption="Sum of Amount" measure="1" displayFolder="" measureGroup="Range 2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Distinct Count of Order_ID 2]" caption="Distinct Count of Order_ID 2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otal_Quantity_In_KG]" caption="Sum of Total_Quantity_In_KG" measure="1" displayFolder="" measureGroup="Range 3" count="0" hidden="1">
      <extLst>
        <ext xmlns:x15="http://schemas.microsoft.com/office/spreadsheetml/2010/11/main" uri="{B97F6D7D-B522-45F9-BDA1-12C45D357490}">
          <x15:cacheHierarchy aggregatedColumn="179"/>
        </ext>
      </extLst>
    </cacheHierarchy>
    <cacheHierarchy uniqueName="[Measures].[Sum of Total_Quantity_In_Pieces]" caption="Sum of Total_Quantity_In_Pieces" measure="1" displayFolder="" measureGroup="Range 3" count="0" hidden="1">
      <extLst>
        <ext xmlns:x15="http://schemas.microsoft.com/office/spreadsheetml/2010/11/main" uri="{B97F6D7D-B522-45F9-BDA1-12C45D357490}">
          <x15:cacheHierarchy aggregatedColumn="178"/>
        </ext>
      </extLst>
    </cacheHierarchy>
    <cacheHierarchy uniqueName="[Measures].[Sum of Outlet_ID 2]" caption="Sum of Outlet_ID 2" measure="1" displayFolder="" measureGroup="Range 4" count="0" hidden="1"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Distinct Count of Outlet_ID 2]" caption="Distinct Count of Outlet_ID 2" measure="1" displayFolder="" measureGroup="Range 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6"/>
        </ext>
      </extLst>
    </cacheHierarchy>
    <cacheHierarchy uniqueName="[Measures].[Count of Order_ID]" caption="Count of Order_ID" measure="1" displayFolder="" measureGroup="Range 4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Distinct Count of Order_ID 3]" caption="Distinct Count of Order_ID 3" measure="1" displayFolder="" measureGroup="Range 4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Sum of Outlet_ID]" caption="Sum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Distinct Count of Outlet_ID]" caption="Distinct Count of Outlet_ID" measure="1" displayFolder="" measureGroup="Range 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Outlet_ID 3]" caption="Sum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Distinct Count of Outlet_ID 3]" caption="Distinct Count of Outlet_ID 3" measure="1" displayFolder="" measureGroup="Range 3" count="0" hidden="1">
      <extLst>
        <ext xmlns:x15="http://schemas.microsoft.com/office/spreadsheetml/2010/11/main" uri="{B97F6D7D-B522-45F9-BDA1-12C45D357490}">
          <x15:cacheHierarchy aggregatedColumn="131"/>
        </ext>
      </extLst>
    </cacheHierarchy>
    <cacheHierarchy uniqueName="[Measures].[Sum of QTY]" caption="Sum of QTY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Order_ID]" caption="Sum of Order_ID" measure="1" displayFolder="" measureGroup="Range 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5">
    <dimension measure="1" name="Measures" uniqueName="[Measures]" caption="Measures"/>
    <dimension name="Range 1" uniqueName="[Range 1]" caption="Range 1"/>
    <dimension name="Range 2" uniqueName="[Range 2]" caption="Range 2"/>
    <dimension name="Range 3" uniqueName="[Range 3]" caption="Range 3"/>
    <dimension name="Range 4" uniqueName="[Range 4]" caption="Range 4"/>
  </dimensions>
  <measureGroups count="4">
    <measureGroup name="Range 1" caption="Range 1"/>
    <measureGroup name="Range 2" caption="Range 2"/>
    <measureGroup name="Range 3" caption="Range 3"/>
    <measureGroup name="Range 4" caption="Range 4"/>
  </measureGroups>
  <maps count="4">
    <map measureGroup="0" dimension="1"/>
    <map measureGroup="1" dimension="2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F339C-600A-462E-94FF-46347B7DBFA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4:J21" firstHeaderRow="1" firstDataRow="1" firstDataCol="1" rowPageCount="2" colPageCount="1"/>
  <pivotFields count="4"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2">
    <pageField fld="1" hier="30" name="[Range 2].[Order_Date].[All]" cap="All"/>
    <pageField fld="3" hier="34" name="[Range 2].[OrderState].&amp;" cap=""/>
  </pageFields>
  <dataFields count="1">
    <dataField name="Sum of Amount" fld="2" baseField="0" baseItem="0"/>
  </dataFields>
  <formats count="2">
    <format dxfId="648">
      <pivotArea outline="0" fieldPosition="0">
        <references count="1">
          <reference field="0" count="0" selected="0"/>
        </references>
      </pivotArea>
    </format>
    <format dxfId="647">
      <pivotArea outline="0" fieldPosition="0">
        <references count="1">
          <reference field="0" count="0" selected="0"/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2" level="1">
        <member name="[Range 2].[OrderState].&amp;"/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6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3CD27-9552-4D84-B220-E2692070CD36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V5:Y88" firstHeaderRow="0" firstDataRow="1" firstDataCol="2" rowPageCount="3" colPageCount="1"/>
  <pivotFields count="7">
    <pivotField axis="axisRow" compact="0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83">
    <i>
      <x/>
      <x/>
    </i>
    <i r="1">
      <x v="1"/>
    </i>
    <i r="1">
      <x v="2"/>
    </i>
    <i r="1">
      <x v="3"/>
    </i>
    <i r="1">
      <x v="4"/>
    </i>
    <i>
      <x v="1"/>
      <x v="5"/>
    </i>
    <i r="1">
      <x v="6"/>
    </i>
    <i r="1">
      <x v="7"/>
    </i>
    <i r="1">
      <x v="8"/>
    </i>
    <i r="1">
      <x v="9"/>
    </i>
    <i r="1">
      <x v="10"/>
    </i>
    <i>
      <x v="2"/>
      <x v="11"/>
    </i>
    <i r="1">
      <x v="12"/>
    </i>
    <i r="1">
      <x v="13"/>
    </i>
    <i>
      <x v="3"/>
      <x v="14"/>
    </i>
    <i r="1">
      <x v="15"/>
    </i>
    <i r="1">
      <x v="16"/>
    </i>
    <i r="1">
      <x v="17"/>
    </i>
    <i r="1">
      <x v="18"/>
    </i>
    <i r="1">
      <x v="19"/>
    </i>
    <i>
      <x v="4"/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5"/>
      <x v="29"/>
    </i>
    <i r="1">
      <x v="30"/>
    </i>
    <i r="1">
      <x v="31"/>
    </i>
    <i>
      <x v="6"/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7"/>
      <x v="41"/>
    </i>
    <i r="1">
      <x v="42"/>
    </i>
    <i r="1">
      <x v="43"/>
    </i>
    <i r="1">
      <x v="44"/>
    </i>
    <i r="1">
      <x v="45"/>
    </i>
    <i r="1">
      <x v="46"/>
    </i>
    <i>
      <x v="8"/>
      <x v="47"/>
    </i>
    <i r="1">
      <x v="48"/>
    </i>
    <i r="1">
      <x v="49"/>
    </i>
    <i r="1">
      <x v="50"/>
    </i>
    <i>
      <x v="9"/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>
      <x v="10"/>
      <x v="62"/>
    </i>
    <i r="1">
      <x v="63"/>
    </i>
    <i r="1">
      <x v="64"/>
    </i>
    <i r="1">
      <x v="65"/>
    </i>
    <i r="1">
      <x v="66"/>
    </i>
    <i>
      <x v="11"/>
      <x v="67"/>
    </i>
    <i r="1">
      <x v="68"/>
    </i>
    <i r="1">
      <x v="69"/>
    </i>
    <i r="1">
      <x v="70"/>
    </i>
    <i r="1">
      <x v="71"/>
    </i>
    <i r="1">
      <x v="72"/>
    </i>
    <i>
      <x v="12"/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>
      <x v="13"/>
      <x v="81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81" name="[Range 2].[Total_Quantity].&amp;" cap="(blank)"/>
    <pageField fld="1" hier="30" name="[Range 2].[Order_Date].[All]" cap="All"/>
    <pageField fld="5" hier="75" name="[Range 2].[Sku_Placed].[All]" cap="All"/>
  </pageFields>
  <dataFields count="2">
    <dataField name="Distinct Count of Outlet_ID" fld="4" subtotal="count" baseField="3" baseItem="2">
      <extLst>
        <ext xmlns:x15="http://schemas.microsoft.com/office/spreadsheetml/2010/11/main" uri="{FABC7310-3BB5-11E1-824E-6D434824019B}">
          <x15:dataField isCountDistinct="1"/>
        </ext>
      </extLst>
    </dataField>
    <dataField name="Sum of Amount" fld="2" baseField="0" baseItem="0"/>
  </dataFields>
  <formats count="7">
    <format dxfId="655">
      <pivotArea type="all" dataOnly="0" outline="0" fieldPosition="0"/>
    </format>
    <format dxfId="654">
      <pivotArea outline="0" collapsedLevelsAreSubtotals="1" fieldPosition="0"/>
    </format>
    <format dxfId="653">
      <pivotArea field="0" type="button" dataOnly="0" labelOnly="1" outline="0" axis="axisRow" fieldPosition="0"/>
    </format>
    <format dxfId="652">
      <pivotArea dataOnly="0" labelOnly="1" outline="0" fieldPosition="0">
        <references count="1">
          <reference field="0" count="0"/>
        </references>
      </pivotArea>
    </format>
    <format dxfId="651">
      <pivotArea dataOnly="0" labelOnly="1" grandRow="1" outline="0" fieldPosition="0"/>
    </format>
    <format dxfId="6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49">
      <pivotArea dataOnly="0" labelOnly="1" outline="0" fieldPosition="0">
        <references count="1">
          <reference field="0" count="0"/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Range 2].[Sku_Placed].&amp;[UG Pimple Patch 72Dots]"/>
        <member name="[Range 2].[Sku_Placed].&amp;[UY Pimple Patch 72DOTS]"/>
        <member name="[Range 2].[Sku_Placed].&amp;[UY Acne Pimple Patch Invisible Facial 36Dots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>
      <members count="21" level="1">
        <member name="[Range 2].[Total_Quantity].&amp;"/>
        <member name="[Range 2].[Total_Quantity].&amp;[3]"/>
        <member name="[Range 2].[Total_Quantity].&amp;[4]"/>
        <member name="[Range 2].[Total_Quantity].&amp;[5]"/>
        <member name="[Range 2].[Total_Quantity].&amp;[6]"/>
        <member name="[Range 2].[Total_Quantity].&amp;[7]"/>
        <member name="[Range 2].[Total_Quantity].&amp;[8]"/>
        <member name="[Range 2].[Total_Quantity].&amp;[9]"/>
        <member name="[Range 2].[Total_Quantity].&amp;[10]"/>
        <member name="[Range 2].[Total_Quantity].&amp;[11]"/>
        <member name="[Range 2].[Total_Quantity].&amp;[12]"/>
        <member name="[Range 2].[Total_Quantity].&amp;[14]"/>
        <member name="[Range 2].[Total_Quantity].&amp;[24]"/>
        <member name="[Range 2].[Total_Quantity].&amp;[36]"/>
        <member name="[Range 2].[Total_Quantity].&amp;[48]"/>
        <member name="[Range 2].[Total_Quantity].&amp;[60]"/>
        <member name="[Range 2].[Total_Quantity].&amp;[72]"/>
        <member name=""/>
        <member name="[Range 2].[Total_Quantity].&amp;[96]"/>
        <member name="[Range 2].[Total_Quantity].&amp;[160]"/>
        <member name="[Range 2].[Total_Quantity].&amp;[384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utlet_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6"/>
    <rowHierarchyUsage hierarchyUsage="6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03CCA-4D09-4A10-AE30-D2ABD8129D99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4:N21" firstHeaderRow="1" firstDataRow="1" firstDataCol="1" rowPageCount="2" colPageCount="1"/>
  <pivotFields count="4"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2">
    <pageField fld="1" hier="30" name="[Range 2].[Order_Date].[All]" cap="All"/>
    <pageField fld="3" hier="34" name="[Range 2].[OrderState].[All]" cap="All"/>
  </pageFields>
  <dataFields count="1">
    <dataField name="Sum of Amount" fld="2" baseField="0" baseItem="0"/>
  </dataFields>
  <formats count="4">
    <format dxfId="659">
      <pivotArea outline="0" fieldPosition="0">
        <references count="1">
          <reference field="0" count="0" selected="0"/>
        </references>
      </pivotArea>
    </format>
    <format dxfId="658">
      <pivotArea outline="0" fieldPosition="0">
        <references count="1">
          <reference field="0" count="0" selected="0"/>
        </references>
      </pivotArea>
    </format>
    <format dxfId="657">
      <pivotArea dataOnly="0" labelOnly="1" outline="0" fieldPosition="0">
        <references count="1">
          <reference field="0" count="0"/>
        </references>
      </pivotArea>
    </format>
    <format dxfId="656">
      <pivotArea dataOnly="0" labelOnly="1" outline="0" fieldPosition="0">
        <references count="1">
          <reference field="0" count="0"/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6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A2273-5F0E-4652-86B6-474886BC62F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130:AE148" firstHeaderRow="1" firstDataRow="2" firstDataCol="1" rowPageCount="1" colPageCount="1"/>
  <pivotFields count="4"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"/>
  </colFields>
  <col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colItems>
  <pageFields count="1">
    <pageField fld="3" hier="34" name="[Range 2].[OrderState].[All]" cap="All"/>
  </pageFields>
  <dataFields count="1">
    <dataField name="Sum of Amount" fld="2" baseField="0" baseItem="0" numFmtId="1"/>
  </dataFields>
  <formats count="2">
    <format dxfId="661">
      <pivotArea outline="0" collapsedLevelsAreSubtotals="1" fieldPosition="0"/>
    </format>
    <format dxfId="660">
      <pivotArea outline="0" collapsedLevelsAreSubtotals="1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6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FE267-993B-4AA5-8218-C52BFF5BA50A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G4:AO12" firstHeaderRow="1" firstDataRow="2" firstDataCol="1" rowPageCount="1" colPageCount="1"/>
  <pivotFields count="4">
    <pivotField axis="axisRow" compact="0" allDrilled="1" outline="0" subtotalTop="0" showAll="0" dataSourceSort="1" defaultSubtotal="0" defaultAttributeDrillState="1">
      <items count="6">
        <item s="1" x="0"/>
        <item s="1" x="1"/>
        <item s="1" x="2"/>
        <item s="1" x="3"/>
        <item s="1" x="4"/>
        <item s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1" hier="30" name="[Range 2].[Order_Date].[All]" cap="All"/>
  </pageFields>
  <dataFields count="1">
    <dataField name="Sum of Amount" fld="2" baseField="0" baseItem="0" numFmtId="1"/>
  </dataFields>
  <formats count="16">
    <format dxfId="677">
      <pivotArea type="all" dataOnly="0" outline="0" fieldPosition="0"/>
    </format>
    <format dxfId="676">
      <pivotArea outline="0" collapsedLevelsAreSubtotals="1" fieldPosition="0"/>
    </format>
    <format dxfId="675">
      <pivotArea field="0" type="button" dataOnly="0" labelOnly="1" outline="0" axis="axisRow" fieldPosition="0"/>
    </format>
    <format dxfId="674">
      <pivotArea dataOnly="0" labelOnly="1" outline="0" fieldPosition="0">
        <references count="1">
          <reference field="0" count="0"/>
        </references>
      </pivotArea>
    </format>
    <format dxfId="673">
      <pivotArea dataOnly="0" labelOnly="1" grandRow="1" outline="0" fieldPosition="0"/>
    </format>
    <format dxfId="67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71">
      <pivotArea outline="0" collapsedLevelsAreSubtotals="1" fieldPosition="0"/>
    </format>
    <format dxfId="670">
      <pivotArea field="0" type="button" dataOnly="0" labelOnly="1" outline="0" axis="axisRow" fieldPosition="0"/>
    </format>
    <format dxfId="669">
      <pivotArea dataOnly="0" labelOnly="1" outline="0" fieldPosition="0">
        <references count="1">
          <reference field="0" count="0"/>
        </references>
      </pivotArea>
    </format>
    <format dxfId="668">
      <pivotArea dataOnly="0" labelOnly="1" grandRow="1" outline="0" fieldPosition="0"/>
    </format>
    <format dxfId="667">
      <pivotArea dataOnly="0" labelOnly="1" outline="0" fieldPosition="0">
        <references count="1">
          <reference field="3" count="0"/>
        </references>
      </pivotArea>
    </format>
    <format dxfId="666">
      <pivotArea dataOnly="0" labelOnly="1" grandCol="1" outline="0" fieldPosition="0"/>
    </format>
    <format dxfId="665">
      <pivotArea dataOnly="0" labelOnly="1" outline="0" fieldPosition="0">
        <references count="1">
          <reference field="0" count="0"/>
        </references>
      </pivotArea>
    </format>
    <format dxfId="664">
      <pivotArea outline="0" collapsedLevelsAreSubtotals="1" fieldPosition="0"/>
    </format>
    <format dxfId="663">
      <pivotArea outline="0" collapsedLevelsAreSubtotals="1" fieldPosition="0"/>
    </format>
    <format dxfId="662">
      <pivotArea dataOnly="0" labelOnly="1" outline="0" fieldPosition="0">
        <references count="1">
          <reference field="0" count="0"/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6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8C234-84A1-4BBA-B94F-F96802FCCCD1}" name="PivotTable9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gridDropZones="1" multipleFieldFilters="0">
  <location ref="A4:C127" firstHeaderRow="2" firstDataRow="2" firstDataCol="2" rowPageCount="1" colPageCount="1"/>
  <pivotFields count="5">
    <pivotField compact="0" allDrilled="1" outline="0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4"/>
  </rowFields>
  <rowItems count="122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88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>
      <x v="98"/>
      <x v="98"/>
    </i>
    <i>
      <x v="99"/>
      <x v="99"/>
    </i>
    <i>
      <x v="100"/>
      <x v="100"/>
    </i>
    <i>
      <x v="101"/>
      <x v="101"/>
    </i>
    <i>
      <x v="102"/>
      <x v="102"/>
    </i>
    <i>
      <x v="103"/>
      <x v="103"/>
    </i>
    <i>
      <x v="104"/>
      <x v="104"/>
    </i>
    <i>
      <x v="105"/>
      <x v="105"/>
    </i>
    <i>
      <x v="106"/>
      <x v="106"/>
    </i>
    <i>
      <x v="107"/>
      <x v="107"/>
    </i>
    <i>
      <x v="108"/>
      <x v="108"/>
    </i>
    <i>
      <x v="109"/>
      <x v="109"/>
    </i>
    <i>
      <x v="110"/>
      <x v="110"/>
    </i>
    <i>
      <x v="111"/>
      <x v="111"/>
    </i>
    <i>
      <x v="112"/>
      <x v="112"/>
    </i>
    <i>
      <x v="113"/>
      <x v="113"/>
    </i>
    <i>
      <x v="114"/>
      <x v="114"/>
    </i>
    <i>
      <x v="115"/>
      <x v="115"/>
    </i>
    <i>
      <x v="116"/>
      <x v="116"/>
    </i>
    <i>
      <x v="117"/>
      <x v="117"/>
    </i>
    <i>
      <x v="118"/>
      <x v="118"/>
    </i>
    <i>
      <x v="119"/>
      <x v="119"/>
    </i>
    <i>
      <x v="120"/>
      <x v="120"/>
    </i>
    <i t="grand">
      <x/>
    </i>
  </rowItems>
  <colItems count="1">
    <i/>
  </colItems>
  <pageFields count="1">
    <pageField fld="2" hier="30" name="[Range 2].[Order_Date].[All]" cap="All"/>
  </pageFields>
  <dataFields count="1">
    <dataField name="Sum of Amount" fld="3" baseField="0" baseItem="0" numFmtId="1"/>
  </dataFields>
  <formats count="105">
    <format dxfId="782">
      <pivotArea type="all" dataOnly="0" outline="0" fieldPosition="0"/>
    </format>
    <format dxfId="781">
      <pivotArea outline="0" collapsedLevelsAreSubtotals="1" fieldPosition="0"/>
    </format>
    <format dxfId="780">
      <pivotArea type="origin" dataOnly="0" labelOnly="1" outline="0" fieldPosition="0"/>
    </format>
    <format dxfId="779">
      <pivotArea field="1" type="button" dataOnly="0" labelOnly="1" outline="0" axis="axisRow" fieldPosition="0"/>
    </format>
    <format dxfId="778">
      <pivotArea dataOnly="0" labelOnly="1" outline="0" fieldPosition="0">
        <references count="1">
          <reference field="1" count="29">
            <x v="1"/>
            <x v="2"/>
            <x v="3"/>
            <x v="5"/>
            <x v="7"/>
            <x v="8"/>
            <x v="9"/>
            <x v="11"/>
            <x v="12"/>
            <x v="14"/>
            <x v="15"/>
            <x v="16"/>
            <x v="17"/>
            <x v="18"/>
            <x v="19"/>
            <x v="21"/>
            <x v="22"/>
            <x v="23"/>
            <x v="24"/>
            <x v="26"/>
            <x v="27"/>
            <x v="29"/>
            <x v="31"/>
            <x v="32"/>
            <x v="33"/>
            <x v="34"/>
            <x v="35"/>
            <x v="36"/>
            <x v="38"/>
          </reference>
        </references>
      </pivotArea>
    </format>
    <format dxfId="777">
      <pivotArea dataOnly="0" labelOnly="1" outline="0" fieldPosition="0">
        <references count="1">
          <reference field="1" count="27"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9"/>
            <x v="61"/>
            <x v="65"/>
            <x v="66"/>
            <x v="67"/>
            <x v="68"/>
            <x v="70"/>
            <x v="74"/>
            <x v="75"/>
            <x v="76"/>
          </reference>
        </references>
      </pivotArea>
    </format>
    <format dxfId="776">
      <pivotArea dataOnly="0" labelOnly="1" grandRow="1" outline="0" fieldPosition="0"/>
    </format>
    <format dxfId="775">
      <pivotArea type="topRight" dataOnly="0" labelOnly="1" outline="0" fieldPosition="0"/>
    </format>
    <format dxfId="774">
      <pivotArea outline="0" collapsedLevelsAreSubtotals="1" fieldPosition="0"/>
    </format>
    <format dxfId="773">
      <pivotArea outline="0" collapsedLevelsAreSubtotals="1" fieldPosition="0"/>
    </format>
    <format dxfId="772">
      <pivotArea field="1" type="button" dataOnly="0" labelOnly="1" outline="0" axis="axisRow" fieldPosition="0"/>
    </format>
    <format dxfId="771">
      <pivotArea field="4" type="button" dataOnly="0" labelOnly="1" outline="0" axis="axisRow" fieldPosition="1"/>
    </format>
    <format dxfId="770">
      <pivotArea dataOnly="0" labelOnly="1" outline="0" fieldPosition="0">
        <references count="1">
          <reference field="1" count="50"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6"/>
            <x v="27"/>
            <x v="28"/>
            <x v="29"/>
            <x v="31"/>
            <x v="32"/>
            <x v="33"/>
            <x v="34"/>
            <x v="35"/>
            <x v="36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769">
      <pivotArea dataOnly="0" labelOnly="1" outline="0" fieldPosition="0">
        <references count="1">
          <reference field="1" count="40">
            <x v="55"/>
            <x v="56"/>
            <x v="59"/>
            <x v="60"/>
            <x v="61"/>
            <x v="63"/>
            <x v="65"/>
            <x v="66"/>
            <x v="67"/>
            <x v="68"/>
            <x v="69"/>
            <x v="70"/>
            <x v="72"/>
            <x v="73"/>
            <x v="74"/>
            <x v="75"/>
            <x v="76"/>
            <x v="77"/>
            <x v="78"/>
            <x v="79"/>
            <x v="80"/>
            <x v="82"/>
            <x v="83"/>
            <x v="84"/>
            <x v="85"/>
            <x v="86"/>
            <x v="88"/>
            <x v="89"/>
            <x v="92"/>
            <x v="93"/>
            <x v="94"/>
            <x v="95"/>
            <x v="98"/>
            <x v="100"/>
            <x v="106"/>
            <x v="107"/>
            <x v="108"/>
            <x v="110"/>
            <x v="112"/>
            <x v="113"/>
          </reference>
        </references>
      </pivotArea>
    </format>
    <format dxfId="768">
      <pivotArea dataOnly="0" labelOnly="1" grandRow="1" outline="0" fieldPosition="0"/>
    </format>
    <format dxfId="767">
      <pivotArea dataOnly="0" labelOnly="1" outline="0" fieldPosition="0">
        <references count="2">
          <reference field="1" count="1" selected="0">
            <x v="1"/>
          </reference>
          <reference field="4" count="1">
            <x v="1"/>
          </reference>
        </references>
      </pivotArea>
    </format>
    <format dxfId="766">
      <pivotArea dataOnly="0" labelOnly="1" outline="0" fieldPosition="0">
        <references count="2">
          <reference field="1" count="1" selected="0">
            <x v="2"/>
          </reference>
          <reference field="4" count="1">
            <x v="2"/>
          </reference>
        </references>
      </pivotArea>
    </format>
    <format dxfId="765">
      <pivotArea dataOnly="0" labelOnly="1" outline="0" fieldPosition="0">
        <references count="2">
          <reference field="1" count="1" selected="0">
            <x v="3"/>
          </reference>
          <reference field="4" count="1">
            <x v="3"/>
          </reference>
        </references>
      </pivotArea>
    </format>
    <format dxfId="764">
      <pivotArea dataOnly="0" labelOnly="1" outline="0" fieldPosition="0">
        <references count="2">
          <reference field="1" count="1" selected="0">
            <x v="4"/>
          </reference>
          <reference field="4" count="1">
            <x v="4"/>
          </reference>
        </references>
      </pivotArea>
    </format>
    <format dxfId="763">
      <pivotArea dataOnly="0" labelOnly="1" outline="0" fieldPosition="0">
        <references count="2">
          <reference field="1" count="1" selected="0">
            <x v="5"/>
          </reference>
          <reference field="4" count="1">
            <x v="5"/>
          </reference>
        </references>
      </pivotArea>
    </format>
    <format dxfId="762">
      <pivotArea dataOnly="0" labelOnly="1" outline="0" fieldPosition="0">
        <references count="2">
          <reference field="1" count="1" selected="0">
            <x v="6"/>
          </reference>
          <reference field="4" count="1">
            <x v="6"/>
          </reference>
        </references>
      </pivotArea>
    </format>
    <format dxfId="761">
      <pivotArea dataOnly="0" labelOnly="1" outline="0" fieldPosition="0">
        <references count="2">
          <reference field="1" count="1" selected="0">
            <x v="7"/>
          </reference>
          <reference field="4" count="1">
            <x v="7"/>
          </reference>
        </references>
      </pivotArea>
    </format>
    <format dxfId="760">
      <pivotArea dataOnly="0" labelOnly="1" outline="0" fieldPosition="0">
        <references count="2">
          <reference field="1" count="1" selected="0">
            <x v="8"/>
          </reference>
          <reference field="4" count="1">
            <x v="8"/>
          </reference>
        </references>
      </pivotArea>
    </format>
    <format dxfId="759">
      <pivotArea dataOnly="0" labelOnly="1" outline="0" fieldPosition="0">
        <references count="2">
          <reference field="1" count="1" selected="0">
            <x v="9"/>
          </reference>
          <reference field="4" count="1">
            <x v="9"/>
          </reference>
        </references>
      </pivotArea>
    </format>
    <format dxfId="758">
      <pivotArea dataOnly="0" labelOnly="1" outline="0" fieldPosition="0">
        <references count="2">
          <reference field="1" count="1" selected="0">
            <x v="11"/>
          </reference>
          <reference field="4" count="1">
            <x v="11"/>
          </reference>
        </references>
      </pivotArea>
    </format>
    <format dxfId="757">
      <pivotArea dataOnly="0" labelOnly="1" outline="0" fieldPosition="0">
        <references count="2">
          <reference field="1" count="1" selected="0">
            <x v="12"/>
          </reference>
          <reference field="4" count="1">
            <x v="12"/>
          </reference>
        </references>
      </pivotArea>
    </format>
    <format dxfId="756">
      <pivotArea dataOnly="0" labelOnly="1" outline="0" fieldPosition="0">
        <references count="2">
          <reference field="1" count="1" selected="0">
            <x v="13"/>
          </reference>
          <reference field="4" count="1">
            <x v="13"/>
          </reference>
        </references>
      </pivotArea>
    </format>
    <format dxfId="755">
      <pivotArea dataOnly="0" labelOnly="1" outline="0" fieldPosition="0">
        <references count="2">
          <reference field="1" count="1" selected="0">
            <x v="14"/>
          </reference>
          <reference field="4" count="1">
            <x v="14"/>
          </reference>
        </references>
      </pivotArea>
    </format>
    <format dxfId="754">
      <pivotArea dataOnly="0" labelOnly="1" outline="0" fieldPosition="0">
        <references count="2">
          <reference field="1" count="1" selected="0">
            <x v="15"/>
          </reference>
          <reference field="4" count="1">
            <x v="15"/>
          </reference>
        </references>
      </pivotArea>
    </format>
    <format dxfId="753">
      <pivotArea dataOnly="0" labelOnly="1" outline="0" fieldPosition="0">
        <references count="2">
          <reference field="1" count="1" selected="0">
            <x v="16"/>
          </reference>
          <reference field="4" count="1">
            <x v="16"/>
          </reference>
        </references>
      </pivotArea>
    </format>
    <format dxfId="752">
      <pivotArea dataOnly="0" labelOnly="1" outline="0" fieldPosition="0">
        <references count="2">
          <reference field="1" count="1" selected="0">
            <x v="17"/>
          </reference>
          <reference field="4" count="1">
            <x v="17"/>
          </reference>
        </references>
      </pivotArea>
    </format>
    <format dxfId="751">
      <pivotArea dataOnly="0" labelOnly="1" outline="0" fieldPosition="0">
        <references count="2">
          <reference field="1" count="1" selected="0">
            <x v="18"/>
          </reference>
          <reference field="4" count="1">
            <x v="18"/>
          </reference>
        </references>
      </pivotArea>
    </format>
    <format dxfId="750">
      <pivotArea dataOnly="0" labelOnly="1" outline="0" fieldPosition="0">
        <references count="2">
          <reference field="1" count="1" selected="0">
            <x v="19"/>
          </reference>
          <reference field="4" count="1">
            <x v="19"/>
          </reference>
        </references>
      </pivotArea>
    </format>
    <format dxfId="749">
      <pivotArea dataOnly="0" labelOnly="1" outline="0" fieldPosition="0">
        <references count="2">
          <reference field="1" count="1" selected="0">
            <x v="20"/>
          </reference>
          <reference field="4" count="1">
            <x v="20"/>
          </reference>
        </references>
      </pivotArea>
    </format>
    <format dxfId="748">
      <pivotArea dataOnly="0" labelOnly="1" outline="0" fieldPosition="0">
        <references count="2">
          <reference field="1" count="1" selected="0">
            <x v="21"/>
          </reference>
          <reference field="4" count="1">
            <x v="21"/>
          </reference>
        </references>
      </pivotArea>
    </format>
    <format dxfId="747">
      <pivotArea dataOnly="0" labelOnly="1" outline="0" fieldPosition="0">
        <references count="2">
          <reference field="1" count="1" selected="0">
            <x v="22"/>
          </reference>
          <reference field="4" count="1">
            <x v="22"/>
          </reference>
        </references>
      </pivotArea>
    </format>
    <format dxfId="746">
      <pivotArea dataOnly="0" labelOnly="1" outline="0" fieldPosition="0">
        <references count="2">
          <reference field="1" count="1" selected="0">
            <x v="23"/>
          </reference>
          <reference field="4" count="1">
            <x v="23"/>
          </reference>
        </references>
      </pivotArea>
    </format>
    <format dxfId="745">
      <pivotArea dataOnly="0" labelOnly="1" outline="0" fieldPosition="0">
        <references count="2">
          <reference field="1" count="1" selected="0">
            <x v="24"/>
          </reference>
          <reference field="4" count="1">
            <x v="24"/>
          </reference>
        </references>
      </pivotArea>
    </format>
    <format dxfId="744">
      <pivotArea dataOnly="0" labelOnly="1" outline="0" fieldPosition="0">
        <references count="2">
          <reference field="1" count="1" selected="0">
            <x v="26"/>
          </reference>
          <reference field="4" count="1">
            <x v="26"/>
          </reference>
        </references>
      </pivotArea>
    </format>
    <format dxfId="743">
      <pivotArea dataOnly="0" labelOnly="1" outline="0" fieldPosition="0">
        <references count="2">
          <reference field="1" count="1" selected="0">
            <x v="27"/>
          </reference>
          <reference field="4" count="1">
            <x v="27"/>
          </reference>
        </references>
      </pivotArea>
    </format>
    <format dxfId="742">
      <pivotArea dataOnly="0" labelOnly="1" outline="0" fieldPosition="0">
        <references count="2">
          <reference field="1" count="1" selected="0">
            <x v="28"/>
          </reference>
          <reference field="4" count="1">
            <x v="28"/>
          </reference>
        </references>
      </pivotArea>
    </format>
    <format dxfId="741">
      <pivotArea dataOnly="0" labelOnly="1" outline="0" fieldPosition="0">
        <references count="2">
          <reference field="1" count="1" selected="0">
            <x v="29"/>
          </reference>
          <reference field="4" count="1">
            <x v="29"/>
          </reference>
        </references>
      </pivotArea>
    </format>
    <format dxfId="740">
      <pivotArea dataOnly="0" labelOnly="1" outline="0" fieldPosition="0">
        <references count="2">
          <reference field="1" count="1" selected="0">
            <x v="31"/>
          </reference>
          <reference field="4" count="1">
            <x v="31"/>
          </reference>
        </references>
      </pivotArea>
    </format>
    <format dxfId="739">
      <pivotArea dataOnly="0" labelOnly="1" outline="0" fieldPosition="0">
        <references count="2">
          <reference field="1" count="1" selected="0">
            <x v="32"/>
          </reference>
          <reference field="4" count="1">
            <x v="32"/>
          </reference>
        </references>
      </pivotArea>
    </format>
    <format dxfId="738">
      <pivotArea dataOnly="0" labelOnly="1" outline="0" fieldPosition="0">
        <references count="2">
          <reference field="1" count="1" selected="0">
            <x v="33"/>
          </reference>
          <reference field="4" count="1">
            <x v="33"/>
          </reference>
        </references>
      </pivotArea>
    </format>
    <format dxfId="737">
      <pivotArea dataOnly="0" labelOnly="1" outline="0" fieldPosition="0">
        <references count="2">
          <reference field="1" count="1" selected="0">
            <x v="34"/>
          </reference>
          <reference field="4" count="1">
            <x v="34"/>
          </reference>
        </references>
      </pivotArea>
    </format>
    <format dxfId="736">
      <pivotArea dataOnly="0" labelOnly="1" outline="0" fieldPosition="0">
        <references count="2">
          <reference field="1" count="1" selected="0">
            <x v="35"/>
          </reference>
          <reference field="4" count="1">
            <x v="35"/>
          </reference>
        </references>
      </pivotArea>
    </format>
    <format dxfId="735">
      <pivotArea dataOnly="0" labelOnly="1" outline="0" fieldPosition="0">
        <references count="2">
          <reference field="1" count="1" selected="0">
            <x v="36"/>
          </reference>
          <reference field="4" count="1">
            <x v="36"/>
          </reference>
        </references>
      </pivotArea>
    </format>
    <format dxfId="734">
      <pivotArea dataOnly="0" labelOnly="1" outline="0" fieldPosition="0">
        <references count="2">
          <reference field="1" count="1" selected="0">
            <x v="38"/>
          </reference>
          <reference field="4" count="1">
            <x v="38"/>
          </reference>
        </references>
      </pivotArea>
    </format>
    <format dxfId="733">
      <pivotArea dataOnly="0" labelOnly="1" outline="0" fieldPosition="0">
        <references count="2">
          <reference field="1" count="1" selected="0">
            <x v="39"/>
          </reference>
          <reference field="4" count="1">
            <x v="39"/>
          </reference>
        </references>
      </pivotArea>
    </format>
    <format dxfId="732">
      <pivotArea dataOnly="0" labelOnly="1" outline="0" fieldPosition="0">
        <references count="2">
          <reference field="1" count="1" selected="0">
            <x v="40"/>
          </reference>
          <reference field="4" count="1">
            <x v="40"/>
          </reference>
        </references>
      </pivotArea>
    </format>
    <format dxfId="731">
      <pivotArea dataOnly="0" labelOnly="1" outline="0" fieldPosition="0">
        <references count="2">
          <reference field="1" count="1" selected="0">
            <x v="41"/>
          </reference>
          <reference field="4" count="1">
            <x v="41"/>
          </reference>
        </references>
      </pivotArea>
    </format>
    <format dxfId="730">
      <pivotArea dataOnly="0" labelOnly="1" outline="0" fieldPosition="0">
        <references count="2">
          <reference field="1" count="1" selected="0">
            <x v="42"/>
          </reference>
          <reference field="4" count="1">
            <x v="42"/>
          </reference>
        </references>
      </pivotArea>
    </format>
    <format dxfId="729">
      <pivotArea dataOnly="0" labelOnly="1" outline="0" fieldPosition="0">
        <references count="2">
          <reference field="1" count="1" selected="0">
            <x v="43"/>
          </reference>
          <reference field="4" count="1">
            <x v="43"/>
          </reference>
        </references>
      </pivotArea>
    </format>
    <format dxfId="728">
      <pivotArea dataOnly="0" labelOnly="1" outline="0" fieldPosition="0">
        <references count="2">
          <reference field="1" count="1" selected="0">
            <x v="44"/>
          </reference>
          <reference field="4" count="1">
            <x v="44"/>
          </reference>
        </references>
      </pivotArea>
    </format>
    <format dxfId="727">
      <pivotArea dataOnly="0" labelOnly="1" outline="0" fieldPosition="0">
        <references count="2">
          <reference field="1" count="1" selected="0">
            <x v="45"/>
          </reference>
          <reference field="4" count="1">
            <x v="45"/>
          </reference>
        </references>
      </pivotArea>
    </format>
    <format dxfId="726">
      <pivotArea dataOnly="0" labelOnly="1" outline="0" fieldPosition="0">
        <references count="2">
          <reference field="1" count="1" selected="0">
            <x v="46"/>
          </reference>
          <reference field="4" count="1">
            <x v="46"/>
          </reference>
        </references>
      </pivotArea>
    </format>
    <format dxfId="725">
      <pivotArea dataOnly="0" labelOnly="1" outline="0" fieldPosition="0">
        <references count="2">
          <reference field="1" count="1" selected="0">
            <x v="47"/>
          </reference>
          <reference field="4" count="1">
            <x v="47"/>
          </reference>
        </references>
      </pivotArea>
    </format>
    <format dxfId="724">
      <pivotArea dataOnly="0" labelOnly="1" outline="0" fieldPosition="0">
        <references count="2">
          <reference field="1" count="1" selected="0">
            <x v="48"/>
          </reference>
          <reference field="4" count="1">
            <x v="48"/>
          </reference>
        </references>
      </pivotArea>
    </format>
    <format dxfId="723">
      <pivotArea dataOnly="0" labelOnly="1" outline="0" fieldPosition="0">
        <references count="2">
          <reference field="1" count="1" selected="0">
            <x v="49"/>
          </reference>
          <reference field="4" count="1">
            <x v="49"/>
          </reference>
        </references>
      </pivotArea>
    </format>
    <format dxfId="722">
      <pivotArea dataOnly="0" labelOnly="1" outline="0" fieldPosition="0">
        <references count="2">
          <reference field="1" count="1" selected="0">
            <x v="50"/>
          </reference>
          <reference field="4" count="1">
            <x v="50"/>
          </reference>
        </references>
      </pivotArea>
    </format>
    <format dxfId="721">
      <pivotArea dataOnly="0" labelOnly="1" outline="0" fieldPosition="0">
        <references count="2">
          <reference field="1" count="1" selected="0">
            <x v="51"/>
          </reference>
          <reference field="4" count="1">
            <x v="51"/>
          </reference>
        </references>
      </pivotArea>
    </format>
    <format dxfId="720">
      <pivotArea dataOnly="0" labelOnly="1" outline="0" fieldPosition="0">
        <references count="2">
          <reference field="1" count="1" selected="0">
            <x v="52"/>
          </reference>
          <reference field="4" count="1">
            <x v="52"/>
          </reference>
        </references>
      </pivotArea>
    </format>
    <format dxfId="719">
      <pivotArea dataOnly="0" labelOnly="1" outline="0" fieldPosition="0">
        <references count="2">
          <reference field="1" count="1" selected="0">
            <x v="53"/>
          </reference>
          <reference field="4" count="1">
            <x v="53"/>
          </reference>
        </references>
      </pivotArea>
    </format>
    <format dxfId="718">
      <pivotArea dataOnly="0" labelOnly="1" outline="0" fieldPosition="0">
        <references count="2">
          <reference field="1" count="1" selected="0">
            <x v="54"/>
          </reference>
          <reference field="4" count="1">
            <x v="54"/>
          </reference>
        </references>
      </pivotArea>
    </format>
    <format dxfId="717">
      <pivotArea dataOnly="0" labelOnly="1" outline="0" fieldPosition="0">
        <references count="2">
          <reference field="1" count="1" selected="0">
            <x v="55"/>
          </reference>
          <reference field="4" count="1">
            <x v="55"/>
          </reference>
        </references>
      </pivotArea>
    </format>
    <format dxfId="716">
      <pivotArea dataOnly="0" labelOnly="1" outline="0" fieldPosition="0">
        <references count="2">
          <reference field="1" count="1" selected="0">
            <x v="56"/>
          </reference>
          <reference field="4" count="1">
            <x v="56"/>
          </reference>
        </references>
      </pivotArea>
    </format>
    <format dxfId="715">
      <pivotArea dataOnly="0" labelOnly="1" outline="0" fieldPosition="0">
        <references count="2">
          <reference field="1" count="1" selected="0">
            <x v="59"/>
          </reference>
          <reference field="4" count="1">
            <x v="59"/>
          </reference>
        </references>
      </pivotArea>
    </format>
    <format dxfId="714">
      <pivotArea dataOnly="0" labelOnly="1" outline="0" fieldPosition="0">
        <references count="2">
          <reference field="1" count="1" selected="0">
            <x v="60"/>
          </reference>
          <reference field="4" count="1">
            <x v="60"/>
          </reference>
        </references>
      </pivotArea>
    </format>
    <format dxfId="713">
      <pivotArea dataOnly="0" labelOnly="1" outline="0" fieldPosition="0">
        <references count="2">
          <reference field="1" count="1" selected="0">
            <x v="61"/>
          </reference>
          <reference field="4" count="1">
            <x v="61"/>
          </reference>
        </references>
      </pivotArea>
    </format>
    <format dxfId="712">
      <pivotArea dataOnly="0" labelOnly="1" outline="0" fieldPosition="0">
        <references count="2">
          <reference field="1" count="1" selected="0">
            <x v="63"/>
          </reference>
          <reference field="4" count="1">
            <x v="63"/>
          </reference>
        </references>
      </pivotArea>
    </format>
    <format dxfId="711">
      <pivotArea dataOnly="0" labelOnly="1" outline="0" fieldPosition="0">
        <references count="2">
          <reference field="1" count="1" selected="0">
            <x v="65"/>
          </reference>
          <reference field="4" count="1">
            <x v="65"/>
          </reference>
        </references>
      </pivotArea>
    </format>
    <format dxfId="710">
      <pivotArea dataOnly="0" labelOnly="1" outline="0" fieldPosition="0">
        <references count="2">
          <reference field="1" count="1" selected="0">
            <x v="66"/>
          </reference>
          <reference field="4" count="1">
            <x v="66"/>
          </reference>
        </references>
      </pivotArea>
    </format>
    <format dxfId="709">
      <pivotArea dataOnly="0" labelOnly="1" outline="0" fieldPosition="0">
        <references count="2">
          <reference field="1" count="1" selected="0">
            <x v="67"/>
          </reference>
          <reference field="4" count="1">
            <x v="67"/>
          </reference>
        </references>
      </pivotArea>
    </format>
    <format dxfId="708">
      <pivotArea dataOnly="0" labelOnly="1" outline="0" fieldPosition="0">
        <references count="2">
          <reference field="1" count="1" selected="0">
            <x v="68"/>
          </reference>
          <reference field="4" count="1">
            <x v="68"/>
          </reference>
        </references>
      </pivotArea>
    </format>
    <format dxfId="707">
      <pivotArea dataOnly="0" labelOnly="1" outline="0" fieldPosition="0">
        <references count="2">
          <reference field="1" count="1" selected="0">
            <x v="69"/>
          </reference>
          <reference field="4" count="1">
            <x v="69"/>
          </reference>
        </references>
      </pivotArea>
    </format>
    <format dxfId="706">
      <pivotArea dataOnly="0" labelOnly="1" outline="0" fieldPosition="0">
        <references count="2">
          <reference field="1" count="1" selected="0">
            <x v="70"/>
          </reference>
          <reference field="4" count="1">
            <x v="70"/>
          </reference>
        </references>
      </pivotArea>
    </format>
    <format dxfId="705">
      <pivotArea dataOnly="0" labelOnly="1" outline="0" fieldPosition="0">
        <references count="2">
          <reference field="1" count="1" selected="0">
            <x v="72"/>
          </reference>
          <reference field="4" count="1">
            <x v="72"/>
          </reference>
        </references>
      </pivotArea>
    </format>
    <format dxfId="704">
      <pivotArea dataOnly="0" labelOnly="1" outline="0" fieldPosition="0">
        <references count="2">
          <reference field="1" count="1" selected="0">
            <x v="73"/>
          </reference>
          <reference field="4" count="1">
            <x v="73"/>
          </reference>
        </references>
      </pivotArea>
    </format>
    <format dxfId="703">
      <pivotArea dataOnly="0" labelOnly="1" outline="0" fieldPosition="0">
        <references count="2">
          <reference field="1" count="1" selected="0">
            <x v="74"/>
          </reference>
          <reference field="4" count="1">
            <x v="74"/>
          </reference>
        </references>
      </pivotArea>
    </format>
    <format dxfId="702">
      <pivotArea dataOnly="0" labelOnly="1" outline="0" fieldPosition="0">
        <references count="2">
          <reference field="1" count="1" selected="0">
            <x v="75"/>
          </reference>
          <reference field="4" count="1">
            <x v="75"/>
          </reference>
        </references>
      </pivotArea>
    </format>
    <format dxfId="701">
      <pivotArea dataOnly="0" labelOnly="1" outline="0" fieldPosition="0">
        <references count="2">
          <reference field="1" count="1" selected="0">
            <x v="76"/>
          </reference>
          <reference field="4" count="1">
            <x v="76"/>
          </reference>
        </references>
      </pivotArea>
    </format>
    <format dxfId="700">
      <pivotArea dataOnly="0" labelOnly="1" outline="0" fieldPosition="0">
        <references count="2">
          <reference field="1" count="1" selected="0">
            <x v="77"/>
          </reference>
          <reference field="4" count="1">
            <x v="77"/>
          </reference>
        </references>
      </pivotArea>
    </format>
    <format dxfId="699">
      <pivotArea dataOnly="0" labelOnly="1" outline="0" fieldPosition="0">
        <references count="2">
          <reference field="1" count="1" selected="0">
            <x v="78"/>
          </reference>
          <reference field="4" count="1">
            <x v="78"/>
          </reference>
        </references>
      </pivotArea>
    </format>
    <format dxfId="698">
      <pivotArea dataOnly="0" labelOnly="1" outline="0" fieldPosition="0">
        <references count="2">
          <reference field="1" count="1" selected="0">
            <x v="79"/>
          </reference>
          <reference field="4" count="1">
            <x v="79"/>
          </reference>
        </references>
      </pivotArea>
    </format>
    <format dxfId="697">
      <pivotArea dataOnly="0" labelOnly="1" outline="0" fieldPosition="0">
        <references count="2">
          <reference field="1" count="1" selected="0">
            <x v="80"/>
          </reference>
          <reference field="4" count="1">
            <x v="80"/>
          </reference>
        </references>
      </pivotArea>
    </format>
    <format dxfId="696">
      <pivotArea dataOnly="0" labelOnly="1" outline="0" fieldPosition="0">
        <references count="2">
          <reference field="1" count="1" selected="0">
            <x v="82"/>
          </reference>
          <reference field="4" count="1">
            <x v="82"/>
          </reference>
        </references>
      </pivotArea>
    </format>
    <format dxfId="695">
      <pivotArea dataOnly="0" labelOnly="1" outline="0" fieldPosition="0">
        <references count="2">
          <reference field="1" count="1" selected="0">
            <x v="83"/>
          </reference>
          <reference field="4" count="1">
            <x v="83"/>
          </reference>
        </references>
      </pivotArea>
    </format>
    <format dxfId="694">
      <pivotArea dataOnly="0" labelOnly="1" outline="0" fieldPosition="0">
        <references count="2">
          <reference field="1" count="1" selected="0">
            <x v="84"/>
          </reference>
          <reference field="4" count="1">
            <x v="84"/>
          </reference>
        </references>
      </pivotArea>
    </format>
    <format dxfId="693">
      <pivotArea dataOnly="0" labelOnly="1" outline="0" fieldPosition="0">
        <references count="2">
          <reference field="1" count="1" selected="0">
            <x v="85"/>
          </reference>
          <reference field="4" count="1">
            <x v="85"/>
          </reference>
        </references>
      </pivotArea>
    </format>
    <format dxfId="692">
      <pivotArea dataOnly="0" labelOnly="1" outline="0" fieldPosition="0">
        <references count="2">
          <reference field="1" count="1" selected="0">
            <x v="86"/>
          </reference>
          <reference field="4" count="1">
            <x v="86"/>
          </reference>
        </references>
      </pivotArea>
    </format>
    <format dxfId="691">
      <pivotArea dataOnly="0" labelOnly="1" outline="0" fieldPosition="0">
        <references count="2">
          <reference field="1" count="1" selected="0">
            <x v="88"/>
          </reference>
          <reference field="4" count="1">
            <x v="88"/>
          </reference>
        </references>
      </pivotArea>
    </format>
    <format dxfId="690">
      <pivotArea dataOnly="0" labelOnly="1" outline="0" fieldPosition="0">
        <references count="2">
          <reference field="1" count="1" selected="0">
            <x v="89"/>
          </reference>
          <reference field="4" count="1">
            <x v="89"/>
          </reference>
        </references>
      </pivotArea>
    </format>
    <format dxfId="689">
      <pivotArea dataOnly="0" labelOnly="1" outline="0" fieldPosition="0">
        <references count="2">
          <reference field="1" count="1" selected="0">
            <x v="92"/>
          </reference>
          <reference field="4" count="1">
            <x v="92"/>
          </reference>
        </references>
      </pivotArea>
    </format>
    <format dxfId="688">
      <pivotArea dataOnly="0" labelOnly="1" outline="0" fieldPosition="0">
        <references count="2">
          <reference field="1" count="1" selected="0">
            <x v="93"/>
          </reference>
          <reference field="4" count="1">
            <x v="93"/>
          </reference>
        </references>
      </pivotArea>
    </format>
    <format dxfId="687">
      <pivotArea dataOnly="0" labelOnly="1" outline="0" fieldPosition="0">
        <references count="2">
          <reference field="1" count="1" selected="0">
            <x v="94"/>
          </reference>
          <reference field="4" count="1">
            <x v="94"/>
          </reference>
        </references>
      </pivotArea>
    </format>
    <format dxfId="686">
      <pivotArea dataOnly="0" labelOnly="1" outline="0" fieldPosition="0">
        <references count="2">
          <reference field="1" count="1" selected="0">
            <x v="95"/>
          </reference>
          <reference field="4" count="1">
            <x v="95"/>
          </reference>
        </references>
      </pivotArea>
    </format>
    <format dxfId="685">
      <pivotArea dataOnly="0" labelOnly="1" outline="0" fieldPosition="0">
        <references count="2">
          <reference field="1" count="1" selected="0">
            <x v="98"/>
          </reference>
          <reference field="4" count="1">
            <x v="98"/>
          </reference>
        </references>
      </pivotArea>
    </format>
    <format dxfId="684">
      <pivotArea dataOnly="0" labelOnly="1" outline="0" fieldPosition="0">
        <references count="2">
          <reference field="1" count="1" selected="0">
            <x v="100"/>
          </reference>
          <reference field="4" count="1">
            <x v="100"/>
          </reference>
        </references>
      </pivotArea>
    </format>
    <format dxfId="683">
      <pivotArea dataOnly="0" labelOnly="1" outline="0" fieldPosition="0">
        <references count="2">
          <reference field="1" count="1" selected="0">
            <x v="106"/>
          </reference>
          <reference field="4" count="1">
            <x v="106"/>
          </reference>
        </references>
      </pivotArea>
    </format>
    <format dxfId="682">
      <pivotArea dataOnly="0" labelOnly="1" outline="0" fieldPosition="0">
        <references count="2">
          <reference field="1" count="1" selected="0">
            <x v="107"/>
          </reference>
          <reference field="4" count="1">
            <x v="107"/>
          </reference>
        </references>
      </pivotArea>
    </format>
    <format dxfId="681">
      <pivotArea dataOnly="0" labelOnly="1" outline="0" fieldPosition="0">
        <references count="2">
          <reference field="1" count="1" selected="0">
            <x v="108"/>
          </reference>
          <reference field="4" count="1">
            <x v="108"/>
          </reference>
        </references>
      </pivotArea>
    </format>
    <format dxfId="680">
      <pivotArea dataOnly="0" labelOnly="1" outline="0" fieldPosition="0">
        <references count="2">
          <reference field="1" count="1" selected="0">
            <x v="110"/>
          </reference>
          <reference field="4" count="1">
            <x v="110"/>
          </reference>
        </references>
      </pivotArea>
    </format>
    <format dxfId="679">
      <pivotArea dataOnly="0" labelOnly="1" outline="0" fieldPosition="0">
        <references count="2">
          <reference field="1" count="1" selected="0">
            <x v="112"/>
          </reference>
          <reference field="4" count="1">
            <x v="112"/>
          </reference>
        </references>
      </pivotArea>
    </format>
    <format dxfId="678">
      <pivotArea dataOnly="0" labelOnly="1" outline="0" fieldPosition="0">
        <references count="2">
          <reference field="1" count="1" selected="0">
            <x v="113"/>
          </reference>
          <reference field="4" count="1">
            <x v="113"/>
          </reference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3"/>
    <rowHierarchyUsage hierarchyUsage="6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46BEE-3DA8-492E-94E4-C33A27EE4B26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P4:R13" firstHeaderRow="0" firstDataRow="1" firstDataCol="1" rowPageCount="1" colPageCount="1"/>
  <pivotFields count="4">
    <pivotField axis="axisRow" compact="0" allDrilled="1" outline="0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30" name="[Range 2].[Order_Date].[All]" cap="All"/>
  </pageFields>
  <dataFields count="2">
    <dataField name="Distinct Count of Order_ID" fld="3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Amount" fld="2" baseField="0" baseItem="0"/>
  </dataFields>
  <formats count="7">
    <format dxfId="789">
      <pivotArea type="all" dataOnly="0" outline="0" fieldPosition="0"/>
    </format>
    <format dxfId="788">
      <pivotArea outline="0" collapsedLevelsAreSubtotals="1" fieldPosition="0"/>
    </format>
    <format dxfId="787">
      <pivotArea field="0" type="button" dataOnly="0" labelOnly="1" outline="0" axis="axisRow" fieldPosition="0"/>
    </format>
    <format dxfId="786">
      <pivotArea dataOnly="0" labelOnly="1" outline="0" fieldPosition="0">
        <references count="1">
          <reference field="0" count="0"/>
        </references>
      </pivotArea>
    </format>
    <format dxfId="785">
      <pivotArea dataOnly="0" labelOnly="1" grandRow="1" outline="0" fieldPosition="0"/>
    </format>
    <format dxfId="78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83">
      <pivotArea dataOnly="0" labelOnly="1" outline="0" fieldPosition="0">
        <references count="1">
          <reference field="0" count="0"/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8C171-D83D-4BD8-B906-8CE55ABE377A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W4:AY274" firstHeaderRow="1" firstDataRow="1" firstDataCol="2" rowPageCount="1" colPageCount="1"/>
  <pivotFields count="4"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27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1"/>
      <x v="16"/>
    </i>
    <i r="1">
      <x v="17"/>
    </i>
    <i r="1">
      <x v="18"/>
    </i>
    <i r="1">
      <x v="19"/>
    </i>
    <i r="1">
      <x v="20"/>
    </i>
    <i r="1">
      <x v="21"/>
    </i>
    <i>
      <x v="2"/>
      <x v="22"/>
    </i>
    <i r="1">
      <x v="23"/>
    </i>
    <i r="1">
      <x v="24"/>
    </i>
    <i r="1">
      <x v="25"/>
    </i>
    <i r="1">
      <x v="26"/>
    </i>
    <i r="1">
      <x v="27"/>
    </i>
    <i>
      <x v="3"/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4"/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>
      <x v="5"/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>
      <x v="6"/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>
      <x v="7"/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>
      <x v="8"/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>
      <x v="9"/>
      <x v="169"/>
    </i>
    <i r="1">
      <x v="170"/>
    </i>
    <i r="1">
      <x v="171"/>
    </i>
    <i r="1">
      <x v="172"/>
    </i>
    <i r="1">
      <x v="173"/>
    </i>
    <i r="1">
      <x v="174"/>
    </i>
    <i>
      <x v="10"/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>
      <x v="11"/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>
      <x v="12"/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>
      <x v="13"/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109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>
      <x v="14"/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>
      <x v="15"/>
      <x v="263"/>
    </i>
    <i r="1">
      <x v="264"/>
    </i>
    <i r="1">
      <x v="265"/>
    </i>
    <i r="1">
      <x v="266"/>
    </i>
    <i r="1">
      <x v="267"/>
    </i>
    <i t="grand">
      <x/>
    </i>
  </rowItems>
  <colItems count="1">
    <i/>
  </colItems>
  <pageFields count="1">
    <pageField fld="1" hier="30" name="[Range 2].[Order_Date].[All]" cap="All"/>
  </pageFields>
  <dataFields count="1">
    <dataField name="Sum of Amount" fld="2" baseField="0" baseItem="0"/>
  </dataFields>
  <formats count="10">
    <format dxfId="799">
      <pivotArea type="all" dataOnly="0" outline="0" fieldPosition="0"/>
    </format>
    <format dxfId="798">
      <pivotArea outline="0" collapsedLevelsAreSubtotals="1" fieldPosition="0"/>
    </format>
    <format dxfId="797">
      <pivotArea field="0" type="button" dataOnly="0" labelOnly="1" outline="0" axis="axisRow" fieldPosition="0"/>
    </format>
    <format dxfId="796">
      <pivotArea dataOnly="0" labelOnly="1" outline="0" fieldPosition="0">
        <references count="1">
          <reference field="0" count="0"/>
        </references>
      </pivotArea>
    </format>
    <format dxfId="795">
      <pivotArea dataOnly="0" labelOnly="1" grandRow="1" outline="0" fieldPosition="0"/>
    </format>
    <format dxfId="79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93">
      <pivotArea dataOnly="0" labelOnly="1" outline="0" fieldPosition="0">
        <references count="1">
          <reference field="0" count="0"/>
        </references>
      </pivotArea>
    </format>
    <format dxfId="792">
      <pivotArea dataOnly="0" labelOnly="1" grandRow="1" outline="0" offset="A256" fieldPosition="0"/>
    </format>
    <format dxfId="791">
      <pivotArea dataOnly="0" labelOnly="1" outline="0" fieldPosition="0">
        <references count="1">
          <reference field="0" count="0"/>
        </references>
      </pivotArea>
    </format>
    <format dxfId="790">
      <pivotArea dataOnly="0" labelOnly="1" grandRow="1" outline="0" offset="A256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6"/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412D2-207E-457B-8F93-01EC45B4EDE4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6:B26" firstHeaderRow="1" firstDataRow="1" firstDataCol="1" rowPageCount="4" colPageCount="1"/>
  <pivotFields count="6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4">
    <pageField fld="0" hier="2" name="[Range 1].[Order_State].&amp;" cap="(blank)"/>
    <pageField fld="4" hier="1" name="[Range 1].[Order_id].[All]" cap="All"/>
    <pageField fld="2" hier="6" name="[Range 1].[Order_Date].[All]" cap="All"/>
    <pageField fld="3" hier="11" name="[Range 1].[Warehouse_Type].&amp;" cap=""/>
  </pageFields>
  <dataFields count="1">
    <dataField name="Sum of W/O gst" fld="1" baseField="0" baseItem="0"/>
  </dataFields>
  <formats count="4">
    <format dxfId="579">
      <pivotArea type="all" dataOnly="0" outline="0" fieldPosition="0"/>
    </format>
    <format dxfId="578">
      <pivotArea outline="0" collapsedLevelsAreSubtotals="1" fieldPosition="0"/>
    </format>
    <format dxfId="577">
      <pivotArea dataOnly="0" labelOnly="1" grandRow="1" outline="0" fieldPosition="0"/>
    </format>
    <format dxfId="576">
      <pivotArea dataOnly="0" labelOnly="1" outline="0" axis="axisValues" fieldPosition="0"/>
    </format>
  </formats>
  <pivotHierarchies count="339">
    <pivotHierarchy dragToData="1"/>
    <pivotHierarchy multipleItemSelectionAllowed="1" dragToData="1"/>
    <pivotHierarchy multipleItemSelectionAllowed="1" dragToData="1">
      <members count="2" level="1">
        <member name="[Range 1].[Order_State].&amp;"/>
        <member name="[Range 1].[Order_State].&amp;[fulfilled]"/>
      </members>
    </pivotHierarchy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Range 1].[Warehouse_Type].&amp;"/>
        <member name="[Range 1].[Warehouse_Type].&amp;[SS]"/>
        <member name="[Range 1].[Warehouse_Type].&amp;[Direc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22A69-0AD1-440C-B7D9-B8D040FE4C93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H6:AI21" firstHeaderRow="1" firstDataRow="1" firstDataCol="1" rowPageCount="3" colPageCount="1"/>
  <pivotFields count="5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3">
    <pageField fld="2" hier="6" name="[Range 1].[Order_Date].&amp;[2023-12-26T00:00:00]" cap="12/26/2023"/>
    <pageField fld="0" hier="2" name="[Range 1].[Order_State].&amp;" cap=""/>
    <pageField fld="3" hier="11" name="[Range 1].[Warehouse_Type].&amp;[Direct]" cap="Direct"/>
  </pageFields>
  <dataFields count="1">
    <dataField name="Sum of W/O gst" fld="1" baseField="0" baseItem="0" numFmtId="1"/>
  </dataFields>
  <formats count="5">
    <format dxfId="584">
      <pivotArea outline="0" collapsedLevelsAreSubtotals="1" fieldPosition="0"/>
    </format>
    <format dxfId="583">
      <pivotArea type="all" dataOnly="0" outline="0" fieldPosition="0"/>
    </format>
    <format dxfId="582">
      <pivotArea outline="0" collapsedLevelsAreSubtotals="1" fieldPosition="0"/>
    </format>
    <format dxfId="581">
      <pivotArea dataOnly="0" labelOnly="1" grandRow="1" outline="0" fieldPosition="0"/>
    </format>
    <format dxfId="580">
      <pivotArea dataOnly="0" labelOnly="1" outline="0" axis="axisValues" fieldPosition="0"/>
    </format>
  </formats>
  <pivotHierarchies count="339">
    <pivotHierarchy dragToData="1"/>
    <pivotHierarchy dragToData="1"/>
    <pivotHierarchy multipleItemSelectionAllowed="1" dragToData="1">
      <members count="4" level="1">
        <member name="[Range 1].[Order_State].&amp;"/>
        <member name="[Range 1].[Order_State].&amp;[placed]"/>
        <member name=""/>
        <member name="[Range 1].[Order_State].&amp;[fulfilled]"/>
      </members>
    </pivotHierarchy>
    <pivotHierarchy dragToData="1"/>
    <pivotHierarchy dragToData="1"/>
    <pivotHierarchy dragToData="1"/>
    <pivotHierarchy multipleItemSelectionAllowed="1" dragToData="1">
      <members count="1" level="1">
        <member name="[Range 1].[Order_Date].&amp;[2023-12-26T00:00:00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e 1].[Warehouse_Type].&amp;[Direct]"/>
        <member name="[Range 1].[Warehouse_Type].&amp;[Indirec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85463-6A90-482F-BE5B-9FC365ED538D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X6:Y232" firstHeaderRow="1" firstDataRow="1" firstDataCol="1" rowPageCount="3" colPageCount="1"/>
  <pivotFields count="5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pageFields count="3">
    <pageField fld="2" hier="6" name="[Range 1].[Order_Date].&amp;" cap="(blank)"/>
    <pageField fld="0" hier="2" name="[Range 1].[Order_State].&amp;[fulfilled]" cap="fulfilled"/>
    <pageField fld="3" hier="11" name="[Range 1].[Warehouse_Type].&amp;" cap="(blank)"/>
  </pageFields>
  <dataFields count="1">
    <dataField name="Sum of W/O gst" fld="1" baseField="0" baseItem="0" numFmtId="1"/>
  </dataFields>
  <formats count="6">
    <format dxfId="590">
      <pivotArea outline="0" collapsedLevelsAreSubtotals="1" fieldPosition="0"/>
    </format>
    <format dxfId="589">
      <pivotArea type="all" dataOnly="0" outline="0" fieldPosition="0"/>
    </format>
    <format dxfId="588">
      <pivotArea outline="0" collapsedLevelsAreSubtotals="1" fieldPosition="0"/>
    </format>
    <format dxfId="587">
      <pivotArea field="4" type="button" dataOnly="0" labelOnly="1" outline="0" axis="axisRow" fieldPosition="0"/>
    </format>
    <format dxfId="586">
      <pivotArea dataOnly="0" labelOnly="1" grandRow="1" outline="0" fieldPosition="0"/>
    </format>
    <format dxfId="585">
      <pivotArea dataOnly="0" labelOnly="1" outline="0" axis="axisValues" fieldPosition="0"/>
    </format>
  </formats>
  <pivotHierarchies count="339">
    <pivotHierarchy dragToData="1"/>
    <pivotHierarchy dragToData="1"/>
    <pivotHierarchy multipleItemSelectionAllowed="1" dragToData="1">
      <members count="1" level="1">
        <member name="[Range 1].[Order_State].&amp;[fulfilled]"/>
      </members>
    </pivotHierarchy>
    <pivotHierarchy dragToData="1"/>
    <pivotHierarchy dragToData="1"/>
    <pivotHierarchy dragToData="1"/>
    <pivotHierarchy multipleItemSelectionAllowed="1" dragToData="1">
      <members count="24" level="1">
        <member name="[Range 1].[Order_Date].&amp;"/>
        <member name="[Range 1].[Order_Date].&amp;[2023-12-05T00:00:00]"/>
        <member name="[Range 1].[Order_Date].&amp;[2023-12-07T00:00:00]"/>
        <member name="[Range 1].[Order_Date].&amp;[2023-12-08T00:00:00]"/>
        <member name="[Range 1].[Order_Date].&amp;[2023-12-09T00:00:00]"/>
        <member name="[Range 1].[Order_Date].&amp;[2023-12-10T00:00:00]"/>
        <member name="[Range 1].[Order_Date].&amp;[2023-12-11T00:00:00]"/>
        <member name="[Range 1].[Order_Date].&amp;[2023-12-12T00:00:00]"/>
        <member name="[Range 1].[Order_Date].&amp;[2023-12-13T00:00:00]"/>
        <member name="[Range 1].[Order_Date].&amp;[2023-12-14T00:00:00]"/>
        <member name="[Range 1].[Order_Date].&amp;[2023-12-15T00:00:00]"/>
        <member name="[Range 1].[Order_Date].&amp;[2023-12-16T00:00:00]"/>
        <member name="[Range 1].[Order_Date].&amp;[2023-12-17T00:00:00]"/>
        <member name="[Range 1].[Order_Date].&amp;[2023-12-18T00:00:00]"/>
        <member name="[Range 1].[Order_Date].&amp;[2023-12-19T00:00:00]"/>
        <member name="[Range 1].[Order_Date].&amp;[2023-12-20T00:00:00]"/>
        <member name="[Range 1].[Order_Date].&amp;[2023-12-21T00:00:00]"/>
        <member name="[Range 1].[Order_Date].&amp;[2023-12-22T00:00:00]"/>
        <member name="[Range 1].[Order_Date].&amp;[2023-12-23T00:00:00]"/>
        <member name="[Range 1].[Order_Date].&amp;[2023-12-24T00:00:00]"/>
        <member name="[Range 1].[Order_Date].&amp;[2023-12-25T00:00:00]"/>
        <member name="[Range 1].[Order_Date].&amp;[2023-12-26T00:00:00]"/>
        <member name="[Range 1].[Order_Date].&amp;[2023-12-27T00:00:00]"/>
        <member name="[Range 1].[Order_Date].&amp;[2023-12-28T00:00:00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3" level="1">
        <member name="[Range 1].[Warehouse_Type].&amp;"/>
        <member name="[Range 1].[Warehouse_Type].&amp;[Direct]"/>
        <member name="[Range 1].[Warehouse_Type].&amp;[Indirec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2A2A1-C45C-401B-8E36-535D583B62D5}" name="PivotTable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B6:AC6" firstHeaderRow="1" firstDataRow="1" firstDataCol="1" rowPageCount="3" colPageCount="1"/>
  <pivotFields count="5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pageFields count="3">
    <pageField fld="2" hier="6" name="[Range 1].[Order_Date].[All]" cap="All"/>
    <pageField fld="0" hier="2" name="[Range 1].[Order_State].&amp;" cap=""/>
    <pageField fld="3" hier="11" name="[Range 1].[Warehouse_Type].&amp;" cap=""/>
  </pageFields>
  <dataFields count="1">
    <dataField name="Sum of W/O gst" fld="1" baseField="0" baseItem="0" numFmtId="1"/>
  </dataFields>
  <formats count="5">
    <format dxfId="595">
      <pivotArea outline="0" collapsedLevelsAreSubtotals="1" fieldPosition="0"/>
    </format>
    <format dxfId="594">
      <pivotArea type="all" dataOnly="0" outline="0" fieldPosition="0"/>
    </format>
    <format dxfId="593">
      <pivotArea outline="0" collapsedLevelsAreSubtotals="1" fieldPosition="0"/>
    </format>
    <format dxfId="592">
      <pivotArea dataOnly="0" labelOnly="1" grandRow="1" outline="0" fieldPosition="0"/>
    </format>
    <format dxfId="591">
      <pivotArea dataOnly="0" labelOnly="1" outline="0" axis="axisValues" fieldPosition="0"/>
    </format>
  </formats>
  <pivotHierarchies count="339">
    <pivotHierarchy dragToData="1"/>
    <pivotHierarchy dragToData="1"/>
    <pivotHierarchy multipleItemSelectionAllowed="1" dragToData="1">
      <members count="3" level="1">
        <member name="[Range 1].[Order_State].&amp;"/>
        <member name=""/>
        <member name=""/>
      </members>
    </pivotHierarchy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e 1].[Warehouse_Type].&amp;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BDB13-9A1F-4244-B209-18C31CA8F98B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E6:AF6" firstHeaderRow="1" firstDataRow="1" firstDataCol="1" rowPageCount="3" colPageCount="1"/>
  <pivotFields count="5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pageFields count="3">
    <pageField fld="2" hier="6" name="[Range 1].[Order_Date].[All]" cap="All"/>
    <pageField fld="0" hier="2" name="[Range 1].[Order_State].&amp;" cap=""/>
    <pageField fld="3" hier="11" name="[Range 1].[Warehouse_Type].&amp;" cap=""/>
  </pageFields>
  <dataFields count="1">
    <dataField name="Sum of W/O gst" fld="1" baseField="0" baseItem="0" numFmtId="1"/>
  </dataFields>
  <formats count="5">
    <format dxfId="600">
      <pivotArea outline="0" collapsedLevelsAreSubtotals="1" fieldPosition="0"/>
    </format>
    <format dxfId="599">
      <pivotArea type="all" dataOnly="0" outline="0" fieldPosition="0"/>
    </format>
    <format dxfId="598">
      <pivotArea outline="0" collapsedLevelsAreSubtotals="1" fieldPosition="0"/>
    </format>
    <format dxfId="597">
      <pivotArea dataOnly="0" labelOnly="1" grandRow="1" outline="0" fieldPosition="0"/>
    </format>
    <format dxfId="596">
      <pivotArea dataOnly="0" labelOnly="1" outline="0" axis="axisValues" fieldPosition="0"/>
    </format>
  </formats>
  <pivotHierarchies count="339">
    <pivotHierarchy dragToData="1"/>
    <pivotHierarchy dragToData="1"/>
    <pivotHierarchy multipleItemSelectionAllowed="1" dragToData="1">
      <members count="3" level="1">
        <member name="[Range 1].[Order_State].&amp;"/>
        <member name=""/>
        <member name=""/>
      </members>
    </pivotHierarchy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e 1].[Warehouse_Type].&amp;"/>
        <member name="[Range 1].[Warehouse_Type].&amp;[Indirec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6A4B1-A057-4D02-9FEB-E2E461504C09}" name="PivotTable3" cacheId="1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P6:Q152" firstHeaderRow="1" firstDataRow="1" firstDataCol="1" rowPageCount="3" colPageCount="1"/>
  <pivotFields count="5"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</items>
    </pivotField>
  </pivotFields>
  <rowFields count="1">
    <field x="4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Items count="1">
    <i/>
  </colItems>
  <pageFields count="3">
    <pageField fld="0" hier="2" name="[Range 1].[Order_State].&amp;" cap="(blank)"/>
    <pageField fld="2" hier="6" name="[Range 1].[Order_Date].&amp;[2023-12-05T00:00:00]" cap="05-12-2023"/>
    <pageField fld="3" hier="11" name="[Range 1].[Warehouse_Type].&amp;" cap="(blank)"/>
  </pageFields>
  <dataFields count="1">
    <dataField name="Sum of W/O gst" fld="1" baseField="0" baseItem="0"/>
  </dataFields>
  <formats count="9">
    <format dxfId="609">
      <pivotArea type="all" dataOnly="0" outline="0" fieldPosition="0"/>
    </format>
    <format dxfId="608">
      <pivotArea outline="0" collapsedLevelsAreSubtotals="1" fieldPosition="0"/>
    </format>
    <format dxfId="607">
      <pivotArea dataOnly="0" labelOnly="1" grandRow="1" outline="0" fieldPosition="0"/>
    </format>
    <format dxfId="606">
      <pivotArea dataOnly="0" labelOnly="1" outline="0" axis="axisValues" fieldPosition="0"/>
    </format>
    <format dxfId="605">
      <pivotArea type="all" dataOnly="0" outline="0" fieldPosition="0"/>
    </format>
    <format dxfId="604">
      <pivotArea outline="0" collapsedLevelsAreSubtotals="1" fieldPosition="0"/>
    </format>
    <format dxfId="603">
      <pivotArea field="4" type="button" dataOnly="0" labelOnly="1" outline="0" axis="axisRow" fieldPosition="0"/>
    </format>
    <format dxfId="602">
      <pivotArea dataOnly="0" labelOnly="1" grandRow="1" outline="0" fieldPosition="0"/>
    </format>
    <format dxfId="601">
      <pivotArea dataOnly="0" labelOnly="1" outline="0" axis="axisValues" fieldPosition="0"/>
    </format>
  </formats>
  <pivotHierarchies count="339">
    <pivotHierarchy dragToData="1"/>
    <pivotHierarchy dragToData="1"/>
    <pivotHierarchy multipleItemSelectionAllowed="1" dragToData="1">
      <members count="2" level="1">
        <member name="[Range 1].[Order_State].&amp;"/>
        <member name="[Range 1].[Order_State].&amp;[fulfilled]"/>
      </members>
    </pivotHierarchy>
    <pivotHierarchy dragToData="1"/>
    <pivotHierarchy dragToData="1"/>
    <pivotHierarchy dragToData="1"/>
    <pivotHierarchy multipleItemSelectionAllowed="1" dragToData="1">
      <members count="10" level="1">
        <member name="[Range 1].[Order_Date].&amp;[2023-12-05T00:00:00]"/>
        <member name="[Range 1].[Order_Date].&amp;[2023-12-07T00:00:00]"/>
        <member name="[Range 1].[Order_Date].&amp;[2023-12-08T00:00:00]"/>
        <member name="[Range 1].[Order_Date].&amp;[2023-12-09T00:00:00]"/>
        <member name="[Range 1].[Order_Date].&amp;[2023-12-10T00:00:00]"/>
        <member name="[Range 1].[Order_Date].&amp;[2023-12-11T00:00:00]"/>
        <member name="[Range 1].[Order_Date].&amp;[2023-12-12T00:00:00]"/>
        <member name="[Range 1].[Order_Date].&amp;[2023-12-13T00:00:00]"/>
        <member name="[Range 1].[Order_Date].&amp;[2023-12-14T00:00:00]"/>
        <member name="[Range 1].[Order_Date].&amp;[2023-12-15T00:00:00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4" level="1">
        <member name="[Range 1].[Warehouse_Type].&amp;"/>
        <member name="[Range 1].[Warehouse_Type].&amp;[SS]"/>
        <member name="[Range 1].[Warehouse_Type].&amp;[Direct]"/>
        <member name="[Range 1].[Warehouse_Type].&amp;[Indirec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6BE2B-A044-4E16-9B07-6F88E08647D5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6:M29" firstHeaderRow="1" firstDataRow="1" firstDataCol="1" rowPageCount="3" colPageCount="1"/>
  <pivotFields count="5"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3">
    <pageField fld="0" hier="2" name="[Range 1].[Order_State].&amp;" cap="(blank)"/>
    <pageField fld="2" hier="6" name="[Range 1].[Order_Date].[All]" cap="All"/>
    <pageField fld="3" hier="11" name="[Range 1].[Warehouse_Type].&amp;" cap=""/>
  </pageFields>
  <dataFields count="1">
    <dataField name="Sum of W/O gst" fld="1" baseField="0" baseItem="0"/>
  </dataFields>
  <formats count="4">
    <format dxfId="613">
      <pivotArea type="all" dataOnly="0" outline="0" fieldPosition="0"/>
    </format>
    <format dxfId="612">
      <pivotArea outline="0" collapsedLevelsAreSubtotals="1" fieldPosition="0"/>
    </format>
    <format dxfId="611">
      <pivotArea dataOnly="0" labelOnly="1" grandRow="1" outline="0" fieldPosition="0"/>
    </format>
    <format dxfId="610">
      <pivotArea dataOnly="0" labelOnly="1" outline="0" axis="axisValues" fieldPosition="0"/>
    </format>
  </formats>
  <pivotHierarchies count="339">
    <pivotHierarchy dragToData="1"/>
    <pivotHierarchy dragToData="1"/>
    <pivotHierarchy multipleItemSelectionAllowed="1" dragToData="1">
      <members count="2" level="1">
        <member name="[Range 1].[Order_State].&amp;"/>
        <member name="[Range 1].[Order_State].&amp;[fulfilled]"/>
      </members>
    </pivotHierarchy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Range 1].[Warehouse_Type].&amp;"/>
        <member name="[Range 1].[Warehouse_Type].&amp;[Direct]"/>
        <member name="[Range 1].[Warehouse_Type].&amp;[Indirec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36B7C-405F-4822-8542-03B538CC6AA4}" name="PivotTable9" cacheId="1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gridDropZones="1" multipleFieldFilters="0">
  <location ref="A476:AR733" firstHeaderRow="1" firstDataRow="3" firstDataCol="4" rowPageCount="1" colPageCount="1"/>
  <pivotFields count="8">
    <pivotField axis="axisCol" compact="0" allDrilled="1" outline="0" subtotalTop="0" showAll="0" dataSourceSort="1" defaultSubtotal="0" defaultAttributeDrillState="1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ascending" defaultSubtotal="0" defaultAttributeDrillState="1">
      <items count="26">
        <item x="7"/>
        <item x="17"/>
        <item x="6"/>
        <item x="4"/>
        <item x="25"/>
        <item x="21"/>
        <item x="19"/>
        <item x="0"/>
        <item x="5"/>
        <item x="14"/>
        <item x="18"/>
        <item x="22"/>
        <item x="16"/>
        <item x="23"/>
        <item x="3"/>
        <item x="24"/>
        <item x="13"/>
        <item x="8"/>
        <item x="2"/>
        <item x="20"/>
        <item x="15"/>
        <item x="10"/>
        <item x="11"/>
        <item x="1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6"/>
    <field x="5"/>
    <field x="7"/>
  </rowFields>
  <rowItems count="255">
    <i>
      <x/>
      <x/>
      <x/>
      <x v="7"/>
    </i>
    <i r="1">
      <x v="1"/>
      <x v="1"/>
      <x v="23"/>
    </i>
    <i r="1">
      <x v="2"/>
      <x v="2"/>
      <x v="23"/>
    </i>
    <i r="1">
      <x v="3"/>
      <x v="3"/>
      <x v="23"/>
    </i>
    <i r="1">
      <x v="4"/>
      <x v="4"/>
      <x v="18"/>
    </i>
    <i r="1">
      <x v="5"/>
      <x v="5"/>
      <x v="23"/>
    </i>
    <i r="1">
      <x v="6"/>
      <x v="6"/>
      <x v="7"/>
    </i>
    <i r="1">
      <x v="7"/>
      <x v="7"/>
      <x v="23"/>
    </i>
    <i r="1">
      <x v="8"/>
      <x v="8"/>
      <x v="23"/>
    </i>
    <i r="1">
      <x v="9"/>
      <x v="9"/>
      <x v="23"/>
    </i>
    <i r="1">
      <x v="10"/>
      <x v="10"/>
      <x v="7"/>
    </i>
    <i r="1">
      <x v="11"/>
      <x v="11"/>
      <x v="23"/>
    </i>
    <i r="1">
      <x v="12"/>
      <x v="12"/>
      <x v="14"/>
    </i>
    <i r="1">
      <x v="13"/>
      <x v="13"/>
      <x v="14"/>
    </i>
    <i r="3">
      <x v="18"/>
    </i>
    <i r="1">
      <x v="14"/>
      <x v="14"/>
      <x v="7"/>
    </i>
    <i>
      <x v="1"/>
      <x v="15"/>
      <x v="15"/>
      <x v="7"/>
    </i>
    <i r="1">
      <x v="16"/>
      <x v="16"/>
      <x v="3"/>
    </i>
    <i r="1">
      <x v="17"/>
      <x v="17"/>
      <x v="3"/>
    </i>
    <i r="1">
      <x v="18"/>
      <x v="18"/>
      <x v="3"/>
    </i>
    <i r="1">
      <x v="19"/>
      <x v="19"/>
      <x v="3"/>
    </i>
    <i r="1">
      <x v="20"/>
      <x v="20"/>
      <x v="3"/>
    </i>
    <i r="1">
      <x v="21"/>
      <x v="21"/>
      <x v="3"/>
    </i>
    <i>
      <x v="2"/>
      <x v="22"/>
      <x v="22"/>
      <x v="7"/>
    </i>
    <i r="1">
      <x v="23"/>
      <x v="23"/>
      <x v="8"/>
    </i>
    <i r="1">
      <x v="24"/>
      <x v="24"/>
      <x v="8"/>
    </i>
    <i r="1">
      <x v="25"/>
      <x v="25"/>
      <x v="8"/>
    </i>
    <i r="1">
      <x v="26"/>
      <x v="26"/>
      <x v="8"/>
    </i>
    <i>
      <x v="3"/>
      <x v="27"/>
      <x v="27"/>
      <x v="2"/>
    </i>
    <i r="1">
      <x v="28"/>
      <x v="28"/>
      <x v="7"/>
    </i>
    <i r="1">
      <x v="29"/>
      <x v="29"/>
      <x v="2"/>
    </i>
    <i r="1">
      <x v="30"/>
      <x v="30"/>
      <x v="2"/>
    </i>
    <i r="1">
      <x v="31"/>
      <x v="31"/>
      <x v="2"/>
    </i>
    <i r="1">
      <x v="32"/>
      <x v="32"/>
      <x v="2"/>
    </i>
    <i r="1">
      <x v="33"/>
      <x v="33"/>
      <x v="2"/>
    </i>
    <i r="1">
      <x v="34"/>
      <x v="34"/>
      <x v="2"/>
    </i>
    <i r="1">
      <x v="35"/>
      <x v="35"/>
      <x v="2"/>
    </i>
    <i r="1">
      <x v="36"/>
      <x v="36"/>
      <x v="2"/>
    </i>
    <i r="1">
      <x v="37"/>
      <x v="37"/>
      <x v="2"/>
    </i>
    <i r="1">
      <x v="38"/>
      <x v="38"/>
      <x v="2"/>
    </i>
    <i r="1">
      <x v="39"/>
      <x v="39"/>
      <x v="2"/>
    </i>
    <i r="1">
      <x v="40"/>
      <x v="40"/>
      <x v="2"/>
    </i>
    <i r="1">
      <x v="41"/>
      <x v="41"/>
      <x v="2"/>
    </i>
    <i r="1">
      <x v="42"/>
      <x v="42"/>
      <x v="2"/>
    </i>
    <i r="1">
      <x v="43"/>
      <x v="43"/>
      <x v="2"/>
    </i>
    <i r="1">
      <x v="44"/>
      <x v="44"/>
      <x v="2"/>
    </i>
    <i r="1">
      <x v="45"/>
      <x v="45"/>
      <x v="2"/>
    </i>
    <i r="1">
      <x v="46"/>
      <x v="46"/>
      <x v="2"/>
    </i>
    <i r="1">
      <x v="47"/>
      <x v="47"/>
      <x v="2"/>
    </i>
    <i r="1">
      <x v="48"/>
      <x v="48"/>
      <x v="2"/>
    </i>
    <i r="1">
      <x v="49"/>
      <x v="49"/>
      <x v="2"/>
    </i>
    <i r="1">
      <x v="50"/>
      <x v="50"/>
      <x v="2"/>
    </i>
    <i r="1">
      <x v="51"/>
      <x v="51"/>
      <x v="2"/>
    </i>
    <i r="1">
      <x v="52"/>
      <x v="52"/>
      <x v="2"/>
    </i>
    <i r="1">
      <x v="53"/>
      <x v="53"/>
      <x v="2"/>
    </i>
    <i r="1">
      <x v="54"/>
      <x v="54"/>
      <x v="2"/>
    </i>
    <i r="1">
      <x v="55"/>
      <x v="55"/>
      <x v="2"/>
    </i>
    <i r="1">
      <x v="56"/>
      <x v="56"/>
      <x v="2"/>
    </i>
    <i r="1">
      <x v="57"/>
      <x v="57"/>
      <x v="2"/>
    </i>
    <i r="1">
      <x v="58"/>
      <x v="58"/>
      <x v="2"/>
    </i>
    <i r="1">
      <x v="59"/>
      <x v="59"/>
      <x v="2"/>
    </i>
    <i r="1">
      <x v="60"/>
      <x v="60"/>
      <x v="2"/>
    </i>
    <i r="1">
      <x v="61"/>
      <x v="61"/>
      <x v="2"/>
    </i>
    <i>
      <x v="4"/>
      <x v="62"/>
      <x v="62"/>
      <x/>
    </i>
    <i r="1">
      <x v="63"/>
      <x v="63"/>
      <x/>
    </i>
    <i r="1">
      <x v="64"/>
      <x v="64"/>
      <x/>
    </i>
    <i r="1">
      <x v="65"/>
      <x v="65"/>
      <x/>
    </i>
    <i r="1">
      <x v="66"/>
      <x v="66"/>
      <x/>
    </i>
    <i r="1">
      <x v="67"/>
      <x v="67"/>
      <x/>
    </i>
    <i r="1">
      <x v="68"/>
      <x v="68"/>
      <x/>
    </i>
    <i r="1">
      <x v="69"/>
      <x v="69"/>
      <x/>
    </i>
    <i r="1">
      <x v="70"/>
      <x v="70"/>
      <x/>
    </i>
    <i r="1">
      <x v="71"/>
      <x v="71"/>
      <x/>
    </i>
    <i r="1">
      <x v="72"/>
      <x v="72"/>
      <x/>
    </i>
    <i r="1">
      <x v="73"/>
      <x v="73"/>
      <x/>
    </i>
    <i r="1">
      <x v="74"/>
      <x v="74"/>
      <x/>
    </i>
    <i r="1">
      <x v="75"/>
      <x v="75"/>
      <x/>
    </i>
    <i r="1">
      <x v="76"/>
      <x v="76"/>
      <x/>
    </i>
    <i r="1">
      <x v="77"/>
      <x v="77"/>
      <x/>
    </i>
    <i r="1">
      <x v="78"/>
      <x v="78"/>
      <x/>
    </i>
    <i r="1">
      <x v="79"/>
      <x v="79"/>
      <x/>
    </i>
    <i r="1">
      <x v="80"/>
      <x v="80"/>
      <x/>
    </i>
    <i r="1">
      <x v="81"/>
      <x v="81"/>
      <x/>
    </i>
    <i r="1">
      <x v="82"/>
      <x v="82"/>
      <x/>
    </i>
    <i r="1">
      <x v="83"/>
      <x v="83"/>
      <x/>
    </i>
    <i r="1">
      <x v="84"/>
      <x v="84"/>
      <x/>
    </i>
    <i r="1">
      <x v="85"/>
      <x v="85"/>
      <x v="7"/>
    </i>
    <i r="1">
      <x v="86"/>
      <x v="86"/>
      <x/>
    </i>
    <i r="1">
      <x v="87"/>
      <x v="87"/>
      <x/>
    </i>
    <i r="1">
      <x v="88"/>
      <x v="88"/>
      <x/>
    </i>
    <i r="1">
      <x v="89"/>
      <x v="89"/>
      <x/>
    </i>
    <i r="1">
      <x v="90"/>
      <x v="90"/>
      <x/>
    </i>
    <i r="1">
      <x v="91"/>
      <x v="91"/>
      <x/>
    </i>
    <i r="1">
      <x v="92"/>
      <x v="92"/>
      <x/>
    </i>
    <i r="1">
      <x v="93"/>
      <x v="93"/>
      <x/>
    </i>
    <i r="1">
      <x v="94"/>
      <x v="94"/>
      <x/>
    </i>
    <i r="1">
      <x v="95"/>
      <x v="95"/>
      <x/>
    </i>
    <i r="1">
      <x v="96"/>
      <x v="96"/>
      <x/>
    </i>
    <i r="1">
      <x v="97"/>
      <x v="97"/>
      <x/>
    </i>
    <i r="1">
      <x v="98"/>
      <x v="98"/>
      <x/>
    </i>
    <i r="1">
      <x v="99"/>
      <x v="99"/>
      <x/>
    </i>
    <i r="1">
      <x v="100"/>
      <x v="100"/>
      <x/>
    </i>
    <i r="1">
      <x v="101"/>
      <x v="101"/>
      <x/>
    </i>
    <i>
      <x v="5"/>
      <x v="102"/>
      <x v="102"/>
      <x v="17"/>
    </i>
    <i r="1">
      <x v="103"/>
      <x v="103"/>
      <x v="17"/>
    </i>
    <i r="1">
      <x v="104"/>
      <x v="104"/>
      <x v="17"/>
    </i>
    <i r="1">
      <x v="105"/>
      <x v="105"/>
      <x v="17"/>
    </i>
    <i r="1">
      <x v="106"/>
      <x v="106"/>
      <x v="17"/>
    </i>
    <i r="1">
      <x v="107"/>
      <x v="107"/>
      <x v="17"/>
    </i>
    <i r="1">
      <x v="108"/>
      <x v="108"/>
      <x v="17"/>
    </i>
    <i r="1">
      <x v="109"/>
      <x v="109"/>
      <x v="17"/>
    </i>
    <i r="1">
      <x v="110"/>
      <x v="110"/>
      <x v="17"/>
    </i>
    <i r="1">
      <x v="111"/>
      <x v="111"/>
      <x v="17"/>
    </i>
    <i r="1">
      <x v="112"/>
      <x v="112"/>
      <x v="7"/>
    </i>
    <i r="1">
      <x v="113"/>
      <x v="113"/>
      <x v="17"/>
    </i>
    <i r="1">
      <x v="114"/>
      <x v="114"/>
      <x v="17"/>
    </i>
    <i r="1">
      <x v="115"/>
      <x v="115"/>
      <x v="17"/>
    </i>
    <i r="1">
      <x v="116"/>
      <x v="116"/>
      <x v="17"/>
    </i>
    <i r="1">
      <x v="117"/>
      <x v="117"/>
      <x v="17"/>
    </i>
    <i r="1">
      <x v="118"/>
      <x v="118"/>
      <x v="17"/>
    </i>
    <i r="1">
      <x v="119"/>
      <x v="119"/>
      <x v="17"/>
    </i>
    <i r="1">
      <x v="120"/>
      <x v="120"/>
      <x v="17"/>
    </i>
    <i r="1">
      <x v="121"/>
      <x v="121"/>
      <x v="17"/>
    </i>
    <i r="1">
      <x v="122"/>
      <x v="122"/>
      <x v="17"/>
    </i>
    <i r="1">
      <x v="123"/>
      <x v="123"/>
      <x v="17"/>
    </i>
    <i r="1">
      <x v="124"/>
      <x v="124"/>
      <x v="17"/>
    </i>
    <i r="1">
      <x v="125"/>
      <x v="125"/>
      <x v="17"/>
    </i>
    <i r="1">
      <x v="126"/>
      <x v="126"/>
      <x v="17"/>
    </i>
    <i>
      <x v="6"/>
      <x v="127"/>
      <x v="127"/>
      <x v="7"/>
    </i>
    <i r="1">
      <x v="128"/>
      <x v="128"/>
      <x v="24"/>
    </i>
    <i r="1">
      <x v="129"/>
      <x v="129"/>
      <x v="21"/>
    </i>
    <i r="1">
      <x v="130"/>
      <x v="130"/>
      <x v="24"/>
    </i>
    <i r="1">
      <x v="131"/>
      <x v="131"/>
      <x v="22"/>
    </i>
    <i r="1">
      <x v="132"/>
      <x v="132"/>
      <x v="22"/>
    </i>
    <i r="1">
      <x v="133"/>
      <x v="133"/>
      <x v="22"/>
    </i>
    <i r="1">
      <x v="134"/>
      <x v="134"/>
      <x v="22"/>
    </i>
    <i r="1">
      <x v="135"/>
      <x v="135"/>
      <x v="22"/>
    </i>
    <i r="1">
      <x v="136"/>
      <x v="136"/>
      <x v="21"/>
    </i>
    <i r="1">
      <x v="137"/>
      <x v="137"/>
      <x v="21"/>
    </i>
    <i r="1">
      <x v="138"/>
      <x v="138"/>
      <x v="21"/>
    </i>
    <i>
      <x v="7"/>
      <x v="139"/>
      <x v="139"/>
      <x v="25"/>
    </i>
    <i r="1">
      <x v="140"/>
      <x v="140"/>
      <x v="16"/>
    </i>
    <i r="1">
      <x v="141"/>
      <x v="141"/>
      <x v="25"/>
    </i>
    <i r="1">
      <x v="142"/>
      <x v="142"/>
      <x v="25"/>
    </i>
    <i r="1">
      <x v="143"/>
      <x v="143"/>
      <x v="25"/>
    </i>
    <i r="1">
      <x v="144"/>
      <x v="144"/>
      <x v="25"/>
    </i>
    <i r="1">
      <x v="145"/>
      <x v="145"/>
      <x v="25"/>
    </i>
    <i r="1">
      <x v="146"/>
      <x v="146"/>
      <x v="25"/>
    </i>
    <i r="1">
      <x v="147"/>
      <x v="147"/>
      <x v="25"/>
    </i>
    <i r="1">
      <x v="148"/>
      <x v="148"/>
      <x v="25"/>
    </i>
    <i r="1">
      <x v="149"/>
      <x v="149"/>
      <x v="25"/>
    </i>
    <i r="1">
      <x v="150"/>
      <x v="150"/>
      <x v="25"/>
    </i>
    <i r="1">
      <x v="151"/>
      <x v="151"/>
      <x v="25"/>
    </i>
    <i>
      <x v="8"/>
      <x v="152"/>
      <x v="152"/>
      <x v="16"/>
    </i>
    <i r="1">
      <x v="153"/>
      <x v="153"/>
      <x v="16"/>
    </i>
    <i r="1">
      <x v="154"/>
      <x v="154"/>
      <x v="9"/>
    </i>
    <i r="1">
      <x v="155"/>
      <x v="155"/>
      <x v="16"/>
    </i>
    <i r="1">
      <x v="156"/>
      <x v="156"/>
      <x v="9"/>
    </i>
    <i r="1">
      <x v="157"/>
      <x v="157"/>
      <x v="9"/>
    </i>
    <i r="1">
      <x v="158"/>
      <x v="158"/>
      <x v="16"/>
    </i>
    <i>
      <x v="9"/>
      <x v="159"/>
      <x v="159"/>
      <x v="20"/>
    </i>
    <i r="1">
      <x v="160"/>
      <x v="160"/>
      <x v="20"/>
    </i>
    <i r="1">
      <x v="161"/>
      <x v="161"/>
      <x v="12"/>
    </i>
    <i r="1">
      <x v="162"/>
      <x v="162"/>
      <x v="20"/>
    </i>
    <i r="1">
      <x v="163"/>
      <x v="163"/>
      <x v="7"/>
    </i>
    <i r="1">
      <x v="164"/>
      <x v="164"/>
      <x v="12"/>
    </i>
    <i r="1">
      <x v="165"/>
      <x v="165"/>
      <x v="20"/>
    </i>
    <i r="1">
      <x v="166"/>
      <x v="166"/>
      <x v="20"/>
    </i>
    <i r="1">
      <x v="167"/>
      <x v="167"/>
      <x v="20"/>
    </i>
    <i r="1">
      <x v="168"/>
      <x v="168"/>
      <x v="20"/>
    </i>
    <i r="1">
      <x v="169"/>
      <x v="169"/>
      <x v="1"/>
    </i>
    <i>
      <x v="10"/>
      <x v="170"/>
      <x v="170"/>
      <x v="24"/>
    </i>
    <i r="1">
      <x v="171"/>
      <x v="171"/>
      <x v="10"/>
    </i>
    <i r="1">
      <x v="172"/>
      <x v="172"/>
      <x v="6"/>
    </i>
    <i r="1">
      <x v="173"/>
      <x v="173"/>
      <x v="6"/>
    </i>
    <i r="1">
      <x v="174"/>
      <x v="174"/>
      <x v="6"/>
    </i>
    <i r="1">
      <x v="175"/>
      <x v="175"/>
      <x v="6"/>
    </i>
    <i r="1">
      <x v="176"/>
      <x v="176"/>
      <x v="24"/>
    </i>
    <i r="1">
      <x v="177"/>
      <x v="177"/>
      <x v="10"/>
    </i>
    <i r="1">
      <x v="178"/>
      <x v="178"/>
      <x v="6"/>
    </i>
    <i r="1">
      <x v="179"/>
      <x v="179"/>
      <x v="6"/>
    </i>
    <i r="1">
      <x v="180"/>
      <x v="180"/>
      <x v="6"/>
    </i>
    <i r="1">
      <x v="181"/>
      <x v="181"/>
      <x v="6"/>
    </i>
    <i r="1">
      <x v="182"/>
      <x v="182"/>
      <x v="6"/>
    </i>
    <i r="1">
      <x v="183"/>
      <x v="183"/>
      <x v="6"/>
    </i>
    <i r="1">
      <x v="184"/>
      <x v="184"/>
      <x v="6"/>
    </i>
    <i r="1">
      <x v="185"/>
      <x v="185"/>
      <x v="10"/>
    </i>
    <i>
      <x v="11"/>
      <x v="186"/>
      <x v="186"/>
      <x v="7"/>
    </i>
    <i r="1">
      <x v="187"/>
      <x v="187"/>
      <x v="7"/>
    </i>
    <i r="1">
      <x v="188"/>
      <x v="188"/>
      <x v="7"/>
    </i>
    <i r="1">
      <x v="189"/>
      <x v="189"/>
      <x v="7"/>
    </i>
    <i r="1">
      <x v="190"/>
      <x v="190"/>
      <x v="7"/>
    </i>
    <i r="1">
      <x v="191"/>
      <x v="191"/>
      <x v="7"/>
    </i>
    <i r="1">
      <x v="192"/>
      <x v="192"/>
      <x v="7"/>
    </i>
    <i r="1">
      <x v="193"/>
      <x v="193"/>
      <x v="7"/>
    </i>
    <i r="1">
      <x v="194"/>
      <x v="194"/>
      <x v="7"/>
    </i>
    <i>
      <x v="12"/>
      <x v="195"/>
      <x v="195"/>
      <x v="7"/>
    </i>
    <i r="1">
      <x v="196"/>
      <x v="196"/>
      <x v="16"/>
    </i>
    <i r="1">
      <x v="197"/>
      <x v="197"/>
      <x v="16"/>
    </i>
    <i r="1">
      <x v="198"/>
      <x v="198"/>
      <x v="16"/>
    </i>
    <i r="1">
      <x v="199"/>
      <x v="199"/>
      <x v="16"/>
    </i>
    <i r="1">
      <x v="200"/>
      <x v="200"/>
      <x v="16"/>
    </i>
    <i r="1">
      <x v="201"/>
      <x v="201"/>
      <x v="16"/>
    </i>
    <i r="1">
      <x v="202"/>
      <x v="202"/>
      <x v="16"/>
    </i>
    <i r="1">
      <x v="203"/>
      <x v="203"/>
      <x v="16"/>
    </i>
    <i r="1">
      <x v="204"/>
      <x v="204"/>
      <x v="16"/>
    </i>
    <i r="1">
      <x v="205"/>
      <x v="205"/>
      <x v="16"/>
    </i>
    <i r="1">
      <x v="206"/>
      <x v="206"/>
      <x v="16"/>
    </i>
    <i r="1">
      <x v="207"/>
      <x v="207"/>
      <x v="16"/>
    </i>
    <i r="1">
      <x v="208"/>
      <x v="208"/>
      <x v="16"/>
    </i>
    <i r="1">
      <x v="209"/>
      <x v="209"/>
      <x v="9"/>
    </i>
    <i r="1">
      <x v="210"/>
      <x v="210"/>
      <x v="9"/>
    </i>
    <i>
      <x v="13"/>
      <x v="211"/>
      <x v="211"/>
      <x v="19"/>
    </i>
    <i r="1">
      <x v="212"/>
      <x v="212"/>
      <x v="19"/>
    </i>
    <i r="1">
      <x v="213"/>
      <x v="213"/>
      <x v="19"/>
    </i>
    <i r="1">
      <x v="214"/>
      <x v="214"/>
      <x v="5"/>
    </i>
    <i r="1">
      <x v="215"/>
      <x v="215"/>
      <x v="19"/>
    </i>
    <i r="1">
      <x v="216"/>
      <x v="216"/>
      <x v="19"/>
    </i>
    <i r="1">
      <x v="217"/>
      <x v="217"/>
      <x v="5"/>
    </i>
    <i r="1">
      <x v="218"/>
      <x v="218"/>
      <x v="5"/>
    </i>
    <i r="1">
      <x v="219"/>
      <x v="219"/>
      <x v="7"/>
    </i>
    <i r="1">
      <x v="220"/>
      <x v="220"/>
      <x v="5"/>
    </i>
    <i r="1">
      <x v="221"/>
      <x v="221"/>
      <x v="11"/>
    </i>
    <i r="1">
      <x v="222"/>
      <x v="222"/>
      <x v="19"/>
    </i>
    <i r="1">
      <x v="223"/>
      <x v="223"/>
      <x v="19"/>
    </i>
    <i r="1">
      <x v="224"/>
      <x v="224"/>
      <x v="19"/>
    </i>
    <i r="1">
      <x v="225"/>
      <x v="225"/>
      <x v="19"/>
    </i>
    <i r="1">
      <x v="226"/>
      <x v="226"/>
      <x v="19"/>
    </i>
    <i r="1">
      <x v="227"/>
      <x v="227"/>
      <x v="11"/>
    </i>
    <i r="1">
      <x v="228"/>
      <x v="228"/>
      <x v="5"/>
    </i>
    <i r="1">
      <x v="229"/>
      <x v="229"/>
      <x v="13"/>
    </i>
    <i r="1">
      <x v="230"/>
      <x v="230"/>
      <x v="13"/>
    </i>
    <i r="1">
      <x v="231"/>
      <x v="231"/>
      <x v="7"/>
    </i>
    <i>
      <x v="14"/>
      <x v="232"/>
      <x v="232"/>
      <x v="1"/>
    </i>
    <i r="1">
      <x v="233"/>
      <x v="233"/>
      <x v="15"/>
    </i>
    <i r="1">
      <x v="234"/>
      <x v="234"/>
      <x v="15"/>
    </i>
    <i r="1">
      <x v="235"/>
      <x v="235"/>
      <x v="7"/>
    </i>
    <i r="1">
      <x v="236"/>
      <x v="236"/>
      <x v="7"/>
    </i>
    <i r="1">
      <x v="237"/>
      <x v="237"/>
      <x v="1"/>
    </i>
    <i r="1">
      <x v="238"/>
      <x v="238"/>
      <x v="1"/>
    </i>
    <i r="1">
      <x v="239"/>
      <x v="239"/>
      <x v="1"/>
    </i>
    <i r="1">
      <x v="240"/>
      <x v="240"/>
      <x v="1"/>
    </i>
    <i r="1">
      <x v="241"/>
      <x v="241"/>
      <x v="1"/>
    </i>
    <i r="1">
      <x v="242"/>
      <x v="242"/>
      <x v="1"/>
    </i>
    <i r="1">
      <x v="243"/>
      <x v="243"/>
      <x v="1"/>
    </i>
    <i r="1">
      <x v="244"/>
      <x v="244"/>
      <x v="1"/>
    </i>
    <i r="1">
      <x v="245"/>
      <x v="245"/>
      <x v="15"/>
    </i>
    <i r="1">
      <x v="246"/>
      <x v="246"/>
      <x v="1"/>
    </i>
    <i>
      <x v="15"/>
      <x v="247"/>
      <x v="247"/>
      <x v="4"/>
    </i>
    <i r="1">
      <x v="248"/>
      <x v="248"/>
      <x v="4"/>
    </i>
    <i r="1">
      <x v="249"/>
      <x v="249"/>
      <x v="7"/>
    </i>
    <i r="1">
      <x v="250"/>
      <x v="250"/>
      <x v="4"/>
    </i>
    <i r="1">
      <x v="251"/>
      <x v="251"/>
      <x v="4"/>
    </i>
    <i r="1">
      <x v="252"/>
      <x v="252"/>
      <x v="4"/>
    </i>
    <i t="grand">
      <x/>
    </i>
  </rowItems>
  <colFields count="2">
    <field x="0"/>
    <field x="3"/>
  </colFields>
  <colItems count="4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"/>
      <x v="9"/>
    </i>
    <i r="1">
      <x v="16"/>
    </i>
    <i r="1">
      <x v="20"/>
    </i>
    <i r="1">
      <x v="21"/>
    </i>
    <i>
      <x v="2"/>
      <x v="7"/>
    </i>
    <i r="1">
      <x v="8"/>
    </i>
    <i r="1">
      <x v="9"/>
    </i>
    <i r="1">
      <x v="17"/>
    </i>
    <i r="1">
      <x v="19"/>
    </i>
    <i r="1">
      <x v="20"/>
    </i>
    <i r="1">
      <x v="21"/>
    </i>
    <i r="1">
      <x v="22"/>
    </i>
    <i r="1">
      <x v="24"/>
    </i>
    <i t="grand">
      <x/>
    </i>
  </colItems>
  <pageFields count="1">
    <pageField fld="4" hier="11" name="[Range 1].[Warehouse_Type].[All]" cap="All"/>
  </pageFields>
  <dataFields count="1">
    <dataField name="Sum of W/O gst" fld="2" baseField="0" baseItem="0" numFmtId="1"/>
  </dataFields>
  <formats count="28">
    <format dxfId="641">
      <pivotArea type="all" dataOnly="0" outline="0" fieldPosition="0"/>
    </format>
    <format dxfId="640">
      <pivotArea outline="0" collapsedLevelsAreSubtotals="1" fieldPosition="0"/>
    </format>
    <format dxfId="639">
      <pivotArea type="origin" dataOnly="0" labelOnly="1" outline="0" fieldPosition="0"/>
    </format>
    <format dxfId="638">
      <pivotArea field="3" type="button" dataOnly="0" labelOnly="1" outline="0" axis="axisCol" fieldPosition="1"/>
    </format>
    <format dxfId="637">
      <pivotArea type="topRight" dataOnly="0" labelOnly="1" outline="0" fieldPosition="0"/>
    </format>
    <format dxfId="636">
      <pivotArea field="1" type="button" dataOnly="0" labelOnly="1" outline="0" axis="axisRow" fieldPosition="0"/>
    </format>
    <format dxfId="635">
      <pivotArea field="5" type="button" dataOnly="0" labelOnly="1" outline="0" axis="axisRow" fieldPosition="2"/>
    </format>
    <format dxfId="634">
      <pivotArea dataOnly="0" labelOnly="1" outline="0" fieldPosition="0">
        <references count="1">
          <reference field="1" count="0"/>
        </references>
      </pivotArea>
    </format>
    <format dxfId="633">
      <pivotArea dataOnly="0" labelOnly="1" grandRow="1" outline="0" fieldPosition="0"/>
    </format>
    <format dxfId="632">
      <pivotArea dataOnly="0" labelOnly="1" grandCol="1" outline="0" fieldPosition="0"/>
    </format>
    <format dxfId="631">
      <pivotArea type="all" dataOnly="0" outline="0" fieldPosition="0"/>
    </format>
    <format dxfId="630">
      <pivotArea dataOnly="0" labelOnly="1" grandCol="1" outline="0" fieldPosition="0"/>
    </format>
    <format dxfId="629">
      <pivotArea dataOnly="0" labelOnly="1" outline="0" fieldPosition="0">
        <references count="1">
          <reference field="3" count="0"/>
        </references>
      </pivotArea>
    </format>
    <format dxfId="628">
      <pivotArea dataOnly="0" labelOnly="1" grandCol="1" outline="0" fieldPosition="0"/>
    </format>
    <format dxfId="627">
      <pivotArea type="all" dataOnly="0" outline="0" fieldPosition="0"/>
    </format>
    <format dxfId="626">
      <pivotArea outline="0" collapsedLevelsAreSubtotals="1" fieldPosition="0"/>
    </format>
    <format dxfId="625">
      <pivotArea type="origin" dataOnly="0" labelOnly="1" outline="0" fieldPosition="0"/>
    </format>
    <format dxfId="624">
      <pivotArea field="3" type="button" dataOnly="0" labelOnly="1" outline="0" axis="axisCol" fieldPosition="1"/>
    </format>
    <format dxfId="623">
      <pivotArea type="topRight" dataOnly="0" labelOnly="1" outline="0" fieldPosition="0"/>
    </format>
    <format dxfId="622">
      <pivotArea field="1" type="button" dataOnly="0" labelOnly="1" outline="0" axis="axisRow" fieldPosition="0"/>
    </format>
    <format dxfId="621">
      <pivotArea field="6" type="button" dataOnly="0" labelOnly="1" outline="0" axis="axisRow" fieldPosition="1"/>
    </format>
    <format dxfId="620">
      <pivotArea field="5" type="button" dataOnly="0" labelOnly="1" outline="0" axis="axisRow" fieldPosition="2"/>
    </format>
    <format dxfId="619">
      <pivotArea field="7" type="button" dataOnly="0" labelOnly="1" outline="0" axis="axisRow" fieldPosition="3"/>
    </format>
    <format dxfId="618">
      <pivotArea dataOnly="0" labelOnly="1" outline="0" fieldPosition="0">
        <references count="1">
          <reference field="1" count="0"/>
        </references>
      </pivotArea>
    </format>
    <format dxfId="617">
      <pivotArea dataOnly="0" labelOnly="1" grandRow="1" outline="0" fieldPosition="0"/>
    </format>
    <format dxfId="616">
      <pivotArea dataOnly="0" labelOnly="1" outline="0" fieldPosition="0">
        <references count="2">
          <reference field="1" count="0" selected="0"/>
          <reference field="6" count="0"/>
        </references>
      </pivotArea>
    </format>
    <format dxfId="615">
      <pivotArea dataOnly="0" labelOnly="1" outline="0" fieldPosition="0">
        <references count="1">
          <reference field="3" count="0"/>
        </references>
      </pivotArea>
    </format>
    <format dxfId="614">
      <pivotArea dataOnly="0" labelOnly="1" grandCol="1" outline="0" fieldPosition="0"/>
    </format>
  </formats>
  <pivotHierarchies count="339"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27"/>
    <rowHierarchyUsage hierarchyUsage="9"/>
    <rowHierarchyUsage hierarchyUsage="10"/>
    <rowHierarchyUsage hierarchyUsage="13"/>
  </rowHierarchiesUsage>
  <colHierarchiesUsage count="2">
    <colHierarchyUsage hierarchyUsage="2"/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070D4-EF37-416E-BD55-5AD3141E86A0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M6:AN14" firstHeaderRow="1" firstDataRow="1" firstDataCol="1" rowPageCount="3" colPageCount="1"/>
  <pivotFields count="5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3">
    <pageField fld="2" hier="6" name="[Range 1].[Order_Date].&amp;[2023-12-26T00:00:00]" cap="12/26/2023"/>
    <pageField fld="0" hier="2" name="[Range 1].[Order_State].&amp;" cap=""/>
    <pageField fld="3" hier="11" name="[Range 1].[Warehouse_Type].&amp;[SS]" cap="SS"/>
  </pageFields>
  <dataFields count="1">
    <dataField name="Sum of W/O gst" fld="1" baseField="0" baseItem="0" numFmtId="1"/>
  </dataFields>
  <formats count="5">
    <format dxfId="646">
      <pivotArea outline="0" collapsedLevelsAreSubtotals="1" fieldPosition="0"/>
    </format>
    <format dxfId="645">
      <pivotArea type="all" dataOnly="0" outline="0" fieldPosition="0"/>
    </format>
    <format dxfId="644">
      <pivotArea outline="0" collapsedLevelsAreSubtotals="1" fieldPosition="0"/>
    </format>
    <format dxfId="643">
      <pivotArea dataOnly="0" labelOnly="1" grandRow="1" outline="0" fieldPosition="0"/>
    </format>
    <format dxfId="642">
      <pivotArea dataOnly="0" labelOnly="1" outline="0" axis="axisValues" fieldPosition="0"/>
    </format>
  </formats>
  <pivotHierarchies count="339">
    <pivotHierarchy dragToData="1"/>
    <pivotHierarchy dragToData="1"/>
    <pivotHierarchy multipleItemSelectionAllowed="1" dragToData="1">
      <members count="4" level="1">
        <member name="[Range 1].[Order_State].&amp;"/>
        <member name="[Range 1].[Order_State].&amp;[placed]"/>
        <member name=""/>
        <member name="[Range 1].[Order_State].&amp;[fulfilled]"/>
      </members>
    </pivotHierarchy>
    <pivotHierarchy dragToData="1"/>
    <pivotHierarchy dragToData="1"/>
    <pivotHierarchy dragToData="1"/>
    <pivotHierarchy multipleItemSelectionAllowed="1" dragToData="1">
      <members count="1" level="1">
        <member name="[Range 1].[Order_Date].&amp;[2023-12-26T00:00:00]"/>
      </members>
    </pivotHierarchy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e 1].[Warehouse_Type].&amp;[SS]"/>
        <member name="[Range 1].[Warehouse_Type].&amp;[Direc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7BD7E-5E36-4F80-967E-AF2F2B84A2CF}" name="PivotTable1" cacheId="1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gridDropZones="1" multipleFieldFilters="0">
  <location ref="A5:P33" firstHeaderRow="1" firstDataRow="2" firstDataCol="4" rowPageCount="3" colPageCount="1"/>
  <pivotFields count="9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ascending" defaultSubtotal="0" defaultAttributeDrillState="1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6"/>
    <field x="4"/>
    <field x="3"/>
    <field x="5"/>
  </rowFields>
  <rowItems count="27">
    <i>
      <x/>
      <x/>
      <x/>
      <x/>
    </i>
    <i>
      <x v="1"/>
      <x v="1"/>
      <x v="1"/>
      <x/>
    </i>
    <i r="1">
      <x v="2"/>
      <x v="2"/>
      <x/>
    </i>
    <i r="1">
      <x v="3"/>
      <x v="3"/>
      <x/>
    </i>
    <i r="1">
      <x v="4"/>
      <x v="4"/>
      <x/>
    </i>
    <i r="1">
      <x v="5"/>
      <x v="5"/>
      <x/>
    </i>
    <i r="1">
      <x v="6"/>
      <x v="6"/>
      <x/>
    </i>
    <i r="1">
      <x v="7"/>
      <x v="7"/>
      <x/>
    </i>
    <i r="1">
      <x v="8"/>
      <x v="8"/>
      <x/>
    </i>
    <i r="1">
      <x v="9"/>
      <x v="9"/>
      <x/>
    </i>
    <i>
      <x v="2"/>
      <x v="10"/>
      <x v="10"/>
      <x/>
    </i>
    <i>
      <x v="3"/>
      <x v="11"/>
      <x v="11"/>
      <x/>
    </i>
    <i>
      <x v="4"/>
      <x v="12"/>
      <x v="12"/>
      <x/>
    </i>
    <i>
      <x v="5"/>
      <x v="13"/>
      <x v="13"/>
      <x/>
    </i>
    <i r="1">
      <x v="14"/>
      <x v="14"/>
      <x/>
    </i>
    <i r="1">
      <x v="15"/>
      <x v="15"/>
      <x/>
    </i>
    <i r="1">
      <x v="16"/>
      <x v="16"/>
      <x/>
    </i>
    <i>
      <x v="6"/>
      <x v="17"/>
      <x v="17"/>
      <x/>
    </i>
    <i>
      <x v="7"/>
      <x v="18"/>
      <x v="18"/>
      <x/>
    </i>
    <i>
      <x v="8"/>
      <x v="19"/>
      <x v="19"/>
      <x/>
    </i>
    <i>
      <x v="9"/>
      <x v="20"/>
      <x v="20"/>
      <x/>
    </i>
    <i>
      <x v="10"/>
      <x v="21"/>
      <x v="21"/>
      <x/>
    </i>
    <i>
      <x v="11"/>
      <x v="22"/>
      <x v="22"/>
      <x/>
    </i>
    <i r="1">
      <x v="23"/>
      <x v="23"/>
      <x/>
    </i>
    <i>
      <x v="12"/>
      <x v="24"/>
      <x v="24"/>
      <x/>
    </i>
    <i>
      <x v="13"/>
      <x v="25"/>
      <x v="25"/>
      <x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3">
    <pageField fld="2" hier="11" name="[Range 1].[Warehouse_Type].[All]" cap="All"/>
    <pageField fld="7" hier="14" name="[Range 1].[Products_Name].[All]" cap="All"/>
    <pageField fld="0" hier="2" name="[Range 1].[Order_State].&amp;" cap=""/>
  </pageFields>
  <dataFields count="1">
    <dataField name="Sum of W/O gst" fld="8" baseField="0" baseItem="0"/>
  </dataFields>
  <formats count="23">
    <format dxfId="575">
      <pivotArea type="all" dataOnly="0" outline="0" fieldPosition="0"/>
    </format>
    <format dxfId="574">
      <pivotArea outline="0" collapsedLevelsAreSubtotals="1" fieldPosition="0"/>
    </format>
    <format dxfId="573">
      <pivotArea type="origin" dataOnly="0" labelOnly="1" outline="0" fieldPosition="0"/>
    </format>
    <format dxfId="572">
      <pivotArea field="1" type="button" dataOnly="0" labelOnly="1" outline="0" axis="axisCol" fieldPosition="0"/>
    </format>
    <format dxfId="571">
      <pivotArea type="topRight" dataOnly="0" labelOnly="1" outline="0" fieldPosition="0"/>
    </format>
    <format dxfId="570">
      <pivotArea field="3" type="button" dataOnly="0" labelOnly="1" outline="0" axis="axisRow" fieldPosition="2"/>
    </format>
    <format dxfId="569">
      <pivotArea dataOnly="0" labelOnly="1" grandRow="1" outline="0" fieldPosition="0"/>
    </format>
    <format dxfId="568">
      <pivotArea dataOnly="0" labelOnly="1" grandCol="1" outline="0" fieldPosition="0"/>
    </format>
    <format dxfId="567">
      <pivotArea type="all" dataOnly="0" outline="0" fieldPosition="0"/>
    </format>
    <format dxfId="566">
      <pivotArea dataOnly="0" labelOnly="1" grandCol="1" outline="0" fieldPosition="0"/>
    </format>
    <format dxfId="565">
      <pivotArea dataOnly="0" labelOnly="1" outline="0" fieldPosition="0">
        <references count="1">
          <reference field="1" count="0"/>
        </references>
      </pivotArea>
    </format>
    <format dxfId="564">
      <pivotArea dataOnly="0" labelOnly="1" grandCol="1" outline="0" fieldPosition="0"/>
    </format>
    <format dxfId="563">
      <pivotArea type="all" dataOnly="0" outline="0" fieldPosition="0"/>
    </format>
    <format dxfId="562">
      <pivotArea outline="0" collapsedLevelsAreSubtotals="1" fieldPosition="0"/>
    </format>
    <format dxfId="561">
      <pivotArea type="origin" dataOnly="0" labelOnly="1" outline="0" fieldPosition="0"/>
    </format>
    <format dxfId="560">
      <pivotArea field="1" type="button" dataOnly="0" labelOnly="1" outline="0" axis="axisCol" fieldPosition="0"/>
    </format>
    <format dxfId="559">
      <pivotArea type="topRight" dataOnly="0" labelOnly="1" outline="0" fieldPosition="0"/>
    </format>
    <format dxfId="558">
      <pivotArea field="4" type="button" dataOnly="0" labelOnly="1" outline="0" axis="axisRow" fieldPosition="1"/>
    </format>
    <format dxfId="557">
      <pivotArea field="3" type="button" dataOnly="0" labelOnly="1" outline="0" axis="axisRow" fieldPosition="2"/>
    </format>
    <format dxfId="556">
      <pivotArea field="5" type="button" dataOnly="0" labelOnly="1" outline="0" axis="axisRow" fieldPosition="3"/>
    </format>
    <format dxfId="555">
      <pivotArea dataOnly="0" labelOnly="1" grandRow="1" outline="0" fieldPosition="0"/>
    </format>
    <format dxfId="554">
      <pivotArea dataOnly="0" labelOnly="1" outline="0" fieldPosition="0">
        <references count="1">
          <reference field="1" count="0"/>
        </references>
      </pivotArea>
    </format>
    <format dxfId="553">
      <pivotArea dataOnly="0" labelOnly="1" grandCol="1" outline="0" fieldPosition="0"/>
    </format>
  </formats>
  <pivotHierarchies count="339">
    <pivotHierarchy dragToData="1"/>
    <pivotHierarchy dragToData="1"/>
    <pivotHierarchy multipleItemSelectionAllowed="1" dragToData="1">
      <members count="2" level="1">
        <member name="[Range 1].[Order_State].&amp;"/>
        <member name="[Range 1].[Order_State].&amp;[fulfilled]"/>
      </members>
    </pivotHierarchy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25"/>
    <rowHierarchyUsage hierarchyUsage="9"/>
    <rowHierarchyUsage hierarchyUsage="10"/>
    <rowHierarchyUsage hierarchyUsage="13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Primary Dump!$A$1:$AF$104857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31CE4-08A2-4881-9841-E09D5B5C9861}" name="PivotTable3" cacheId="1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multipleFieldFilters="0">
  <location ref="A47:G119" firstHeaderRow="1" firstDataRow="3" firstDataCol="3" rowPageCount="3" colPageCount="1"/>
  <pivotFields count="9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4"/>
  </rowFields>
  <rowItems count="70">
    <i>
      <x/>
      <x/>
      <x/>
    </i>
    <i r="2">
      <x v="1"/>
    </i>
    <i r="2">
      <x v="2"/>
    </i>
    <i r="1">
      <x v="1"/>
      <x v="3"/>
    </i>
    <i r="2">
      <x v="4"/>
    </i>
    <i r="2">
      <x v="5"/>
    </i>
    <i r="2">
      <x v="6"/>
    </i>
    <i r="2">
      <x v="7"/>
    </i>
    <i r="1">
      <x v="2"/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>
      <x v="1"/>
      <x v="3"/>
      <x v="17"/>
    </i>
    <i r="2">
      <x v="18"/>
    </i>
    <i r="2">
      <x v="19"/>
    </i>
    <i r="2">
      <x v="20"/>
    </i>
    <i r="2">
      <x v="21"/>
    </i>
    <i r="2">
      <x v="22"/>
    </i>
    <i r="1">
      <x v="4"/>
      <x v="23"/>
    </i>
    <i r="2">
      <x v="24"/>
    </i>
    <i r="2">
      <x v="25"/>
    </i>
    <i>
      <x v="2"/>
      <x v="5"/>
      <x v="26"/>
    </i>
    <i r="2">
      <x v="27"/>
    </i>
    <i r="1">
      <x v="6"/>
      <x v="28"/>
    </i>
    <i r="2">
      <x v="29"/>
    </i>
    <i r="2">
      <x v="30"/>
    </i>
    <i r="2">
      <x v="31"/>
    </i>
    <i r="2">
      <x v="32"/>
    </i>
    <i r="1">
      <x v="7"/>
      <x v="33"/>
    </i>
    <i r="2">
      <x v="34"/>
    </i>
    <i r="2">
      <x v="35"/>
    </i>
    <i r="2">
      <x v="36"/>
    </i>
    <i r="2">
      <x v="37"/>
    </i>
    <i>
      <x v="3"/>
      <x v="8"/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1">
      <x v="9"/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>
      <x v="4"/>
      <x v="10"/>
      <x v="58"/>
    </i>
    <i r="2">
      <x v="59"/>
    </i>
    <i r="2">
      <x v="60"/>
    </i>
    <i r="1">
      <x v="11"/>
      <x v="61"/>
    </i>
    <i r="2">
      <x v="62"/>
    </i>
    <i r="2">
      <x v="63"/>
    </i>
    <i r="1">
      <x v="12"/>
      <x v="64"/>
    </i>
    <i r="2">
      <x v="65"/>
    </i>
    <i r="2">
      <x v="66"/>
    </i>
    <i r="2">
      <x v="67"/>
    </i>
    <i r="2">
      <x v="68"/>
    </i>
    <i t="grand">
      <x/>
    </i>
  </rowItems>
  <colFields count="2">
    <field x="3"/>
    <field x="-2"/>
  </colFields>
  <colItems count="4">
    <i>
      <x/>
      <x/>
    </i>
    <i r="1" i="1">
      <x v="1"/>
    </i>
    <i t="grand">
      <x/>
    </i>
    <i t="grand" i="1">
      <x/>
    </i>
  </colItems>
  <pageFields count="3">
    <pageField fld="5" hier="170" name="[Range 3].[Sku_Placed].&amp;[UY Acne Pimple Patch Invisible Facial 36Dots]" cap="UY Acne Pimple Patch Invisible Facial 36Dots"/>
    <pageField fld="8" hier="129" name="[Range 3].[OrderState].&amp;[fulfilled]" cap="fulfilled"/>
    <pageField fld="7" hier="176" name="[Range 3].[Total_Quantity].&amp;" cap=""/>
  </pageFields>
  <dataFields count="2">
    <dataField name="Sum of Total_Quantity_In_Pieces" fld="0" baseField="0" baseItem="0"/>
    <dataField name="Distinct Count of Outlet_ID" fld="6" subtotal="count" baseField="4" baseItem="46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29">
    <format dxfId="456">
      <pivotArea type="all" dataOnly="0" outline="0" fieldPosition="0"/>
    </format>
    <format dxfId="455">
      <pivotArea outline="0" collapsedLevelsAreSubtotals="1" fieldPosition="0"/>
    </format>
    <format dxfId="454">
      <pivotArea type="origin" dataOnly="0" labelOnly="1" outline="0" fieldPosition="0"/>
    </format>
    <format dxfId="453">
      <pivotArea type="topRight" dataOnly="0" labelOnly="1" outline="0" fieldPosition="0"/>
    </format>
    <format dxfId="452">
      <pivotArea dataOnly="0" labelOnly="1" grandRow="1" outline="0" fieldPosition="0"/>
    </format>
    <format dxfId="451">
      <pivotArea dataOnly="0" labelOnly="1" grandCol="1" outline="0" fieldPosition="0"/>
    </format>
    <format dxfId="450">
      <pivotArea type="all" dataOnly="0" outline="0" fieldPosition="0"/>
    </format>
    <format dxfId="449">
      <pivotArea outline="0" collapsedLevelsAreSubtotals="1" fieldPosition="0"/>
    </format>
    <format dxfId="448">
      <pivotArea type="origin" dataOnly="0" labelOnly="1" outline="0" fieldPosition="0"/>
    </format>
    <format dxfId="447">
      <pivotArea type="topRight" dataOnly="0" labelOnly="1" outline="0" fieldPosition="0"/>
    </format>
    <format dxfId="446">
      <pivotArea dataOnly="0" labelOnly="1" grandRow="1" outline="0" fieldPosition="0"/>
    </format>
    <format dxfId="445">
      <pivotArea dataOnly="0" labelOnly="1" grandCol="1" outline="0" fieldPosition="0"/>
    </format>
    <format dxfId="444">
      <pivotArea type="all" dataOnly="0" outline="0" fieldPosition="0"/>
    </format>
    <format dxfId="443">
      <pivotArea outline="0" collapsedLevelsAreSubtotals="1" fieldPosition="0"/>
    </format>
    <format dxfId="442">
      <pivotArea type="origin" dataOnly="0" labelOnly="1" outline="0" fieldPosition="0"/>
    </format>
    <format dxfId="441">
      <pivotArea type="topRight" dataOnly="0" labelOnly="1" outline="0" fieldPosition="0"/>
    </format>
    <format dxfId="440">
      <pivotArea dataOnly="0" labelOnly="1" grandRow="1" outline="0" fieldPosition="0"/>
    </format>
    <format dxfId="439">
      <pivotArea dataOnly="0" labelOnly="1" grandCol="1" outline="0" fieldPosition="0"/>
    </format>
    <format dxfId="438">
      <pivotArea type="all" dataOnly="0" outline="0" fieldPosition="0"/>
    </format>
    <format dxfId="437">
      <pivotArea outline="0" collapsedLevelsAreSubtotals="1" fieldPosition="0"/>
    </format>
    <format dxfId="436">
      <pivotArea type="origin" dataOnly="0" labelOnly="1" outline="0" fieldPosition="0"/>
    </format>
    <format dxfId="435">
      <pivotArea type="topRight" dataOnly="0" labelOnly="1" outline="0" fieldPosition="0"/>
    </format>
    <format dxfId="434">
      <pivotArea dataOnly="0" labelOnly="1" grandRow="1" outline="0" fieldPosition="0"/>
    </format>
    <format dxfId="433">
      <pivotArea dataOnly="0" labelOnly="1" grandCol="1" outline="0" fieldPosition="0"/>
    </format>
    <format dxfId="432">
      <pivotArea grandCol="1" outline="0" collapsedLevelsAreSubtotals="1" fieldPosition="0"/>
    </format>
    <format dxfId="431">
      <pivotArea dataOnly="0" labelOnly="1" grandCol="1" outline="0" fieldPosition="0"/>
    </format>
    <format dxfId="430">
      <pivotArea field="1" type="button" dataOnly="0" labelOnly="1" outline="0" axis="axisRow" fieldPosition="0"/>
    </format>
    <format dxfId="429">
      <pivotArea dataOnly="0" labelOnly="1" fieldPosition="0">
        <references count="1">
          <reference field="1" count="0"/>
        </references>
      </pivotArea>
    </format>
    <format dxfId="428">
      <pivotArea dataOnly="0" labelOnly="1" grandRow="1" outline="0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3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3].[Sku_Placed].&amp;[UY Acne Pimple Patch Invisible Facial 36Dots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>
      <members count="54" level="1">
        <member name="[Range 3].[Total_Quantity].&amp;"/>
        <member name="[Range 3].[Total_Quantity].&amp;[3]"/>
        <member name="[Range 3].[Total_Quantity].&amp;[4]"/>
        <member name="[Range 3].[Total_Quantity].&amp;[5]"/>
        <member name="[Range 3].[Total_Quantity].&amp;[6]"/>
        <member name="[Range 3].[Total_Quantity].&amp;[7]"/>
        <member name="[Range 3].[Total_Quantity].&amp;[8]"/>
        <member name="[Range 3].[Total_Quantity].&amp;[9]"/>
        <member name="[Range 3].[Total_Quantity].&amp;[10]"/>
        <member name="[Range 3].[Total_Quantity].&amp;[11]"/>
        <member name="[Range 3].[Total_Quantity].&amp;[12]"/>
        <member name="[Range 3].[Total_Quantity].&amp;[13]"/>
        <member name="[Range 3].[Total_Quantity].&amp;[14]"/>
        <member name="[Range 3].[Total_Quantity].&amp;[15]"/>
        <member name="[Range 3].[Total_Quantity].&amp;[16]"/>
        <member name="[Range 3].[Total_Quantity].&amp;[17]"/>
        <member name="[Range 3].[Total_Quantity].&amp;[18]"/>
        <member name="[Range 3].[Total_Quantity].&amp;[19]"/>
        <member name="[Range 3].[Total_Quantity].&amp;[20]"/>
        <member name="[Range 3].[Total_Quantity].&amp;[21]"/>
        <member name="[Range 3].[Total_Quantity].&amp;[22]"/>
        <member name="[Range 3].[Total_Quantity].&amp;[24]"/>
        <member name="[Range 3].[Total_Quantity].&amp;[25]"/>
        <member name="[Range 3].[Total_Quantity].&amp;[30]"/>
        <member name="[Range 3].[Total_Quantity].&amp;[32]"/>
        <member name="[Range 3].[Total_Quantity].&amp;[33]"/>
        <member name="[Range 3].[Total_Quantity].&amp;[34]"/>
        <member name="[Range 3].[Total_Quantity].&amp;[36]"/>
        <member name="[Range 3].[Total_Quantity].&amp;[40]"/>
        <member name="[Range 3].[Total_Quantity].&amp;[41]"/>
        <member name="[Range 3].[Total_Quantity].&amp;[42]"/>
        <member name="[Range 3].[Total_Quantity].&amp;[47]"/>
        <member name="[Range 3].[Total_Quantity].&amp;[48]"/>
        <member name="[Range 3].[Total_Quantity].&amp;[50]"/>
        <member name="[Range 3].[Total_Quantity].&amp;[56]"/>
        <member name="[Range 3].[Total_Quantity].&amp;[59]"/>
        <member name="[Range 3].[Total_Quantity].&amp;[60]"/>
        <member name="[Range 3].[Total_Quantity].&amp;[64]"/>
        <member name="[Range 3].[Total_Quantity].&amp;[70]"/>
        <member name="[Range 3].[Total_Quantity].&amp;[72]"/>
        <member name="[Range 3].[Total_Quantity].&amp;[80]"/>
        <member name="[Range 3].[Total_Quantity].&amp;[96]"/>
        <member name="[Range 3].[Total_Quantity].&amp;[144]"/>
        <member name="[Range 3].[Total_Quantity].&amp;[147]"/>
        <member name="[Range 3].[Total_Quantity].&amp;[160]"/>
        <member name="[Range 3].[Total_Quantity].&amp;[192]"/>
        <member name="[Range 3].[Total_Quantity].&amp;[240]"/>
        <member name="[Range 3].[Total_Quantity].&amp;[288]"/>
        <member name="[Range 3].[Total_Quantity].&amp;[382]"/>
        <member name="[Range 3].[Total_Quantity].&amp;[384]"/>
        <member name="[Range 3].[Total_Quantity].&amp;[448]"/>
        <member name="[Range 3].[Total_Quantity].&amp;[816]"/>
        <member name="[Range 3].[Total_Quantity].&amp;[864]"/>
        <member name="[Range 3].[Total_Quantity].&amp;[196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utlet_ID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52"/>
    <rowHierarchyUsage hierarchyUsage="161"/>
    <rowHierarchyUsage hierarchyUsage="160"/>
  </rowHierarchiesUsage>
  <colHierarchiesUsage count="2">
    <colHierarchyUsage hierarchyUsage="17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1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F535C-14EC-4229-99FB-61EDF47E0C72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L21:R45" firstHeaderRow="1" firstDataRow="2" firstDataCol="1" rowPageCount="1" colPageCount="1"/>
  <pivotFields count="5">
    <pivotField compact="0" allDrilled="1" outline="0" subtotalTop="0" showAll="0" dataSourceSort="1" defaultSubtotal="0" defaultAttributeDrillState="1">
      <items count="1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30" name="[Range 2].[Order_Date].[All]" cap="All"/>
  </pageFields>
  <dataFields count="1">
    <dataField name="Sum of Amount" fld="2" showDataAs="percentOfRow" baseField="0" baseItem="4" numFmtId="165"/>
  </dataFields>
  <formats count="14">
    <format dxfId="470">
      <pivotArea type="all" dataOnly="0" outline="0" fieldPosition="0"/>
    </format>
    <format dxfId="469">
      <pivotArea outline="0" collapsedLevelsAreSubtotals="1" fieldPosition="0"/>
    </format>
    <format dxfId="468">
      <pivotArea field="0" type="button" dataOnly="0" labelOnly="1" outline="0"/>
    </format>
    <format dxfId="467">
      <pivotArea dataOnly="0" labelOnly="1" grandRow="1" outline="0" fieldPosition="0"/>
    </format>
    <format dxfId="46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65">
      <pivotArea outline="0" collapsedLevelsAreSubtotals="1" fieldPosition="0"/>
    </format>
    <format dxfId="464">
      <pivotArea field="0" type="button" dataOnly="0" labelOnly="1" outline="0"/>
    </format>
    <format dxfId="463">
      <pivotArea dataOnly="0" labelOnly="1" grandRow="1" outline="0" fieldPosition="0"/>
    </format>
    <format dxfId="462">
      <pivotArea dataOnly="0" labelOnly="1" grandCol="1" outline="0" fieldPosition="0"/>
    </format>
    <format dxfId="461">
      <pivotArea outline="0" collapsedLevelsAreSubtotals="1" fieldPosition="0"/>
    </format>
    <format dxfId="460">
      <pivotArea outline="0" collapsedLevelsAreSubtotals="1" fieldPosition="0"/>
    </format>
    <format dxfId="459">
      <pivotArea outline="0" fieldPosition="0">
        <references count="1">
          <reference field="4294967294" count="1">
            <x v="0"/>
          </reference>
        </references>
      </pivotArea>
    </format>
    <format dxfId="458">
      <pivotArea outline="0" collapsedLevelsAreSubtotals="1" fieldPosition="0"/>
    </format>
    <format dxfId="457">
      <pivotArea dataOnly="0" labelOnly="1" outline="0" fieldPosition="0">
        <references count="1">
          <reference field="3" count="0"/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4B803-B635-4A84-92C3-6EE6C1C4D8AB}" name="PivotTable1" cacheId="3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multipleFieldFilters="0">
  <location ref="A4:I28" firstHeaderRow="1" firstDataRow="2" firstDataCol="2" rowPageCount="2" colPageCount="1"/>
  <pivotFields count="6">
    <pivotField axis="axisRow" compact="0" allDrilled="1" outline="0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efaultSubtotal="0" defaultAttributeDrillState="1">
      <items count="6">
        <item x="4"/>
        <item x="0"/>
        <item x="1"/>
        <item x="2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0"/>
  </rowFields>
  <rowItems count="23">
    <i>
      <x/>
      <x/>
    </i>
    <i r="1">
      <x v="1"/>
    </i>
    <i r="1">
      <x v="2"/>
    </i>
    <i>
      <x v="1"/>
      <x v="3"/>
    </i>
    <i r="1">
      <x v="4"/>
    </i>
    <i r="1">
      <x v="5"/>
    </i>
    <i r="1">
      <x v="6"/>
    </i>
    <i>
      <x v="2"/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3"/>
      <x v="15"/>
    </i>
    <i r="1">
      <x v="16"/>
    </i>
    <i r="1">
      <x v="17"/>
    </i>
    <i>
      <x v="4"/>
      <x v="18"/>
    </i>
    <i r="1">
      <x v="19"/>
    </i>
    <i r="1">
      <x v="20"/>
    </i>
    <i r="1">
      <x v="21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2">
    <pageField fld="3" hier="170" name="[Range 3].[Sku_Placed].[All]" cap="All"/>
    <pageField fld="4" hier="129" name="[Range 3].[OrderState].&amp;" cap="(blank)"/>
  </pageFields>
  <dataFields count="1">
    <dataField name=" " fld="2" baseField="0" baseItem="0"/>
  </dataFields>
  <formats count="44">
    <format dxfId="514">
      <pivotArea type="all" dataOnly="0" outline="0" fieldPosition="0"/>
    </format>
    <format dxfId="513">
      <pivotArea outline="0" collapsedLevelsAreSubtotals="1" fieldPosition="0"/>
    </format>
    <format dxfId="512">
      <pivotArea type="origin" dataOnly="0" labelOnly="1" outline="0" fieldPosition="0"/>
    </format>
    <format dxfId="511">
      <pivotArea field="1" type="button" dataOnly="0" labelOnly="1" outline="0" axis="axisCol" fieldPosition="0"/>
    </format>
    <format dxfId="510">
      <pivotArea type="topRight" dataOnly="0" labelOnly="1" outline="0" fieldPosition="0"/>
    </format>
    <format dxfId="509">
      <pivotArea field="0" type="button" dataOnly="0" labelOnly="1" outline="0" axis="axisRow" fieldPosition="1"/>
    </format>
    <format dxfId="508">
      <pivotArea dataOnly="0" labelOnly="1" fieldPosition="0">
        <references count="1">
          <reference field="0" count="0"/>
        </references>
      </pivotArea>
    </format>
    <format dxfId="507">
      <pivotArea dataOnly="0" labelOnly="1" grandRow="1" outline="0" fieldPosition="0"/>
    </format>
    <format dxfId="506">
      <pivotArea dataOnly="0" labelOnly="1" fieldPosition="0">
        <references count="1">
          <reference field="1" count="0"/>
        </references>
      </pivotArea>
    </format>
    <format dxfId="505">
      <pivotArea dataOnly="0" labelOnly="1" grandCol="1" outline="0" fieldPosition="0"/>
    </format>
    <format dxfId="504">
      <pivotArea type="all" dataOnly="0" outline="0" fieldPosition="0"/>
    </format>
    <format dxfId="503">
      <pivotArea outline="0" collapsedLevelsAreSubtotals="1" fieldPosition="0"/>
    </format>
    <format dxfId="502">
      <pivotArea type="origin" dataOnly="0" labelOnly="1" outline="0" fieldPosition="0"/>
    </format>
    <format dxfId="501">
      <pivotArea field="1" type="button" dataOnly="0" labelOnly="1" outline="0" axis="axisCol" fieldPosition="0"/>
    </format>
    <format dxfId="500">
      <pivotArea type="topRight" dataOnly="0" labelOnly="1" outline="0" fieldPosition="0"/>
    </format>
    <format dxfId="499">
      <pivotArea field="0" type="button" dataOnly="0" labelOnly="1" outline="0" axis="axisRow" fieldPosition="1"/>
    </format>
    <format dxfId="498">
      <pivotArea dataOnly="0" labelOnly="1" fieldPosition="0">
        <references count="1">
          <reference field="0" count="0"/>
        </references>
      </pivotArea>
    </format>
    <format dxfId="497">
      <pivotArea dataOnly="0" labelOnly="1" grandRow="1" outline="0" fieldPosition="0"/>
    </format>
    <format dxfId="496">
      <pivotArea dataOnly="0" labelOnly="1" fieldPosition="0">
        <references count="1">
          <reference field="1" count="0"/>
        </references>
      </pivotArea>
    </format>
    <format dxfId="495">
      <pivotArea dataOnly="0" labelOnly="1" grandCol="1" outline="0" fieldPosition="0"/>
    </format>
    <format dxfId="494">
      <pivotArea type="all" dataOnly="0" outline="0" fieldPosition="0"/>
    </format>
    <format dxfId="493">
      <pivotArea outline="0" collapsedLevelsAreSubtotals="1" fieldPosition="0"/>
    </format>
    <format dxfId="492">
      <pivotArea type="origin" dataOnly="0" labelOnly="1" outline="0" fieldPosition="0"/>
    </format>
    <format dxfId="491">
      <pivotArea field="1" type="button" dataOnly="0" labelOnly="1" outline="0" axis="axisCol" fieldPosition="0"/>
    </format>
    <format dxfId="490">
      <pivotArea type="topRight" dataOnly="0" labelOnly="1" outline="0" fieldPosition="0"/>
    </format>
    <format dxfId="489">
      <pivotArea field="0" type="button" dataOnly="0" labelOnly="1" outline="0" axis="axisRow" fieldPosition="1"/>
    </format>
    <format dxfId="488">
      <pivotArea dataOnly="0" labelOnly="1" fieldPosition="0">
        <references count="1">
          <reference field="0" count="0"/>
        </references>
      </pivotArea>
    </format>
    <format dxfId="487">
      <pivotArea dataOnly="0" labelOnly="1" grandRow="1" outline="0" fieldPosition="0"/>
    </format>
    <format dxfId="486">
      <pivotArea dataOnly="0" labelOnly="1" fieldPosition="0">
        <references count="1">
          <reference field="1" count="0"/>
        </references>
      </pivotArea>
    </format>
    <format dxfId="485">
      <pivotArea dataOnly="0" labelOnly="1" grandCol="1" outline="0" fieldPosition="0"/>
    </format>
    <format dxfId="484">
      <pivotArea type="all" dataOnly="0" outline="0" fieldPosition="0"/>
    </format>
    <format dxfId="483">
      <pivotArea outline="0" collapsedLevelsAreSubtotals="1" fieldPosition="0"/>
    </format>
    <format dxfId="482">
      <pivotArea type="origin" dataOnly="0" labelOnly="1" outline="0" fieldPosition="0"/>
    </format>
    <format dxfId="481">
      <pivotArea field="1" type="button" dataOnly="0" labelOnly="1" outline="0" axis="axisCol" fieldPosition="0"/>
    </format>
    <format dxfId="480">
      <pivotArea type="topRight" dataOnly="0" labelOnly="1" outline="0" fieldPosition="0"/>
    </format>
    <format dxfId="479">
      <pivotArea field="0" type="button" dataOnly="0" labelOnly="1" outline="0" axis="axisRow" fieldPosition="1"/>
    </format>
    <format dxfId="478">
      <pivotArea dataOnly="0" labelOnly="1" fieldPosition="0">
        <references count="1">
          <reference field="0" count="0"/>
        </references>
      </pivotArea>
    </format>
    <format dxfId="477">
      <pivotArea dataOnly="0" labelOnly="1" grandRow="1" outline="0" fieldPosition="0"/>
    </format>
    <format dxfId="476">
      <pivotArea dataOnly="0" labelOnly="1" fieldPosition="0">
        <references count="1">
          <reference field="1" count="0"/>
        </references>
      </pivotArea>
    </format>
    <format dxfId="475">
      <pivotArea dataOnly="0" labelOnly="1" grandCol="1" outline="0" fieldPosition="0"/>
    </format>
    <format dxfId="474">
      <pivotArea dataOnly="0" labelOnly="1" fieldPosition="0">
        <references count="1">
          <reference field="0" count="0"/>
        </references>
      </pivotArea>
    </format>
    <format dxfId="473">
      <pivotArea dataOnly="0" labelOnly="1" fieldPosition="0">
        <references count="1">
          <reference field="1" count="0"/>
        </references>
      </pivotArea>
    </format>
    <format dxfId="472">
      <pivotArea grandCol="1" outline="0" collapsedLevelsAreSubtotals="1" fieldPosition="0"/>
    </format>
    <format dxfId="471">
      <pivotArea dataOnly="0" labelOnly="1" grandCol="1" outline="0" fieldPosition="0"/>
    </format>
  </formats>
  <conditionalFormats count="1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0" count="15">
              <x v="0"/>
              <x v="1"/>
              <x v="2"/>
              <x v="7"/>
              <x v="8"/>
              <x v="9"/>
              <x v="10"/>
              <x v="11"/>
              <x v="12"/>
              <x v="16"/>
              <x v="17"/>
              <x v="18"/>
              <x v="19"/>
              <x v="20"/>
              <x v="21"/>
            </reference>
          </references>
        </pivotArea>
      </pivotAreas>
    </conditionalFormat>
  </conditional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e 3].[OrderState].&amp;"/>
        <member name="[Range 3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52"/>
    <rowHierarchyUsage hierarchyUsage="154"/>
  </rowHierarchiesUsage>
  <colHierarchiesUsage count="1">
    <colHierarchyUsage hierarchyUsage="17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1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104EE-1B60-44B5-BC2F-17A706E03E3E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S10" firstHeaderRow="1" firstDataRow="2" firstDataCol="1"/>
  <pivotFields count="3">
    <pivotField axis="axisCol" allDrilled="1" subtotalTop="0" showAll="0" defaultSubtotal="0" defaultAttributeDrillState="1">
      <items count="6">
        <item x="3"/>
        <item x="1"/>
        <item x="5"/>
        <item x="4"/>
        <item x="0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_Quantity_In_Pieces" fld="1" baseField="0" baseItem="0"/>
  </dataFields>
  <formats count="38">
    <format dxfId="552">
      <pivotArea type="all" dataOnly="0" outline="0" fieldPosition="0"/>
    </format>
    <format dxfId="551">
      <pivotArea outline="0" collapsedLevelsAreSubtotals="1" fieldPosition="0"/>
    </format>
    <format dxfId="550">
      <pivotArea type="origin" dataOnly="0" labelOnly="1" outline="0" fieldPosition="0"/>
    </format>
    <format dxfId="549">
      <pivotArea field="0" type="button" dataOnly="0" labelOnly="1" outline="0" axis="axisCol" fieldPosition="0"/>
    </format>
    <format dxfId="548">
      <pivotArea type="topRight" dataOnly="0" labelOnly="1" outline="0" fieldPosition="0"/>
    </format>
    <format dxfId="547">
      <pivotArea dataOnly="0" labelOnly="1" grandRow="1" outline="0" fieldPosition="0"/>
    </format>
    <format dxfId="546">
      <pivotArea dataOnly="0" labelOnly="1" fieldPosition="0">
        <references count="1">
          <reference field="0" count="0"/>
        </references>
      </pivotArea>
    </format>
    <format dxfId="545">
      <pivotArea dataOnly="0" labelOnly="1" grandCol="1" outline="0" fieldPosition="0"/>
    </format>
    <format dxfId="544">
      <pivotArea type="all" dataOnly="0" outline="0" fieldPosition="0"/>
    </format>
    <format dxfId="543">
      <pivotArea outline="0" collapsedLevelsAreSubtotals="1" fieldPosition="0"/>
    </format>
    <format dxfId="542">
      <pivotArea type="origin" dataOnly="0" labelOnly="1" outline="0" fieldPosition="0"/>
    </format>
    <format dxfId="541">
      <pivotArea field="0" type="button" dataOnly="0" labelOnly="1" outline="0" axis="axisCol" fieldPosition="0"/>
    </format>
    <format dxfId="540">
      <pivotArea type="topRight" dataOnly="0" labelOnly="1" outline="0" fieldPosition="0"/>
    </format>
    <format dxfId="539">
      <pivotArea dataOnly="0" labelOnly="1" grandRow="1" outline="0" fieldPosition="0"/>
    </format>
    <format dxfId="538">
      <pivotArea dataOnly="0" labelOnly="1" fieldPosition="0">
        <references count="1">
          <reference field="0" count="0"/>
        </references>
      </pivotArea>
    </format>
    <format dxfId="537">
      <pivotArea dataOnly="0" labelOnly="1" grandCol="1" outline="0" fieldPosition="0"/>
    </format>
    <format dxfId="536">
      <pivotArea type="all" dataOnly="0" outline="0" fieldPosition="0"/>
    </format>
    <format dxfId="535">
      <pivotArea outline="0" collapsedLevelsAreSubtotals="1" fieldPosition="0"/>
    </format>
    <format dxfId="534">
      <pivotArea type="origin" dataOnly="0" labelOnly="1" outline="0" fieldPosition="0"/>
    </format>
    <format dxfId="533">
      <pivotArea field="0" type="button" dataOnly="0" labelOnly="1" outline="0" axis="axisCol" fieldPosition="0"/>
    </format>
    <format dxfId="532">
      <pivotArea type="topRight" dataOnly="0" labelOnly="1" outline="0" fieldPosition="0"/>
    </format>
    <format dxfId="531">
      <pivotArea dataOnly="0" labelOnly="1" grandRow="1" outline="0" fieldPosition="0"/>
    </format>
    <format dxfId="530">
      <pivotArea dataOnly="0" labelOnly="1" fieldPosition="0">
        <references count="1">
          <reference field="0" count="0"/>
        </references>
      </pivotArea>
    </format>
    <format dxfId="529">
      <pivotArea dataOnly="0" labelOnly="1" grandCol="1" outline="0" fieldPosition="0"/>
    </format>
    <format dxfId="528">
      <pivotArea type="all" dataOnly="0" outline="0" fieldPosition="0"/>
    </format>
    <format dxfId="527">
      <pivotArea outline="0" collapsedLevelsAreSubtotals="1" fieldPosition="0"/>
    </format>
    <format dxfId="526">
      <pivotArea type="origin" dataOnly="0" labelOnly="1" outline="0" fieldPosition="0"/>
    </format>
    <format dxfId="525">
      <pivotArea field="0" type="button" dataOnly="0" labelOnly="1" outline="0" axis="axisCol" fieldPosition="0"/>
    </format>
    <format dxfId="524">
      <pivotArea type="topRight" dataOnly="0" labelOnly="1" outline="0" fieldPosition="0"/>
    </format>
    <format dxfId="523">
      <pivotArea dataOnly="0" labelOnly="1" grandRow="1" outline="0" fieldPosition="0"/>
    </format>
    <format dxfId="522">
      <pivotArea dataOnly="0" labelOnly="1" fieldPosition="0">
        <references count="1">
          <reference field="0" count="0"/>
        </references>
      </pivotArea>
    </format>
    <format dxfId="521">
      <pivotArea dataOnly="0" labelOnly="1" grandCol="1" outline="0" fieldPosition="0"/>
    </format>
    <format dxfId="520">
      <pivotArea dataOnly="0" labelOnly="1" fieldPosition="0">
        <references count="1">
          <reference field="0" count="0"/>
        </references>
      </pivotArea>
    </format>
    <format dxfId="519">
      <pivotArea grandCol="1" outline="0" collapsedLevelsAreSubtotals="1" fieldPosition="0"/>
    </format>
    <format dxfId="518">
      <pivotArea dataOnly="0" labelOnly="1" grandCol="1" outline="0" fieldPosition="0"/>
    </format>
    <format dxfId="517">
      <pivotArea field="2" type="button" dataOnly="0" labelOnly="1" outline="0" axis="axisRow" fieldPosition="0"/>
    </format>
    <format dxfId="516">
      <pivotArea dataOnly="0" labelOnly="1" fieldPosition="0">
        <references count="1">
          <reference field="2" count="0"/>
        </references>
      </pivotArea>
    </format>
    <format dxfId="515">
      <pivotArea dataOnly="0" labelOnly="1" grandRow="1" outline="0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2"/>
  </rowHierarchiesUsage>
  <colHierarchiesUsage count="1">
    <colHierarchyUsage hierarchyUsage="17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1">
        <x15:activeTabTopLevelEntity name="[Range 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B63A7-EE78-43E4-B03D-33AE0837A311}" name="PivotTable5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2" firstHeaderRow="0" firstDataRow="1" firstDataCol="1"/>
  <pivotFields count="3">
    <pivotField axis="axisRow" allDrilled="1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 Outlet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Bill Count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2">
    <format dxfId="427">
      <pivotArea type="all" dataOnly="0" outline="0" fieldPosition="0"/>
    </format>
    <format dxfId="426">
      <pivotArea outline="0" collapsedLevelsAreSubtotals="1" fieldPosition="0"/>
    </format>
    <format dxfId="425">
      <pivotArea field="0" type="button" dataOnly="0" labelOnly="1" outline="0" axis="axisRow" fieldPosition="0"/>
    </format>
    <format dxfId="424">
      <pivotArea dataOnly="0" labelOnly="1" fieldPosition="0">
        <references count="1">
          <reference field="0" count="0"/>
        </references>
      </pivotArea>
    </format>
    <format dxfId="423">
      <pivotArea dataOnly="0" labelOnly="1" grandRow="1" outline="0" fieldPosition="0"/>
    </format>
    <format dxfId="422">
      <pivotArea dataOnly="0" labelOnly="1" outline="0" axis="axisValues" fieldPosition="0"/>
    </format>
    <format dxfId="421">
      <pivotArea type="all" dataOnly="0" outline="0" fieldPosition="0"/>
    </format>
    <format dxfId="420">
      <pivotArea outline="0" collapsedLevelsAreSubtotals="1" fieldPosition="0"/>
    </format>
    <format dxfId="419">
      <pivotArea field="0" type="button" dataOnly="0" labelOnly="1" outline="0" axis="axisRow" fieldPosition="0"/>
    </format>
    <format dxfId="418">
      <pivotArea dataOnly="0" labelOnly="1" fieldPosition="0">
        <references count="1">
          <reference field="0" count="0"/>
        </references>
      </pivotArea>
    </format>
    <format dxfId="417">
      <pivotArea dataOnly="0" labelOnly="1" grandRow="1" outline="0" fieldPosition="0"/>
    </format>
    <format dxfId="416">
      <pivotArea dataOnly="0" labelOnly="1" outline="0" axis="axisValues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Outlets"/>
    <pivotHierarchy dragToData="1"/>
    <pivotHierarchy dragToData="1" caption="Bill Count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V$22183">
        <x15:activeTabTopLevelEntity name="[Range 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85D3F-4902-4E04-B056-CCEE9E800042}" name="PivotTable4" cacheId="3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multipleFieldFilters="0">
  <location ref="V5:Z97" firstHeaderRow="0" firstDataRow="1" firstDataCol="3" rowPageCount="3" colPageCount="1"/>
  <pivotFields count="8">
    <pivotField axis="axisRow" compact="0" allDrilled="1" outline="0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6"/>
  </rowFields>
  <rowItems count="92">
    <i>
      <x/>
      <x/>
      <x/>
    </i>
    <i r="1">
      <x v="1"/>
      <x/>
    </i>
    <i r="1">
      <x v="2"/>
      <x/>
    </i>
    <i r="1">
      <x v="3"/>
      <x/>
    </i>
    <i r="1">
      <x v="4"/>
      <x/>
    </i>
    <i r="1">
      <x v="5"/>
      <x/>
    </i>
    <i>
      <x v="1"/>
      <x v="6"/>
      <x v="1"/>
    </i>
    <i r="1">
      <x v="7"/>
      <x v="1"/>
    </i>
    <i r="1">
      <x v="8"/>
      <x v="1"/>
    </i>
    <i r="1">
      <x v="9"/>
      <x v="1"/>
    </i>
    <i r="1">
      <x v="10"/>
      <x v="1"/>
    </i>
    <i r="1">
      <x v="11"/>
      <x v="1"/>
    </i>
    <i>
      <x v="2"/>
      <x v="12"/>
      <x v="2"/>
    </i>
    <i r="1">
      <x v="13"/>
      <x v="3"/>
    </i>
    <i r="1">
      <x v="14"/>
      <x v="4"/>
    </i>
    <i>
      <x v="3"/>
      <x v="15"/>
      <x v="5"/>
    </i>
    <i r="1">
      <x v="16"/>
      <x v="5"/>
    </i>
    <i r="1">
      <x v="17"/>
      <x v="5"/>
    </i>
    <i r="1">
      <x v="18"/>
      <x v="5"/>
    </i>
    <i r="1">
      <x v="19"/>
      <x v="5"/>
    </i>
    <i r="1">
      <x v="20"/>
      <x v="5"/>
    </i>
    <i r="1">
      <x v="21"/>
      <x v="5"/>
    </i>
    <i>
      <x v="4"/>
      <x v="22"/>
      <x v="6"/>
    </i>
    <i r="1">
      <x v="23"/>
      <x v="6"/>
    </i>
    <i r="1">
      <x v="24"/>
      <x v="6"/>
    </i>
    <i r="1">
      <x v="25"/>
      <x v="6"/>
    </i>
    <i r="1">
      <x v="26"/>
      <x v="6"/>
    </i>
    <i r="1">
      <x v="27"/>
      <x v="6"/>
    </i>
    <i r="1">
      <x v="28"/>
      <x v="6"/>
    </i>
    <i r="1">
      <x v="29"/>
      <x v="6"/>
    </i>
    <i r="1">
      <x v="30"/>
      <x v="6"/>
    </i>
    <i>
      <x v="5"/>
      <x v="31"/>
      <x v="7"/>
    </i>
    <i r="1">
      <x v="32"/>
      <x v="7"/>
    </i>
    <i r="1">
      <x v="33"/>
      <x v="7"/>
    </i>
    <i r="1">
      <x v="34"/>
      <x v="7"/>
    </i>
    <i>
      <x v="6"/>
      <x v="35"/>
      <x v="8"/>
    </i>
    <i r="1">
      <x v="36"/>
      <x v="9"/>
    </i>
    <i r="1">
      <x v="37"/>
      <x v="9"/>
    </i>
    <i r="1">
      <x v="38"/>
      <x v="8"/>
    </i>
    <i r="1">
      <x v="39"/>
      <x v="8"/>
    </i>
    <i r="1">
      <x v="40"/>
      <x v="9"/>
    </i>
    <i r="1">
      <x v="41"/>
      <x v="8"/>
    </i>
    <i r="1">
      <x v="42"/>
      <x v="8"/>
    </i>
    <i r="1">
      <x v="43"/>
      <x v="8"/>
    </i>
    <i r="1">
      <x v="44"/>
      <x v="9"/>
    </i>
    <i r="1">
      <x v="45"/>
      <x v="9"/>
    </i>
    <i>
      <x v="7"/>
      <x v="46"/>
      <x v="10"/>
    </i>
    <i r="1">
      <x v="47"/>
      <x v="10"/>
    </i>
    <i r="1">
      <x v="48"/>
      <x v="10"/>
    </i>
    <i r="1">
      <x v="49"/>
      <x v="10"/>
    </i>
    <i r="1">
      <x v="50"/>
      <x v="10"/>
    </i>
    <i r="1">
      <x v="51"/>
      <x v="10"/>
    </i>
    <i r="1">
      <x v="52"/>
      <x v="10"/>
    </i>
    <i>
      <x v="8"/>
      <x v="53"/>
      <x v="11"/>
    </i>
    <i r="1">
      <x v="54"/>
      <x v="11"/>
    </i>
    <i r="1">
      <x v="55"/>
      <x v="11"/>
    </i>
    <i r="1">
      <x v="56"/>
      <x v="11"/>
    </i>
    <i>
      <x v="9"/>
      <x v="57"/>
      <x v="12"/>
    </i>
    <i r="1">
      <x v="58"/>
      <x v="12"/>
    </i>
    <i r="1">
      <x v="59"/>
      <x v="12"/>
    </i>
    <i r="1">
      <x v="60"/>
      <x v="12"/>
    </i>
    <i r="1">
      <x v="61"/>
      <x v="12"/>
    </i>
    <i r="1">
      <x v="62"/>
      <x v="12"/>
    </i>
    <i r="1">
      <x v="63"/>
      <x v="12"/>
    </i>
    <i r="1">
      <x v="64"/>
      <x v="12"/>
    </i>
    <i r="1">
      <x v="65"/>
      <x v="12"/>
    </i>
    <i r="1">
      <x v="66"/>
      <x v="12"/>
    </i>
    <i r="1">
      <x v="67"/>
      <x v="12"/>
    </i>
    <i r="1">
      <x v="68"/>
      <x v="12"/>
    </i>
    <i r="1">
      <x v="69"/>
      <x v="12"/>
    </i>
    <i>
      <x v="10"/>
      <x v="70"/>
      <x v="13"/>
    </i>
    <i r="1">
      <x v="71"/>
      <x v="13"/>
    </i>
    <i r="1">
      <x v="72"/>
      <x v="13"/>
    </i>
    <i r="1">
      <x v="73"/>
      <x v="13"/>
    </i>
    <i r="1">
      <x v="74"/>
      <x v="13"/>
    </i>
    <i>
      <x v="11"/>
      <x v="75"/>
      <x v="14"/>
    </i>
    <i r="1">
      <x v="76"/>
      <x v="15"/>
    </i>
    <i r="1">
      <x v="77"/>
      <x v="15"/>
    </i>
    <i r="1">
      <x v="78"/>
      <x v="15"/>
    </i>
    <i r="1">
      <x v="79"/>
      <x v="15"/>
    </i>
    <i r="1">
      <x v="80"/>
      <x v="14"/>
    </i>
    <i>
      <x v="12"/>
      <x v="81"/>
      <x v="16"/>
    </i>
    <i r="1">
      <x v="82"/>
      <x v="16"/>
    </i>
    <i r="1">
      <x v="83"/>
      <x v="17"/>
    </i>
    <i r="1">
      <x v="84"/>
      <x v="13"/>
    </i>
    <i r="1">
      <x v="85"/>
      <x v="17"/>
    </i>
    <i r="1">
      <x v="86"/>
      <x v="16"/>
    </i>
    <i r="1">
      <x v="87"/>
      <x v="16"/>
    </i>
    <i r="1">
      <x v="88"/>
      <x v="18"/>
    </i>
    <i>
      <x v="13"/>
      <x v="89"/>
      <x v="19"/>
    </i>
    <i r="1">
      <x v="90"/>
      <x v="19"/>
    </i>
    <i t="grand">
      <x/>
    </i>
  </rowItems>
  <colFields count="1">
    <field x="-2"/>
  </colFields>
  <colItems count="2">
    <i>
      <x/>
    </i>
    <i i="1">
      <x v="1"/>
    </i>
  </colItems>
  <pageFields count="3">
    <pageField fld="1" hier="30" name="[Range 2].[Order_Date].[All]" cap="All"/>
    <pageField fld="5" hier="75" name="[Range 2].[Sku_Placed].[All]" cap="All"/>
    <pageField fld="7" hier="34" name="[Range 2].[OrderState].&amp;" cap="(blank)"/>
  </pageFields>
  <dataFields count="2">
    <dataField name="Distinct Count of Outlet_ID" fld="4" subtotal="count" baseField="3" baseItem="2">
      <extLst>
        <ext xmlns:x15="http://schemas.microsoft.com/office/spreadsheetml/2010/11/main" uri="{FABC7310-3BB5-11E1-824E-6D434824019B}">
          <x15:dataField isCountDistinct="1"/>
        </ext>
      </extLst>
    </dataField>
    <dataField name="Sum of Amount" fld="2" baseField="0" baseItem="0"/>
  </dataFields>
  <formats count="55">
    <format dxfId="106">
      <pivotArea type="all" dataOnly="0" outline="0" fieldPosition="0"/>
    </format>
    <format dxfId="105">
      <pivotArea dataOnly="0" labelOnly="1" outline="0" fieldPosition="0">
        <references count="1">
          <reference field="0" count="0"/>
        </references>
      </pivotArea>
    </format>
    <format dxfId="104">
      <pivotArea dataOnly="0" labelOnly="1" outline="0" fieldPosition="0">
        <references count="1">
          <reference field="0" count="0"/>
        </references>
      </pivotArea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0" type="button" dataOnly="0" labelOnly="1" outline="0" axis="axisRow" fieldPosition="0"/>
    </format>
    <format dxfId="100">
      <pivotArea field="3" type="button" dataOnly="0" labelOnly="1" outline="0" axis="axisRow" fieldPosition="1"/>
    </format>
    <format dxfId="99">
      <pivotArea field="6" type="button" dataOnly="0" labelOnly="1" outline="0" axis="axisRow" fieldPosition="2"/>
    </format>
    <format dxfId="98">
      <pivotArea dataOnly="0" labelOnly="1" outline="0" fieldPosition="0">
        <references count="1">
          <reference field="0" count="0"/>
        </references>
      </pivotArea>
    </format>
    <format dxfId="97">
      <pivotArea dataOnly="0" labelOnly="1" grandRow="1" outline="0" fieldPosition="0"/>
    </format>
    <format dxfId="96">
      <pivotArea dataOnly="0" labelOnly="1" outline="0" fieldPosition="0">
        <references count="2">
          <reference field="0" count="1" selected="0">
            <x v="0"/>
          </reference>
          <reference field="3" count="2">
            <x v="2"/>
            <x v="3"/>
          </reference>
        </references>
      </pivotArea>
    </format>
    <format dxfId="95">
      <pivotArea dataOnly="0" labelOnly="1" outline="0" fieldPosition="0">
        <references count="2">
          <reference field="0" count="1" selected="0">
            <x v="1"/>
          </reference>
          <reference field="3" count="4">
            <x v="6"/>
            <x v="7"/>
            <x v="8"/>
            <x v="10"/>
          </reference>
        </references>
      </pivotArea>
    </format>
    <format dxfId="94">
      <pivotArea dataOnly="0" labelOnly="1" outline="0" fieldPosition="0">
        <references count="2">
          <reference field="0" count="1" selected="0">
            <x v="3"/>
          </reference>
          <reference field="3" count="4">
            <x v="15"/>
            <x v="16"/>
            <x v="18"/>
            <x v="20"/>
          </reference>
        </references>
      </pivotArea>
    </format>
    <format dxfId="93">
      <pivotArea dataOnly="0" labelOnly="1" outline="0" fieldPosition="0">
        <references count="2">
          <reference field="0" count="1" selected="0">
            <x v="4"/>
          </reference>
          <reference field="3" count="5">
            <x v="22"/>
            <x v="24"/>
            <x v="27"/>
            <x v="28"/>
            <x v="30"/>
          </reference>
        </references>
      </pivotArea>
    </format>
    <format dxfId="92">
      <pivotArea dataOnly="0" labelOnly="1" outline="0" fieldPosition="0">
        <references count="2">
          <reference field="0" count="1" selected="0">
            <x v="6"/>
          </reference>
          <reference field="3" count="4">
            <x v="35"/>
            <x v="42"/>
            <x v="44"/>
            <x v="45"/>
          </reference>
        </references>
      </pivotArea>
    </format>
    <format dxfId="91">
      <pivotArea dataOnly="0" labelOnly="1" outline="0" fieldPosition="0">
        <references count="2">
          <reference field="0" count="1" selected="0">
            <x v="7"/>
          </reference>
          <reference field="3" count="3">
            <x v="46"/>
            <x v="50"/>
            <x v="52"/>
          </reference>
        </references>
      </pivotArea>
    </format>
    <format dxfId="90">
      <pivotArea dataOnly="0" labelOnly="1" outline="0" fieldPosition="0">
        <references count="2">
          <reference field="0" count="1" selected="0">
            <x v="9"/>
          </reference>
          <reference field="3" count="4">
            <x v="60"/>
            <x v="62"/>
            <x v="66"/>
            <x v="69"/>
          </reference>
        </references>
      </pivotArea>
    </format>
    <format dxfId="89">
      <pivotArea dataOnly="0" labelOnly="1" outline="0" fieldPosition="0">
        <references count="2">
          <reference field="0" count="1" selected="0">
            <x v="10"/>
          </reference>
          <reference field="3" count="4">
            <x v="70"/>
            <x v="71"/>
            <x v="72"/>
            <x v="73"/>
          </reference>
        </references>
      </pivotArea>
    </format>
    <format dxfId="88">
      <pivotArea dataOnly="0" labelOnly="1" outline="0" fieldPosition="0">
        <references count="2">
          <reference field="0" count="1" selected="0">
            <x v="11"/>
          </reference>
          <reference field="3" count="3">
            <x v="77"/>
            <x v="78"/>
            <x v="80"/>
          </reference>
        </references>
      </pivotArea>
    </format>
    <format dxfId="87">
      <pivotArea dataOnly="0" labelOnly="1" outline="0" fieldPosition="0">
        <references count="2">
          <reference field="0" count="1" selected="0">
            <x v="13"/>
          </reference>
          <reference field="3" count="1">
            <x v="89"/>
          </reference>
        </references>
      </pivotArea>
    </format>
    <format dxfId="86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2"/>
          </reference>
          <reference field="6" count="1">
            <x v="0"/>
          </reference>
        </references>
      </pivotArea>
    </format>
    <format dxfId="85">
      <pivotArea dataOnly="0" labelOnly="1" outline="0" fieldPosition="0">
        <references count="3">
          <reference field="0" count="1" selected="0">
            <x v="0"/>
          </reference>
          <reference field="3" count="1" selected="0">
            <x v="3"/>
          </reference>
          <reference field="6" count="1">
            <x v="0"/>
          </reference>
        </references>
      </pivotArea>
    </format>
    <format dxfId="84">
      <pivotArea dataOnly="0" labelOnly="1" outline="0" fieldPosition="0">
        <references count="3">
          <reference field="0" count="1" selected="0">
            <x v="1"/>
          </reference>
          <reference field="3" count="1" selected="0">
            <x v="6"/>
          </reference>
          <reference field="6" count="1">
            <x v="1"/>
          </reference>
        </references>
      </pivotArea>
    </format>
    <format dxfId="83">
      <pivotArea dataOnly="0" labelOnly="1" outline="0" fieldPosition="0">
        <references count="3">
          <reference field="0" count="1" selected="0">
            <x v="1"/>
          </reference>
          <reference field="3" count="1" selected="0">
            <x v="7"/>
          </reference>
          <reference field="6" count="1">
            <x v="1"/>
          </reference>
        </references>
      </pivotArea>
    </format>
    <format dxfId="82">
      <pivotArea dataOnly="0" labelOnly="1" outline="0" fieldPosition="0">
        <references count="3">
          <reference field="0" count="1" selected="0">
            <x v="1"/>
          </reference>
          <reference field="3" count="1" selected="0">
            <x v="8"/>
          </reference>
          <reference field="6" count="1">
            <x v="1"/>
          </reference>
        </references>
      </pivotArea>
    </format>
    <format dxfId="81">
      <pivotArea dataOnly="0" labelOnly="1" outline="0" fieldPosition="0">
        <references count="3">
          <reference field="0" count="1" selected="0">
            <x v="1"/>
          </reference>
          <reference field="3" count="1" selected="0">
            <x v="10"/>
          </reference>
          <reference field="6" count="1">
            <x v="1"/>
          </reference>
        </references>
      </pivotArea>
    </format>
    <format dxfId="80">
      <pivotArea dataOnly="0" labelOnly="1" outline="0" fieldPosition="0">
        <references count="3">
          <reference field="0" count="1" selected="0">
            <x v="3"/>
          </reference>
          <reference field="3" count="1" selected="0">
            <x v="15"/>
          </reference>
          <reference field="6" count="1">
            <x v="5"/>
          </reference>
        </references>
      </pivotArea>
    </format>
    <format dxfId="79">
      <pivotArea dataOnly="0" labelOnly="1" outline="0" fieldPosition="0">
        <references count="3">
          <reference field="0" count="1" selected="0">
            <x v="3"/>
          </reference>
          <reference field="3" count="1" selected="0">
            <x v="16"/>
          </reference>
          <reference field="6" count="1">
            <x v="5"/>
          </reference>
        </references>
      </pivotArea>
    </format>
    <format dxfId="78">
      <pivotArea dataOnly="0" labelOnly="1" outline="0" fieldPosition="0">
        <references count="3">
          <reference field="0" count="1" selected="0">
            <x v="3"/>
          </reference>
          <reference field="3" count="1" selected="0">
            <x v="18"/>
          </reference>
          <reference field="6" count="1">
            <x v="5"/>
          </reference>
        </references>
      </pivotArea>
    </format>
    <format dxfId="77">
      <pivotArea dataOnly="0" labelOnly="1" outline="0" fieldPosition="0">
        <references count="3">
          <reference field="0" count="1" selected="0">
            <x v="3"/>
          </reference>
          <reference field="3" count="1" selected="0">
            <x v="20"/>
          </reference>
          <reference field="6" count="1">
            <x v="5"/>
          </reference>
        </references>
      </pivotArea>
    </format>
    <format dxfId="76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22"/>
          </reference>
          <reference field="6" count="1">
            <x v="6"/>
          </reference>
        </references>
      </pivotArea>
    </format>
    <format dxfId="75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24"/>
          </reference>
          <reference field="6" count="1">
            <x v="6"/>
          </reference>
        </references>
      </pivotArea>
    </format>
    <format dxfId="74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27"/>
          </reference>
          <reference field="6" count="1">
            <x v="6"/>
          </reference>
        </references>
      </pivotArea>
    </format>
    <format dxfId="73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28"/>
          </reference>
          <reference field="6" count="1">
            <x v="6"/>
          </reference>
        </references>
      </pivotArea>
    </format>
    <format dxfId="72">
      <pivotArea dataOnly="0" labelOnly="1" outline="0" fieldPosition="0">
        <references count="3">
          <reference field="0" count="1" selected="0">
            <x v="4"/>
          </reference>
          <reference field="3" count="1" selected="0">
            <x v="30"/>
          </reference>
          <reference field="6" count="1">
            <x v="6"/>
          </reference>
        </references>
      </pivotArea>
    </format>
    <format dxfId="71">
      <pivotArea dataOnly="0" labelOnly="1" outline="0" fieldPosition="0">
        <references count="3">
          <reference field="0" count="1" selected="0">
            <x v="6"/>
          </reference>
          <reference field="3" count="1" selected="0">
            <x v="35"/>
          </reference>
          <reference field="6" count="1">
            <x v="8"/>
          </reference>
        </references>
      </pivotArea>
    </format>
    <format dxfId="70">
      <pivotArea dataOnly="0" labelOnly="1" outline="0" fieldPosition="0">
        <references count="3">
          <reference field="0" count="1" selected="0">
            <x v="6"/>
          </reference>
          <reference field="3" count="1" selected="0">
            <x v="42"/>
          </reference>
          <reference field="6" count="1">
            <x v="8"/>
          </reference>
        </references>
      </pivotArea>
    </format>
    <format dxfId="69">
      <pivotArea dataOnly="0" labelOnly="1" outline="0" fieldPosition="0">
        <references count="3">
          <reference field="0" count="1" selected="0">
            <x v="6"/>
          </reference>
          <reference field="3" count="1" selected="0">
            <x v="44"/>
          </reference>
          <reference field="6" count="1">
            <x v="9"/>
          </reference>
        </references>
      </pivotArea>
    </format>
    <format dxfId="68">
      <pivotArea dataOnly="0" labelOnly="1" outline="0" fieldPosition="0">
        <references count="3">
          <reference field="0" count="1" selected="0">
            <x v="6"/>
          </reference>
          <reference field="3" count="1" selected="0">
            <x v="45"/>
          </reference>
          <reference field="6" count="1">
            <x v="9"/>
          </reference>
        </references>
      </pivotArea>
    </format>
    <format dxfId="67">
      <pivotArea dataOnly="0" labelOnly="1" outline="0" fieldPosition="0">
        <references count="3">
          <reference field="0" count="1" selected="0">
            <x v="7"/>
          </reference>
          <reference field="3" count="1" selected="0">
            <x v="46"/>
          </reference>
          <reference field="6" count="1">
            <x v="10"/>
          </reference>
        </references>
      </pivotArea>
    </format>
    <format dxfId="66">
      <pivotArea dataOnly="0" labelOnly="1" outline="0" fieldPosition="0">
        <references count="3">
          <reference field="0" count="1" selected="0">
            <x v="7"/>
          </reference>
          <reference field="3" count="1" selected="0">
            <x v="50"/>
          </reference>
          <reference field="6" count="1">
            <x v="10"/>
          </reference>
        </references>
      </pivotArea>
    </format>
    <format dxfId="65">
      <pivotArea dataOnly="0" labelOnly="1" outline="0" fieldPosition="0">
        <references count="3">
          <reference field="0" count="1" selected="0">
            <x v="7"/>
          </reference>
          <reference field="3" count="1" selected="0">
            <x v="52"/>
          </reference>
          <reference field="6" count="1">
            <x v="10"/>
          </reference>
        </references>
      </pivotArea>
    </format>
    <format dxfId="64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60"/>
          </reference>
          <reference field="6" count="1">
            <x v="12"/>
          </reference>
        </references>
      </pivotArea>
    </format>
    <format dxfId="63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62"/>
          </reference>
          <reference field="6" count="1">
            <x v="12"/>
          </reference>
        </references>
      </pivotArea>
    </format>
    <format dxfId="62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66"/>
          </reference>
          <reference field="6" count="1">
            <x v="12"/>
          </reference>
        </references>
      </pivotArea>
    </format>
    <format dxfId="61">
      <pivotArea dataOnly="0" labelOnly="1" outline="0" fieldPosition="0">
        <references count="3">
          <reference field="0" count="1" selected="0">
            <x v="9"/>
          </reference>
          <reference field="3" count="1" selected="0">
            <x v="69"/>
          </reference>
          <reference field="6" count="1">
            <x v="12"/>
          </reference>
        </references>
      </pivotArea>
    </format>
    <format dxfId="60">
      <pivotArea dataOnly="0" labelOnly="1" outline="0" fieldPosition="0">
        <references count="3">
          <reference field="0" count="1" selected="0">
            <x v="10"/>
          </reference>
          <reference field="3" count="1" selected="0">
            <x v="70"/>
          </reference>
          <reference field="6" count="1">
            <x v="13"/>
          </reference>
        </references>
      </pivotArea>
    </format>
    <format dxfId="59">
      <pivotArea dataOnly="0" labelOnly="1" outline="0" fieldPosition="0">
        <references count="3">
          <reference field="0" count="1" selected="0">
            <x v="10"/>
          </reference>
          <reference field="3" count="1" selected="0">
            <x v="71"/>
          </reference>
          <reference field="6" count="1">
            <x v="13"/>
          </reference>
        </references>
      </pivotArea>
    </format>
    <format dxfId="58">
      <pivotArea dataOnly="0" labelOnly="1" outline="0" fieldPosition="0">
        <references count="3">
          <reference field="0" count="1" selected="0">
            <x v="10"/>
          </reference>
          <reference field="3" count="1" selected="0">
            <x v="72"/>
          </reference>
          <reference field="6" count="1">
            <x v="13"/>
          </reference>
        </references>
      </pivotArea>
    </format>
    <format dxfId="57">
      <pivotArea dataOnly="0" labelOnly="1" outline="0" fieldPosition="0">
        <references count="3">
          <reference field="0" count="1" selected="0">
            <x v="10"/>
          </reference>
          <reference field="3" count="1" selected="0">
            <x v="73"/>
          </reference>
          <reference field="6" count="1">
            <x v="13"/>
          </reference>
        </references>
      </pivotArea>
    </format>
    <format dxfId="56">
      <pivotArea dataOnly="0" labelOnly="1" outline="0" fieldPosition="0">
        <references count="3">
          <reference field="0" count="1" selected="0">
            <x v="11"/>
          </reference>
          <reference field="3" count="1" selected="0">
            <x v="77"/>
          </reference>
          <reference field="6" count="1">
            <x v="15"/>
          </reference>
        </references>
      </pivotArea>
    </format>
    <format dxfId="55">
      <pivotArea dataOnly="0" labelOnly="1" outline="0" fieldPosition="0">
        <references count="3">
          <reference field="0" count="1" selected="0">
            <x v="11"/>
          </reference>
          <reference field="3" count="1" selected="0">
            <x v="78"/>
          </reference>
          <reference field="6" count="1">
            <x v="15"/>
          </reference>
        </references>
      </pivotArea>
    </format>
    <format dxfId="54">
      <pivotArea dataOnly="0" labelOnly="1" outline="0" fieldPosition="0">
        <references count="3">
          <reference field="0" count="1" selected="0">
            <x v="11"/>
          </reference>
          <reference field="3" count="1" selected="0">
            <x v="80"/>
          </reference>
          <reference field="6" count="1">
            <x v="14"/>
          </reference>
        </references>
      </pivotArea>
    </format>
    <format dxfId="53">
      <pivotArea dataOnly="0" labelOnly="1" outline="0" fieldPosition="0">
        <references count="3">
          <reference field="0" count="1" selected="0">
            <x v="13"/>
          </reference>
          <reference field="3" count="1" selected="0">
            <x v="89"/>
          </reference>
          <reference field="6" count="1">
            <x v="19"/>
          </reference>
        </references>
      </pivotArea>
    </format>
    <format dxfId="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2" level="1">
        <member name="[Range 2].[OrderState].&amp;"/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Range 2].[Sku_Placed].&amp;[UG Pimple Patch 72Dots]"/>
        <member name="[Range 2].[Sku_Placed].&amp;[UY Pimple Patch 72DOTS]"/>
        <member name="[Range 2].[Sku_Placed].&amp;[UY Acne Pimple Patch Invisible Facial 36Dot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utlet_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66"/>
    <rowHierarchyUsage hierarchyUsage="65"/>
    <rowHierarchyUsage hierarchyUsage="5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4D43F-4184-4130-80AA-631A7607D233}" name="PivotTable14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K6:CL29" firstHeaderRow="1" firstDataRow="1" firstDataCol="1" rowPageCount="2" colPageCount="1"/>
  <pivotFields count="5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dataSourceSort="1" defaultSubtotal="0" defaultAttributeDrillState="1">
      <items count="9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2">
    <pageField fld="3" hier="34" name="[Range 2].[OrderState].&amp;" cap=""/>
    <pageField fld="0" hier="30" name="[Range 2].[Order_Date].&amp;[2023-12-30T00:00:00]" cap="12/30/2023"/>
  </pageFields>
  <dataFields count="1">
    <dataField name="Sum of Amount" fld="1" baseField="0" baseItem="0"/>
  </dataFields>
  <formats count="9">
    <format dxfId="115">
      <pivotArea type="all" dataOnly="0" outline="0" fieldPosition="0"/>
    </format>
    <format dxfId="114">
      <pivotArea dataOnly="0" labelOnly="1" grandRow="1" outline="0" fieldPosition="0"/>
    </format>
    <format dxfId="113">
      <pivotArea dataOnly="0" labelOnly="1" grandRow="1" outline="0" offset="A256" fieldPosition="0"/>
    </format>
    <format dxfId="112">
      <pivotArea dataOnly="0" labelOnly="1" grandRow="1" outline="0" offset="A256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2" type="button" dataOnly="0" labelOnly="1" outline="0"/>
    </format>
    <format dxfId="108">
      <pivotArea dataOnly="0" labelOnly="1" grandRow="1" outline="0" fieldPosition="0"/>
    </format>
    <format dxfId="10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2].[Order_Date].&amp;[2023-12-30T00:00:00]"/>
      </members>
    </pivotHierarchy>
    <pivotHierarchy dragToData="1"/>
    <pivotHierarchy dragToData="1"/>
    <pivotHierarchy dragToData="1"/>
    <pivotHierarchy multipleItemSelectionAllowed="1" dragToData="1">
      <members count="3" level="1">
        <member name="[Range 2].[OrderState].&amp;"/>
        <member name="[Range 2].[OrderState].&amp;[accepted]"/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utlet_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A8999-750D-45BA-8D37-93DBAA91F349}" name="PivotTable9" cacheId="3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gridDropZones="1" multipleFieldFilters="0">
  <location ref="A4:C130" firstHeaderRow="2" firstDataRow="2" firstDataCol="2" rowPageCount="2" colPageCount="1"/>
  <pivotFields count="6">
    <pivotField compact="0" allDrilled="1" outline="0" subtotalTop="0" showAll="0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4"/>
  </rowFields>
  <rowItems count="125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>
      <x v="87"/>
      <x v="87"/>
    </i>
    <i>
      <x v="88"/>
      <x v="88"/>
    </i>
    <i>
      <x v="89"/>
      <x v="89"/>
    </i>
    <i>
      <x v="90"/>
      <x v="90"/>
    </i>
    <i>
      <x v="91"/>
      <x v="91"/>
    </i>
    <i>
      <x v="92"/>
      <x v="92"/>
    </i>
    <i>
      <x v="93"/>
      <x v="93"/>
    </i>
    <i>
      <x v="94"/>
      <x v="94"/>
    </i>
    <i>
      <x v="95"/>
      <x v="95"/>
    </i>
    <i>
      <x v="96"/>
      <x v="96"/>
    </i>
    <i>
      <x v="97"/>
      <x v="97"/>
    </i>
    <i>
      <x v="98"/>
      <x v="98"/>
    </i>
    <i>
      <x v="99"/>
      <x v="99"/>
    </i>
    <i>
      <x v="100"/>
      <x v="100"/>
    </i>
    <i>
      <x v="101"/>
      <x v="101"/>
    </i>
    <i>
      <x v="102"/>
      <x v="102"/>
    </i>
    <i>
      <x v="103"/>
      <x v="103"/>
    </i>
    <i>
      <x v="104"/>
      <x v="104"/>
    </i>
    <i>
      <x v="105"/>
      <x v="105"/>
    </i>
    <i>
      <x v="106"/>
      <x v="106"/>
    </i>
    <i>
      <x v="107"/>
      <x v="107"/>
    </i>
    <i>
      <x v="108"/>
      <x v="108"/>
    </i>
    <i>
      <x v="109"/>
      <x v="109"/>
    </i>
    <i>
      <x v="110"/>
      <x v="110"/>
    </i>
    <i>
      <x v="111"/>
      <x v="111"/>
    </i>
    <i>
      <x v="112"/>
      <x v="112"/>
    </i>
    <i>
      <x v="113"/>
      <x v="113"/>
    </i>
    <i>
      <x v="114"/>
      <x v="114"/>
    </i>
    <i>
      <x v="115"/>
      <x v="115"/>
    </i>
    <i>
      <x v="116"/>
      <x v="116"/>
    </i>
    <i>
      <x v="117"/>
      <x v="117"/>
    </i>
    <i>
      <x v="118"/>
      <x v="118"/>
    </i>
    <i>
      <x v="119"/>
      <x v="119"/>
    </i>
    <i>
      <x v="120"/>
      <x v="120"/>
    </i>
    <i>
      <x v="121"/>
      <x v="121"/>
    </i>
    <i>
      <x v="122"/>
      <x v="122"/>
    </i>
    <i>
      <x v="123"/>
      <x v="123"/>
    </i>
    <i t="grand">
      <x/>
    </i>
  </rowItems>
  <colItems count="1">
    <i/>
  </colItems>
  <pageFields count="2">
    <pageField fld="2" hier="30" name="[Range 2].[Order_Date].[All]" cap="All"/>
    <pageField fld="5" hier="34" name="[Range 2].[OrderState].&amp;[fulfilled]" cap="fulfilled"/>
  </pageFields>
  <dataFields count="1">
    <dataField name="Sum of Amount" fld="3" baseField="0" baseItem="0"/>
  </dataFields>
  <formats count="110">
    <format dxfId="225">
      <pivotArea type="all" dataOnly="0" outline="0" fieldPosition="0"/>
    </format>
    <format dxfId="224">
      <pivotArea outline="0" collapsedLevelsAreSubtotals="1" fieldPosition="0"/>
    </format>
    <format dxfId="223">
      <pivotArea type="origin" dataOnly="0" labelOnly="1" outline="0" fieldPosition="0"/>
    </format>
    <format dxfId="222">
      <pivotArea field="1" type="button" dataOnly="0" labelOnly="1" outline="0" axis="axisRow" fieldPosition="0"/>
    </format>
    <format dxfId="221">
      <pivotArea field="4" type="button" dataOnly="0" labelOnly="1" outline="0" axis="axisRow" fieldPosition="1"/>
    </format>
    <format dxfId="220">
      <pivotArea dataOnly="0" labelOnly="1" outline="0" fieldPosition="0">
        <references count="1">
          <reference field="1" count="48">
            <x v="0"/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124"/>
            <x v="125"/>
          </reference>
        </references>
      </pivotArea>
    </format>
    <format dxfId="219">
      <pivotArea dataOnly="0" labelOnly="1" outline="0" fieldPosition="0">
        <references count="1">
          <reference field="1" count="49">
            <x v="48"/>
            <x v="49"/>
            <x v="50"/>
            <x v="51"/>
            <x v="52"/>
            <x v="54"/>
            <x v="55"/>
            <x v="57"/>
            <x v="58"/>
            <x v="60"/>
            <x v="61"/>
            <x v="62"/>
            <x v="63"/>
            <x v="64"/>
            <x v="65"/>
            <x v="67"/>
            <x v="68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91"/>
            <x v="92"/>
            <x v="94"/>
            <x v="97"/>
            <x v="99"/>
            <x v="101"/>
            <x v="103"/>
            <x v="106"/>
            <x v="107"/>
            <x v="108"/>
            <x v="110"/>
            <x v="112"/>
            <x v="113"/>
            <x v="126"/>
          </reference>
        </references>
      </pivotArea>
    </format>
    <format dxfId="218">
      <pivotArea dataOnly="0" labelOnly="1" outline="0" fieldPosition="0">
        <references count="1">
          <reference field="1" count="3">
            <x v="114"/>
            <x v="115"/>
            <x v="116"/>
          </reference>
        </references>
      </pivotArea>
    </format>
    <format dxfId="217">
      <pivotArea dataOnly="0" labelOnly="1" grandRow="1" outline="0" fieldPosition="0"/>
    </format>
    <format dxfId="216">
      <pivotArea dataOnly="0" labelOnly="1" outline="0" fieldPosition="0">
        <references count="2">
          <reference field="1" count="1" selected="0">
            <x v="0"/>
          </reference>
          <reference field="4" count="1">
            <x v="0"/>
          </reference>
        </references>
      </pivotArea>
    </format>
    <format dxfId="215">
      <pivotArea dataOnly="0" labelOnly="1" outline="0" fieldPosition="0">
        <references count="2">
          <reference field="1" count="1" selected="0">
            <x v="1"/>
          </reference>
          <reference field="4" count="1">
            <x v="1"/>
          </reference>
        </references>
      </pivotArea>
    </format>
    <format dxfId="214">
      <pivotArea dataOnly="0" labelOnly="1" outline="0" fieldPosition="0">
        <references count="2">
          <reference field="1" count="1" selected="0">
            <x v="2"/>
          </reference>
          <reference field="4" count="1">
            <x v="2"/>
          </reference>
        </references>
      </pivotArea>
    </format>
    <format dxfId="213">
      <pivotArea dataOnly="0" labelOnly="1" outline="0" fieldPosition="0">
        <references count="2">
          <reference field="1" count="1" selected="0">
            <x v="3"/>
          </reference>
          <reference field="4" count="1">
            <x v="3"/>
          </reference>
        </references>
      </pivotArea>
    </format>
    <format dxfId="212">
      <pivotArea dataOnly="0" labelOnly="1" outline="0" fieldPosition="0">
        <references count="2">
          <reference field="1" count="1" selected="0">
            <x v="4"/>
          </reference>
          <reference field="4" count="1">
            <x v="4"/>
          </reference>
        </references>
      </pivotArea>
    </format>
    <format dxfId="211">
      <pivotArea dataOnly="0" labelOnly="1" outline="0" fieldPosition="0">
        <references count="2">
          <reference field="1" count="1" selected="0">
            <x v="5"/>
          </reference>
          <reference field="4" count="1">
            <x v="5"/>
          </reference>
        </references>
      </pivotArea>
    </format>
    <format dxfId="210">
      <pivotArea dataOnly="0" labelOnly="1" outline="0" fieldPosition="0">
        <references count="2">
          <reference field="1" count="1" selected="0">
            <x v="6"/>
          </reference>
          <reference field="4" count="1">
            <x v="6"/>
          </reference>
        </references>
      </pivotArea>
    </format>
    <format dxfId="209">
      <pivotArea dataOnly="0" labelOnly="1" outline="0" fieldPosition="0">
        <references count="2">
          <reference field="1" count="1" selected="0">
            <x v="7"/>
          </reference>
          <reference field="4" count="1">
            <x v="7"/>
          </reference>
        </references>
      </pivotArea>
    </format>
    <format dxfId="208">
      <pivotArea dataOnly="0" labelOnly="1" outline="0" fieldPosition="0">
        <references count="2">
          <reference field="1" count="1" selected="0">
            <x v="8"/>
          </reference>
          <reference field="4" count="1">
            <x v="8"/>
          </reference>
        </references>
      </pivotArea>
    </format>
    <format dxfId="207">
      <pivotArea dataOnly="0" labelOnly="1" outline="0" fieldPosition="0">
        <references count="2">
          <reference field="1" count="1" selected="0">
            <x v="9"/>
          </reference>
          <reference field="4" count="1">
            <x v="9"/>
          </reference>
        </references>
      </pivotArea>
    </format>
    <format dxfId="206">
      <pivotArea dataOnly="0" labelOnly="1" outline="0" fieldPosition="0">
        <references count="2">
          <reference field="1" count="1" selected="0">
            <x v="11"/>
          </reference>
          <reference field="4" count="1">
            <x v="11"/>
          </reference>
        </references>
      </pivotArea>
    </format>
    <format dxfId="205">
      <pivotArea dataOnly="0" labelOnly="1" outline="0" fieldPosition="0">
        <references count="2">
          <reference field="1" count="1" selected="0">
            <x v="12"/>
          </reference>
          <reference field="4" count="1">
            <x v="12"/>
          </reference>
        </references>
      </pivotArea>
    </format>
    <format dxfId="204">
      <pivotArea dataOnly="0" labelOnly="1" outline="0" fieldPosition="0">
        <references count="2">
          <reference field="1" count="1" selected="0">
            <x v="13"/>
          </reference>
          <reference field="4" count="1">
            <x v="13"/>
          </reference>
        </references>
      </pivotArea>
    </format>
    <format dxfId="203">
      <pivotArea dataOnly="0" labelOnly="1" outline="0" fieldPosition="0">
        <references count="2">
          <reference field="1" count="1" selected="0">
            <x v="14"/>
          </reference>
          <reference field="4" count="1">
            <x v="14"/>
          </reference>
        </references>
      </pivotArea>
    </format>
    <format dxfId="202">
      <pivotArea dataOnly="0" labelOnly="1" outline="0" fieldPosition="0">
        <references count="2">
          <reference field="1" count="1" selected="0">
            <x v="15"/>
          </reference>
          <reference field="4" count="1">
            <x v="15"/>
          </reference>
        </references>
      </pivotArea>
    </format>
    <format dxfId="201">
      <pivotArea dataOnly="0" labelOnly="1" outline="0" fieldPosition="0">
        <references count="2">
          <reference field="1" count="1" selected="0">
            <x v="16"/>
          </reference>
          <reference field="4" count="1">
            <x v="16"/>
          </reference>
        </references>
      </pivotArea>
    </format>
    <format dxfId="200">
      <pivotArea dataOnly="0" labelOnly="1" outline="0" fieldPosition="0">
        <references count="2">
          <reference field="1" count="1" selected="0">
            <x v="17"/>
          </reference>
          <reference field="4" count="1">
            <x v="17"/>
          </reference>
        </references>
      </pivotArea>
    </format>
    <format dxfId="199">
      <pivotArea dataOnly="0" labelOnly="1" outline="0" fieldPosition="0">
        <references count="2">
          <reference field="1" count="1" selected="0">
            <x v="18"/>
          </reference>
          <reference field="4" count="1">
            <x v="18"/>
          </reference>
        </references>
      </pivotArea>
    </format>
    <format dxfId="198">
      <pivotArea dataOnly="0" labelOnly="1" outline="0" fieldPosition="0">
        <references count="2">
          <reference field="1" count="1" selected="0">
            <x v="19"/>
          </reference>
          <reference field="4" count="1">
            <x v="19"/>
          </reference>
        </references>
      </pivotArea>
    </format>
    <format dxfId="197">
      <pivotArea dataOnly="0" labelOnly="1" outline="0" fieldPosition="0">
        <references count="2">
          <reference field="1" count="1" selected="0">
            <x v="20"/>
          </reference>
          <reference field="4" count="1">
            <x v="20"/>
          </reference>
        </references>
      </pivotArea>
    </format>
    <format dxfId="196">
      <pivotArea dataOnly="0" labelOnly="1" outline="0" fieldPosition="0">
        <references count="2">
          <reference field="1" count="1" selected="0">
            <x v="21"/>
          </reference>
          <reference field="4" count="1">
            <x v="21"/>
          </reference>
        </references>
      </pivotArea>
    </format>
    <format dxfId="195">
      <pivotArea dataOnly="0" labelOnly="1" outline="0" fieldPosition="0">
        <references count="2">
          <reference field="1" count="1" selected="0">
            <x v="22"/>
          </reference>
          <reference field="4" count="1">
            <x v="22"/>
          </reference>
        </references>
      </pivotArea>
    </format>
    <format dxfId="194">
      <pivotArea dataOnly="0" labelOnly="1" outline="0" fieldPosition="0">
        <references count="2">
          <reference field="1" count="1" selected="0">
            <x v="23"/>
          </reference>
          <reference field="4" count="1">
            <x v="23"/>
          </reference>
        </references>
      </pivotArea>
    </format>
    <format dxfId="193">
      <pivotArea dataOnly="0" labelOnly="1" outline="0" fieldPosition="0">
        <references count="2">
          <reference field="1" count="1" selected="0">
            <x v="24"/>
          </reference>
          <reference field="4" count="1">
            <x v="24"/>
          </reference>
        </references>
      </pivotArea>
    </format>
    <format dxfId="192">
      <pivotArea dataOnly="0" labelOnly="1" outline="0" fieldPosition="0">
        <references count="2">
          <reference field="1" count="1" selected="0">
            <x v="25"/>
          </reference>
          <reference field="4" count="1">
            <x v="25"/>
          </reference>
        </references>
      </pivotArea>
    </format>
    <format dxfId="191">
      <pivotArea dataOnly="0" labelOnly="1" outline="0" fieldPosition="0">
        <references count="2">
          <reference field="1" count="1" selected="0">
            <x v="26"/>
          </reference>
          <reference field="4" count="1">
            <x v="26"/>
          </reference>
        </references>
      </pivotArea>
    </format>
    <format dxfId="190">
      <pivotArea dataOnly="0" labelOnly="1" outline="0" fieldPosition="0">
        <references count="2">
          <reference field="1" count="1" selected="0">
            <x v="28"/>
          </reference>
          <reference field="4" count="1">
            <x v="28"/>
          </reference>
        </references>
      </pivotArea>
    </format>
    <format dxfId="189">
      <pivotArea dataOnly="0" labelOnly="1" outline="0" fieldPosition="0">
        <references count="2">
          <reference field="1" count="1" selected="0">
            <x v="29"/>
          </reference>
          <reference field="4" count="1">
            <x v="29"/>
          </reference>
        </references>
      </pivotArea>
    </format>
    <format dxfId="188">
      <pivotArea dataOnly="0" labelOnly="1" outline="0" fieldPosition="0">
        <references count="2">
          <reference field="1" count="1" selected="0">
            <x v="30"/>
          </reference>
          <reference field="4" count="1">
            <x v="30"/>
          </reference>
        </references>
      </pivotArea>
    </format>
    <format dxfId="187">
      <pivotArea dataOnly="0" labelOnly="1" outline="0" fieldPosition="0">
        <references count="2">
          <reference field="1" count="1" selected="0">
            <x v="31"/>
          </reference>
          <reference field="4" count="1">
            <x v="31"/>
          </reference>
        </references>
      </pivotArea>
    </format>
    <format dxfId="186">
      <pivotArea dataOnly="0" labelOnly="1" outline="0" fieldPosition="0">
        <references count="2">
          <reference field="1" count="1" selected="0">
            <x v="32"/>
          </reference>
          <reference field="4" count="1">
            <x v="32"/>
          </reference>
        </references>
      </pivotArea>
    </format>
    <format dxfId="185">
      <pivotArea dataOnly="0" labelOnly="1" outline="0" fieldPosition="0">
        <references count="2">
          <reference field="1" count="1" selected="0">
            <x v="33"/>
          </reference>
          <reference field="4" count="1">
            <x v="33"/>
          </reference>
        </references>
      </pivotArea>
    </format>
    <format dxfId="184">
      <pivotArea dataOnly="0" labelOnly="1" outline="0" fieldPosition="0">
        <references count="2">
          <reference field="1" count="1" selected="0">
            <x v="34"/>
          </reference>
          <reference field="4" count="1">
            <x v="34"/>
          </reference>
        </references>
      </pivotArea>
    </format>
    <format dxfId="183">
      <pivotArea dataOnly="0" labelOnly="1" outline="0" fieldPosition="0">
        <references count="2">
          <reference field="1" count="1" selected="0">
            <x v="35"/>
          </reference>
          <reference field="4" count="1">
            <x v="35"/>
          </reference>
        </references>
      </pivotArea>
    </format>
    <format dxfId="182">
      <pivotArea dataOnly="0" labelOnly="1" outline="0" fieldPosition="0">
        <references count="2">
          <reference field="1" count="1" selected="0">
            <x v="36"/>
          </reference>
          <reference field="4" count="1">
            <x v="36"/>
          </reference>
        </references>
      </pivotArea>
    </format>
    <format dxfId="181">
      <pivotArea dataOnly="0" labelOnly="1" outline="0" fieldPosition="0">
        <references count="2">
          <reference field="1" count="1" selected="0">
            <x v="37"/>
          </reference>
          <reference field="4" count="1">
            <x v="37"/>
          </reference>
        </references>
      </pivotArea>
    </format>
    <format dxfId="180">
      <pivotArea dataOnly="0" labelOnly="1" outline="0" fieldPosition="0">
        <references count="2">
          <reference field="1" count="1" selected="0">
            <x v="38"/>
          </reference>
          <reference field="4" count="1">
            <x v="38"/>
          </reference>
        </references>
      </pivotArea>
    </format>
    <format dxfId="179">
      <pivotArea dataOnly="0" labelOnly="1" outline="0" fieldPosition="0">
        <references count="2">
          <reference field="1" count="1" selected="0">
            <x v="124"/>
          </reference>
          <reference field="4" count="1">
            <x v="124"/>
          </reference>
        </references>
      </pivotArea>
    </format>
    <format dxfId="178">
      <pivotArea dataOnly="0" labelOnly="1" outline="0" fieldPosition="0">
        <references count="2">
          <reference field="1" count="1" selected="0">
            <x v="39"/>
          </reference>
          <reference field="4" count="1">
            <x v="39"/>
          </reference>
        </references>
      </pivotArea>
    </format>
    <format dxfId="177">
      <pivotArea dataOnly="0" labelOnly="1" outline="0" fieldPosition="0">
        <references count="2">
          <reference field="1" count="1" selected="0">
            <x v="40"/>
          </reference>
          <reference field="4" count="1">
            <x v="40"/>
          </reference>
        </references>
      </pivotArea>
    </format>
    <format dxfId="176">
      <pivotArea dataOnly="0" labelOnly="1" outline="0" fieldPosition="0">
        <references count="2">
          <reference field="1" count="1" selected="0">
            <x v="41"/>
          </reference>
          <reference field="4" count="1">
            <x v="41"/>
          </reference>
        </references>
      </pivotArea>
    </format>
    <format dxfId="175">
      <pivotArea dataOnly="0" labelOnly="1" outline="0" fieldPosition="0">
        <references count="2">
          <reference field="1" count="1" selected="0">
            <x v="42"/>
          </reference>
          <reference field="4" count="1">
            <x v="42"/>
          </reference>
        </references>
      </pivotArea>
    </format>
    <format dxfId="174">
      <pivotArea dataOnly="0" labelOnly="1" outline="0" fieldPosition="0">
        <references count="2">
          <reference field="1" count="1" selected="0">
            <x v="43"/>
          </reference>
          <reference field="4" count="1">
            <x v="43"/>
          </reference>
        </references>
      </pivotArea>
    </format>
    <format dxfId="173">
      <pivotArea dataOnly="0" labelOnly="1" outline="0" fieldPosition="0">
        <references count="2">
          <reference field="1" count="1" selected="0">
            <x v="44"/>
          </reference>
          <reference field="4" count="1">
            <x v="44"/>
          </reference>
        </references>
      </pivotArea>
    </format>
    <format dxfId="172">
      <pivotArea dataOnly="0" labelOnly="1" outline="0" fieldPosition="0">
        <references count="2">
          <reference field="1" count="1" selected="0">
            <x v="45"/>
          </reference>
          <reference field="4" count="1">
            <x v="45"/>
          </reference>
        </references>
      </pivotArea>
    </format>
    <format dxfId="171">
      <pivotArea dataOnly="0" labelOnly="1" outline="0" fieldPosition="0">
        <references count="2">
          <reference field="1" count="1" selected="0">
            <x v="46"/>
          </reference>
          <reference field="4" count="1">
            <x v="46"/>
          </reference>
        </references>
      </pivotArea>
    </format>
    <format dxfId="170">
      <pivotArea dataOnly="0" labelOnly="1" outline="0" fieldPosition="0">
        <references count="2">
          <reference field="1" count="1" selected="0">
            <x v="47"/>
          </reference>
          <reference field="4" count="1">
            <x v="47"/>
          </reference>
        </references>
      </pivotArea>
    </format>
    <format dxfId="169">
      <pivotArea dataOnly="0" labelOnly="1" outline="0" fieldPosition="0">
        <references count="2">
          <reference field="1" count="1" selected="0">
            <x v="125"/>
          </reference>
          <reference field="4" count="1">
            <x v="125"/>
          </reference>
        </references>
      </pivotArea>
    </format>
    <format dxfId="168">
      <pivotArea dataOnly="0" labelOnly="1" outline="0" fieldPosition="0">
        <references count="2">
          <reference field="1" count="1" selected="0">
            <x v="48"/>
          </reference>
          <reference field="4" count="1">
            <x v="48"/>
          </reference>
        </references>
      </pivotArea>
    </format>
    <format dxfId="167">
      <pivotArea dataOnly="0" labelOnly="1" outline="0" fieldPosition="0">
        <references count="2">
          <reference field="1" count="1" selected="0">
            <x v="49"/>
          </reference>
          <reference field="4" count="1">
            <x v="49"/>
          </reference>
        </references>
      </pivotArea>
    </format>
    <format dxfId="166">
      <pivotArea dataOnly="0" labelOnly="1" outline="0" fieldPosition="0">
        <references count="2">
          <reference field="1" count="1" selected="0">
            <x v="50"/>
          </reference>
          <reference field="4" count="1">
            <x v="50"/>
          </reference>
        </references>
      </pivotArea>
    </format>
    <format dxfId="165">
      <pivotArea dataOnly="0" labelOnly="1" outline="0" fieldPosition="0">
        <references count="2">
          <reference field="1" count="1" selected="0">
            <x v="126"/>
          </reference>
          <reference field="4" count="1">
            <x v="126"/>
          </reference>
        </references>
      </pivotArea>
    </format>
    <format dxfId="164">
      <pivotArea dataOnly="0" labelOnly="1" outline="0" fieldPosition="0">
        <references count="2">
          <reference field="1" count="1" selected="0">
            <x v="51"/>
          </reference>
          <reference field="4" count="1">
            <x v="51"/>
          </reference>
        </references>
      </pivotArea>
    </format>
    <format dxfId="163">
      <pivotArea dataOnly="0" labelOnly="1" outline="0" fieldPosition="0">
        <references count="2">
          <reference field="1" count="1" selected="0">
            <x v="52"/>
          </reference>
          <reference field="4" count="1">
            <x v="52"/>
          </reference>
        </references>
      </pivotArea>
    </format>
    <format dxfId="162">
      <pivotArea dataOnly="0" labelOnly="1" outline="0" fieldPosition="0">
        <references count="2">
          <reference field="1" count="1" selected="0">
            <x v="54"/>
          </reference>
          <reference field="4" count="1">
            <x v="54"/>
          </reference>
        </references>
      </pivotArea>
    </format>
    <format dxfId="161">
      <pivotArea dataOnly="0" labelOnly="1" outline="0" fieldPosition="0">
        <references count="2">
          <reference field="1" count="1" selected="0">
            <x v="55"/>
          </reference>
          <reference field="4" count="1">
            <x v="55"/>
          </reference>
        </references>
      </pivotArea>
    </format>
    <format dxfId="160">
      <pivotArea dataOnly="0" labelOnly="1" outline="0" fieldPosition="0">
        <references count="2">
          <reference field="1" count="1" selected="0">
            <x v="57"/>
          </reference>
          <reference field="4" count="1">
            <x v="57"/>
          </reference>
        </references>
      </pivotArea>
    </format>
    <format dxfId="159">
      <pivotArea dataOnly="0" labelOnly="1" outline="0" fieldPosition="0">
        <references count="2">
          <reference field="1" count="1" selected="0">
            <x v="58"/>
          </reference>
          <reference field="4" count="1">
            <x v="58"/>
          </reference>
        </references>
      </pivotArea>
    </format>
    <format dxfId="158">
      <pivotArea dataOnly="0" labelOnly="1" outline="0" fieldPosition="0">
        <references count="2">
          <reference field="1" count="1" selected="0">
            <x v="60"/>
          </reference>
          <reference field="4" count="1">
            <x v="60"/>
          </reference>
        </references>
      </pivotArea>
    </format>
    <format dxfId="157">
      <pivotArea dataOnly="0" labelOnly="1" outline="0" fieldPosition="0">
        <references count="2">
          <reference field="1" count="1" selected="0">
            <x v="61"/>
          </reference>
          <reference field="4" count="1">
            <x v="61"/>
          </reference>
        </references>
      </pivotArea>
    </format>
    <format dxfId="156">
      <pivotArea dataOnly="0" labelOnly="1" outline="0" fieldPosition="0">
        <references count="2">
          <reference field="1" count="1" selected="0">
            <x v="62"/>
          </reference>
          <reference field="4" count="1">
            <x v="62"/>
          </reference>
        </references>
      </pivotArea>
    </format>
    <format dxfId="155">
      <pivotArea dataOnly="0" labelOnly="1" outline="0" fieldPosition="0">
        <references count="2">
          <reference field="1" count="1" selected="0">
            <x v="63"/>
          </reference>
          <reference field="4" count="1">
            <x v="63"/>
          </reference>
        </references>
      </pivotArea>
    </format>
    <format dxfId="154">
      <pivotArea dataOnly="0" labelOnly="1" outline="0" fieldPosition="0">
        <references count="2">
          <reference field="1" count="1" selected="0">
            <x v="64"/>
          </reference>
          <reference field="4" count="1">
            <x v="64"/>
          </reference>
        </references>
      </pivotArea>
    </format>
    <format dxfId="153">
      <pivotArea dataOnly="0" labelOnly="1" outline="0" fieldPosition="0">
        <references count="2">
          <reference field="1" count="1" selected="0">
            <x v="65"/>
          </reference>
          <reference field="4" count="1">
            <x v="65"/>
          </reference>
        </references>
      </pivotArea>
    </format>
    <format dxfId="152">
      <pivotArea dataOnly="0" labelOnly="1" outline="0" fieldPosition="0">
        <references count="2">
          <reference field="1" count="1" selected="0">
            <x v="67"/>
          </reference>
          <reference field="4" count="1">
            <x v="67"/>
          </reference>
        </references>
      </pivotArea>
    </format>
    <format dxfId="151">
      <pivotArea dataOnly="0" labelOnly="1" outline="0" fieldPosition="0">
        <references count="2">
          <reference field="1" count="1" selected="0">
            <x v="68"/>
          </reference>
          <reference field="4" count="1">
            <x v="68"/>
          </reference>
        </references>
      </pivotArea>
    </format>
    <format dxfId="150">
      <pivotArea dataOnly="0" labelOnly="1" outline="0" fieldPosition="0">
        <references count="2">
          <reference field="1" count="1" selected="0">
            <x v="70"/>
          </reference>
          <reference field="4" count="1">
            <x v="70"/>
          </reference>
        </references>
      </pivotArea>
    </format>
    <format dxfId="149">
      <pivotArea dataOnly="0" labelOnly="1" outline="0" fieldPosition="0">
        <references count="2">
          <reference field="1" count="1" selected="0">
            <x v="71"/>
          </reference>
          <reference field="4" count="1">
            <x v="71"/>
          </reference>
        </references>
      </pivotArea>
    </format>
    <format dxfId="148">
      <pivotArea dataOnly="0" labelOnly="1" outline="0" fieldPosition="0">
        <references count="2">
          <reference field="1" count="1" selected="0">
            <x v="72"/>
          </reference>
          <reference field="4" count="1">
            <x v="72"/>
          </reference>
        </references>
      </pivotArea>
    </format>
    <format dxfId="147">
      <pivotArea dataOnly="0" labelOnly="1" outline="0" fieldPosition="0">
        <references count="2">
          <reference field="1" count="1" selected="0">
            <x v="73"/>
          </reference>
          <reference field="4" count="1">
            <x v="73"/>
          </reference>
        </references>
      </pivotArea>
    </format>
    <format dxfId="146">
      <pivotArea dataOnly="0" labelOnly="1" outline="0" fieldPosition="0">
        <references count="2">
          <reference field="1" count="1" selected="0">
            <x v="74"/>
          </reference>
          <reference field="4" count="1">
            <x v="74"/>
          </reference>
        </references>
      </pivotArea>
    </format>
    <format dxfId="145">
      <pivotArea dataOnly="0" labelOnly="1" outline="0" fieldPosition="0">
        <references count="2">
          <reference field="1" count="1" selected="0">
            <x v="76"/>
          </reference>
          <reference field="4" count="1">
            <x v="76"/>
          </reference>
        </references>
      </pivotArea>
    </format>
    <format dxfId="144">
      <pivotArea dataOnly="0" labelOnly="1" outline="0" fieldPosition="0">
        <references count="2">
          <reference field="1" count="1" selected="0">
            <x v="77"/>
          </reference>
          <reference field="4" count="1">
            <x v="77"/>
          </reference>
        </references>
      </pivotArea>
    </format>
    <format dxfId="143">
      <pivotArea dataOnly="0" labelOnly="1" outline="0" fieldPosition="0">
        <references count="2">
          <reference field="1" count="1" selected="0">
            <x v="78"/>
          </reference>
          <reference field="4" count="1">
            <x v="78"/>
          </reference>
        </references>
      </pivotArea>
    </format>
    <format dxfId="142">
      <pivotArea dataOnly="0" labelOnly="1" outline="0" fieldPosition="0">
        <references count="2">
          <reference field="1" count="1" selected="0">
            <x v="79"/>
          </reference>
          <reference field="4" count="1">
            <x v="79"/>
          </reference>
        </references>
      </pivotArea>
    </format>
    <format dxfId="141">
      <pivotArea dataOnly="0" labelOnly="1" outline="0" fieldPosition="0">
        <references count="2">
          <reference field="1" count="1" selected="0">
            <x v="80"/>
          </reference>
          <reference field="4" count="1">
            <x v="80"/>
          </reference>
        </references>
      </pivotArea>
    </format>
    <format dxfId="140">
      <pivotArea dataOnly="0" labelOnly="1" outline="0" fieldPosition="0">
        <references count="2">
          <reference field="1" count="1" selected="0">
            <x v="81"/>
          </reference>
          <reference field="4" count="1">
            <x v="81"/>
          </reference>
        </references>
      </pivotArea>
    </format>
    <format dxfId="139">
      <pivotArea dataOnly="0" labelOnly="1" outline="0" fieldPosition="0">
        <references count="2">
          <reference field="1" count="1" selected="0">
            <x v="82"/>
          </reference>
          <reference field="4" count="1">
            <x v="82"/>
          </reference>
        </references>
      </pivotArea>
    </format>
    <format dxfId="138">
      <pivotArea dataOnly="0" labelOnly="1" outline="0" fieldPosition="0">
        <references count="2">
          <reference field="1" count="1" selected="0">
            <x v="83"/>
          </reference>
          <reference field="4" count="1">
            <x v="83"/>
          </reference>
        </references>
      </pivotArea>
    </format>
    <format dxfId="137">
      <pivotArea dataOnly="0" labelOnly="1" outline="0" fieldPosition="0">
        <references count="2">
          <reference field="1" count="1" selected="0">
            <x v="84"/>
          </reference>
          <reference field="4" count="1">
            <x v="84"/>
          </reference>
        </references>
      </pivotArea>
    </format>
    <format dxfId="136">
      <pivotArea dataOnly="0" labelOnly="1" outline="0" fieldPosition="0">
        <references count="2">
          <reference field="1" count="1" selected="0">
            <x v="85"/>
          </reference>
          <reference field="4" count="1">
            <x v="85"/>
          </reference>
        </references>
      </pivotArea>
    </format>
    <format dxfId="135">
      <pivotArea dataOnly="0" labelOnly="1" outline="0" fieldPosition="0">
        <references count="2">
          <reference field="1" count="1" selected="0">
            <x v="86"/>
          </reference>
          <reference field="4" count="1">
            <x v="86"/>
          </reference>
        </references>
      </pivotArea>
    </format>
    <format dxfId="134">
      <pivotArea dataOnly="0" labelOnly="1" outline="0" fieldPosition="0">
        <references count="2">
          <reference field="1" count="1" selected="0">
            <x v="87"/>
          </reference>
          <reference field="4" count="1">
            <x v="87"/>
          </reference>
        </references>
      </pivotArea>
    </format>
    <format dxfId="133">
      <pivotArea dataOnly="0" labelOnly="1" outline="0" fieldPosition="0">
        <references count="2">
          <reference field="1" count="1" selected="0">
            <x v="88"/>
          </reference>
          <reference field="4" count="1">
            <x v="88"/>
          </reference>
        </references>
      </pivotArea>
    </format>
    <format dxfId="132">
      <pivotArea dataOnly="0" labelOnly="1" outline="0" fieldPosition="0">
        <references count="2">
          <reference field="1" count="1" selected="0">
            <x v="91"/>
          </reference>
          <reference field="4" count="1">
            <x v="91"/>
          </reference>
        </references>
      </pivotArea>
    </format>
    <format dxfId="131">
      <pivotArea dataOnly="0" labelOnly="1" outline="0" fieldPosition="0">
        <references count="2">
          <reference field="1" count="1" selected="0">
            <x v="92"/>
          </reference>
          <reference field="4" count="1">
            <x v="92"/>
          </reference>
        </references>
      </pivotArea>
    </format>
    <format dxfId="130">
      <pivotArea dataOnly="0" labelOnly="1" outline="0" fieldPosition="0">
        <references count="2">
          <reference field="1" count="1" selected="0">
            <x v="94"/>
          </reference>
          <reference field="4" count="1">
            <x v="94"/>
          </reference>
        </references>
      </pivotArea>
    </format>
    <format dxfId="129">
      <pivotArea dataOnly="0" labelOnly="1" outline="0" fieldPosition="0">
        <references count="2">
          <reference field="1" count="1" selected="0">
            <x v="97"/>
          </reference>
          <reference field="4" count="1">
            <x v="97"/>
          </reference>
        </references>
      </pivotArea>
    </format>
    <format dxfId="128">
      <pivotArea dataOnly="0" labelOnly="1" outline="0" fieldPosition="0">
        <references count="2">
          <reference field="1" count="1" selected="0">
            <x v="99"/>
          </reference>
          <reference field="4" count="1">
            <x v="99"/>
          </reference>
        </references>
      </pivotArea>
    </format>
    <format dxfId="127">
      <pivotArea dataOnly="0" labelOnly="1" outline="0" fieldPosition="0">
        <references count="2">
          <reference field="1" count="1" selected="0">
            <x v="101"/>
          </reference>
          <reference field="4" count="1">
            <x v="101"/>
          </reference>
        </references>
      </pivotArea>
    </format>
    <format dxfId="126">
      <pivotArea dataOnly="0" labelOnly="1" outline="0" fieldPosition="0">
        <references count="2">
          <reference field="1" count="1" selected="0">
            <x v="103"/>
          </reference>
          <reference field="4" count="1">
            <x v="103"/>
          </reference>
        </references>
      </pivotArea>
    </format>
    <format dxfId="125">
      <pivotArea dataOnly="0" labelOnly="1" outline="0" fieldPosition="0">
        <references count="2">
          <reference field="1" count="1" selected="0">
            <x v="106"/>
          </reference>
          <reference field="4" count="1">
            <x v="106"/>
          </reference>
        </references>
      </pivotArea>
    </format>
    <format dxfId="124">
      <pivotArea dataOnly="0" labelOnly="1" outline="0" fieldPosition="0">
        <references count="2">
          <reference field="1" count="1" selected="0">
            <x v="107"/>
          </reference>
          <reference field="4" count="1">
            <x v="107"/>
          </reference>
        </references>
      </pivotArea>
    </format>
    <format dxfId="123">
      <pivotArea dataOnly="0" labelOnly="1" outline="0" fieldPosition="0">
        <references count="2">
          <reference field="1" count="1" selected="0">
            <x v="108"/>
          </reference>
          <reference field="4" count="1">
            <x v="108"/>
          </reference>
        </references>
      </pivotArea>
    </format>
    <format dxfId="122">
      <pivotArea dataOnly="0" labelOnly="1" outline="0" fieldPosition="0">
        <references count="2">
          <reference field="1" count="1" selected="0">
            <x v="110"/>
          </reference>
          <reference field="4" count="1">
            <x v="110"/>
          </reference>
        </references>
      </pivotArea>
    </format>
    <format dxfId="121">
      <pivotArea dataOnly="0" labelOnly="1" outline="0" fieldPosition="0">
        <references count="2">
          <reference field="1" count="1" selected="0">
            <x v="112"/>
          </reference>
          <reference field="4" count="1">
            <x v="112"/>
          </reference>
        </references>
      </pivotArea>
    </format>
    <format dxfId="120">
      <pivotArea dataOnly="0" labelOnly="1" outline="0" fieldPosition="0">
        <references count="2">
          <reference field="1" count="1" selected="0">
            <x v="113"/>
          </reference>
          <reference field="4" count="1">
            <x v="113"/>
          </reference>
        </references>
      </pivotArea>
    </format>
    <format dxfId="119">
      <pivotArea dataOnly="0" labelOnly="1" outline="0" fieldPosition="0">
        <references count="2">
          <reference field="1" count="1" selected="0">
            <x v="114"/>
          </reference>
          <reference field="4" count="1">
            <x v="114"/>
          </reference>
        </references>
      </pivotArea>
    </format>
    <format dxfId="118">
      <pivotArea dataOnly="0" labelOnly="1" outline="0" fieldPosition="0">
        <references count="2">
          <reference field="1" count="1" selected="0">
            <x v="115"/>
          </reference>
          <reference field="4" count="1">
            <x v="115"/>
          </reference>
        </references>
      </pivotArea>
    </format>
    <format dxfId="117">
      <pivotArea dataOnly="0" labelOnly="1" outline="0" fieldPosition="0">
        <references count="2">
          <reference field="1" count="1" selected="0">
            <x v="116"/>
          </reference>
          <reference field="4" count="1">
            <x v="116"/>
          </reference>
        </references>
      </pivotArea>
    </format>
    <format dxfId="116">
      <pivotArea type="topRight" dataOnly="0" labelOnly="1" outline="0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3"/>
    <rowHierarchyUsage hierarchyUsage="6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D0118-404E-4E6F-B391-3C5D96721B67}" name="PivotTable10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P6:BR94" firstHeaderRow="1" firstDataRow="1" firstDataCol="2" rowPageCount="4" colPageCount="1"/>
  <pivotFields count="7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9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88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>
      <x v="69"/>
      <x v="69"/>
    </i>
    <i>
      <x v="70"/>
      <x v="70"/>
    </i>
    <i>
      <x v="71"/>
      <x v="71"/>
    </i>
    <i>
      <x v="72"/>
      <x v="72"/>
    </i>
    <i>
      <x v="73"/>
      <x v="73"/>
    </i>
    <i>
      <x v="74"/>
      <x v="74"/>
    </i>
    <i>
      <x v="75"/>
      <x v="75"/>
    </i>
    <i>
      <x v="76"/>
      <x v="76"/>
    </i>
    <i>
      <x v="77"/>
      <x v="77"/>
    </i>
    <i>
      <x v="78"/>
      <x v="78"/>
    </i>
    <i>
      <x v="79"/>
      <x v="79"/>
    </i>
    <i>
      <x v="80"/>
      <x v="80"/>
    </i>
    <i>
      <x v="81"/>
      <x v="81"/>
    </i>
    <i>
      <x v="82"/>
      <x v="82"/>
    </i>
    <i>
      <x v="83"/>
      <x v="83"/>
    </i>
    <i>
      <x v="84"/>
      <x v="84"/>
    </i>
    <i>
      <x v="85"/>
      <x v="85"/>
    </i>
    <i>
      <x v="86"/>
      <x v="86"/>
    </i>
    <i t="grand">
      <x/>
    </i>
  </rowItems>
  <colItems count="1">
    <i/>
  </colItems>
  <pageFields count="4">
    <pageField fld="4" hier="81" name="[Range 2].[Total_Quantity].[All]" cap="All"/>
    <pageField fld="0" hier="30" name="[Range 2].[Order_Date].[All]" cap="All"/>
    <pageField fld="3" hier="75" name="[Range 2].[Sku_Placed].[All]" cap="All"/>
    <pageField fld="5" hier="34" name="[Range 2].[OrderState].&amp;" cap="(blank)"/>
  </pageFields>
  <dataFields count="1">
    <dataField name="Distinct Count of Order_ID" fld="6" subtotal="count" baseField="2" baseItem="1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72">
    <format dxfId="297">
      <pivotArea type="all" dataOnly="0" outline="0" fieldPosition="0"/>
    </format>
    <format dxfId="296">
      <pivotArea dataOnly="0" labelOnly="1" grandRow="1" outline="0" fieldPosition="0"/>
    </format>
    <format dxfId="295">
      <pivotArea dataOnly="0" labelOnly="1" grandRow="1" outline="0" offset="A256" fieldPosition="0"/>
    </format>
    <format dxfId="294">
      <pivotArea dataOnly="0" labelOnly="1" grandRow="1" outline="0" offset="A256" fieldPosition="0"/>
    </format>
    <format dxfId="293">
      <pivotArea type="all" dataOnly="0" outline="0" fieldPosition="0"/>
    </format>
    <format dxfId="292">
      <pivotArea outline="0" collapsedLevelsAreSubtotals="1" fieldPosition="0"/>
    </format>
    <format dxfId="291">
      <pivotArea field="1" type="button" dataOnly="0" labelOnly="1" outline="0" axis="axisRow" fieldPosition="0"/>
    </format>
    <format dxfId="290">
      <pivotArea field="2" type="button" dataOnly="0" labelOnly="1" outline="0" axis="axisRow" fieldPosition="1"/>
    </format>
    <format dxfId="289">
      <pivotArea dataOnly="0" labelOnly="1" outline="0" fieldPosition="0">
        <references count="1">
          <reference field="1" count="49">
            <x v="0"/>
            <x v="1"/>
            <x v="2"/>
            <x v="5"/>
            <x v="6"/>
            <x v="7"/>
            <x v="12"/>
            <x v="13"/>
            <x v="14"/>
            <x v="16"/>
            <x v="17"/>
            <x v="19"/>
            <x v="20"/>
            <x v="21"/>
            <x v="22"/>
            <x v="23"/>
            <x v="25"/>
            <x v="29"/>
            <x v="30"/>
            <x v="32"/>
            <x v="33"/>
            <x v="34"/>
            <x v="35"/>
            <x v="38"/>
            <x v="39"/>
            <x v="40"/>
            <x v="41"/>
            <x v="42"/>
            <x v="44"/>
            <x v="45"/>
            <x v="46"/>
            <x v="47"/>
            <x v="48"/>
            <x v="49"/>
            <x v="50"/>
            <x v="51"/>
            <x v="52"/>
            <x v="55"/>
            <x v="56"/>
            <x v="57"/>
            <x v="58"/>
            <x v="59"/>
            <x v="60"/>
            <x v="61"/>
            <x v="62"/>
            <x v="63"/>
            <x v="65"/>
            <x v="66"/>
            <x v="67"/>
          </reference>
        </references>
      </pivotArea>
    </format>
    <format dxfId="288">
      <pivotArea dataOnly="0" labelOnly="1" outline="0" fieldPosition="0">
        <references count="1">
          <reference field="1" count="12">
            <x v="68"/>
            <x v="71"/>
            <x v="72"/>
            <x v="73"/>
            <x v="75"/>
            <x v="76"/>
            <x v="77"/>
            <x v="79"/>
            <x v="81"/>
            <x v="84"/>
            <x v="85"/>
            <x v="86"/>
          </reference>
        </references>
      </pivotArea>
    </format>
    <format dxfId="287">
      <pivotArea dataOnly="0" labelOnly="1" grandRow="1" outline="0" fieldPosition="0"/>
    </format>
    <format dxfId="286">
      <pivotArea dataOnly="0" labelOnly="1" outline="0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285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284">
      <pivotArea dataOnly="0" labelOnly="1" outline="0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283">
      <pivotArea dataOnly="0" labelOnly="1" outline="0" fieldPosition="0">
        <references count="2">
          <reference field="1" count="1" selected="0">
            <x v="5"/>
          </reference>
          <reference field="2" count="1">
            <x v="5"/>
          </reference>
        </references>
      </pivotArea>
    </format>
    <format dxfId="282">
      <pivotArea dataOnly="0" labelOnly="1" outline="0" fieldPosition="0">
        <references count="2">
          <reference field="1" count="1" selected="0">
            <x v="6"/>
          </reference>
          <reference field="2" count="1">
            <x v="6"/>
          </reference>
        </references>
      </pivotArea>
    </format>
    <format dxfId="281">
      <pivotArea dataOnly="0" labelOnly="1" outline="0" fieldPosition="0">
        <references count="2">
          <reference field="1" count="1" selected="0">
            <x v="7"/>
          </reference>
          <reference field="2" count="1">
            <x v="7"/>
          </reference>
        </references>
      </pivotArea>
    </format>
    <format dxfId="280">
      <pivotArea dataOnly="0" labelOnly="1" outline="0" fieldPosition="0">
        <references count="2">
          <reference field="1" count="1" selected="0">
            <x v="12"/>
          </reference>
          <reference field="2" count="1">
            <x v="12"/>
          </reference>
        </references>
      </pivotArea>
    </format>
    <format dxfId="279">
      <pivotArea dataOnly="0" labelOnly="1" outline="0" fieldPosition="0">
        <references count="2">
          <reference field="1" count="1" selected="0">
            <x v="13"/>
          </reference>
          <reference field="2" count="1">
            <x v="13"/>
          </reference>
        </references>
      </pivotArea>
    </format>
    <format dxfId="278">
      <pivotArea dataOnly="0" labelOnly="1" outline="0" fieldPosition="0">
        <references count="2">
          <reference field="1" count="1" selected="0">
            <x v="14"/>
          </reference>
          <reference field="2" count="1">
            <x v="14"/>
          </reference>
        </references>
      </pivotArea>
    </format>
    <format dxfId="277">
      <pivotArea dataOnly="0" labelOnly="1" outline="0" fieldPosition="0">
        <references count="2">
          <reference field="1" count="1" selected="0">
            <x v="16"/>
          </reference>
          <reference field="2" count="1">
            <x v="16"/>
          </reference>
        </references>
      </pivotArea>
    </format>
    <format dxfId="276">
      <pivotArea dataOnly="0" labelOnly="1" outline="0" fieldPosition="0">
        <references count="2">
          <reference field="1" count="1" selected="0">
            <x v="17"/>
          </reference>
          <reference field="2" count="1">
            <x v="17"/>
          </reference>
        </references>
      </pivotArea>
    </format>
    <format dxfId="275">
      <pivotArea dataOnly="0" labelOnly="1" outline="0" fieldPosition="0">
        <references count="2">
          <reference field="1" count="1" selected="0">
            <x v="19"/>
          </reference>
          <reference field="2" count="1">
            <x v="19"/>
          </reference>
        </references>
      </pivotArea>
    </format>
    <format dxfId="274">
      <pivotArea dataOnly="0" labelOnly="1" outline="0" fieldPosition="0">
        <references count="2">
          <reference field="1" count="1" selected="0">
            <x v="20"/>
          </reference>
          <reference field="2" count="1">
            <x v="20"/>
          </reference>
        </references>
      </pivotArea>
    </format>
    <format dxfId="273">
      <pivotArea dataOnly="0" labelOnly="1" outline="0" fieldPosition="0">
        <references count="2">
          <reference field="1" count="1" selected="0">
            <x v="21"/>
          </reference>
          <reference field="2" count="1">
            <x v="21"/>
          </reference>
        </references>
      </pivotArea>
    </format>
    <format dxfId="272">
      <pivotArea dataOnly="0" labelOnly="1" outline="0" fieldPosition="0">
        <references count="2">
          <reference field="1" count="1" selected="0">
            <x v="22"/>
          </reference>
          <reference field="2" count="1">
            <x v="22"/>
          </reference>
        </references>
      </pivotArea>
    </format>
    <format dxfId="271">
      <pivotArea dataOnly="0" labelOnly="1" outline="0" fieldPosition="0">
        <references count="2">
          <reference field="1" count="1" selected="0">
            <x v="23"/>
          </reference>
          <reference field="2" count="1">
            <x v="23"/>
          </reference>
        </references>
      </pivotArea>
    </format>
    <format dxfId="270">
      <pivotArea dataOnly="0" labelOnly="1" outline="0" fieldPosition="0">
        <references count="2">
          <reference field="1" count="1" selected="0">
            <x v="25"/>
          </reference>
          <reference field="2" count="1">
            <x v="25"/>
          </reference>
        </references>
      </pivotArea>
    </format>
    <format dxfId="269">
      <pivotArea dataOnly="0" labelOnly="1" outline="0" fieldPosition="0">
        <references count="2">
          <reference field="1" count="1" selected="0">
            <x v="29"/>
          </reference>
          <reference field="2" count="1">
            <x v="29"/>
          </reference>
        </references>
      </pivotArea>
    </format>
    <format dxfId="268">
      <pivotArea dataOnly="0" labelOnly="1" outline="0" fieldPosition="0">
        <references count="2">
          <reference field="1" count="1" selected="0">
            <x v="30"/>
          </reference>
          <reference field="2" count="1">
            <x v="30"/>
          </reference>
        </references>
      </pivotArea>
    </format>
    <format dxfId="267">
      <pivotArea dataOnly="0" labelOnly="1" outline="0" fieldPosition="0">
        <references count="2">
          <reference field="1" count="1" selected="0">
            <x v="32"/>
          </reference>
          <reference field="2" count="1">
            <x v="32"/>
          </reference>
        </references>
      </pivotArea>
    </format>
    <format dxfId="266">
      <pivotArea dataOnly="0" labelOnly="1" outline="0" fieldPosition="0">
        <references count="2">
          <reference field="1" count="1" selected="0">
            <x v="33"/>
          </reference>
          <reference field="2" count="1">
            <x v="33"/>
          </reference>
        </references>
      </pivotArea>
    </format>
    <format dxfId="265">
      <pivotArea dataOnly="0" labelOnly="1" outline="0" fieldPosition="0">
        <references count="2">
          <reference field="1" count="1" selected="0">
            <x v="34"/>
          </reference>
          <reference field="2" count="1">
            <x v="34"/>
          </reference>
        </references>
      </pivotArea>
    </format>
    <format dxfId="264">
      <pivotArea dataOnly="0" labelOnly="1" outline="0" fieldPosition="0">
        <references count="2">
          <reference field="1" count="1" selected="0">
            <x v="35"/>
          </reference>
          <reference field="2" count="1">
            <x v="35"/>
          </reference>
        </references>
      </pivotArea>
    </format>
    <format dxfId="263">
      <pivotArea dataOnly="0" labelOnly="1" outline="0" fieldPosition="0">
        <references count="2">
          <reference field="1" count="1" selected="0">
            <x v="38"/>
          </reference>
          <reference field="2" count="1">
            <x v="38"/>
          </reference>
        </references>
      </pivotArea>
    </format>
    <format dxfId="262">
      <pivotArea dataOnly="0" labelOnly="1" outline="0" fieldPosition="0">
        <references count="2">
          <reference field="1" count="1" selected="0">
            <x v="39"/>
          </reference>
          <reference field="2" count="1">
            <x v="39"/>
          </reference>
        </references>
      </pivotArea>
    </format>
    <format dxfId="261">
      <pivotArea dataOnly="0" labelOnly="1" outline="0" fieldPosition="0">
        <references count="2">
          <reference field="1" count="1" selected="0">
            <x v="40"/>
          </reference>
          <reference field="2" count="1">
            <x v="40"/>
          </reference>
        </references>
      </pivotArea>
    </format>
    <format dxfId="260">
      <pivotArea dataOnly="0" labelOnly="1" outline="0" fieldPosition="0">
        <references count="2">
          <reference field="1" count="1" selected="0">
            <x v="41"/>
          </reference>
          <reference field="2" count="1">
            <x v="41"/>
          </reference>
        </references>
      </pivotArea>
    </format>
    <format dxfId="259">
      <pivotArea dataOnly="0" labelOnly="1" outline="0" fieldPosition="0">
        <references count="2">
          <reference field="1" count="1" selected="0">
            <x v="42"/>
          </reference>
          <reference field="2" count="1">
            <x v="42"/>
          </reference>
        </references>
      </pivotArea>
    </format>
    <format dxfId="258">
      <pivotArea dataOnly="0" labelOnly="1" outline="0" fieldPosition="0">
        <references count="2">
          <reference field="1" count="1" selected="0">
            <x v="44"/>
          </reference>
          <reference field="2" count="1">
            <x v="44"/>
          </reference>
        </references>
      </pivotArea>
    </format>
    <format dxfId="257">
      <pivotArea dataOnly="0" labelOnly="1" outline="0" fieldPosition="0">
        <references count="2">
          <reference field="1" count="1" selected="0">
            <x v="45"/>
          </reference>
          <reference field="2" count="1">
            <x v="45"/>
          </reference>
        </references>
      </pivotArea>
    </format>
    <format dxfId="256">
      <pivotArea dataOnly="0" labelOnly="1" outline="0" fieldPosition="0">
        <references count="2">
          <reference field="1" count="1" selected="0">
            <x v="46"/>
          </reference>
          <reference field="2" count="1">
            <x v="46"/>
          </reference>
        </references>
      </pivotArea>
    </format>
    <format dxfId="255">
      <pivotArea dataOnly="0" labelOnly="1" outline="0" fieldPosition="0">
        <references count="2">
          <reference field="1" count="1" selected="0">
            <x v="47"/>
          </reference>
          <reference field="2" count="1">
            <x v="47"/>
          </reference>
        </references>
      </pivotArea>
    </format>
    <format dxfId="254">
      <pivotArea dataOnly="0" labelOnly="1" outline="0" fieldPosition="0">
        <references count="2">
          <reference field="1" count="1" selected="0">
            <x v="48"/>
          </reference>
          <reference field="2" count="1">
            <x v="48"/>
          </reference>
        </references>
      </pivotArea>
    </format>
    <format dxfId="253">
      <pivotArea dataOnly="0" labelOnly="1" outline="0" fieldPosition="0">
        <references count="2">
          <reference field="1" count="1" selected="0">
            <x v="49"/>
          </reference>
          <reference field="2" count="1">
            <x v="49"/>
          </reference>
        </references>
      </pivotArea>
    </format>
    <format dxfId="252">
      <pivotArea dataOnly="0" labelOnly="1" outline="0" fieldPosition="0">
        <references count="2">
          <reference field="1" count="1" selected="0">
            <x v="50"/>
          </reference>
          <reference field="2" count="1">
            <x v="50"/>
          </reference>
        </references>
      </pivotArea>
    </format>
    <format dxfId="251">
      <pivotArea dataOnly="0" labelOnly="1" outline="0" fieldPosition="0">
        <references count="2">
          <reference field="1" count="1" selected="0">
            <x v="51"/>
          </reference>
          <reference field="2" count="1">
            <x v="51"/>
          </reference>
        </references>
      </pivotArea>
    </format>
    <format dxfId="250">
      <pivotArea dataOnly="0" labelOnly="1" outline="0" fieldPosition="0">
        <references count="2">
          <reference field="1" count="1" selected="0">
            <x v="52"/>
          </reference>
          <reference field="2" count="1">
            <x v="52"/>
          </reference>
        </references>
      </pivotArea>
    </format>
    <format dxfId="249">
      <pivotArea dataOnly="0" labelOnly="1" outline="0" fieldPosition="0">
        <references count="2">
          <reference field="1" count="1" selected="0">
            <x v="55"/>
          </reference>
          <reference field="2" count="1">
            <x v="55"/>
          </reference>
        </references>
      </pivotArea>
    </format>
    <format dxfId="248">
      <pivotArea dataOnly="0" labelOnly="1" outline="0" fieldPosition="0">
        <references count="2">
          <reference field="1" count="1" selected="0">
            <x v="56"/>
          </reference>
          <reference field="2" count="1">
            <x v="56"/>
          </reference>
        </references>
      </pivotArea>
    </format>
    <format dxfId="247">
      <pivotArea dataOnly="0" labelOnly="1" outline="0" fieldPosition="0">
        <references count="2">
          <reference field="1" count="1" selected="0">
            <x v="57"/>
          </reference>
          <reference field="2" count="1">
            <x v="57"/>
          </reference>
        </references>
      </pivotArea>
    </format>
    <format dxfId="246">
      <pivotArea dataOnly="0" labelOnly="1" outline="0" fieldPosition="0">
        <references count="2">
          <reference field="1" count="1" selected="0">
            <x v="58"/>
          </reference>
          <reference field="2" count="1">
            <x v="58"/>
          </reference>
        </references>
      </pivotArea>
    </format>
    <format dxfId="245">
      <pivotArea dataOnly="0" labelOnly="1" outline="0" fieldPosition="0">
        <references count="2">
          <reference field="1" count="1" selected="0">
            <x v="59"/>
          </reference>
          <reference field="2" count="1">
            <x v="59"/>
          </reference>
        </references>
      </pivotArea>
    </format>
    <format dxfId="244">
      <pivotArea dataOnly="0" labelOnly="1" outline="0" fieldPosition="0">
        <references count="2">
          <reference field="1" count="1" selected="0">
            <x v="60"/>
          </reference>
          <reference field="2" count="1">
            <x v="60"/>
          </reference>
        </references>
      </pivotArea>
    </format>
    <format dxfId="243">
      <pivotArea dataOnly="0" labelOnly="1" outline="0" fieldPosition="0">
        <references count="2">
          <reference field="1" count="1" selected="0">
            <x v="61"/>
          </reference>
          <reference field="2" count="1">
            <x v="61"/>
          </reference>
        </references>
      </pivotArea>
    </format>
    <format dxfId="242">
      <pivotArea dataOnly="0" labelOnly="1" outline="0" fieldPosition="0">
        <references count="2">
          <reference field="1" count="1" selected="0">
            <x v="62"/>
          </reference>
          <reference field="2" count="1">
            <x v="62"/>
          </reference>
        </references>
      </pivotArea>
    </format>
    <format dxfId="241">
      <pivotArea dataOnly="0" labelOnly="1" outline="0" fieldPosition="0">
        <references count="2">
          <reference field="1" count="1" selected="0">
            <x v="63"/>
          </reference>
          <reference field="2" count="1">
            <x v="63"/>
          </reference>
        </references>
      </pivotArea>
    </format>
    <format dxfId="240">
      <pivotArea dataOnly="0" labelOnly="1" outline="0" fieldPosition="0">
        <references count="2">
          <reference field="1" count="1" selected="0">
            <x v="65"/>
          </reference>
          <reference field="2" count="1">
            <x v="65"/>
          </reference>
        </references>
      </pivotArea>
    </format>
    <format dxfId="239">
      <pivotArea dataOnly="0" labelOnly="1" outline="0" fieldPosition="0">
        <references count="2">
          <reference field="1" count="1" selected="0">
            <x v="66"/>
          </reference>
          <reference field="2" count="1">
            <x v="66"/>
          </reference>
        </references>
      </pivotArea>
    </format>
    <format dxfId="238">
      <pivotArea dataOnly="0" labelOnly="1" outline="0" fieldPosition="0">
        <references count="2">
          <reference field="1" count="1" selected="0">
            <x v="67"/>
          </reference>
          <reference field="2" count="1">
            <x v="67"/>
          </reference>
        </references>
      </pivotArea>
    </format>
    <format dxfId="237">
      <pivotArea dataOnly="0" labelOnly="1" outline="0" fieldPosition="0">
        <references count="2">
          <reference field="1" count="1" selected="0">
            <x v="68"/>
          </reference>
          <reference field="2" count="1">
            <x v="68"/>
          </reference>
        </references>
      </pivotArea>
    </format>
    <format dxfId="236">
      <pivotArea dataOnly="0" labelOnly="1" outline="0" fieldPosition="0">
        <references count="2">
          <reference field="1" count="1" selected="0">
            <x v="71"/>
          </reference>
          <reference field="2" count="1">
            <x v="71"/>
          </reference>
        </references>
      </pivotArea>
    </format>
    <format dxfId="235">
      <pivotArea dataOnly="0" labelOnly="1" outline="0" fieldPosition="0">
        <references count="2">
          <reference field="1" count="1" selected="0">
            <x v="72"/>
          </reference>
          <reference field="2" count="1">
            <x v="72"/>
          </reference>
        </references>
      </pivotArea>
    </format>
    <format dxfId="234">
      <pivotArea dataOnly="0" labelOnly="1" outline="0" fieldPosition="0">
        <references count="2">
          <reference field="1" count="1" selected="0">
            <x v="73"/>
          </reference>
          <reference field="2" count="1">
            <x v="73"/>
          </reference>
        </references>
      </pivotArea>
    </format>
    <format dxfId="233">
      <pivotArea dataOnly="0" labelOnly="1" outline="0" fieldPosition="0">
        <references count="2">
          <reference field="1" count="1" selected="0">
            <x v="75"/>
          </reference>
          <reference field="2" count="1">
            <x v="75"/>
          </reference>
        </references>
      </pivotArea>
    </format>
    <format dxfId="232">
      <pivotArea dataOnly="0" labelOnly="1" outline="0" fieldPosition="0">
        <references count="2">
          <reference field="1" count="1" selected="0">
            <x v="76"/>
          </reference>
          <reference field="2" count="1">
            <x v="76"/>
          </reference>
        </references>
      </pivotArea>
    </format>
    <format dxfId="231">
      <pivotArea dataOnly="0" labelOnly="1" outline="0" fieldPosition="0">
        <references count="2">
          <reference field="1" count="1" selected="0">
            <x v="77"/>
          </reference>
          <reference field="2" count="1">
            <x v="77"/>
          </reference>
        </references>
      </pivotArea>
    </format>
    <format dxfId="230">
      <pivotArea dataOnly="0" labelOnly="1" outline="0" fieldPosition="0">
        <references count="2">
          <reference field="1" count="1" selected="0">
            <x v="79"/>
          </reference>
          <reference field="2" count="1">
            <x v="79"/>
          </reference>
        </references>
      </pivotArea>
    </format>
    <format dxfId="229">
      <pivotArea dataOnly="0" labelOnly="1" outline="0" fieldPosition="0">
        <references count="2">
          <reference field="1" count="1" selected="0">
            <x v="81"/>
          </reference>
          <reference field="2" count="1">
            <x v="81"/>
          </reference>
        </references>
      </pivotArea>
    </format>
    <format dxfId="228">
      <pivotArea dataOnly="0" labelOnly="1" outline="0" fieldPosition="0">
        <references count="2">
          <reference field="1" count="1" selected="0">
            <x v="84"/>
          </reference>
          <reference field="2" count="1">
            <x v="84"/>
          </reference>
        </references>
      </pivotArea>
    </format>
    <format dxfId="227">
      <pivotArea dataOnly="0" labelOnly="1" outline="0" fieldPosition="0">
        <references count="2">
          <reference field="1" count="1" selected="0">
            <x v="85"/>
          </reference>
          <reference field="2" count="1">
            <x v="85"/>
          </reference>
        </references>
      </pivotArea>
    </format>
    <format dxfId="226">
      <pivotArea dataOnly="0" labelOnly="1" outline="0" fieldPosition="0">
        <references count="2">
          <reference field="1" count="1" selected="0">
            <x v="86"/>
          </reference>
          <reference field="2" count="1">
            <x v="86"/>
          </reference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2" level="1">
        <member name="[Range 2].[OrderState].&amp;"/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utlet_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3"/>
    <rowHierarchyUsage hierarchyUsage="65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558AC-1C46-4866-8685-6C7B09EFB44D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G4:AQ22" firstHeaderRow="1" firstDataRow="2" firstDataCol="1" rowPageCount="1" colPageCount="1"/>
  <pivotFields count="4"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" hier="30" name="[Range 2].[Order_Date].[All]" cap="All"/>
  </pageFields>
  <dataFields count="1">
    <dataField name="Sum of Amount" fld="2" baseField="0" baseItem="0" numFmtId="1"/>
  </dataFields>
  <formats count="26">
    <format dxfId="323">
      <pivotArea type="all" dataOnly="0" outline="0" fieldPosition="0"/>
    </format>
    <format dxfId="322">
      <pivotArea outline="0" collapsedLevelsAreSubtotals="1" fieldPosition="0"/>
    </format>
    <format dxfId="321">
      <pivotArea field="0" type="button" dataOnly="0" labelOnly="1" outline="0" axis="axisRow" fieldPosition="0"/>
    </format>
    <format dxfId="320">
      <pivotArea dataOnly="0" labelOnly="1" outline="0" fieldPosition="0">
        <references count="1">
          <reference field="0" count="0"/>
        </references>
      </pivotArea>
    </format>
    <format dxfId="319">
      <pivotArea dataOnly="0" labelOnly="1" grandRow="1" outline="0" fieldPosition="0"/>
    </format>
    <format dxfId="31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7">
      <pivotArea outline="0" collapsedLevelsAreSubtotals="1" fieldPosition="0"/>
    </format>
    <format dxfId="316">
      <pivotArea field="0" type="button" dataOnly="0" labelOnly="1" outline="0" axis="axisRow" fieldPosition="0"/>
    </format>
    <format dxfId="315">
      <pivotArea dataOnly="0" labelOnly="1" outline="0" fieldPosition="0">
        <references count="1">
          <reference field="0" count="0"/>
        </references>
      </pivotArea>
    </format>
    <format dxfId="314">
      <pivotArea dataOnly="0" labelOnly="1" grandRow="1" outline="0" fieldPosition="0"/>
    </format>
    <format dxfId="313">
      <pivotArea dataOnly="0" labelOnly="1" outline="0" fieldPosition="0">
        <references count="1">
          <reference field="3" count="0"/>
        </references>
      </pivotArea>
    </format>
    <format dxfId="312">
      <pivotArea dataOnly="0" labelOnly="1" grandCol="1" outline="0" fieldPosition="0"/>
    </format>
    <format dxfId="311">
      <pivotArea dataOnly="0" labelOnly="1" outline="0" fieldPosition="0">
        <references count="1">
          <reference field="0" count="0"/>
        </references>
      </pivotArea>
    </format>
    <format dxfId="310">
      <pivotArea outline="0" collapsedLevelsAreSubtotals="1" fieldPosition="0"/>
    </format>
    <format dxfId="309">
      <pivotArea outline="0" collapsedLevelsAreSubtotals="1" fieldPosition="0"/>
    </format>
    <format dxfId="308">
      <pivotArea dataOnly="0" labelOnly="1" outline="0" fieldPosition="0">
        <references count="1">
          <reference field="0" count="0"/>
        </references>
      </pivotArea>
    </format>
    <format dxfId="307">
      <pivotArea type="all" dataOnly="0" outline="0" fieldPosition="0"/>
    </format>
    <format dxfId="306">
      <pivotArea outline="0" collapsedLevelsAreSubtotals="1" fieldPosition="0"/>
    </format>
    <format dxfId="305">
      <pivotArea type="origin" dataOnly="0" labelOnly="1" outline="0" fieldPosition="0"/>
    </format>
    <format dxfId="304">
      <pivotArea field="3" type="button" dataOnly="0" labelOnly="1" outline="0" axis="axisCol" fieldPosition="0"/>
    </format>
    <format dxfId="303">
      <pivotArea type="topRight" dataOnly="0" labelOnly="1" outline="0" fieldPosition="0"/>
    </format>
    <format dxfId="302">
      <pivotArea field="0" type="button" dataOnly="0" labelOnly="1" outline="0" axis="axisRow" fieldPosition="0"/>
    </format>
    <format dxfId="301">
      <pivotArea dataOnly="0" labelOnly="1" outline="0" fieldPosition="0">
        <references count="1">
          <reference field="0" count="0"/>
        </references>
      </pivotArea>
    </format>
    <format dxfId="300">
      <pivotArea dataOnly="0" labelOnly="1" grandRow="1" outline="0" fieldPosition="0"/>
    </format>
    <format dxfId="299">
      <pivotArea dataOnly="0" labelOnly="1" outline="0" fieldPosition="0">
        <references count="1">
          <reference field="3" count="0"/>
        </references>
      </pivotArea>
    </format>
    <format dxfId="298">
      <pivotArea dataOnly="0" labelOnly="1" grandCol="1" outline="0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6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6C526-1A80-423B-937A-04B105171269}" name="PivotTable8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BE6:BH76" firstHeaderRow="0" firstDataRow="1" firstDataCol="2" rowPageCount="4" colPageCount="1"/>
  <pivotFields count="8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7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>
      <x v="35"/>
      <x v="35"/>
    </i>
    <i>
      <x v="36"/>
      <x v="36"/>
    </i>
    <i>
      <x v="37"/>
      <x v="37"/>
    </i>
    <i>
      <x v="38"/>
      <x v="38"/>
    </i>
    <i>
      <x v="39"/>
      <x v="39"/>
    </i>
    <i>
      <x v="40"/>
      <x v="40"/>
    </i>
    <i>
      <x v="41"/>
      <x v="41"/>
    </i>
    <i>
      <x v="42"/>
      <x v="42"/>
    </i>
    <i>
      <x v="43"/>
      <x v="43"/>
    </i>
    <i>
      <x v="44"/>
      <x v="44"/>
    </i>
    <i>
      <x v="45"/>
      <x v="45"/>
    </i>
    <i>
      <x v="46"/>
      <x v="46"/>
    </i>
    <i>
      <x v="47"/>
      <x v="47"/>
    </i>
    <i>
      <x v="48"/>
      <x v="48"/>
    </i>
    <i>
      <x v="49"/>
      <x v="49"/>
    </i>
    <i>
      <x v="50"/>
      <x v="50"/>
    </i>
    <i>
      <x v="51"/>
      <x v="51"/>
    </i>
    <i>
      <x v="52"/>
      <x v="52"/>
    </i>
    <i>
      <x v="53"/>
      <x v="53"/>
    </i>
    <i>
      <x v="54"/>
      <x v="54"/>
    </i>
    <i>
      <x v="55"/>
      <x v="55"/>
    </i>
    <i>
      <x v="56"/>
      <x v="56"/>
    </i>
    <i>
      <x v="57"/>
      <x v="57"/>
    </i>
    <i>
      <x v="58"/>
      <x v="58"/>
    </i>
    <i>
      <x v="59"/>
      <x v="59"/>
    </i>
    <i>
      <x v="60"/>
      <x v="60"/>
    </i>
    <i>
      <x v="61"/>
      <x v="61"/>
    </i>
    <i>
      <x v="62"/>
      <x v="62"/>
    </i>
    <i>
      <x v="63"/>
      <x v="63"/>
    </i>
    <i>
      <x v="64"/>
      <x v="64"/>
    </i>
    <i>
      <x v="65"/>
      <x v="65"/>
    </i>
    <i>
      <x v="66"/>
      <x v="66"/>
    </i>
    <i>
      <x v="67"/>
      <x v="67"/>
    </i>
    <i>
      <x v="68"/>
      <x v="68"/>
    </i>
    <i t="grand">
      <x/>
    </i>
  </rowItems>
  <colFields count="1">
    <field x="-2"/>
  </colFields>
  <colItems count="2">
    <i>
      <x/>
    </i>
    <i i="1">
      <x v="1"/>
    </i>
  </colItems>
  <pageFields count="4">
    <pageField fld="7" hier="81" name="[Range 2].[Total_Quantity].&amp;[3]" cap="3"/>
    <pageField fld="6" hier="34" name="[Range 2].[OrderState].&amp;" cap="(blank)"/>
    <pageField fld="0" hier="30" name="[Range 2].[Order_Date].[All]" cap="All"/>
    <pageField fld="5" hier="75" name="[Range 2].[Sku_Placed].&amp;[UY Acne Pimple Patch Invisible Facial 36Dots]" cap="UY Acne Pimple Patch Invisible Facial 36Dots"/>
  </pageFields>
  <dataFields count="2">
    <dataField name="Distinct Count of Outlet_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Amount" fld="1" baseField="0" baseItem="0"/>
  </dataFields>
  <formats count="25">
    <format dxfId="348">
      <pivotArea type="all" dataOnly="0" outline="0" fieldPosition="0"/>
    </format>
    <format dxfId="347">
      <pivotArea dataOnly="0" labelOnly="1" grandRow="1" outline="0" fieldPosition="0"/>
    </format>
    <format dxfId="346">
      <pivotArea dataOnly="0" labelOnly="1" grandRow="1" outline="0" offset="A256" fieldPosition="0"/>
    </format>
    <format dxfId="345">
      <pivotArea dataOnly="0" labelOnly="1" grandRow="1" outline="0" offset="A256" fieldPosition="0"/>
    </format>
    <format dxfId="344">
      <pivotArea type="all" dataOnly="0" outline="0" fieldPosition="0"/>
    </format>
    <format dxfId="343">
      <pivotArea outline="0" collapsedLevelsAreSubtotals="1" fieldPosition="0"/>
    </format>
    <format dxfId="342">
      <pivotArea field="3" type="button" dataOnly="0" labelOnly="1" outline="0" axis="axisRow" fieldPosition="0"/>
    </format>
    <format dxfId="341">
      <pivotArea field="4" type="button" dataOnly="0" labelOnly="1" outline="0" axis="axisRow" fieldPosition="1"/>
    </format>
    <format dxfId="340">
      <pivotArea dataOnly="0" labelOnly="1" outline="0" fieldPosition="0">
        <references count="1">
          <reference field="3" count="14">
            <x v="1"/>
            <x v="3"/>
            <x v="7"/>
            <x v="13"/>
            <x v="14"/>
            <x v="17"/>
            <x v="18"/>
            <x v="38"/>
            <x v="44"/>
            <x v="46"/>
            <x v="48"/>
            <x v="63"/>
            <x v="64"/>
            <x v="69"/>
          </reference>
        </references>
      </pivotArea>
    </format>
    <format dxfId="339">
      <pivotArea dataOnly="0" labelOnly="1" grandRow="1" outline="0" fieldPosition="0"/>
    </format>
    <format dxfId="338">
      <pivotArea dataOnly="0" labelOnly="1" outline="0" fieldPosition="0">
        <references count="2">
          <reference field="3" count="1" selected="0">
            <x v="1"/>
          </reference>
          <reference field="4" count="1">
            <x v="1"/>
          </reference>
        </references>
      </pivotArea>
    </format>
    <format dxfId="337">
      <pivotArea dataOnly="0" labelOnly="1" outline="0" fieldPosition="0">
        <references count="2">
          <reference field="3" count="1" selected="0">
            <x v="3"/>
          </reference>
          <reference field="4" count="1">
            <x v="3"/>
          </reference>
        </references>
      </pivotArea>
    </format>
    <format dxfId="336">
      <pivotArea dataOnly="0" labelOnly="1" outline="0" fieldPosition="0">
        <references count="2">
          <reference field="3" count="1" selected="0">
            <x v="7"/>
          </reference>
          <reference field="4" count="1">
            <x v="7"/>
          </reference>
        </references>
      </pivotArea>
    </format>
    <format dxfId="335">
      <pivotArea dataOnly="0" labelOnly="1" outline="0" fieldPosition="0">
        <references count="2">
          <reference field="3" count="1" selected="0">
            <x v="69"/>
          </reference>
          <reference field="4" count="1">
            <x v="69"/>
          </reference>
        </references>
      </pivotArea>
    </format>
    <format dxfId="334">
      <pivotArea dataOnly="0" labelOnly="1" outline="0" fieldPosition="0">
        <references count="2">
          <reference field="3" count="1" selected="0">
            <x v="13"/>
          </reference>
          <reference field="4" count="1">
            <x v="13"/>
          </reference>
        </references>
      </pivotArea>
    </format>
    <format dxfId="333">
      <pivotArea dataOnly="0" labelOnly="1" outline="0" fieldPosition="0">
        <references count="2">
          <reference field="3" count="1" selected="0">
            <x v="14"/>
          </reference>
          <reference field="4" count="1">
            <x v="14"/>
          </reference>
        </references>
      </pivotArea>
    </format>
    <format dxfId="332">
      <pivotArea dataOnly="0" labelOnly="1" outline="0" fieldPosition="0">
        <references count="2">
          <reference field="3" count="1" selected="0">
            <x v="17"/>
          </reference>
          <reference field="4" count="1">
            <x v="17"/>
          </reference>
        </references>
      </pivotArea>
    </format>
    <format dxfId="331">
      <pivotArea dataOnly="0" labelOnly="1" outline="0" fieldPosition="0">
        <references count="2">
          <reference field="3" count="1" selected="0">
            <x v="18"/>
          </reference>
          <reference field="4" count="1">
            <x v="18"/>
          </reference>
        </references>
      </pivotArea>
    </format>
    <format dxfId="330">
      <pivotArea dataOnly="0" labelOnly="1" outline="0" fieldPosition="0">
        <references count="2">
          <reference field="3" count="1" selected="0">
            <x v="38"/>
          </reference>
          <reference field="4" count="1">
            <x v="38"/>
          </reference>
        </references>
      </pivotArea>
    </format>
    <format dxfId="329">
      <pivotArea dataOnly="0" labelOnly="1" outline="0" fieldPosition="0">
        <references count="2">
          <reference field="3" count="1" selected="0">
            <x v="44"/>
          </reference>
          <reference field="4" count="1">
            <x v="44"/>
          </reference>
        </references>
      </pivotArea>
    </format>
    <format dxfId="328">
      <pivotArea dataOnly="0" labelOnly="1" outline="0" fieldPosition="0">
        <references count="2">
          <reference field="3" count="1" selected="0">
            <x v="46"/>
          </reference>
          <reference field="4" count="1">
            <x v="46"/>
          </reference>
        </references>
      </pivotArea>
    </format>
    <format dxfId="327">
      <pivotArea dataOnly="0" labelOnly="1" outline="0" fieldPosition="0">
        <references count="2">
          <reference field="3" count="1" selected="0">
            <x v="48"/>
          </reference>
          <reference field="4" count="1">
            <x v="48"/>
          </reference>
        </references>
      </pivotArea>
    </format>
    <format dxfId="326">
      <pivotArea dataOnly="0" labelOnly="1" outline="0" fieldPosition="0">
        <references count="2">
          <reference field="3" count="1" selected="0">
            <x v="63"/>
          </reference>
          <reference field="4" count="1">
            <x v="63"/>
          </reference>
        </references>
      </pivotArea>
    </format>
    <format dxfId="325">
      <pivotArea dataOnly="0" labelOnly="1" outline="0" fieldPosition="0">
        <references count="2">
          <reference field="3" count="1" selected="0">
            <x v="64"/>
          </reference>
          <reference field="4" count="1">
            <x v="64"/>
          </reference>
        </references>
      </pivotArea>
    </format>
    <format dxfId="3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2" level="1">
        <member name="[Range 2].[OrderState].&amp;"/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2].[Sku_Placed].&amp;[UY Acne Pimple Patch Invisible Facial 36Dots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>
      <members count="52" level="1">
        <member name="[Range 2].[Total_Quantity].&amp;[3]"/>
        <member name="[Range 2].[Total_Quantity].&amp;[4]"/>
        <member name="[Range 2].[Total_Quantity].&amp;[5]"/>
        <member name="[Range 2].[Total_Quantity].&amp;[6]"/>
        <member name="[Range 2].[Total_Quantity].&amp;[7]"/>
        <member name="[Range 2].[Total_Quantity].&amp;[8]"/>
        <member name="[Range 2].[Total_Quantity].&amp;[9]"/>
        <member name="[Range 2].[Total_Quantity].&amp;[10]"/>
        <member name="[Range 2].[Total_Quantity].&amp;[11]"/>
        <member name="[Range 2].[Total_Quantity].&amp;[12]"/>
        <member name="[Range 2].[Total_Quantity].&amp;[13]"/>
        <member name="[Range 2].[Total_Quantity].&amp;[14]"/>
        <member name="[Range 2].[Total_Quantity].&amp;[15]"/>
        <member name="[Range 2].[Total_Quantity].&amp;[16]"/>
        <member name="[Range 2].[Total_Quantity].&amp;[17]"/>
        <member name="[Range 2].[Total_Quantity].&amp;[18]"/>
        <member name="[Range 2].[Total_Quantity].&amp;[19]"/>
        <member name="[Range 2].[Total_Quantity].&amp;[20]"/>
        <member name="[Range 2].[Total_Quantity].&amp;[21]"/>
        <member name="[Range 2].[Total_Quantity].&amp;[22]"/>
        <member name="[Range 2].[Total_Quantity].&amp;[24]"/>
        <member name="[Range 2].[Total_Quantity].&amp;[25]"/>
        <member name="[Range 2].[Total_Quantity].&amp;[30]"/>
        <member name="[Range 2].[Total_Quantity].&amp;[32]"/>
        <member name="[Range 2].[Total_Quantity].&amp;[33]"/>
        <member name="[Range 2].[Total_Quantity].&amp;[34]"/>
        <member name="[Range 2].[Total_Quantity].&amp;[36]"/>
        <member name="[Range 2].[Total_Quantity].&amp;[40]"/>
        <member name="[Range 2].[Total_Quantity].&amp;[41]"/>
        <member name="[Range 2].[Total_Quantity].&amp;[42]"/>
        <member name="[Range 2].[Total_Quantity].&amp;[47]"/>
        <member name="[Range 2].[Total_Quantity].&amp;[48]"/>
        <member name="[Range 2].[Total_Quantity].&amp;[50]"/>
        <member name="[Range 2].[Total_Quantity].&amp;[56]"/>
        <member name="[Range 2].[Total_Quantity].&amp;[59]"/>
        <member name="[Range 2].[Total_Quantity].&amp;[60]"/>
        <member name="[Range 2].[Total_Quantity].&amp;[64]"/>
        <member name="[Range 2].[Total_Quantity].&amp;[70]"/>
        <member name="[Range 2].[Total_Quantity].&amp;[72]"/>
        <member name="[Range 2].[Total_Quantity].&amp;[96]"/>
        <member name="[Range 2].[Total_Quantity].&amp;[144]"/>
        <member name="[Range 2].[Total_Quantity].&amp;[147]"/>
        <member name="[Range 2].[Total_Quantity].&amp;[160]"/>
        <member name="[Range 2].[Total_Quantity].&amp;[192]"/>
        <member name="[Range 2].[Total_Quantity].&amp;[240]"/>
        <member name="[Range 2].[Total_Quantity].&amp;[288]"/>
        <member name="[Range 2].[Total_Quantity].&amp;[382]"/>
        <member name="[Range 2].[Total_Quantity].&amp;[384]"/>
        <member name="[Range 2].[Total_Quantity].&amp;[448]"/>
        <member name="[Range 2].[Total_Quantity].&amp;[816]"/>
        <member name="[Range 2].[Total_Quantity].&amp;[864]"/>
        <member name="[Range 2].[Total_Quantity].&amp;[196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utlet_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3"/>
    <rowHierarchyUsage hierarchyUsage="6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816CC-6111-4F01-8201-72F0786D9EC0}" name="PivotTable1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A6:CC25" firstHeaderRow="0" firstDataRow="1" firstDataCol="1" rowPageCount="4" colPageCount="1"/>
  <pivotFields count="8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dataSourceSort="1" defaultSubtotal="0" defaultAttributeDrillState="1">
      <items count="9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pageFields count="4">
    <pageField fld="6" hier="81" name="[Range 2].[Total_Quantity].&amp;[3]" cap="3"/>
    <pageField fld="5" hier="34" name="[Range 2].[OrderState].&amp;" cap="(blank)"/>
    <pageField fld="0" hier="30" name="[Range 2].[Order_Date].[All]" cap="All"/>
    <pageField fld="4" hier="75" name="[Range 2].[Sku_Placed].&amp;[UY Acne Pimple Patch Invisible Facial 36Dots]" cap="UY Acne Pimple Patch Invisible Facial 36Dots"/>
  </pageFields>
  <dataFields count="2">
    <dataField name="Distinct Count of Outlet_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Amount" fld="1" baseField="0" baseItem="0"/>
  </dataFields>
  <formats count="9">
    <format dxfId="357">
      <pivotArea type="all" dataOnly="0" outline="0" fieldPosition="0"/>
    </format>
    <format dxfId="356">
      <pivotArea dataOnly="0" labelOnly="1" grandRow="1" outline="0" fieldPosition="0"/>
    </format>
    <format dxfId="355">
      <pivotArea dataOnly="0" labelOnly="1" grandRow="1" outline="0" offset="A256" fieldPosition="0"/>
    </format>
    <format dxfId="354">
      <pivotArea dataOnly="0" labelOnly="1" grandRow="1" outline="0" offset="A256" fieldPosition="0"/>
    </format>
    <format dxfId="353">
      <pivotArea type="all" dataOnly="0" outline="0" fieldPosition="0"/>
    </format>
    <format dxfId="352">
      <pivotArea outline="0" collapsedLevelsAreSubtotals="1" fieldPosition="0"/>
    </format>
    <format dxfId="351">
      <pivotArea field="3" type="button" dataOnly="0" labelOnly="1" outline="0"/>
    </format>
    <format dxfId="350">
      <pivotArea dataOnly="0" labelOnly="1" grandRow="1" outline="0" fieldPosition="0"/>
    </format>
    <format dxfId="3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2" level="1">
        <member name="[Range 2].[OrderState].&amp;"/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2].[Sku_Placed].&amp;[UY Acne Pimple Patch Invisible Facial 36Dots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>
      <members count="53" level="1">
        <member name="[Range 2].[Total_Quantity].&amp;[3]"/>
        <member name="[Range 2].[Total_Quantity].&amp;[4]"/>
        <member name="[Range 2].[Total_Quantity].&amp;[5]"/>
        <member name="[Range 2].[Total_Quantity].&amp;[6]"/>
        <member name="[Range 2].[Total_Quantity].&amp;[7]"/>
        <member name="[Range 2].[Total_Quantity].&amp;[8]"/>
        <member name="[Range 2].[Total_Quantity].&amp;[9]"/>
        <member name="[Range 2].[Total_Quantity].&amp;[10]"/>
        <member name="[Range 2].[Total_Quantity].&amp;[11]"/>
        <member name="[Range 2].[Total_Quantity].&amp;[12]"/>
        <member name="[Range 2].[Total_Quantity].&amp;[13]"/>
        <member name="[Range 2].[Total_Quantity].&amp;[14]"/>
        <member name="[Range 2].[Total_Quantity].&amp;[15]"/>
        <member name="[Range 2].[Total_Quantity].&amp;[16]"/>
        <member name="[Range 2].[Total_Quantity].&amp;[17]"/>
        <member name="[Range 2].[Total_Quantity].&amp;[18]"/>
        <member name="[Range 2].[Total_Quantity].&amp;[19]"/>
        <member name="[Range 2].[Total_Quantity].&amp;[20]"/>
        <member name="[Range 2].[Total_Quantity].&amp;[21]"/>
        <member name="[Range 2].[Total_Quantity].&amp;[22]"/>
        <member name="[Range 2].[Total_Quantity].&amp;[24]"/>
        <member name="[Range 2].[Total_Quantity].&amp;[25]"/>
        <member name="[Range 2].[Total_Quantity].&amp;[30]"/>
        <member name="[Range 2].[Total_Quantity].&amp;[32]"/>
        <member name="[Range 2].[Total_Quantity].&amp;[33]"/>
        <member name="[Range 2].[Total_Quantity].&amp;[34]"/>
        <member name="[Range 2].[Total_Quantity].&amp;[36]"/>
        <member name="[Range 2].[Total_Quantity].&amp;[40]"/>
        <member name="[Range 2].[Total_Quantity].&amp;[41]"/>
        <member name="[Range 2].[Total_Quantity].&amp;[42]"/>
        <member name="[Range 2].[Total_Quantity].&amp;[47]"/>
        <member name="[Range 2].[Total_Quantity].&amp;[48]"/>
        <member name="[Range 2].[Total_Quantity].&amp;[50]"/>
        <member name="[Range 2].[Total_Quantity].&amp;[56]"/>
        <member name="[Range 2].[Total_Quantity].&amp;[59]"/>
        <member name="[Range 2].[Total_Quantity].&amp;[60]"/>
        <member name="[Range 2].[Total_Quantity].&amp;[64]"/>
        <member name="[Range 2].[Total_Quantity].&amp;[70]"/>
        <member name="[Range 2].[Total_Quantity].&amp;[72]"/>
        <member name="[Range 2].[Total_Quantity].&amp;[80]"/>
        <member name="[Range 2].[Total_Quantity].&amp;[96]"/>
        <member name="[Range 2].[Total_Quantity].&amp;[144]"/>
        <member name="[Range 2].[Total_Quantity].&amp;[147]"/>
        <member name="[Range 2].[Total_Quantity].&amp;[160]"/>
        <member name="[Range 2].[Total_Quantity].&amp;[192]"/>
        <member name="[Range 2].[Total_Quantity].&amp;[240]"/>
        <member name="[Range 2].[Total_Quantity].&amp;[288]"/>
        <member name="[Range 2].[Total_Quantity].&amp;[382]"/>
        <member name="[Range 2].[Total_Quantity].&amp;[384]"/>
        <member name="[Range 2].[Total_Quantity].&amp;[448]"/>
        <member name="[Range 2].[Total_Quantity].&amp;[816]"/>
        <member name="[Range 2].[Total_Quantity].&amp;[864]"/>
        <member name="[Range 2].[Total_Quantity].&amp;[196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utlet_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5650A-1261-4D1A-955C-F3399CAD9717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P4:Q25" firstHeaderRow="1" firstDataRow="1" firstDataCol="1" rowPageCount="2" colPageCount="1"/>
  <pivotFields count="5">
    <pivotField compact="0" allDrilled="1" outline="0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2">
    <pageField fld="1" hier="30" name="[Range 2].[Order_Date].&amp;[2023-12-18T00:00:00]" cap="12/18/2023"/>
    <pageField fld="3" hier="34" name="[Range 2].[OrderState].&amp;" cap=""/>
  </pageFields>
  <dataFields count="1">
    <dataField name="Distinct Count of Outlet_ID" fld="4" subtotal="count" baseField="2" baseItem="3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5">
    <format dxfId="362">
      <pivotArea type="all" dataOnly="0" outline="0" fieldPosition="0"/>
    </format>
    <format dxfId="361">
      <pivotArea outline="0" collapsedLevelsAreSubtotals="1" fieldPosition="0"/>
    </format>
    <format dxfId="360">
      <pivotArea field="2" type="button" dataOnly="0" labelOnly="1" outline="0" axis="axisRow" fieldPosition="0"/>
    </format>
    <format dxfId="359">
      <pivotArea dataOnly="0" labelOnly="1" outline="0" fieldPosition="0">
        <references count="1">
          <reference field="2" count="17">
            <x v="0"/>
            <x v="1"/>
            <x v="2"/>
            <x v="3"/>
            <x v="4"/>
            <x v="7"/>
            <x v="8"/>
            <x v="9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358">
      <pivotArea dataOnly="0" labelOnly="1" grandRow="1" outline="0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 2].[Order_Date].&amp;[2023-12-18T00:00:00]"/>
      </members>
    </pivotHierarchy>
    <pivotHierarchy dragToData="1"/>
    <pivotHierarchy dragToData="1"/>
    <pivotHierarchy dragToData="1"/>
    <pivotHierarchy multipleItemSelectionAllowed="1" dragToData="1">
      <members count="3" level="1">
        <member name="[Range 2].[OrderState].&amp;"/>
        <member name="[Range 2].[OrderState].&amp;[accepted]"/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Outlet_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A45AE-D7A8-4253-AC3A-83AB9FD59B7D}" name="PivotTable12" cacheId="3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gridDropZones="1" multipleFieldFilters="0">
  <location ref="A200:AC219" firstHeaderRow="1" firstDataRow="2" firstDataCol="1" rowPageCount="1" colPageCount="1"/>
  <pivotFields count="4">
    <pivotField axis="axisCol" compact="0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0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pageFields count="1">
    <pageField fld="2" hier="34" name="[Range 2].[OrderState].&amp;[accepted]" cap="accepted"/>
  </pageFields>
  <dataFields count="1">
    <dataField name="Sum of Amount" fld="1" baseField="0" baseItem="0" numFmtId="1"/>
  </dataFields>
  <formats count="11">
    <format dxfId="373">
      <pivotArea outline="0" collapsedLevelsAreSubtotals="1" fieldPosition="0"/>
    </format>
    <format dxfId="372">
      <pivotArea type="all" dataOnly="0" outline="0" fieldPosition="0"/>
    </format>
    <format dxfId="371">
      <pivotArea outline="0" collapsedLevelsAreSubtotals="1" fieldPosition="0"/>
    </format>
    <format dxfId="370">
      <pivotArea type="origin" dataOnly="0" labelOnly="1" outline="0" fieldPosition="0"/>
    </format>
    <format dxfId="369">
      <pivotArea field="0" type="button" dataOnly="0" labelOnly="1" outline="0" axis="axisCol" fieldPosition="0"/>
    </format>
    <format dxfId="368">
      <pivotArea type="topRight" dataOnly="0" labelOnly="1" outline="0" fieldPosition="0"/>
    </format>
    <format dxfId="367">
      <pivotArea field="3" type="button" dataOnly="0" labelOnly="1" outline="0" axis="axisRow" fieldPosition="0"/>
    </format>
    <format dxfId="366">
      <pivotArea dataOnly="0" labelOnly="1" outline="0" fieldPosition="0">
        <references count="1">
          <reference field="3" count="0"/>
        </references>
      </pivotArea>
    </format>
    <format dxfId="365">
      <pivotArea dataOnly="0" labelOnly="1" grandRow="1" outline="0" fieldPosition="0"/>
    </format>
    <format dxfId="364">
      <pivotArea dataOnly="0" labelOnly="1" outline="0" fieldPosition="0">
        <references count="1">
          <reference field="0" count="0"/>
        </references>
      </pivotArea>
    </format>
    <format dxfId="363">
      <pivotArea dataOnly="0" labelOnly="1" grandCol="1" outline="0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Range 2].[OrderState].&amp;[accept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colHierarchiesUsage count="1">
    <colHierarchyUsage hierarchyUsage="30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710E5-70C8-4975-B8E6-38AFB983E35A}" name="PivotTable6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W4:AY256" firstHeaderRow="1" firstDataRow="1" firstDataCol="2" rowPageCount="2" colPageCount="1"/>
  <pivotFields count="5">
    <pivotField axis="axisRow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3"/>
  </rowFields>
  <rowItems count="25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"/>
      <x v="15"/>
    </i>
    <i r="1">
      <x v="16"/>
    </i>
    <i r="1">
      <x v="17"/>
    </i>
    <i r="1">
      <x v="18"/>
    </i>
    <i r="1">
      <x v="19"/>
    </i>
    <i r="1">
      <x v="20"/>
    </i>
    <i>
      <x v="2"/>
      <x v="21"/>
    </i>
    <i r="1">
      <x v="22"/>
    </i>
    <i r="1">
      <x v="23"/>
    </i>
    <i r="1">
      <x v="24"/>
    </i>
    <i r="1">
      <x v="25"/>
    </i>
    <i>
      <x v="3"/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>
      <x v="4"/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5"/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>
      <x v="6"/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>
      <x v="7"/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>
      <x v="8"/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>
      <x v="9"/>
      <x v="155"/>
    </i>
    <i r="1">
      <x v="156"/>
    </i>
    <i r="1">
      <x v="157"/>
    </i>
    <i r="1">
      <x v="158"/>
    </i>
    <i r="1">
      <x v="159"/>
    </i>
    <i r="1">
      <x v="160"/>
    </i>
    <i>
      <x v="10"/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>
      <x v="11"/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>
      <x v="12"/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>
      <x v="13"/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107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>
      <x v="14"/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>
      <x v="15"/>
      <x v="246"/>
    </i>
    <i r="1">
      <x v="247"/>
    </i>
    <i r="1">
      <x v="248"/>
    </i>
    <i r="1">
      <x v="249"/>
    </i>
    <i t="grand">
      <x/>
    </i>
  </rowItems>
  <colItems count="1">
    <i/>
  </colItems>
  <pageFields count="2">
    <pageField fld="1" hier="30" name="[Range 2].[Order_Date].[All]" cap="All"/>
    <pageField fld="4" hier="34" name="[Range 2].[OrderState].&amp;" cap="(blank)"/>
  </pageFields>
  <dataFields count="1">
    <dataField name="Sum of Amount" fld="2" baseField="0" baseItem="0"/>
  </dataFields>
  <formats count="30">
    <format dxfId="403">
      <pivotArea type="all" dataOnly="0" outline="0" fieldPosition="0"/>
    </format>
    <format dxfId="402">
      <pivotArea dataOnly="0" labelOnly="1" outline="0" fieldPosition="0">
        <references count="1">
          <reference field="0" count="0"/>
        </references>
      </pivotArea>
    </format>
    <format dxfId="401">
      <pivotArea dataOnly="0" labelOnly="1" grandRow="1" outline="0" fieldPosition="0"/>
    </format>
    <format dxfId="40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9">
      <pivotArea dataOnly="0" labelOnly="1" outline="0" fieldPosition="0">
        <references count="1">
          <reference field="0" count="0"/>
        </references>
      </pivotArea>
    </format>
    <format dxfId="398">
      <pivotArea dataOnly="0" labelOnly="1" grandRow="1" outline="0" offset="A256" fieldPosition="0"/>
    </format>
    <format dxfId="397">
      <pivotArea dataOnly="0" labelOnly="1" outline="0" fieldPosition="0">
        <references count="1">
          <reference field="0" count="0"/>
        </references>
      </pivotArea>
    </format>
    <format dxfId="396">
      <pivotArea dataOnly="0" labelOnly="1" grandRow="1" outline="0" offset="A256" fieldPosition="0"/>
    </format>
    <format dxfId="395">
      <pivotArea type="all" dataOnly="0" outline="0" fieldPosition="0"/>
    </format>
    <format dxfId="394">
      <pivotArea outline="0" collapsedLevelsAreSubtotals="1" fieldPosition="0"/>
    </format>
    <format dxfId="393">
      <pivotArea field="0" type="button" dataOnly="0" labelOnly="1" outline="0" axis="axisRow" fieldPosition="0"/>
    </format>
    <format dxfId="392">
      <pivotArea field="3" type="button" dataOnly="0" labelOnly="1" outline="0" axis="axisRow" fieldPosition="1"/>
    </format>
    <format dxfId="391">
      <pivotArea dataOnly="0" labelOnly="1" outline="0" fieldPosition="0">
        <references count="1">
          <reference field="0" count="0"/>
        </references>
      </pivotArea>
    </format>
    <format dxfId="390">
      <pivotArea dataOnly="0" labelOnly="1" grandRow="1" outline="0" fieldPosition="0"/>
    </format>
    <format dxfId="389">
      <pivotArea dataOnly="0" labelOnly="1" outline="0" fieldPosition="0">
        <references count="2">
          <reference field="0" count="1" selected="0">
            <x v="0"/>
          </reference>
          <reference field="3" count="2">
            <x v="7"/>
            <x v="13"/>
          </reference>
        </references>
      </pivotArea>
    </format>
    <format dxfId="388">
      <pivotArea dataOnly="0" labelOnly="1" outline="0" fieldPosition="0">
        <references count="2">
          <reference field="0" count="1" selected="0">
            <x v="1"/>
          </reference>
          <reference field="3" count="4">
            <x v="17"/>
            <x v="18"/>
            <x v="19"/>
            <x v="20"/>
          </reference>
        </references>
      </pivotArea>
    </format>
    <format dxfId="387">
      <pivotArea dataOnly="0" labelOnly="1" outline="0" fieldPosition="0">
        <references count="2">
          <reference field="0" count="1" selected="0">
            <x v="2"/>
          </reference>
          <reference field="3" count="1">
            <x v="24"/>
          </reference>
        </references>
      </pivotArea>
    </format>
    <format dxfId="386">
      <pivotArea dataOnly="0" labelOnly="1" outline="0" fieldPosition="0">
        <references count="2">
          <reference field="0" count="1" selected="0">
            <x v="3"/>
          </reference>
          <reference field="3" count="14">
            <x v="26"/>
            <x v="29"/>
            <x v="30"/>
            <x v="31"/>
            <x v="32"/>
            <x v="34"/>
            <x v="36"/>
            <x v="38"/>
            <x v="39"/>
            <x v="42"/>
            <x v="43"/>
            <x v="46"/>
            <x v="50"/>
            <x v="51"/>
          </reference>
        </references>
      </pivotArea>
    </format>
    <format dxfId="385">
      <pivotArea dataOnly="0" labelOnly="1" outline="0" fieldPosition="0">
        <references count="2">
          <reference field="0" count="1" selected="0">
            <x v="4"/>
          </reference>
          <reference field="3" count="11">
            <x v="55"/>
            <x v="63"/>
            <x v="69"/>
            <x v="73"/>
            <x v="75"/>
            <x v="78"/>
            <x v="80"/>
            <x v="82"/>
            <x v="92"/>
            <x v="94"/>
            <x v="96"/>
          </reference>
        </references>
      </pivotArea>
    </format>
    <format dxfId="384">
      <pivotArea dataOnly="0" labelOnly="1" outline="0" fieldPosition="0">
        <references count="2">
          <reference field="0" count="1" selected="0">
            <x v="6"/>
          </reference>
          <reference field="3" count="7">
            <x v="126"/>
            <x v="127"/>
            <x v="129"/>
            <x v="132"/>
            <x v="134"/>
            <x v="135"/>
            <x v="137"/>
          </reference>
        </references>
      </pivotArea>
    </format>
    <format dxfId="383">
      <pivotArea dataOnly="0" labelOnly="1" outline="0" fieldPosition="0">
        <references count="2">
          <reference field="0" count="1" selected="0">
            <x v="7"/>
          </reference>
          <reference field="3" count="6">
            <x v="139"/>
            <x v="140"/>
            <x v="141"/>
            <x v="143"/>
            <x v="144"/>
            <x v="145"/>
          </reference>
        </references>
      </pivotArea>
    </format>
    <format dxfId="382">
      <pivotArea dataOnly="0" labelOnly="1" outline="0" fieldPosition="0">
        <references count="2">
          <reference field="0" count="1" selected="0">
            <x v="8"/>
          </reference>
          <reference field="3" count="1">
            <x v="154"/>
          </reference>
        </references>
      </pivotArea>
    </format>
    <format dxfId="381">
      <pivotArea dataOnly="0" labelOnly="1" outline="0" fieldPosition="0">
        <references count="2">
          <reference field="0" count="1" selected="0">
            <x v="9"/>
          </reference>
          <reference field="3" count="4">
            <x v="155"/>
            <x v="156"/>
            <x v="159"/>
            <x v="160"/>
          </reference>
        </references>
      </pivotArea>
    </format>
    <format dxfId="380">
      <pivotArea dataOnly="0" labelOnly="1" outline="0" fieldPosition="0">
        <references count="2">
          <reference field="0" count="1" selected="0">
            <x v="10"/>
          </reference>
          <reference field="3" count="9">
            <x v="163"/>
            <x v="164"/>
            <x v="165"/>
            <x v="169"/>
            <x v="170"/>
            <x v="171"/>
            <x v="175"/>
            <x v="177"/>
            <x v="179"/>
          </reference>
        </references>
      </pivotArea>
    </format>
    <format dxfId="379">
      <pivotArea dataOnly="0" labelOnly="1" outline="0" fieldPosition="0">
        <references count="2">
          <reference field="0" count="1" selected="0">
            <x v="11"/>
          </reference>
          <reference field="3" count="7">
            <x v="180"/>
            <x v="181"/>
            <x v="182"/>
            <x v="184"/>
            <x v="187"/>
            <x v="188"/>
            <x v="189"/>
          </reference>
        </references>
      </pivotArea>
    </format>
    <format dxfId="378">
      <pivotArea dataOnly="0" labelOnly="1" outline="0" fieldPosition="0">
        <references count="2">
          <reference field="0" count="1" selected="0">
            <x v="12"/>
          </reference>
          <reference field="3" count="5">
            <x v="193"/>
            <x v="194"/>
            <x v="196"/>
            <x v="200"/>
            <x v="201"/>
          </reference>
        </references>
      </pivotArea>
    </format>
    <format dxfId="377">
      <pivotArea dataOnly="0" labelOnly="1" outline="0" fieldPosition="0">
        <references count="2">
          <reference field="0" count="1" selected="0">
            <x v="13"/>
          </reference>
          <reference field="3" count="3">
            <x v="210"/>
            <x v="215"/>
            <x v="221"/>
          </reference>
        </references>
      </pivotArea>
    </format>
    <format dxfId="376">
      <pivotArea dataOnly="0" labelOnly="1" outline="0" fieldPosition="0">
        <references count="2">
          <reference field="0" count="1" selected="0">
            <x v="14"/>
          </reference>
          <reference field="3" count="10">
            <x v="230"/>
            <x v="232"/>
            <x v="234"/>
            <x v="235"/>
            <x v="236"/>
            <x v="237"/>
            <x v="239"/>
            <x v="240"/>
            <x v="241"/>
            <x v="242"/>
          </reference>
        </references>
      </pivotArea>
    </format>
    <format dxfId="375">
      <pivotArea dataOnly="0" labelOnly="1" outline="0" axis="axisValues" fieldPosition="0"/>
    </format>
    <format dxfId="374">
      <pivotArea outline="0" fieldPosition="0">
        <references count="2">
          <reference field="0" count="1" selected="0">
            <x v="0"/>
          </reference>
          <reference field="3" count="1" selected="0">
            <x v="0"/>
          </reference>
        </references>
      </pivotArea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2" level="1">
        <member name="[Range 2].[OrderState].&amp;"/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_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6"/>
    <rowHierarchyUsage hierarchyUsage="50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BA64F-5C0B-46E8-A907-544706D8198D}" name="PivotTable7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4:N27" firstHeaderRow="1" firstDataRow="1" firstDataCol="1" rowPageCount="2" colPageCount="1"/>
  <pivotFields count="4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2">
    <pageField fld="0" hier="30" name="[Range 2].[Order_Date].[All]" cap="All"/>
    <pageField fld="2" hier="34" name="[Range 2].[OrderState].&amp;" cap=""/>
  </pageFields>
  <dataFields count="1">
    <dataField name="Sum of Amount" fld="1" baseField="0" baseItem="0"/>
  </dataFields>
  <formats count="6">
    <format dxfId="409">
      <pivotArea type="all" dataOnly="0" outline="0" fieldPosition="0"/>
    </format>
    <format dxfId="408">
      <pivotArea outline="0" collapsedLevelsAreSubtotals="1" fieldPosition="0"/>
    </format>
    <format dxfId="407">
      <pivotArea field="3" type="button" dataOnly="0" labelOnly="1" outline="0" axis="axisRow" fieldPosition="0"/>
    </format>
    <format dxfId="406">
      <pivotArea dataOnly="0" labelOnly="1" outline="0" fieldPosition="0">
        <references count="1">
          <reference field="3" count="0"/>
        </references>
      </pivotArea>
    </format>
    <format dxfId="405">
      <pivotArea dataOnly="0" labelOnly="1" grandRow="1" outline="0" fieldPosition="0"/>
    </format>
    <format dxfId="404">
      <pivotArea dataOnly="0" labelOnly="1" outline="0" axis="axisValues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3" level="1">
        <member name="[Range 2].[OrderState].&amp;"/>
        <member name="[Range 2].[OrderState].&amp;[accepted]"/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FCD83-41F8-47C3-8BD3-AF4A3B503F3C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4:J27" firstHeaderRow="1" firstDataRow="1" firstDataCol="1" rowPageCount="2" colPageCount="1"/>
  <pivotFields count="4"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2">
    <pageField fld="0" hier="30" name="[Range 2].[Order_Date].[All]" cap="All"/>
    <pageField fld="2" hier="34" name="[Range 2].[OrderState].&amp;[fulfilled]" cap="fulfilled"/>
  </pageFields>
  <dataFields count="1">
    <dataField name="Sum of Amount" fld="1" baseField="0" baseItem="0"/>
  </dataFields>
  <formats count="6">
    <format dxfId="415">
      <pivotArea type="all" dataOnly="0" outline="0" fieldPosition="0"/>
    </format>
    <format dxfId="414">
      <pivotArea outline="0" collapsedLevelsAreSubtotals="1" fieldPosition="0"/>
    </format>
    <format dxfId="413">
      <pivotArea field="3" type="button" dataOnly="0" labelOnly="1" outline="0" axis="axisRow" fieldPosition="0"/>
    </format>
    <format dxfId="412">
      <pivotArea dataOnly="0" labelOnly="1" outline="0" fieldPosition="0">
        <references count="1">
          <reference field="3" count="0"/>
        </references>
      </pivotArea>
    </format>
    <format dxfId="411">
      <pivotArea dataOnly="0" labelOnly="1" grandRow="1" outline="0" fieldPosition="0"/>
    </format>
    <format dxfId="410">
      <pivotArea dataOnly="0" labelOnly="1" outline="0" axis="axisValues" fieldPosition="0"/>
    </format>
  </formats>
  <pivotHierarchies count="3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Range 2].[OrderState].&amp;[fulfilled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9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Order dump!$A$1:$CQ$104857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10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2.xml"/><Relationship Id="rId9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4" Type="http://schemas.openxmlformats.org/officeDocument/2006/relationships/pivotTable" Target="../pivotTables/pivotTable2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1.xml"/><Relationship Id="rId13" Type="http://schemas.openxmlformats.org/officeDocument/2006/relationships/printerSettings" Target="../printerSettings/printerSettings5.bin"/><Relationship Id="rId3" Type="http://schemas.openxmlformats.org/officeDocument/2006/relationships/pivotTable" Target="../pivotTables/pivotTable26.xml"/><Relationship Id="rId7" Type="http://schemas.openxmlformats.org/officeDocument/2006/relationships/pivotTable" Target="../pivotTables/pivotTable30.xml"/><Relationship Id="rId12" Type="http://schemas.openxmlformats.org/officeDocument/2006/relationships/pivotTable" Target="../pivotTables/pivotTable35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Relationship Id="rId6" Type="http://schemas.openxmlformats.org/officeDocument/2006/relationships/pivotTable" Target="../pivotTables/pivotTable29.xml"/><Relationship Id="rId11" Type="http://schemas.openxmlformats.org/officeDocument/2006/relationships/pivotTable" Target="../pivotTables/pivotTable34.xml"/><Relationship Id="rId5" Type="http://schemas.openxmlformats.org/officeDocument/2006/relationships/pivotTable" Target="../pivotTables/pivotTable28.xml"/><Relationship Id="rId10" Type="http://schemas.openxmlformats.org/officeDocument/2006/relationships/pivotTable" Target="../pivotTables/pivotTable33.xml"/><Relationship Id="rId4" Type="http://schemas.openxmlformats.org/officeDocument/2006/relationships/pivotTable" Target="../pivotTables/pivotTable27.xml"/><Relationship Id="rId9" Type="http://schemas.openxmlformats.org/officeDocument/2006/relationships/pivotTable" Target="../pivotTables/pivot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5EAB8-EF21-48B3-B696-99BD3E9455E6}">
  <sheetPr>
    <tabColor theme="5" tint="0.39997558519241921"/>
  </sheetPr>
  <dimension ref="A1:V32"/>
  <sheetViews>
    <sheetView tabSelected="1" zoomScale="85" zoomScaleNormal="85" zoomScaleSheetLayoutView="130" workbookViewId="0">
      <pane xSplit="2" ySplit="2" topLeftCell="C3" activePane="bottomRight" state="frozen"/>
      <selection pane="topRight" activeCell="E1" sqref="E1"/>
      <selection pane="bottomLeft" activeCell="A3" sqref="A3"/>
      <selection pane="bottomRight" activeCell="W7" sqref="W7"/>
    </sheetView>
  </sheetViews>
  <sheetFormatPr defaultRowHeight="14.5" x14ac:dyDescent="0.35"/>
  <cols>
    <col min="1" max="1" width="10.36328125" style="8" bestFit="1" customWidth="1"/>
    <col min="2" max="2" width="18.26953125" style="8" bestFit="1" customWidth="1"/>
    <col min="3" max="3" width="7.54296875" customWidth="1"/>
    <col min="4" max="4" width="7.6328125" customWidth="1"/>
    <col min="5" max="5" width="8.54296875" customWidth="1"/>
    <col min="6" max="6" width="7.6328125" customWidth="1"/>
    <col min="7" max="7" width="10" customWidth="1"/>
    <col min="8" max="8" width="7.54296875" customWidth="1"/>
    <col min="9" max="9" width="9.08984375" customWidth="1"/>
    <col min="10" max="10" width="5.453125" bestFit="1" customWidth="1"/>
    <col min="11" max="11" width="9.36328125" customWidth="1"/>
    <col min="12" max="12" width="6.81640625" customWidth="1"/>
    <col min="13" max="13" width="9" customWidth="1"/>
    <col min="14" max="16" width="5.453125" hidden="1" customWidth="1"/>
    <col min="17" max="17" width="9.26953125" hidden="1" customWidth="1"/>
    <col min="18" max="18" width="6.453125" hidden="1" customWidth="1"/>
    <col min="19" max="21" width="9.1796875" bestFit="1" customWidth="1"/>
  </cols>
  <sheetData>
    <row r="1" spans="1:22" ht="24" thickBot="1" x14ac:dyDescent="0.4">
      <c r="A1" s="199" t="s">
        <v>53</v>
      </c>
      <c r="B1" s="200"/>
      <c r="C1" s="200"/>
      <c r="D1" s="201"/>
      <c r="E1" s="194" t="s">
        <v>49</v>
      </c>
      <c r="F1" s="195"/>
      <c r="G1" s="195"/>
      <c r="H1" s="195"/>
      <c r="I1" s="196"/>
      <c r="J1" s="190" t="s">
        <v>51</v>
      </c>
      <c r="K1" s="191"/>
      <c r="L1" s="197" t="s">
        <v>52</v>
      </c>
      <c r="M1" s="198"/>
      <c r="N1" s="152"/>
      <c r="O1" s="20"/>
      <c r="P1" s="20"/>
      <c r="Q1" s="192">
        <v>45286</v>
      </c>
      <c r="R1" s="193"/>
      <c r="S1" s="105">
        <v>1</v>
      </c>
      <c r="T1" s="153" t="s">
        <v>665</v>
      </c>
      <c r="U1" s="151"/>
    </row>
    <row r="2" spans="1:22" ht="44" thickBot="1" x14ac:dyDescent="0.4">
      <c r="A2" s="10" t="s">
        <v>36</v>
      </c>
      <c r="B2" s="10" t="s">
        <v>76</v>
      </c>
      <c r="C2" s="10" t="s">
        <v>637</v>
      </c>
      <c r="D2" s="10" t="s">
        <v>638</v>
      </c>
      <c r="E2" s="89" t="s">
        <v>50</v>
      </c>
      <c r="F2" s="61" t="s">
        <v>652</v>
      </c>
      <c r="G2" s="61" t="s">
        <v>327</v>
      </c>
      <c r="H2" s="61" t="s">
        <v>628</v>
      </c>
      <c r="I2" s="62" t="s">
        <v>622</v>
      </c>
      <c r="J2" s="60" t="s">
        <v>50</v>
      </c>
      <c r="K2" s="61" t="s">
        <v>663</v>
      </c>
      <c r="L2" s="60" t="s">
        <v>415</v>
      </c>
      <c r="M2" s="61" t="s">
        <v>48</v>
      </c>
      <c r="N2" s="64" t="s">
        <v>122</v>
      </c>
      <c r="O2" s="65" t="s">
        <v>124</v>
      </c>
      <c r="P2" s="65" t="s">
        <v>411</v>
      </c>
      <c r="Q2" s="61" t="s">
        <v>675</v>
      </c>
      <c r="R2" s="62" t="s">
        <v>676</v>
      </c>
      <c r="S2" s="63" t="s">
        <v>649</v>
      </c>
      <c r="T2" s="63" t="s">
        <v>650</v>
      </c>
      <c r="U2" s="63" t="s">
        <v>651</v>
      </c>
      <c r="V2" s="37"/>
    </row>
    <row r="3" spans="1:22" x14ac:dyDescent="0.35">
      <c r="A3" s="54" t="s">
        <v>412</v>
      </c>
      <c r="B3" s="54" t="s">
        <v>38</v>
      </c>
      <c r="C3" s="54">
        <v>7</v>
      </c>
      <c r="D3" s="74">
        <f>IFERROR(VLOOKUP(B3,'[4]TC PC'!AM$5:AN$67,2,0),"0")</f>
        <v>6</v>
      </c>
      <c r="E3" s="55">
        <v>8</v>
      </c>
      <c r="F3" s="96">
        <f>VLOOKUP(B3,'order Subzone'!$CK$7:$CL$52,2,0)/100000</f>
        <v>0.63191020000000009</v>
      </c>
      <c r="G3" s="96">
        <f>P3</f>
        <v>8.6867319999999992</v>
      </c>
      <c r="H3" s="100">
        <f>IFERROR(VLOOKUP(B3,'order Subzone'!$M$5:$N$49,2,0)/100000,"0")</f>
        <v>9.9420396000000011</v>
      </c>
      <c r="I3" s="81">
        <f t="shared" ref="I3:I14" si="0">(E3-G3)/$S$1</f>
        <v>-0.68673199999999923</v>
      </c>
      <c r="J3" s="55">
        <v>8</v>
      </c>
      <c r="K3" s="96">
        <f>N3</f>
        <v>7.8295814915254196</v>
      </c>
      <c r="L3" s="55">
        <v>8</v>
      </c>
      <c r="M3" s="56">
        <f>O3</f>
        <v>6.7928592372881349</v>
      </c>
      <c r="N3" s="57">
        <f>(IFERROR(VLOOKUP(B3,'prim (Sub)'!$L$6:$M$68,2,0),"0"))/100000</f>
        <v>7.8295814915254196</v>
      </c>
      <c r="O3" s="69">
        <f>(IFERROR(VLOOKUP(B3,'prim (Sub)'!$A$1:$B$63,2,0),"0"))/100000</f>
        <v>6.7928592372881349</v>
      </c>
      <c r="P3" s="58">
        <f>IFERROR(VLOOKUP(B3,'order Subzone'!$I$5:$J$43,2,0)/100000,"0")</f>
        <v>8.6867319999999992</v>
      </c>
      <c r="Q3" s="59">
        <f>IFERROR(VLOOKUP(B3,'prim (Sub)'!$AH$7:$AI$53,2,0)/100000,"0")</f>
        <v>0.29745355932203393</v>
      </c>
      <c r="R3" s="70">
        <f>IFERROR(VLOOKUP(B3,'prim (Sub)'!$AM$7:$AN$69,2,0)/100000,"0")</f>
        <v>1.0648244067796611</v>
      </c>
      <c r="S3" s="157">
        <f t="shared" ref="S3:S31" si="1">(G3/E3)</f>
        <v>1.0858414999999999</v>
      </c>
      <c r="T3" s="157">
        <f t="shared" ref="T3:T31" si="2">K3/J3</f>
        <v>0.97869768644067745</v>
      </c>
      <c r="U3" s="157">
        <f t="shared" ref="U3:U31" si="3">M3/L3</f>
        <v>0.84910740466101686</v>
      </c>
    </row>
    <row r="4" spans="1:22" x14ac:dyDescent="0.35">
      <c r="A4" s="3" t="s">
        <v>412</v>
      </c>
      <c r="B4" s="3" t="s">
        <v>37</v>
      </c>
      <c r="C4" s="3">
        <v>7</v>
      </c>
      <c r="D4" s="7">
        <f>IFERROR(VLOOKUP(B4,'[4]TC PC'!AM$5:AN$67,2,0),"0")</f>
        <v>8</v>
      </c>
      <c r="E4" s="53">
        <v>19</v>
      </c>
      <c r="F4" s="96">
        <f>VLOOKUP(B4,'order Subzone'!$CK$7:$CL$52,2,0)/100000</f>
        <v>0.63203090000000017</v>
      </c>
      <c r="G4" s="9">
        <f>P4</f>
        <v>19.416759300000106</v>
      </c>
      <c r="H4" s="101">
        <f>IFERROR(VLOOKUP(B4,'order Subzone'!$M$5:$N$49,2,0)/100000,"0")</f>
        <v>20.507075500000123</v>
      </c>
      <c r="I4" s="81">
        <f t="shared" si="0"/>
        <v>-0.41675930000010553</v>
      </c>
      <c r="J4" s="55">
        <v>17</v>
      </c>
      <c r="K4" s="9">
        <f>N4</f>
        <v>16.502650762711841</v>
      </c>
      <c r="L4" s="52">
        <v>16</v>
      </c>
      <c r="M4" s="4">
        <f>O4</f>
        <v>15.169612203389832</v>
      </c>
      <c r="N4" s="57">
        <f>(IFERROR(VLOOKUP(B4,'prim (Sub)'!$L$6:$M$68,2,0),"0"))/100000</f>
        <v>16.502650762711841</v>
      </c>
      <c r="O4" s="69">
        <f>(IFERROR(VLOOKUP(B4,'prim (Sub)'!$A$1:$B$63,2,0),"0"))/100000</f>
        <v>15.169612203389832</v>
      </c>
      <c r="P4" s="15">
        <f>IFERROR(VLOOKUP(B4,'order Subzone'!$I$5:$J$43,2,0)/100000,"0")</f>
        <v>19.416759300000106</v>
      </c>
      <c r="Q4" s="59">
        <f>IFERROR(VLOOKUP(B4,'prim (Sub)'!$AH$7:$AI$53,2,0)/100000,"0")</f>
        <v>1.1766853389830509</v>
      </c>
      <c r="R4" s="70" t="str">
        <f>IFERROR(VLOOKUP(B4,'prim (Sub)'!$AM$7:$AN$69,2,0)/100000,"0")</f>
        <v>0</v>
      </c>
      <c r="S4" s="157">
        <f t="shared" si="1"/>
        <v>1.0219347000000056</v>
      </c>
      <c r="T4" s="157">
        <f t="shared" si="2"/>
        <v>0.97074416251246121</v>
      </c>
      <c r="U4" s="157">
        <f t="shared" si="3"/>
        <v>0.9481007627118645</v>
      </c>
    </row>
    <row r="5" spans="1:22" ht="15" thickBot="1" x14ac:dyDescent="0.4">
      <c r="A5" s="20" t="s">
        <v>412</v>
      </c>
      <c r="B5" s="20" t="s">
        <v>15</v>
      </c>
      <c r="C5" s="20">
        <v>9</v>
      </c>
      <c r="D5" s="73">
        <f>IFERROR(VLOOKUP(B5,'[4]TC PC'!AM$5:AN$67,2,0),"0")</f>
        <v>9</v>
      </c>
      <c r="E5" s="66">
        <v>32</v>
      </c>
      <c r="F5" s="97">
        <f>VLOOKUP(B5,'order Subzone'!$CK$7:$CL$52,2,0)/100000</f>
        <v>0.93393749999999953</v>
      </c>
      <c r="G5" s="103">
        <f>P5</f>
        <v>27.549079700000231</v>
      </c>
      <c r="H5" s="102">
        <f>IFERROR(VLOOKUP(B5,'order Subzone'!$M$5:$N$49,2,0)/100000,"0")</f>
        <v>27.950772000000224</v>
      </c>
      <c r="I5" s="91">
        <f t="shared" si="0"/>
        <v>4.450920299999769</v>
      </c>
      <c r="J5" s="93">
        <v>27</v>
      </c>
      <c r="K5" s="103">
        <f>N5</f>
        <v>22.840765813559329</v>
      </c>
      <c r="L5" s="66">
        <v>23</v>
      </c>
      <c r="M5" s="67">
        <f>O5</f>
        <v>22.024725932203392</v>
      </c>
      <c r="N5" s="72">
        <f>(IFERROR(VLOOKUP(B5,'prim (Sub)'!$L$6:$M$68,2,0),"0"))/100000</f>
        <v>22.840765813559329</v>
      </c>
      <c r="O5" s="69">
        <f>(IFERROR(VLOOKUP(B5,'prim (Sub)'!$A$1:$B$63,2,0),"0"))/100000</f>
        <v>22.024725932203392</v>
      </c>
      <c r="P5" s="69">
        <f>IFERROR(VLOOKUP(B5,'order Subzone'!$I$5:$J$43,2,0)/100000,"0")</f>
        <v>27.549079700000231</v>
      </c>
      <c r="Q5" s="59">
        <f>IFERROR(VLOOKUP(B5,'prim (Sub)'!$AH$7:$AI$53,2,0)/100000,"0")</f>
        <v>6.684264033898299</v>
      </c>
      <c r="R5" s="70" t="str">
        <f>IFERROR(VLOOKUP(B5,'prim (Sub)'!$AM$7:$AN$69,2,0)/100000,"0")</f>
        <v>0</v>
      </c>
      <c r="S5" s="162">
        <f t="shared" si="1"/>
        <v>0.86090874062500722</v>
      </c>
      <c r="T5" s="157">
        <f t="shared" si="2"/>
        <v>0.8459542893910863</v>
      </c>
      <c r="U5" s="157">
        <f t="shared" si="3"/>
        <v>0.95759677966101708</v>
      </c>
    </row>
    <row r="6" spans="1:22" ht="15" thickBot="1" x14ac:dyDescent="0.4">
      <c r="A6" s="169" t="s">
        <v>646</v>
      </c>
      <c r="B6" s="170"/>
      <c r="C6" s="86">
        <f t="shared" ref="C6:H6" si="4">SUM(C3:C5)</f>
        <v>23</v>
      </c>
      <c r="D6" s="84">
        <f t="shared" si="4"/>
        <v>23</v>
      </c>
      <c r="E6" s="87">
        <f t="shared" si="4"/>
        <v>59</v>
      </c>
      <c r="F6" s="98">
        <f t="shared" si="4"/>
        <v>2.1978785999999997</v>
      </c>
      <c r="G6" s="104">
        <f t="shared" si="4"/>
        <v>55.652571000000336</v>
      </c>
      <c r="H6" s="90">
        <f t="shared" si="4"/>
        <v>58.399887100000349</v>
      </c>
      <c r="I6" s="92">
        <f t="shared" si="0"/>
        <v>3.3474289999996643</v>
      </c>
      <c r="J6" s="94">
        <f t="shared" ref="J6:R6" si="5">SUM(J3:J5)</f>
        <v>52</v>
      </c>
      <c r="K6" s="99">
        <f t="shared" si="5"/>
        <v>47.172998067796591</v>
      </c>
      <c r="L6" s="76">
        <f t="shared" si="5"/>
        <v>47</v>
      </c>
      <c r="M6" s="77">
        <f t="shared" si="5"/>
        <v>43.987197372881354</v>
      </c>
      <c r="N6" s="77">
        <f t="shared" si="5"/>
        <v>47.172998067796591</v>
      </c>
      <c r="O6" s="77">
        <f t="shared" si="5"/>
        <v>43.987197372881354</v>
      </c>
      <c r="P6" s="77">
        <f t="shared" si="5"/>
        <v>55.652571000000336</v>
      </c>
      <c r="Q6" s="77">
        <f t="shared" si="5"/>
        <v>8.1584029322033835</v>
      </c>
      <c r="R6" s="77">
        <f t="shared" si="5"/>
        <v>1.0648244067796611</v>
      </c>
      <c r="S6" s="167">
        <f t="shared" si="1"/>
        <v>0.94326391525424302</v>
      </c>
      <c r="T6" s="166">
        <f t="shared" si="2"/>
        <v>0.90717303976531904</v>
      </c>
      <c r="U6" s="166">
        <f t="shared" si="3"/>
        <v>0.93589781644428416</v>
      </c>
    </row>
    <row r="7" spans="1:22" x14ac:dyDescent="0.35">
      <c r="A7" s="54" t="s">
        <v>413</v>
      </c>
      <c r="B7" s="54" t="s">
        <v>241</v>
      </c>
      <c r="C7" s="54">
        <v>6</v>
      </c>
      <c r="D7" s="74">
        <f>IFERROR(VLOOKUP(B7,'[4]TC PC'!AM$5:AN$67,2,0),"0")</f>
        <v>6</v>
      </c>
      <c r="E7" s="75">
        <v>11.5</v>
      </c>
      <c r="F7" s="96">
        <f>VLOOKUP(B7,'order Subzone'!$CK$7:$CL$52,2,0)/100000</f>
        <v>0.1191622</v>
      </c>
      <c r="G7" s="96">
        <f>P7</f>
        <v>6.7757649000000253</v>
      </c>
      <c r="H7" s="100">
        <f>IFERROR(VLOOKUP(B7,'order Subzone'!$M$5:$N$49,2,0)/100000,"0")</f>
        <v>6.8680707000000289</v>
      </c>
      <c r="I7" s="81">
        <f t="shared" si="0"/>
        <v>4.7242350999999747</v>
      </c>
      <c r="J7" s="55">
        <v>9.75</v>
      </c>
      <c r="K7" s="96">
        <f>N7</f>
        <v>7.8172527966101697</v>
      </c>
      <c r="L7" s="55">
        <v>9.7457627118644066</v>
      </c>
      <c r="M7" s="56">
        <f>O7</f>
        <v>6.7500086440677949</v>
      </c>
      <c r="N7" s="57">
        <f>(IFERROR(VLOOKUP(B7,'prim (Sub)'!$L$6:$M$68,2,0),"0"))/100000</f>
        <v>7.8172527966101697</v>
      </c>
      <c r="O7" s="58">
        <f>(IFERROR(VLOOKUP(B7,'prim (Sub)'!$A$1:$B$63,2,0),"0"))/100000</f>
        <v>6.7500086440677949</v>
      </c>
      <c r="P7" s="58">
        <f>IFERROR(VLOOKUP(B7,'order Subzone'!$I$5:$J$43,2,0)/100000,"0")</f>
        <v>6.7757649000000253</v>
      </c>
      <c r="Q7" s="59" t="str">
        <f>IFERROR(VLOOKUP(B7,'prim (Sub)'!$AH$7:$AI$53,2,0)/100000,"0")</f>
        <v>0</v>
      </c>
      <c r="R7" s="70" t="str">
        <f>IFERROR(VLOOKUP(B7,'prim (Sub)'!$AM$7:$AN$69,2,0)/100000,"0")</f>
        <v>0</v>
      </c>
      <c r="S7" s="159">
        <f t="shared" si="1"/>
        <v>0.58919694782608911</v>
      </c>
      <c r="T7" s="158">
        <f t="shared" si="2"/>
        <v>0.80176951760104309</v>
      </c>
      <c r="U7" s="157">
        <f t="shared" si="3"/>
        <v>0.69260958260869554</v>
      </c>
      <c r="V7" s="132"/>
    </row>
    <row r="8" spans="1:22" x14ac:dyDescent="0.35">
      <c r="A8" s="3" t="s">
        <v>413</v>
      </c>
      <c r="B8" s="5" t="s">
        <v>431</v>
      </c>
      <c r="C8" s="3">
        <v>1</v>
      </c>
      <c r="D8" s="7">
        <f>IFERROR(VLOOKUP(B8,'[4]TC PC'!AM$5:AN$67,2,0),"0")</f>
        <v>1</v>
      </c>
      <c r="E8" s="53">
        <v>2</v>
      </c>
      <c r="F8" s="96">
        <f>IFERROR(VLOOKUP(B8,'order Subzone'!$CK$7:$CL$52,2,0)/100000,"0")</f>
        <v>2.31144E-2</v>
      </c>
      <c r="G8" s="9">
        <f>P8</f>
        <v>0.96593489999999826</v>
      </c>
      <c r="H8" s="101">
        <f>IFERROR(VLOOKUP(B8,'order Subzone'!$M$5:$N$49,2,0)/100000,"0")</f>
        <v>0.96593489999999826</v>
      </c>
      <c r="I8" s="81">
        <f t="shared" si="0"/>
        <v>1.0340651000000016</v>
      </c>
      <c r="J8" s="55"/>
      <c r="K8" s="9">
        <f>N8</f>
        <v>0.65782474576271199</v>
      </c>
      <c r="L8" s="52"/>
      <c r="M8" s="4">
        <f>O8</f>
        <v>0</v>
      </c>
      <c r="N8" s="57">
        <f>(IFERROR(VLOOKUP(B8,'prim (Sub)'!$L$6:$M$68,2,0),"0"))/100000</f>
        <v>0.65782474576271199</v>
      </c>
      <c r="O8" s="58">
        <f>(IFERROR(VLOOKUP(B8,'prim (Sub)'!$A$1:$B$63,2,0),"0"))/100000</f>
        <v>0</v>
      </c>
      <c r="P8" s="15">
        <f>IFERROR(VLOOKUP(B8,'order Subzone'!$I$5:$J$43,2,0)/100000,"0")</f>
        <v>0.96593489999999826</v>
      </c>
      <c r="Q8" s="59" t="str">
        <f>IFERROR(VLOOKUP(B8,'prim (Sub)'!$AH$7:$AI$53,2,0)/100000,"0")</f>
        <v>0</v>
      </c>
      <c r="R8" s="70" t="str">
        <f>IFERROR(VLOOKUP(B8,'prim (Sub)'!$AM$7:$AN$69,2,0)/100000,"0")</f>
        <v>0</v>
      </c>
      <c r="S8" s="159">
        <f t="shared" si="1"/>
        <v>0.48296744999999913</v>
      </c>
      <c r="T8" s="158" t="e">
        <f t="shared" si="2"/>
        <v>#DIV/0!</v>
      </c>
      <c r="U8" s="157" t="e">
        <f t="shared" si="3"/>
        <v>#DIV/0!</v>
      </c>
      <c r="V8" s="132"/>
    </row>
    <row r="9" spans="1:22" x14ac:dyDescent="0.35">
      <c r="A9" s="3" t="s">
        <v>413</v>
      </c>
      <c r="B9" s="3" t="s">
        <v>349</v>
      </c>
      <c r="C9" s="3">
        <v>1</v>
      </c>
      <c r="D9" s="7" t="str">
        <f>IFERROR(VLOOKUP(B9,'[4]TC PC'!AM$5:AN$67,2,0),"0")</f>
        <v>0</v>
      </c>
      <c r="E9" s="53">
        <v>2.4</v>
      </c>
      <c r="F9" s="96">
        <f>IFERROR(VLOOKUP(B9,'order Subzone'!$CK$7:$CL$52,2,0)/100000,"0")</f>
        <v>3.5913200000000006E-2</v>
      </c>
      <c r="G9" s="9">
        <f>P9</f>
        <v>1.0083103999999974</v>
      </c>
      <c r="H9" s="101">
        <f>IFERROR(VLOOKUP(B9,'order Subzone'!$M$5:$N$49,2,0)/100000,"0")</f>
        <v>1.0083103999999974</v>
      </c>
      <c r="I9" s="81">
        <f t="shared" si="0"/>
        <v>1.3916896000000025</v>
      </c>
      <c r="J9" s="55">
        <v>2</v>
      </c>
      <c r="K9" s="9">
        <f>N9</f>
        <v>0.84519584745762721</v>
      </c>
      <c r="L9" s="52">
        <v>2</v>
      </c>
      <c r="M9" s="4">
        <f>O9</f>
        <v>0</v>
      </c>
      <c r="N9" s="57">
        <f>(IFERROR(VLOOKUP(B9,'prim (Sub)'!$L$6:$M$68,2,0),"0"))/100000</f>
        <v>0.84519584745762721</v>
      </c>
      <c r="O9" s="58">
        <f>(IFERROR(VLOOKUP(B9,'prim (Sub)'!$A$1:$B$63,2,0),"0"))/100000</f>
        <v>0</v>
      </c>
      <c r="P9" s="15">
        <f>IFERROR(VLOOKUP(B9,'order Subzone'!$I$5:$J$43,2,0)/100000,"0")</f>
        <v>1.0083103999999974</v>
      </c>
      <c r="Q9" s="59" t="str">
        <f>IFERROR(VLOOKUP(B9,'prim (Sub)'!$AH$7:$AI$53,2,0)/100000,"0")</f>
        <v>0</v>
      </c>
      <c r="R9" s="70" t="str">
        <f>IFERROR(VLOOKUP(B9,'prim (Sub)'!$AM$7:$AN$69,2,0)/100000,"0")</f>
        <v>0</v>
      </c>
      <c r="S9" s="159">
        <f t="shared" si="1"/>
        <v>0.42012933333333224</v>
      </c>
      <c r="T9" s="158">
        <f t="shared" si="2"/>
        <v>0.42259792372881361</v>
      </c>
      <c r="U9" s="157">
        <f t="shared" si="3"/>
        <v>0</v>
      </c>
      <c r="V9" s="132"/>
    </row>
    <row r="10" spans="1:22" ht="15" thickBot="1" x14ac:dyDescent="0.4">
      <c r="A10" s="3" t="s">
        <v>413</v>
      </c>
      <c r="B10" s="3" t="s">
        <v>287</v>
      </c>
      <c r="C10" s="20">
        <v>2</v>
      </c>
      <c r="D10" s="73">
        <f>IFERROR(VLOOKUP(B10,'[4]TC PC'!AM$5:AN$67,2,0),"0")</f>
        <v>2</v>
      </c>
      <c r="E10" s="80">
        <v>4.0999999999999996</v>
      </c>
      <c r="F10" s="97">
        <f>IFERROR(VLOOKUP(B10,'order Subzone'!$CK$7:$CL$52,2,0)/100000,"0")</f>
        <v>0.31720169999999998</v>
      </c>
      <c r="G10" s="103">
        <f>P10</f>
        <v>1.306795999999999</v>
      </c>
      <c r="H10" s="102">
        <f>IFERROR(VLOOKUP(B10,'order Subzone'!$M$5:$N$49,2,0)/100000,"0")</f>
        <v>1.4335237999999977</v>
      </c>
      <c r="I10" s="91">
        <f t="shared" si="0"/>
        <v>2.7932040000000007</v>
      </c>
      <c r="J10" s="93">
        <v>5.2</v>
      </c>
      <c r="K10" s="103">
        <f>N10</f>
        <v>0.78221661016949162</v>
      </c>
      <c r="L10" s="66">
        <v>5.2</v>
      </c>
      <c r="M10" s="67">
        <f>O10</f>
        <v>3.3833077966101701</v>
      </c>
      <c r="N10" s="72">
        <f>(IFERROR(VLOOKUP(B10,'prim (Sub)'!$L$6:$M$68,2,0),"0"))/100000</f>
        <v>0.78221661016949162</v>
      </c>
      <c r="O10" s="58">
        <f>(IFERROR(VLOOKUP(B10,'prim (Sub)'!$A$1:$B$63,2,0),"0"))/100000</f>
        <v>3.3833077966101701</v>
      </c>
      <c r="P10" s="69">
        <f>IFERROR(VLOOKUP(B10,'order Subzone'!$I$5:$J$43,2,0)/100000,"0")</f>
        <v>1.306795999999999</v>
      </c>
      <c r="Q10" s="59" t="str">
        <f>IFERROR(VLOOKUP(B10,'prim (Sub)'!$AH$7:$AI$53,2,0)/100000,"0")</f>
        <v>0</v>
      </c>
      <c r="R10" s="70" t="str">
        <f>IFERROR(VLOOKUP(B10,'prim (Sub)'!$AM$7:$AN$69,2,0)/100000,"0")</f>
        <v>0</v>
      </c>
      <c r="S10" s="159">
        <f t="shared" si="1"/>
        <v>0.31873073170731686</v>
      </c>
      <c r="T10" s="165">
        <f t="shared" si="2"/>
        <v>0.1504262711864407</v>
      </c>
      <c r="U10" s="162">
        <f t="shared" si="3"/>
        <v>0.65063611473272498</v>
      </c>
      <c r="V10" s="132"/>
    </row>
    <row r="11" spans="1:22" ht="15" thickBot="1" x14ac:dyDescent="0.4">
      <c r="A11" s="169" t="s">
        <v>645</v>
      </c>
      <c r="B11" s="170"/>
      <c r="C11" s="83">
        <f t="shared" ref="C11:H11" si="6">SUM(C7:C10)</f>
        <v>10</v>
      </c>
      <c r="D11" s="86">
        <f t="shared" si="6"/>
        <v>9</v>
      </c>
      <c r="E11" s="88">
        <f t="shared" si="6"/>
        <v>20</v>
      </c>
      <c r="F11" s="99">
        <f t="shared" si="6"/>
        <v>0.49539149999999998</v>
      </c>
      <c r="G11" s="99">
        <f t="shared" si="6"/>
        <v>10.056806200000018</v>
      </c>
      <c r="H11" s="99">
        <f t="shared" si="6"/>
        <v>10.275839800000023</v>
      </c>
      <c r="I11" s="92">
        <f t="shared" si="0"/>
        <v>9.9431937999999818</v>
      </c>
      <c r="J11" s="94">
        <f t="shared" ref="J11:Q11" si="7">SUM(J7:J10)</f>
        <v>16.95</v>
      </c>
      <c r="K11" s="99">
        <f t="shared" si="7"/>
        <v>10.102490000000001</v>
      </c>
      <c r="L11" s="76">
        <f t="shared" si="7"/>
        <v>16.945762711864408</v>
      </c>
      <c r="M11" s="77">
        <f t="shared" si="7"/>
        <v>10.133316440677966</v>
      </c>
      <c r="N11" s="79">
        <f t="shared" si="7"/>
        <v>10.102490000000001</v>
      </c>
      <c r="O11" s="78">
        <f t="shared" si="7"/>
        <v>10.133316440677966</v>
      </c>
      <c r="P11" s="78">
        <f t="shared" si="7"/>
        <v>10.056806200000018</v>
      </c>
      <c r="Q11" s="77">
        <f t="shared" si="7"/>
        <v>0</v>
      </c>
      <c r="R11" s="77">
        <v>0</v>
      </c>
      <c r="S11" s="164">
        <f t="shared" si="1"/>
        <v>0.50284031000000096</v>
      </c>
      <c r="T11" s="163">
        <f t="shared" si="2"/>
        <v>0.59601710914454287</v>
      </c>
      <c r="U11" s="155">
        <f t="shared" si="3"/>
        <v>0.5979852670534106</v>
      </c>
      <c r="V11" s="132"/>
    </row>
    <row r="12" spans="1:22" x14ac:dyDescent="0.35">
      <c r="A12" s="3" t="s">
        <v>666</v>
      </c>
      <c r="B12" s="3" t="s">
        <v>181</v>
      </c>
      <c r="C12" s="54">
        <v>4</v>
      </c>
      <c r="D12" s="74">
        <f>IFERROR(VLOOKUP(B12,'[4]TC PC'!AM$5:AN$67,2,0),"0")</f>
        <v>6</v>
      </c>
      <c r="E12" s="81">
        <v>7.5</v>
      </c>
      <c r="F12" s="96">
        <f>VLOOKUP(B12,'order Subzone'!$CK$7:$CL$52,2,0)/100000</f>
        <v>0.14296870000000003</v>
      </c>
      <c r="G12" s="96">
        <f>P12</f>
        <v>4.1578516000000123</v>
      </c>
      <c r="H12" s="100">
        <f>IFERROR(VLOOKUP(B12,'order Subzone'!$M$5:$N$49,2,0)/100000,"0")</f>
        <v>4.1672800000000123</v>
      </c>
      <c r="I12" s="81">
        <f t="shared" si="0"/>
        <v>3.3421483999999877</v>
      </c>
      <c r="J12" s="55">
        <v>6</v>
      </c>
      <c r="K12" s="96">
        <f>N12</f>
        <v>3.9868832203389828</v>
      </c>
      <c r="L12" s="55">
        <v>6</v>
      </c>
      <c r="M12" s="56">
        <f>O12</f>
        <v>2.0395798305084747</v>
      </c>
      <c r="N12" s="57">
        <f>(IFERROR(VLOOKUP(B12,'prim (Sub)'!$L$6:$M$68,2,0),"0"))/100000</f>
        <v>3.9868832203389828</v>
      </c>
      <c r="O12" s="58">
        <f>(IFERROR(VLOOKUP(B12,'prim (Sub)'!$A$1:$B$63,2,0),"0"))/100000</f>
        <v>2.0395798305084747</v>
      </c>
      <c r="P12" s="58">
        <f>IFERROR(VLOOKUP(B12,'order Subzone'!$I$5:$J$43,2,0)/100000,"0")</f>
        <v>4.1578516000000123</v>
      </c>
      <c r="Q12" s="59">
        <f>IFERROR(VLOOKUP(B12,'prim (Sub)'!$AH$7:$AI$53,2,0)/100000,"0")</f>
        <v>1.1329476271186443</v>
      </c>
      <c r="R12" s="70" t="str">
        <f>IFERROR(VLOOKUP(B12,'prim (Sub)'!$AM$7:$AN$69,2,0)/100000,"0")</f>
        <v>0</v>
      </c>
      <c r="S12" s="162">
        <f t="shared" si="1"/>
        <v>0.55438021333333498</v>
      </c>
      <c r="T12" s="157">
        <f t="shared" si="2"/>
        <v>0.66448053672316376</v>
      </c>
      <c r="U12" s="157">
        <f t="shared" si="3"/>
        <v>0.33992997175141243</v>
      </c>
    </row>
    <row r="13" spans="1:22" x14ac:dyDescent="0.35">
      <c r="A13" s="3" t="s">
        <v>666</v>
      </c>
      <c r="B13" s="3" t="s">
        <v>42</v>
      </c>
      <c r="C13" s="3">
        <v>5</v>
      </c>
      <c r="D13" s="7">
        <f>IFERROR(VLOOKUP(B13,'[4]TC PC'!AM$5:AN$67,2,0),"0")</f>
        <v>5</v>
      </c>
      <c r="E13" s="52">
        <v>12</v>
      </c>
      <c r="F13" s="96">
        <f>VLOOKUP(B13,'order Subzone'!$CK$7:$CL$52,2,0)/100000</f>
        <v>0.19326140000000006</v>
      </c>
      <c r="G13" s="9">
        <f>P13</f>
        <v>8.5098698000000201</v>
      </c>
      <c r="H13" s="101">
        <f>IFERROR(VLOOKUP(B13,'order Subzone'!$M$5:$N$49,2,0)/100000,"0")</f>
        <v>9.1008199000000189</v>
      </c>
      <c r="I13" s="81">
        <f t="shared" si="0"/>
        <v>3.4901301999999799</v>
      </c>
      <c r="J13" s="55">
        <v>9.5</v>
      </c>
      <c r="K13" s="9">
        <f>N13</f>
        <v>6.4288727118644005</v>
      </c>
      <c r="L13" s="52">
        <v>9.5</v>
      </c>
      <c r="M13" s="4">
        <f>O13</f>
        <v>7.7026694915254224</v>
      </c>
      <c r="N13" s="57">
        <f>(IFERROR(VLOOKUP(B13,'prim (Sub)'!$L$6:$M$68,2,0),"0"))/100000</f>
        <v>6.4288727118644005</v>
      </c>
      <c r="O13" s="58">
        <f>(IFERROR(VLOOKUP(B13,'prim (Sub)'!$A$1:$B$63,2,0),"0"))/100000</f>
        <v>7.7026694915254224</v>
      </c>
      <c r="P13" s="15">
        <f>IFERROR(VLOOKUP(B13,'order Subzone'!$I$5:$J$43,2,0)/100000,"0")</f>
        <v>8.5098698000000201</v>
      </c>
      <c r="Q13" s="59">
        <f>IFERROR(VLOOKUP(B13,'prim (Sub)'!$AH$7:$AI$53,2,0)/100000,"0")</f>
        <v>0.88549118644067848</v>
      </c>
      <c r="R13" s="70">
        <f>IFERROR(VLOOKUP(B13,'prim (Sub)'!$AM$7:$AN$69,2,0)/100000,"0")</f>
        <v>0.44129084745762709</v>
      </c>
      <c r="S13" s="162">
        <f t="shared" si="1"/>
        <v>0.70915581666666838</v>
      </c>
      <c r="T13" s="157">
        <f t="shared" si="2"/>
        <v>0.67672344335414747</v>
      </c>
      <c r="U13" s="157">
        <f t="shared" si="3"/>
        <v>0.81080731489741287</v>
      </c>
    </row>
    <row r="14" spans="1:22" ht="15" thickBot="1" x14ac:dyDescent="0.4">
      <c r="A14" s="20" t="s">
        <v>666</v>
      </c>
      <c r="B14" s="20" t="s">
        <v>203</v>
      </c>
      <c r="C14" s="20">
        <v>1</v>
      </c>
      <c r="D14" s="73">
        <f>IFERROR(VLOOKUP(B14,'[4]TC PC'!AM$5:AN$67,2,0),"0")</f>
        <v>2</v>
      </c>
      <c r="E14" s="66">
        <v>3</v>
      </c>
      <c r="F14" s="97">
        <f>VLOOKUP(B14,'order Subzone'!$CK$7:$CL$52,2,0)/100000</f>
        <v>3.2129999999999999E-2</v>
      </c>
      <c r="G14" s="103">
        <f>P14</f>
        <v>1.2909461999999972</v>
      </c>
      <c r="H14" s="102">
        <f>IFERROR(VLOOKUP(B14,'order Subzone'!$M$5:$N$49,2,0)/100000,"0")</f>
        <v>1.4682147999999977</v>
      </c>
      <c r="I14" s="91">
        <f t="shared" si="0"/>
        <v>1.7090538000000028</v>
      </c>
      <c r="J14" s="93">
        <v>2.5</v>
      </c>
      <c r="K14" s="103">
        <f>N14</f>
        <v>1.9450213559322025</v>
      </c>
      <c r="L14" s="66">
        <v>2.5</v>
      </c>
      <c r="M14" s="67">
        <f>O14</f>
        <v>2.3028559322033897</v>
      </c>
      <c r="N14" s="72">
        <f>(IFERROR(VLOOKUP(B14,'prim (Sub)'!$L$6:$M$68,2,0),"0"))/100000</f>
        <v>1.9450213559322025</v>
      </c>
      <c r="O14" s="58">
        <f>(IFERROR(VLOOKUP(B14,'prim (Sub)'!$A$1:$B$63,2,0),"0"))/100000</f>
        <v>2.3028559322033897</v>
      </c>
      <c r="P14" s="69">
        <f>IFERROR(VLOOKUP(B14,'order Subzone'!$I$5:$J$43,2,0)/100000,"0")</f>
        <v>1.2909461999999972</v>
      </c>
      <c r="Q14" s="59">
        <f>IFERROR(VLOOKUP(B14,'prim (Sub)'!$AH$7:$AI$53,2,0)/100000,"0")</f>
        <v>0.20026703389830505</v>
      </c>
      <c r="R14" s="70" t="str">
        <f>IFERROR(VLOOKUP(B14,'prim (Sub)'!$AM$7:$AN$69,2,0)/100000,"0")</f>
        <v>0</v>
      </c>
      <c r="S14" s="162">
        <f t="shared" si="1"/>
        <v>0.43031539999999907</v>
      </c>
      <c r="T14" s="162">
        <f t="shared" si="2"/>
        <v>0.77800854237288097</v>
      </c>
      <c r="U14" s="162">
        <f t="shared" si="3"/>
        <v>0.92114237288135592</v>
      </c>
    </row>
    <row r="15" spans="1:22" ht="15" thickBot="1" x14ac:dyDescent="0.4">
      <c r="A15" s="171" t="s">
        <v>666</v>
      </c>
      <c r="B15" s="172"/>
      <c r="C15" s="150">
        <f t="shared" ref="C15:P15" si="8">SUM(C12:C14)</f>
        <v>10</v>
      </c>
      <c r="D15" s="107">
        <f t="shared" si="8"/>
        <v>13</v>
      </c>
      <c r="E15" s="108">
        <f t="shared" si="8"/>
        <v>22.5</v>
      </c>
      <c r="F15" s="109">
        <f t="shared" si="8"/>
        <v>0.36836010000000008</v>
      </c>
      <c r="G15" s="109">
        <f t="shared" si="8"/>
        <v>13.95866760000003</v>
      </c>
      <c r="H15" s="109">
        <f t="shared" si="8"/>
        <v>14.73631470000003</v>
      </c>
      <c r="I15" s="110">
        <f t="shared" si="8"/>
        <v>8.5413323999999697</v>
      </c>
      <c r="J15" s="108">
        <f t="shared" si="8"/>
        <v>18</v>
      </c>
      <c r="K15" s="109">
        <f t="shared" si="8"/>
        <v>12.360777288135587</v>
      </c>
      <c r="L15" s="148">
        <f t="shared" si="8"/>
        <v>18</v>
      </c>
      <c r="M15" s="149">
        <f t="shared" si="8"/>
        <v>12.045105254237287</v>
      </c>
      <c r="N15" s="111">
        <f t="shared" si="8"/>
        <v>12.360777288135587</v>
      </c>
      <c r="O15" s="111">
        <f t="shared" si="8"/>
        <v>12.045105254237287</v>
      </c>
      <c r="P15" s="111">
        <f t="shared" si="8"/>
        <v>13.95866760000003</v>
      </c>
      <c r="Q15" s="111">
        <f>SUM(Q14)</f>
        <v>0.20026703389830505</v>
      </c>
      <c r="R15" s="111">
        <f>SUM(R12:R14)</f>
        <v>0.44129084745762709</v>
      </c>
      <c r="S15" s="161">
        <f t="shared" si="1"/>
        <v>0.62038522666666807</v>
      </c>
      <c r="T15" s="155">
        <f t="shared" si="2"/>
        <v>0.68670984934086599</v>
      </c>
      <c r="U15" s="155">
        <f t="shared" si="3"/>
        <v>0.66917251412429368</v>
      </c>
    </row>
    <row r="16" spans="1:22" x14ac:dyDescent="0.35">
      <c r="A16" s="54" t="s">
        <v>667</v>
      </c>
      <c r="B16" s="54" t="s">
        <v>2</v>
      </c>
      <c r="C16" s="54">
        <v>8</v>
      </c>
      <c r="D16" s="74">
        <f>IFERROR(VLOOKUP(B16,'[4]TC PC'!AM$5:AN$67,2,0),"0")</f>
        <v>9</v>
      </c>
      <c r="E16" s="55">
        <v>17.5</v>
      </c>
      <c r="F16" s="96">
        <f>VLOOKUP(B16,'order Subzone'!$CK$7:$CL$52,2,0)/100000</f>
        <v>0.75089249999999952</v>
      </c>
      <c r="G16" s="96">
        <f t="shared" ref="G16:G21" si="9">P16</f>
        <v>15.711358300000033</v>
      </c>
      <c r="H16" s="100">
        <f>IFERROR(VLOOKUP(B16,'order Subzone'!$M$5:$N$49,2,0)/100000,"0")</f>
        <v>16.34396230000003</v>
      </c>
      <c r="I16" s="81">
        <f t="shared" ref="I16:I21" si="10">(E16-G16)/$S$1</f>
        <v>1.7886416999999675</v>
      </c>
      <c r="J16" s="55">
        <v>17.5</v>
      </c>
      <c r="K16" s="96">
        <f t="shared" ref="K16:K21" si="11">N16</f>
        <v>14.363804745762694</v>
      </c>
      <c r="L16" s="55">
        <v>17.5</v>
      </c>
      <c r="M16" s="56">
        <f>N16</f>
        <v>14.363804745762694</v>
      </c>
      <c r="N16" s="57">
        <f>(IFERROR(VLOOKUP(B16,'prim (Sub)'!$L$6:$M$68,2,0),"0"))/100000</f>
        <v>14.363804745762694</v>
      </c>
      <c r="O16" s="58">
        <f>(IFERROR(VLOOKUP(B16,'prim (Sub)'!$A$1:$B$63,2,0),"0"))/100000</f>
        <v>13.590672203389817</v>
      </c>
      <c r="P16" s="58">
        <f>IFERROR(VLOOKUP(B16,'order Subzone'!$I$5:$J$43,2,0)/100000,"0")</f>
        <v>15.711358300000033</v>
      </c>
      <c r="Q16" s="59">
        <f>R16</f>
        <v>0.56268305084745762</v>
      </c>
      <c r="R16" s="70">
        <f>IFERROR(VLOOKUP(B16,'prim (Sub)'!$AM$7:$AN$69,2,0)/100000,"0")</f>
        <v>0.56268305084745762</v>
      </c>
      <c r="S16" s="159">
        <f t="shared" si="1"/>
        <v>0.89779190285714472</v>
      </c>
      <c r="T16" s="158">
        <f t="shared" si="2"/>
        <v>0.82078884261501106</v>
      </c>
      <c r="U16" s="157">
        <f t="shared" si="3"/>
        <v>0.82078884261501106</v>
      </c>
    </row>
    <row r="17" spans="1:21" x14ac:dyDescent="0.35">
      <c r="A17" s="3" t="s">
        <v>667</v>
      </c>
      <c r="B17" s="3" t="s">
        <v>39</v>
      </c>
      <c r="C17" s="3">
        <v>6</v>
      </c>
      <c r="D17" s="7">
        <f>IFERROR(VLOOKUP(B17,'[4]TC PC'!AM$5:AN$67,2,0),"0")</f>
        <v>6</v>
      </c>
      <c r="E17" s="52">
        <v>30</v>
      </c>
      <c r="F17" s="96">
        <f>VLOOKUP(B17,'order Subzone'!$CK$7:$CL$52,2,0)/100000</f>
        <v>0.83692399999999956</v>
      </c>
      <c r="G17" s="9">
        <f t="shared" si="9"/>
        <v>20.535377800000095</v>
      </c>
      <c r="H17" s="101">
        <f>IFERROR(VLOOKUP(B17,'order Subzone'!$M$5:$N$49,2,0)/100000,"0")</f>
        <v>20.788592800000103</v>
      </c>
      <c r="I17" s="81">
        <f t="shared" si="10"/>
        <v>9.464622199999905</v>
      </c>
      <c r="J17" s="55">
        <v>25</v>
      </c>
      <c r="K17" s="9">
        <f t="shared" si="11"/>
        <v>23.96919983050844</v>
      </c>
      <c r="L17" s="52">
        <v>23</v>
      </c>
      <c r="M17" s="4">
        <f>O17</f>
        <v>22.109100677966104</v>
      </c>
      <c r="N17" s="57">
        <f>(IFERROR(VLOOKUP(B17,'prim (Sub)'!$L$6:$M$68,2,0),"0"))/100000</f>
        <v>23.96919983050844</v>
      </c>
      <c r="O17" s="58">
        <f>(IFERROR(VLOOKUP(B17,'prim (Sub)'!$A$1:$B$63,2,0),"0"))/100000</f>
        <v>22.109100677966104</v>
      </c>
      <c r="P17" s="15">
        <f>IFERROR(VLOOKUP(B17,'order Subzone'!$I$5:$J$43,2,0)/100000,"0")</f>
        <v>20.535377800000095</v>
      </c>
      <c r="Q17" s="59">
        <f>IFERROR(VLOOKUP(B17,'prim (Sub)'!$AH$7:$AI$53,2,0)/100000,"0")</f>
        <v>8.62491466101695</v>
      </c>
      <c r="R17" s="70">
        <f>IFERROR(VLOOKUP(B17,'prim (Sub)'!$AM$7:$AN$69,2,0)/100000,"0")</f>
        <v>2.066722372881356</v>
      </c>
      <c r="S17" s="159">
        <f t="shared" si="1"/>
        <v>0.68451259333333647</v>
      </c>
      <c r="T17" s="158">
        <f t="shared" si="2"/>
        <v>0.95876799322033757</v>
      </c>
      <c r="U17" s="157">
        <f t="shared" si="3"/>
        <v>0.96126524686809145</v>
      </c>
    </row>
    <row r="18" spans="1:21" x14ac:dyDescent="0.35">
      <c r="A18" s="3" t="s">
        <v>667</v>
      </c>
      <c r="B18" s="3" t="s">
        <v>85</v>
      </c>
      <c r="C18" s="3">
        <v>1</v>
      </c>
      <c r="D18" s="7" t="str">
        <f>IFERROR(VLOOKUP(B18,'[4]TC PC'!AM$5:AN$67,2,0),"0")</f>
        <v>0</v>
      </c>
      <c r="E18" s="52"/>
      <c r="F18" s="96" t="str">
        <f>IFERROR(VLOOKUP(B18,'order Subzone'!$CK$7:$CL$52,2,0)/100000,"0")</f>
        <v>0</v>
      </c>
      <c r="G18" s="9" t="str">
        <f t="shared" si="9"/>
        <v>0</v>
      </c>
      <c r="H18" s="101" t="str">
        <f>IFERROR(VLOOKUP(B18,'order Subzone'!$M$5:$N$49,2,0)/100000,"0")</f>
        <v>0</v>
      </c>
      <c r="I18" s="81">
        <f t="shared" si="10"/>
        <v>0</v>
      </c>
      <c r="J18" s="55"/>
      <c r="K18" s="9">
        <f t="shared" si="11"/>
        <v>0</v>
      </c>
      <c r="L18" s="52"/>
      <c r="M18" s="4">
        <f>O18</f>
        <v>0</v>
      </c>
      <c r="N18" s="57">
        <f>(IFERROR(VLOOKUP(B18,'prim (Sub)'!$L$6:$M$68,2,0),"0"))/100000</f>
        <v>0</v>
      </c>
      <c r="O18" s="58">
        <f>(IFERROR(VLOOKUP(B18,'prim (Sub)'!$A$1:$B$63,2,0),"0"))/100000</f>
        <v>0</v>
      </c>
      <c r="P18" s="15" t="str">
        <f>IFERROR(VLOOKUP(B18,'order Subzone'!$I$5:$J$43,2,0)/100000,"0")</f>
        <v>0</v>
      </c>
      <c r="Q18" s="59" t="str">
        <f>IFERROR(VLOOKUP(B18,'prim (Sub)'!$AH$7:$AI$53,2,0)/100000,"0")</f>
        <v>0</v>
      </c>
      <c r="R18" s="70" t="str">
        <f>IFERROR(VLOOKUP(B18,'prim (Sub)'!$AM$7:$AN$69,2,0)/100000,"0")</f>
        <v>0</v>
      </c>
      <c r="S18" s="159" t="e">
        <f t="shared" si="1"/>
        <v>#DIV/0!</v>
      </c>
      <c r="T18" s="158" t="e">
        <f t="shared" si="2"/>
        <v>#DIV/0!</v>
      </c>
      <c r="U18" s="157" t="e">
        <f t="shared" si="3"/>
        <v>#DIV/0!</v>
      </c>
    </row>
    <row r="19" spans="1:21" x14ac:dyDescent="0.35">
      <c r="A19" s="3" t="s">
        <v>667</v>
      </c>
      <c r="B19" s="3" t="s">
        <v>40</v>
      </c>
      <c r="C19" s="85">
        <v>5</v>
      </c>
      <c r="D19" s="7">
        <f>IFERROR(VLOOKUP(B19,'[4]TC PC'!AM$5:AN$67,2,0),"0")</f>
        <v>3</v>
      </c>
      <c r="E19" s="52">
        <v>11</v>
      </c>
      <c r="F19" s="96">
        <f>VLOOKUP(B19,'order Subzone'!$CK$7:$CL$52,2,0)/100000</f>
        <v>0.15495400000000001</v>
      </c>
      <c r="G19" s="9">
        <f t="shared" si="9"/>
        <v>5.7727956000000189</v>
      </c>
      <c r="H19" s="101">
        <f>IFERROR(VLOOKUP(B19,'order Subzone'!$M$5:$N$49,2,0)/100000,"0")</f>
        <v>5.9182780000000204</v>
      </c>
      <c r="I19" s="81">
        <f t="shared" si="10"/>
        <v>5.2272043999999811</v>
      </c>
      <c r="J19" s="55">
        <v>8</v>
      </c>
      <c r="K19" s="9">
        <f t="shared" si="11"/>
        <v>3.9229827118644067</v>
      </c>
      <c r="L19" s="52">
        <v>7</v>
      </c>
      <c r="M19" s="4">
        <f>O19</f>
        <v>1.7283236440677967</v>
      </c>
      <c r="N19" s="57">
        <f>(IFERROR(VLOOKUP(B19,'prim (Sub)'!$L$6:$M$68,2,0),"0"))/100000</f>
        <v>3.9229827118644067</v>
      </c>
      <c r="O19" s="58">
        <f>(IFERROR(VLOOKUP(B19,'prim (Sub)'!$A$1:$B$63,2,0),"0"))/100000</f>
        <v>1.7283236440677967</v>
      </c>
      <c r="P19" s="15">
        <f>IFERROR(VLOOKUP(B19,'order Subzone'!$I$5:$J$43,2,0)/100000,"0")</f>
        <v>5.7727956000000189</v>
      </c>
      <c r="Q19" s="59">
        <f>IFERROR(VLOOKUP(B19,'prim (Sub)'!$AH$7:$AI$53,2,0)/100000,"0")</f>
        <v>0.49620016949152546</v>
      </c>
      <c r="R19" s="70" t="str">
        <f>IFERROR(VLOOKUP(B19,'prim (Sub)'!$AM$7:$AN$69,2,0)/100000,"0")</f>
        <v>0</v>
      </c>
      <c r="S19" s="159">
        <f t="shared" si="1"/>
        <v>0.5247996000000017</v>
      </c>
      <c r="T19" s="158">
        <f t="shared" si="2"/>
        <v>0.49037283898305084</v>
      </c>
      <c r="U19" s="157">
        <f t="shared" si="3"/>
        <v>0.24690337772397095</v>
      </c>
    </row>
    <row r="20" spans="1:21" x14ac:dyDescent="0.35">
      <c r="A20" s="3" t="s">
        <v>667</v>
      </c>
      <c r="B20" s="3" t="s">
        <v>41</v>
      </c>
      <c r="C20" s="3">
        <v>8</v>
      </c>
      <c r="D20" s="7">
        <f>IFERROR(VLOOKUP(B20,'[4]TC PC'!AM$5:AN$67,2,0),"0")</f>
        <v>7</v>
      </c>
      <c r="E20" s="52">
        <v>50</v>
      </c>
      <c r="F20" s="96">
        <f>VLOOKUP(B20,'order Subzone'!$CK$7:$CL$52,2,0)/100000</f>
        <v>0.65286969999999989</v>
      </c>
      <c r="G20" s="9">
        <f t="shared" si="9"/>
        <v>45.108016399999478</v>
      </c>
      <c r="H20" s="101">
        <f>IFERROR(VLOOKUP(B20,'order Subzone'!$M$5:$N$49,2,0)/100000,"0")</f>
        <v>45.432461999999461</v>
      </c>
      <c r="I20" s="81">
        <f t="shared" si="10"/>
        <v>4.8919836000005219</v>
      </c>
      <c r="J20" s="55">
        <v>45</v>
      </c>
      <c r="K20" s="9">
        <f t="shared" si="11"/>
        <v>31.18198474576268</v>
      </c>
      <c r="L20" s="52">
        <v>45</v>
      </c>
      <c r="M20" s="4">
        <f>O20</f>
        <v>35.040305762711867</v>
      </c>
      <c r="N20" s="57">
        <f>(IFERROR(VLOOKUP(B20,'prim (Sub)'!$L$6:$M$68,2,0),"0"))/100000</f>
        <v>31.18198474576268</v>
      </c>
      <c r="O20" s="58">
        <f>(IFERROR(VLOOKUP(B20,'prim (Sub)'!$A$1:$B$63,2,0),"0"))/100000</f>
        <v>35.040305762711867</v>
      </c>
      <c r="P20" s="15">
        <f>IFERROR(VLOOKUP(B20,'order Subzone'!$I$5:$J$43,2,0)/100000,"0")</f>
        <v>45.108016399999478</v>
      </c>
      <c r="Q20" s="59">
        <f>IFERROR(VLOOKUP(B20,'prim (Sub)'!$AH$7:$AI$53,2,0)/100000,"0")</f>
        <v>6.5902372881355937</v>
      </c>
      <c r="R20" s="70" t="str">
        <f>IFERROR(VLOOKUP(B20,'prim (Sub)'!$AM$7:$AN$69,2,0)/100000,"0")</f>
        <v>0</v>
      </c>
      <c r="S20" s="159">
        <f t="shared" si="1"/>
        <v>0.90216032799998958</v>
      </c>
      <c r="T20" s="158">
        <f t="shared" si="2"/>
        <v>0.69293299435028177</v>
      </c>
      <c r="U20" s="157">
        <f t="shared" si="3"/>
        <v>0.77867346139359706</v>
      </c>
    </row>
    <row r="21" spans="1:21" ht="15" thickBot="1" x14ac:dyDescent="0.4">
      <c r="A21" s="3" t="s">
        <v>667</v>
      </c>
      <c r="B21" s="3" t="s">
        <v>98</v>
      </c>
      <c r="C21" s="20">
        <v>3</v>
      </c>
      <c r="D21" s="73">
        <f>IFERROR(VLOOKUP(B21,'[4]TC PC'!AM$5:AN$67,2,0),"0")</f>
        <v>2</v>
      </c>
      <c r="E21" s="66">
        <v>9</v>
      </c>
      <c r="F21" s="97">
        <f>VLOOKUP(B21,'order Subzone'!$CK$7:$CL$52,2,0)/100000</f>
        <v>3.9499400000000004E-2</v>
      </c>
      <c r="G21" s="103">
        <f t="shared" si="9"/>
        <v>1.798727299999999</v>
      </c>
      <c r="H21" s="102">
        <f>IFERROR(VLOOKUP(B21,'order Subzone'!$M$5:$N$49,2,0)/100000,"0")</f>
        <v>1.798727299999999</v>
      </c>
      <c r="I21" s="91">
        <f t="shared" si="10"/>
        <v>7.2012727000000005</v>
      </c>
      <c r="J21" s="93">
        <v>8</v>
      </c>
      <c r="K21" s="103">
        <f t="shared" si="11"/>
        <v>1.0393410169491526</v>
      </c>
      <c r="L21" s="66">
        <v>5</v>
      </c>
      <c r="M21" s="67">
        <f>O21</f>
        <v>0</v>
      </c>
      <c r="N21" s="72">
        <f>(IFERROR(VLOOKUP(B21,'prim (Sub)'!$L$6:$M$68,2,0),"0"))/100000</f>
        <v>1.0393410169491526</v>
      </c>
      <c r="O21" s="58">
        <f>(IFERROR(VLOOKUP(B21,'prim (Sub)'!$A$1:$B$63,2,0),"0"))/100000</f>
        <v>0</v>
      </c>
      <c r="P21" s="69">
        <f>IFERROR(VLOOKUP(B21,'order Subzone'!$I$5:$J$43,2,0)/100000,"0")</f>
        <v>1.798727299999999</v>
      </c>
      <c r="Q21" s="59" t="str">
        <f>IFERROR(VLOOKUP(B21,'prim (Sub)'!$AH$7:$AI$53,2,0)/100000,"0")</f>
        <v>0</v>
      </c>
      <c r="R21" s="70" t="str">
        <f>IFERROR(VLOOKUP(B21,'prim (Sub)'!$AM$7:$AN$69,2,0)/100000,"0")</f>
        <v>0</v>
      </c>
      <c r="S21" s="159">
        <f t="shared" si="1"/>
        <v>0.19985858888888877</v>
      </c>
      <c r="T21" s="158">
        <f t="shared" si="2"/>
        <v>0.12991762711864407</v>
      </c>
      <c r="U21" s="157">
        <f t="shared" si="3"/>
        <v>0</v>
      </c>
    </row>
    <row r="22" spans="1:21" ht="15" thickBot="1" x14ac:dyDescent="0.4">
      <c r="A22" s="169" t="s">
        <v>668</v>
      </c>
      <c r="B22" s="170"/>
      <c r="C22" s="83">
        <f t="shared" ref="C22:P22" si="12">SUM(C16:C21)</f>
        <v>31</v>
      </c>
      <c r="D22" s="84">
        <f t="shared" si="12"/>
        <v>27</v>
      </c>
      <c r="E22" s="87">
        <f t="shared" si="12"/>
        <v>117.5</v>
      </c>
      <c r="F22" s="99">
        <f t="shared" si="12"/>
        <v>2.435139599999999</v>
      </c>
      <c r="G22" s="99">
        <f t="shared" si="12"/>
        <v>88.926275399999611</v>
      </c>
      <c r="H22" s="99">
        <f t="shared" si="12"/>
        <v>90.282022399999619</v>
      </c>
      <c r="I22" s="92">
        <f t="shared" si="12"/>
        <v>28.573724600000375</v>
      </c>
      <c r="J22" s="94">
        <f t="shared" si="12"/>
        <v>103.5</v>
      </c>
      <c r="K22" s="99">
        <f t="shared" si="12"/>
        <v>74.477313050847371</v>
      </c>
      <c r="L22" s="146">
        <f t="shared" si="12"/>
        <v>97.5</v>
      </c>
      <c r="M22" s="147">
        <f t="shared" si="12"/>
        <v>73.241534830508471</v>
      </c>
      <c r="N22" s="118">
        <f t="shared" si="12"/>
        <v>74.477313050847371</v>
      </c>
      <c r="O22" s="118">
        <f t="shared" si="12"/>
        <v>72.468402288135593</v>
      </c>
      <c r="P22" s="118">
        <f t="shared" si="12"/>
        <v>88.926275399999611</v>
      </c>
      <c r="Q22" s="118">
        <f>SUM(Q17:Q21)</f>
        <v>15.711352118644069</v>
      </c>
      <c r="R22" s="118">
        <f>SUM(R16:R21)</f>
        <v>2.6294054237288136</v>
      </c>
      <c r="S22" s="160">
        <f t="shared" si="1"/>
        <v>0.7568193651063797</v>
      </c>
      <c r="T22" s="155">
        <f t="shared" si="2"/>
        <v>0.71958756570867022</v>
      </c>
      <c r="U22" s="155">
        <f t="shared" si="3"/>
        <v>0.75119522903085612</v>
      </c>
    </row>
    <row r="23" spans="1:21" x14ac:dyDescent="0.35">
      <c r="A23" s="3" t="s">
        <v>414</v>
      </c>
      <c r="B23" s="3" t="s">
        <v>290</v>
      </c>
      <c r="C23" s="54">
        <v>4</v>
      </c>
      <c r="D23" s="74">
        <f>IFERROR(VLOOKUP(B23,'[4]TC PC'!AM$5:AN$67,2,0),"0")</f>
        <v>3</v>
      </c>
      <c r="E23" s="75">
        <v>5</v>
      </c>
      <c r="F23" s="96">
        <f>IFERROR(VLOOKUP(B23,'order Subzone'!$CK$7:$CL$52,2,0)/100000,"0")</f>
        <v>0.1439409999999999</v>
      </c>
      <c r="G23" s="96">
        <f>P23</f>
        <v>3.7895479999999742</v>
      </c>
      <c r="H23" s="100">
        <f>IFERROR(VLOOKUP(B23,'order Subzone'!$M$5:$N$49,2,0)/100000,"0")</f>
        <v>3.8620959999999722</v>
      </c>
      <c r="I23" s="81">
        <f>(E23-G23)/$S$1</f>
        <v>1.2104520000000258</v>
      </c>
      <c r="J23" s="55">
        <v>4</v>
      </c>
      <c r="K23" s="96">
        <f>N23</f>
        <v>3.6510010169491522</v>
      </c>
      <c r="L23" s="55">
        <v>4</v>
      </c>
      <c r="M23" s="56">
        <f>O23</f>
        <v>2.936095593220339</v>
      </c>
      <c r="N23" s="57">
        <f>(IFERROR(VLOOKUP(B23,'prim (Sub)'!$L$6:$M$68,2,0),"0"))/100000</f>
        <v>3.6510010169491522</v>
      </c>
      <c r="O23" s="58">
        <f>(IFERROR(VLOOKUP(B23,'prim (Sub)'!$A$1:$B$63,2,0),"0"))/100000</f>
        <v>2.936095593220339</v>
      </c>
      <c r="P23" s="58">
        <f>IFERROR(VLOOKUP(B23,'order Subzone'!$I$5:$J$43,2,0)/100000,"0")</f>
        <v>3.7895479999999742</v>
      </c>
      <c r="Q23" s="59" t="str">
        <f>IFERROR(VLOOKUP(B23,'prim (Sub)'!$AH$7:$AI$53,2,0)/100000,"0")</f>
        <v>0</v>
      </c>
      <c r="R23" s="70" t="str">
        <f>IFERROR(VLOOKUP(B23,'prim (Sub)'!$AM$7:$AN$69,2,0)/100000,"0")</f>
        <v>0</v>
      </c>
      <c r="S23" s="159">
        <f t="shared" si="1"/>
        <v>0.75790959999999485</v>
      </c>
      <c r="T23" s="158">
        <f t="shared" si="2"/>
        <v>0.91275025423728806</v>
      </c>
      <c r="U23" s="157">
        <f t="shared" si="3"/>
        <v>0.73402389830508474</v>
      </c>
    </row>
    <row r="24" spans="1:21" x14ac:dyDescent="0.35">
      <c r="A24" s="3" t="s">
        <v>414</v>
      </c>
      <c r="B24" s="3" t="s">
        <v>207</v>
      </c>
      <c r="C24" s="3">
        <v>4</v>
      </c>
      <c r="D24" s="7">
        <f>IFERROR(VLOOKUP(B24,'[4]TC PC'!AM$5:AN$67,2,0),"0")</f>
        <v>6</v>
      </c>
      <c r="E24" s="53">
        <v>5</v>
      </c>
      <c r="F24" s="96">
        <f>IFERROR(VLOOKUP(B24,'order Subzone'!$CK$7:$CL$52,2,0)/100000,"0")</f>
        <v>0.12256299999999999</v>
      </c>
      <c r="G24" s="9">
        <f>P24</f>
        <v>2.216598999999996</v>
      </c>
      <c r="H24" s="101">
        <f>IFERROR(VLOOKUP(B24,'order Subzone'!$M$5:$N$49,2,0)/100000,"0")</f>
        <v>2.216598999999996</v>
      </c>
      <c r="I24" s="81">
        <f>(E24-G24)/$S$1</f>
        <v>2.783401000000004</v>
      </c>
      <c r="J24" s="55">
        <v>5</v>
      </c>
      <c r="K24" s="9">
        <f>N24</f>
        <v>2.6958094067796603</v>
      </c>
      <c r="L24" s="52">
        <v>4</v>
      </c>
      <c r="M24" s="4">
        <f>O24</f>
        <v>1.6755061016949153</v>
      </c>
      <c r="N24" s="57">
        <f>(IFERROR(VLOOKUP(B24,'prim (Sub)'!$L$6:$M$68,2,0),"0"))/100000</f>
        <v>2.6958094067796603</v>
      </c>
      <c r="O24" s="58">
        <f>(IFERROR(VLOOKUP(B24,'prim (Sub)'!$A$1:$B$63,2,0),"0"))/100000</f>
        <v>1.6755061016949153</v>
      </c>
      <c r="P24" s="15">
        <f>IFERROR(VLOOKUP(B24,'order Subzone'!$I$5:$J$43,2,0)/100000,"0")</f>
        <v>2.216598999999996</v>
      </c>
      <c r="Q24" s="59" t="str">
        <f>IFERROR(VLOOKUP(B24,'prim (Sub)'!$AH$7:$AI$53,2,0)/100000,"0")</f>
        <v>0</v>
      </c>
      <c r="R24" s="70" t="str">
        <f>IFERROR(VLOOKUP(B24,'prim (Sub)'!$AM$7:$AN$69,2,0)/100000,"0")</f>
        <v>0</v>
      </c>
      <c r="S24" s="159">
        <f t="shared" si="1"/>
        <v>0.44331979999999921</v>
      </c>
      <c r="T24" s="158">
        <f t="shared" si="2"/>
        <v>0.53916188135593202</v>
      </c>
      <c r="U24" s="157">
        <f t="shared" si="3"/>
        <v>0.41887652542372883</v>
      </c>
    </row>
    <row r="25" spans="1:21" ht="15" thickBot="1" x14ac:dyDescent="0.4">
      <c r="A25" s="20" t="s">
        <v>414</v>
      </c>
      <c r="B25" s="20" t="s">
        <v>205</v>
      </c>
      <c r="C25" s="20">
        <v>10</v>
      </c>
      <c r="D25" s="73">
        <f>IFERROR(VLOOKUP(B25,'[4]TC PC'!AM$5:AN$67,2,0),"0")</f>
        <v>12</v>
      </c>
      <c r="E25" s="68">
        <v>12</v>
      </c>
      <c r="F25" s="97">
        <f>VLOOKUP(B25,'order Subzone'!$CK$7:$CL$52,2,0)/100000</f>
        <v>0.28365709999999994</v>
      </c>
      <c r="G25" s="103">
        <f>P25</f>
        <v>10.587678700000067</v>
      </c>
      <c r="H25" s="102">
        <f>IFERROR(VLOOKUP(B25,'order Subzone'!$M$5:$N$49,2,0)/100000,"0")</f>
        <v>10.631407700000066</v>
      </c>
      <c r="I25" s="91">
        <f>(E25-G25)/$S$1</f>
        <v>1.4123212999999328</v>
      </c>
      <c r="J25" s="93">
        <v>10</v>
      </c>
      <c r="K25" s="103">
        <f>N25</f>
        <v>8.1809019029275767</v>
      </c>
      <c r="L25" s="66">
        <v>9</v>
      </c>
      <c r="M25" s="67">
        <f>O25</f>
        <v>6.8317476271186441</v>
      </c>
      <c r="N25" s="72">
        <f>(IFERROR(VLOOKUP(B25,'prim (Sub)'!$L$6:$M$68,2,0),"0"))/100000</f>
        <v>8.1809019029275767</v>
      </c>
      <c r="O25" s="58">
        <f>(IFERROR(VLOOKUP(B25,'prim (Sub)'!$A$1:$B$63,2,0),"0"))/100000</f>
        <v>6.8317476271186441</v>
      </c>
      <c r="P25" s="69">
        <f>IFERROR(VLOOKUP(B25,'order Subzone'!$I$5:$J$43,2,0)/100000,"0")</f>
        <v>10.587678700000067</v>
      </c>
      <c r="Q25" s="59" t="str">
        <f>IFERROR(VLOOKUP(B25,'prim (Sub)'!$AH$7:$AI$53,2,0)/100000,"0")</f>
        <v>0</v>
      </c>
      <c r="R25" s="70">
        <f>IFERROR(VLOOKUP(B25,'prim (Sub)'!$AM$7:$AN$69,2,0)/100000,"0")</f>
        <v>0.8420949152542373</v>
      </c>
      <c r="S25" s="159">
        <f t="shared" si="1"/>
        <v>0.88230655833333893</v>
      </c>
      <c r="T25" s="158">
        <f t="shared" si="2"/>
        <v>0.81809019029275765</v>
      </c>
      <c r="U25" s="157">
        <f t="shared" si="3"/>
        <v>0.7590830696798494</v>
      </c>
    </row>
    <row r="26" spans="1:21" ht="15" thickBot="1" x14ac:dyDescent="0.4">
      <c r="A26" s="169" t="s">
        <v>648</v>
      </c>
      <c r="B26" s="170"/>
      <c r="C26" s="83">
        <f t="shared" ref="C26:P26" si="13">SUM(C23:C25)</f>
        <v>18</v>
      </c>
      <c r="D26" s="84">
        <f t="shared" si="13"/>
        <v>21</v>
      </c>
      <c r="E26" s="83">
        <f t="shared" si="13"/>
        <v>22</v>
      </c>
      <c r="F26" s="99">
        <f t="shared" si="13"/>
        <v>0.55016109999999985</v>
      </c>
      <c r="G26" s="99">
        <f t="shared" si="13"/>
        <v>16.593825700000039</v>
      </c>
      <c r="H26" s="99">
        <f t="shared" si="13"/>
        <v>16.710102700000036</v>
      </c>
      <c r="I26" s="92">
        <f t="shared" si="13"/>
        <v>5.4061742999999627</v>
      </c>
      <c r="J26" s="94">
        <f t="shared" si="13"/>
        <v>19</v>
      </c>
      <c r="K26" s="99">
        <f t="shared" si="13"/>
        <v>14.527712326656388</v>
      </c>
      <c r="L26" s="145">
        <f t="shared" si="13"/>
        <v>17</v>
      </c>
      <c r="M26" s="145">
        <f t="shared" si="13"/>
        <v>11.4433493220339</v>
      </c>
      <c r="N26" s="99">
        <f t="shared" si="13"/>
        <v>14.527712326656388</v>
      </c>
      <c r="O26" s="99">
        <f t="shared" si="13"/>
        <v>11.4433493220339</v>
      </c>
      <c r="P26" s="99">
        <f t="shared" si="13"/>
        <v>16.593825700000039</v>
      </c>
      <c r="Q26" s="99">
        <f>SUM(Q25)</f>
        <v>0</v>
      </c>
      <c r="R26" s="99">
        <f>SUM(R25)</f>
        <v>0.8420949152542373</v>
      </c>
      <c r="S26" s="160">
        <f t="shared" si="1"/>
        <v>0.7542648045454563</v>
      </c>
      <c r="T26" s="155">
        <f t="shared" si="2"/>
        <v>0.76461643824507308</v>
      </c>
      <c r="U26" s="155">
        <f t="shared" si="3"/>
        <v>0.67313819541375874</v>
      </c>
    </row>
    <row r="27" spans="1:21" x14ac:dyDescent="0.35">
      <c r="A27" s="54" t="s">
        <v>351</v>
      </c>
      <c r="B27" s="54" t="s">
        <v>66</v>
      </c>
      <c r="C27" s="54">
        <v>12</v>
      </c>
      <c r="D27" s="74">
        <f>IFERROR(VLOOKUP(B27,'[4]TC PC'!AM$5:AN$67,2,0),"0")</f>
        <v>6</v>
      </c>
      <c r="E27" s="75">
        <v>25</v>
      </c>
      <c r="F27" s="96">
        <f>VLOOKUP(B27,'order Subzone'!$CK$7:$CL$52,2,0)/100000</f>
        <v>0.74617319999999976</v>
      </c>
      <c r="G27" s="96">
        <f>P27</f>
        <v>10.425818400000081</v>
      </c>
      <c r="H27" s="100">
        <f>IFERROR(VLOOKUP(B27,'order Subzone'!$M$5:$N$49,2,0)/100000,"0")</f>
        <v>19.802947600000145</v>
      </c>
      <c r="I27" s="81">
        <f>(E27-G27)/$S$1</f>
        <v>14.574181599999919</v>
      </c>
      <c r="J27" s="55">
        <v>20</v>
      </c>
      <c r="K27" s="96">
        <f>N27</f>
        <v>16.430701677966077</v>
      </c>
      <c r="L27" s="55">
        <v>15</v>
      </c>
      <c r="M27" s="56">
        <f>O27</f>
        <v>12.94481050847458</v>
      </c>
      <c r="N27" s="57">
        <f>(IFERROR(VLOOKUP(B27,'prim (Sub)'!$L$6:$M$68,2,0),"0"))/100000</f>
        <v>16.430701677966077</v>
      </c>
      <c r="O27" s="58">
        <f>(IFERROR(VLOOKUP(B27,'prim (Sub)'!$A$1:$B$683,2,0),"0"))/100000</f>
        <v>12.94481050847458</v>
      </c>
      <c r="P27" s="58">
        <f>IFERROR(VLOOKUP(B27,'order Subzone'!$I$5:$J$43,2,0)/100000,"0")</f>
        <v>10.425818400000081</v>
      </c>
      <c r="Q27" s="59">
        <f>IFERROR(VLOOKUP(B27,'prim (Sub)'!$AH$7:$AI$53,2,0)/100000,"0")</f>
        <v>1.524505016949153</v>
      </c>
      <c r="R27" s="70" t="str">
        <f>IFERROR(VLOOKUP(B27,'prim (Sub)'!$AM$7:$AN$69,2,0)/100000,"0")</f>
        <v>0</v>
      </c>
      <c r="S27" s="159">
        <f t="shared" si="1"/>
        <v>0.41703273600000323</v>
      </c>
      <c r="T27" s="158">
        <f t="shared" si="2"/>
        <v>0.82153508389830388</v>
      </c>
      <c r="U27" s="157">
        <f t="shared" si="3"/>
        <v>0.86298736723163871</v>
      </c>
    </row>
    <row r="28" spans="1:21" x14ac:dyDescent="0.35">
      <c r="A28" s="3" t="s">
        <v>351</v>
      </c>
      <c r="B28" s="3" t="s">
        <v>35</v>
      </c>
      <c r="C28" s="3">
        <v>2</v>
      </c>
      <c r="D28" s="7">
        <f>IFERROR(VLOOKUP(B28,'[4]TC PC'!AM$5:AN$67,2,0),"0")</f>
        <v>2</v>
      </c>
      <c r="E28" s="53">
        <v>11</v>
      </c>
      <c r="F28" s="96">
        <f>VLOOKUP(B28,'order Subzone'!$CK$7:$CL$52,2,0)/100000</f>
        <v>0.52150660000000015</v>
      </c>
      <c r="G28" s="9">
        <f>P28</f>
        <v>2.9806191999999956</v>
      </c>
      <c r="H28" s="101">
        <f>IFERROR(VLOOKUP(B28,'order Subzone'!$M$5:$N$49,2,0)/100000,"0")</f>
        <v>5.631677999999984</v>
      </c>
      <c r="I28" s="81">
        <f>(E28-G28)/$S$1</f>
        <v>8.019380800000004</v>
      </c>
      <c r="J28" s="55">
        <f>6.8+2</f>
        <v>8.8000000000000007</v>
      </c>
      <c r="K28" s="9">
        <f>N28</f>
        <v>3.0110284915254253</v>
      </c>
      <c r="L28" s="52">
        <f>6.8+2</f>
        <v>8.8000000000000007</v>
      </c>
      <c r="M28" s="4">
        <f>O28</f>
        <v>3.6157664406779655</v>
      </c>
      <c r="N28" s="57">
        <f>(IFERROR(VLOOKUP(B28,'prim (Sub)'!$L$6:$M$68,2,0),"0"))/100000</f>
        <v>3.0110284915254253</v>
      </c>
      <c r="O28" s="58">
        <f>(IFERROR(VLOOKUP(B28,'prim (Sub)'!$A$1:$B$683,2,0),"0"))/100000</f>
        <v>3.6157664406779655</v>
      </c>
      <c r="P28" s="15">
        <f>IFERROR(VLOOKUP(B28,'order Subzone'!$I$5:$J$43,2,0)/100000,"0")</f>
        <v>2.9806191999999956</v>
      </c>
      <c r="Q28" s="59">
        <f>IFERROR(VLOOKUP(B28,'prim (Sub)'!$AH$7:$AI$53,2,0)/100000,"0")</f>
        <v>0.25638355932203388</v>
      </c>
      <c r="R28" s="70" t="str">
        <f>IFERROR(VLOOKUP(B28,'prim (Sub)'!$AM$7:$AN$69,2,0)/100000,"0")</f>
        <v>0</v>
      </c>
      <c r="S28" s="159">
        <f t="shared" si="1"/>
        <v>0.27096538181818142</v>
      </c>
      <c r="T28" s="158">
        <f t="shared" si="2"/>
        <v>0.34216232858243467</v>
      </c>
      <c r="U28" s="157">
        <f t="shared" si="3"/>
        <v>0.4108825500770415</v>
      </c>
    </row>
    <row r="29" spans="1:21" x14ac:dyDescent="0.35">
      <c r="A29" s="3" t="s">
        <v>351</v>
      </c>
      <c r="B29" s="3" t="s">
        <v>8</v>
      </c>
      <c r="C29" s="3">
        <v>2</v>
      </c>
      <c r="D29" s="7">
        <f>IFERROR(VLOOKUP(B29,'[4]TC PC'!AM$5:AN$67,2,0),"0")</f>
        <v>2</v>
      </c>
      <c r="E29" s="53">
        <v>5</v>
      </c>
      <c r="F29" s="96">
        <f>VLOOKUP(B29,'order Subzone'!$CK$7:$CL$52,2,0)/100000</f>
        <v>0.116671</v>
      </c>
      <c r="G29" s="9">
        <f>P29</f>
        <v>4.4528410999999899</v>
      </c>
      <c r="H29" s="101">
        <f>IFERROR(VLOOKUP(B29,'order Subzone'!$M$5:$N$49,2,0)/100000,"0")</f>
        <v>4.4528410999999899</v>
      </c>
      <c r="I29" s="81">
        <f>(E29-G29)/$S$1</f>
        <v>0.54715890000001011</v>
      </c>
      <c r="J29" s="55">
        <v>4.2</v>
      </c>
      <c r="K29" s="9">
        <f>N29</f>
        <v>3.3660513559322043</v>
      </c>
      <c r="L29" s="52">
        <v>4.2372881355932206</v>
      </c>
      <c r="M29" s="4">
        <f>N29</f>
        <v>3.3660513559322043</v>
      </c>
      <c r="N29" s="57">
        <f>(IFERROR(VLOOKUP(B29,'prim (Sub)'!$L$6:$M$68,2,0),"0"))/100000</f>
        <v>3.3660513559322043</v>
      </c>
      <c r="O29" s="58">
        <f>(IFERROR(VLOOKUP(B29,'prim (Sub)'!$A$1:$B$683,2,0),"0"))/100000</f>
        <v>3.3660513559322043</v>
      </c>
      <c r="P29" s="15">
        <f>IFERROR(VLOOKUP(B29,'order Subzone'!$I$5:$J$43,2,0)/100000,"0")</f>
        <v>4.4528410999999899</v>
      </c>
      <c r="Q29" s="59">
        <f>IFERROR(VLOOKUP(B29,'prim (Sub)'!$AH$7:$AI$53,2,0)/100000,"0")</f>
        <v>0.98072776271186446</v>
      </c>
      <c r="R29" s="70">
        <f>IFERROR(VLOOKUP(B29,'prim (Sub)'!$AM$7:$AN$69,2,0)/100000,"0")</f>
        <v>0.98072776271186446</v>
      </c>
      <c r="S29" s="159">
        <f t="shared" si="1"/>
        <v>0.89056821999999802</v>
      </c>
      <c r="T29" s="158">
        <f t="shared" si="2"/>
        <v>0.80144079903147714</v>
      </c>
      <c r="U29" s="157">
        <f t="shared" si="3"/>
        <v>0.79438812000000014</v>
      </c>
    </row>
    <row r="30" spans="1:21" ht="15" thickBot="1" x14ac:dyDescent="0.4">
      <c r="A30" s="20" t="s">
        <v>351</v>
      </c>
      <c r="B30" s="20" t="s">
        <v>43</v>
      </c>
      <c r="C30" s="20">
        <v>4</v>
      </c>
      <c r="D30" s="73">
        <f>IFERROR(VLOOKUP(B30,'[4]TC PC'!AM$5:AN$67,2,0),"0")</f>
        <v>4</v>
      </c>
      <c r="E30" s="68">
        <v>12</v>
      </c>
      <c r="F30" s="97">
        <f>VLOOKUP(B30,'order Subzone'!$CK$7:$CL$52,2,0)/100000</f>
        <v>0.22170000000000004</v>
      </c>
      <c r="G30" s="103">
        <f>P30</f>
        <v>9.9956058000000816</v>
      </c>
      <c r="H30" s="102">
        <f>IFERROR(VLOOKUP(B30,'order Subzone'!$M$5:$N$49,2,0)/100000,"0")</f>
        <v>10.119341500000086</v>
      </c>
      <c r="I30" s="91">
        <f>(E30-G30)/$S$1</f>
        <v>2.0043941999999184</v>
      </c>
      <c r="J30" s="93">
        <v>10.199999999999999</v>
      </c>
      <c r="K30" s="103">
        <f>N30</f>
        <v>9.0360123728813431</v>
      </c>
      <c r="L30" s="66">
        <v>10.199999999999999</v>
      </c>
      <c r="M30" s="67">
        <f>N30</f>
        <v>9.0360123728813431</v>
      </c>
      <c r="N30" s="72">
        <f>(IFERROR(VLOOKUP(B30,'prim (Sub)'!$L$6:$M$68,2,0),"0"))/100000</f>
        <v>9.0360123728813431</v>
      </c>
      <c r="O30" s="58">
        <f>(IFERROR(VLOOKUP(B30,'prim (Sub)'!$A$1:$B$683,2,0),"0"))/100000</f>
        <v>35.623033983050838</v>
      </c>
      <c r="P30" s="69">
        <f>IFERROR(VLOOKUP(B30,'order Subzone'!$I$5:$J$43,2,0)/100000,"0")</f>
        <v>9.9956058000000816</v>
      </c>
      <c r="Q30" s="59">
        <f>R30</f>
        <v>0.75698915254237287</v>
      </c>
      <c r="R30" s="70">
        <f>IFERROR(VLOOKUP(B30,'prim (Sub)'!$AM$7:$AN$69,2,0)/100000,"0")</f>
        <v>0.75698915254237287</v>
      </c>
      <c r="S30" s="159">
        <f t="shared" si="1"/>
        <v>0.83296715000000676</v>
      </c>
      <c r="T30" s="158">
        <f t="shared" si="2"/>
        <v>0.88588356596875917</v>
      </c>
      <c r="U30" s="157">
        <f t="shared" si="3"/>
        <v>0.88588356596875917</v>
      </c>
    </row>
    <row r="31" spans="1:21" ht="15" thickBot="1" x14ac:dyDescent="0.4">
      <c r="A31" s="169" t="s">
        <v>647</v>
      </c>
      <c r="B31" s="170"/>
      <c r="C31" s="83">
        <f t="shared" ref="C31:P31" si="14">SUM(C27:C30)</f>
        <v>20</v>
      </c>
      <c r="D31" s="84">
        <f t="shared" si="14"/>
        <v>14</v>
      </c>
      <c r="E31" s="83">
        <f t="shared" si="14"/>
        <v>53</v>
      </c>
      <c r="F31" s="99">
        <f t="shared" si="14"/>
        <v>1.6060507999999998</v>
      </c>
      <c r="G31" s="99">
        <f t="shared" si="14"/>
        <v>27.85488450000015</v>
      </c>
      <c r="H31" s="99">
        <f t="shared" si="14"/>
        <v>40.006808200000208</v>
      </c>
      <c r="I31" s="92">
        <f t="shared" si="14"/>
        <v>25.145115499999854</v>
      </c>
      <c r="J31" s="94">
        <f t="shared" si="14"/>
        <v>43.2</v>
      </c>
      <c r="K31" s="99">
        <f t="shared" si="14"/>
        <v>31.843793898305051</v>
      </c>
      <c r="L31" s="145">
        <f t="shared" si="14"/>
        <v>38.237288135593218</v>
      </c>
      <c r="M31" s="145">
        <f t="shared" si="14"/>
        <v>28.962640677966093</v>
      </c>
      <c r="N31" s="99">
        <f t="shared" si="14"/>
        <v>31.843793898305051</v>
      </c>
      <c r="O31" s="99">
        <f t="shared" si="14"/>
        <v>55.549662288135586</v>
      </c>
      <c r="P31" s="99">
        <f t="shared" si="14"/>
        <v>27.85488450000015</v>
      </c>
      <c r="Q31" s="99">
        <f>SUM(Q30)</f>
        <v>0.75698915254237287</v>
      </c>
      <c r="R31" s="99">
        <f>SUM(R30)</f>
        <v>0.75698915254237287</v>
      </c>
      <c r="S31" s="156">
        <f t="shared" si="1"/>
        <v>0.52556385849056886</v>
      </c>
      <c r="T31" s="155">
        <f t="shared" si="2"/>
        <v>0.73712485875706135</v>
      </c>
      <c r="U31" s="155">
        <f t="shared" si="3"/>
        <v>0.75744494680851049</v>
      </c>
    </row>
    <row r="32" spans="1:21" ht="15" thickBot="1" x14ac:dyDescent="0.4">
      <c r="A32" s="173" t="s">
        <v>653</v>
      </c>
      <c r="B32" s="174"/>
      <c r="C32" s="82">
        <f t="shared" ref="C32:L32" si="15">C3+C5+C7+C8+C9+C10+C12+C13+C14+C16+C17+C18+C20+C19+C21+C23+C24+C25+C27+C28+C29+C30+C4</f>
        <v>112</v>
      </c>
      <c r="D32" s="82">
        <f t="shared" si="15"/>
        <v>107</v>
      </c>
      <c r="E32" s="82">
        <f t="shared" si="15"/>
        <v>294</v>
      </c>
      <c r="F32" s="95">
        <f t="shared" si="15"/>
        <v>7.6529816999999998</v>
      </c>
      <c r="G32" s="82">
        <f t="shared" si="15"/>
        <v>213.04303040000022</v>
      </c>
      <c r="H32" s="95">
        <f t="shared" si="15"/>
        <v>230.4109749000003</v>
      </c>
      <c r="I32" s="82">
        <f t="shared" si="15"/>
        <v>80.956969599999809</v>
      </c>
      <c r="J32" s="82">
        <f t="shared" si="15"/>
        <v>252.64999999999998</v>
      </c>
      <c r="K32" s="95">
        <f t="shared" si="15"/>
        <v>190.48508463174102</v>
      </c>
      <c r="L32" s="82">
        <f t="shared" si="15"/>
        <v>234.68305084745762</v>
      </c>
      <c r="M32" s="95">
        <f>M31+M26+M22+M15+M11+M6</f>
        <v>179.81314389830507</v>
      </c>
      <c r="N32" s="82">
        <f>N3+N5+N7+N8+N9+N10+N12+N13+N14+N16+N17+N18+N20+N19+N21+N23+N24+N25+N27+N28+N29+N30+N4</f>
        <v>190.48508463174102</v>
      </c>
      <c r="O32" s="82">
        <f>O3+O5+O7+O8+O9+O10+O12+O13+O14+O16+O17+O18+O20+O19+O21+O23+O24+O25+O27+O28+O29+O30+O4</f>
        <v>205.62703296610169</v>
      </c>
      <c r="P32" s="82">
        <f>P3+P5+P7+P8+P9+P10+P12+P13+P14+P16+P17+P18+P20+P19+P21+P23+P24+P25+P27+P28+P29+P30+P4</f>
        <v>213.04303040000022</v>
      </c>
      <c r="Q32" s="95">
        <f>Q31+Q26+Q22+Q15+Q11+Q6</f>
        <v>24.827011237288133</v>
      </c>
      <c r="R32" s="95">
        <f>R31+R26+R22+R15+R11+R6</f>
        <v>5.7346047457627121</v>
      </c>
      <c r="S32" s="82" t="e">
        <f>S3+S5+S7+S8+S9+S10+S12+S13+S14+S16+S17+S18+S20+S19+S21+S23+S24+S25+S27+S28+S29+S30+S4</f>
        <v>#DIV/0!</v>
      </c>
      <c r="T32" s="82" t="e">
        <f>T3+T5+T7+T8+T9+T10+T12+T13+T14+T16+T17+T18+T20+T19+T21+T23+T24+T25+T27+T28+T29+T30+T4</f>
        <v>#DIV/0!</v>
      </c>
      <c r="U32" s="82" t="e">
        <f>U3+U5+U7+U8+U9+U10+U12+U13+U14+U16+U17+U18+U20+U19+U21+U23+U24+U25+U27+U28+U29+U30+U4</f>
        <v>#DIV/0!</v>
      </c>
    </row>
  </sheetData>
  <mergeCells count="5">
    <mergeCell ref="J1:K1"/>
    <mergeCell ref="Q1:R1"/>
    <mergeCell ref="E1:I1"/>
    <mergeCell ref="L1:M1"/>
    <mergeCell ref="A1:D1"/>
  </mergeCells>
  <conditionalFormatting sqref="G3:G5 G27:G30 G12:G14 G23:G25 G7:G10 G16:G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5 K27:K30 K12:K14 K23:K25 K7:K10 K16:K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5 M27:M30 M12:M14 M23:M25 M7:M10 M16:M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U5 S7:U10 S12:U14 S23:U25 S27:U30 S16:U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E1183-F93E-48BC-95C4-83BBA117AD26}">
  <sheetPr>
    <tabColor theme="2" tint="-0.249977111117893"/>
  </sheetPr>
  <dimension ref="A1:R37"/>
  <sheetViews>
    <sheetView topLeftCell="B1" zoomScale="85" zoomScaleNormal="85" workbookViewId="0">
      <pane xSplit="1" ySplit="4" topLeftCell="C20" activePane="bottomRight" state="frozen"/>
      <selection activeCell="B1" sqref="B1"/>
      <selection pane="topRight" activeCell="E1" sqref="E1"/>
      <selection pane="bottomLeft" activeCell="B5" sqref="B5"/>
      <selection pane="bottomRight" activeCell="E28" sqref="E28"/>
    </sheetView>
  </sheetViews>
  <sheetFormatPr defaultRowHeight="14.5" x14ac:dyDescent="0.35"/>
  <cols>
    <col min="2" max="2" width="18.26953125" bestFit="1" customWidth="1"/>
    <col min="3" max="3" width="8.1796875" bestFit="1" customWidth="1"/>
    <col min="4" max="4" width="10.1796875" bestFit="1" customWidth="1"/>
    <col min="5" max="5" width="12.6328125" bestFit="1" customWidth="1"/>
    <col min="6" max="6" width="12.6328125" customWidth="1"/>
    <col min="7" max="7" width="13.453125" customWidth="1"/>
    <col min="8" max="8" width="7.453125" customWidth="1"/>
    <col min="9" max="9" width="7.08984375" bestFit="1" customWidth="1"/>
    <col min="10" max="10" width="10.7265625" customWidth="1"/>
    <col min="11" max="11" width="10.08984375" customWidth="1"/>
    <col min="12" max="12" width="5.90625" customWidth="1"/>
    <col min="13" max="13" width="7.6328125" customWidth="1"/>
    <col min="14" max="14" width="9.81640625" customWidth="1"/>
    <col min="15" max="16" width="9.7265625" customWidth="1"/>
    <col min="17" max="17" width="7.54296875" bestFit="1" customWidth="1"/>
    <col min="18" max="18" width="17" bestFit="1" customWidth="1"/>
  </cols>
  <sheetData>
    <row r="1" spans="1:18" ht="15" thickBot="1" x14ac:dyDescent="0.4">
      <c r="A1" s="112"/>
      <c r="B1" s="113"/>
      <c r="C1" s="113"/>
      <c r="D1" s="113"/>
      <c r="E1" s="113"/>
      <c r="F1" s="113"/>
      <c r="H1" s="113"/>
      <c r="I1" s="113"/>
      <c r="K1" s="133"/>
      <c r="L1" s="133"/>
      <c r="M1" s="133"/>
      <c r="N1" s="134"/>
      <c r="O1" s="113"/>
      <c r="P1" s="113"/>
      <c r="Q1" s="114"/>
      <c r="R1" s="120" t="s">
        <v>127</v>
      </c>
    </row>
    <row r="2" spans="1:18" ht="15" thickBot="1" x14ac:dyDescent="0.4">
      <c r="A2" s="115"/>
      <c r="B2" s="175" t="s">
        <v>654</v>
      </c>
      <c r="C2" s="3"/>
      <c r="D2" s="3"/>
      <c r="E2" s="20"/>
      <c r="F2" s="20"/>
      <c r="H2" s="20"/>
      <c r="I2" s="20"/>
      <c r="K2" s="208" t="s">
        <v>716</v>
      </c>
      <c r="L2" s="209"/>
      <c r="M2" s="209"/>
      <c r="N2" s="210"/>
      <c r="O2" s="20"/>
      <c r="P2" s="20"/>
      <c r="Q2" s="119"/>
      <c r="R2" s="121">
        <v>26</v>
      </c>
    </row>
    <row r="3" spans="1:18" ht="16" thickBot="1" x14ac:dyDescent="0.4">
      <c r="A3" s="115"/>
      <c r="C3" s="3"/>
      <c r="D3" s="48"/>
      <c r="E3" s="218" t="s">
        <v>657</v>
      </c>
      <c r="F3" s="219"/>
      <c r="G3" s="220"/>
      <c r="H3" s="218" t="s">
        <v>658</v>
      </c>
      <c r="I3" s="219"/>
      <c r="J3" s="220"/>
      <c r="K3" s="213" t="s">
        <v>643</v>
      </c>
      <c r="L3" s="214"/>
      <c r="M3" s="214"/>
      <c r="N3" s="215"/>
      <c r="O3" s="205" t="s">
        <v>314</v>
      </c>
      <c r="P3" s="206"/>
      <c r="Q3" s="206"/>
      <c r="R3" s="207"/>
    </row>
    <row r="4" spans="1:18" ht="43.5" x14ac:dyDescent="0.35">
      <c r="A4" s="116" t="s">
        <v>36</v>
      </c>
      <c r="B4" s="10" t="s">
        <v>76</v>
      </c>
      <c r="C4" s="1" t="s">
        <v>637</v>
      </c>
      <c r="D4" s="1" t="s">
        <v>638</v>
      </c>
      <c r="E4" s="117" t="s">
        <v>656</v>
      </c>
      <c r="F4" s="117" t="s">
        <v>126</v>
      </c>
      <c r="G4" s="122" t="s">
        <v>694</v>
      </c>
      <c r="H4" s="124" t="s">
        <v>655</v>
      </c>
      <c r="I4" s="124" t="s">
        <v>669</v>
      </c>
      <c r="J4" s="136" t="s">
        <v>695</v>
      </c>
      <c r="K4" s="135" t="s">
        <v>639</v>
      </c>
      <c r="L4" s="135" t="s">
        <v>640</v>
      </c>
      <c r="M4" s="135" t="s">
        <v>641</v>
      </c>
      <c r="N4" s="135" t="s">
        <v>642</v>
      </c>
      <c r="O4" s="122" t="s">
        <v>125</v>
      </c>
      <c r="P4" s="122" t="s">
        <v>126</v>
      </c>
      <c r="Q4" s="123" t="s">
        <v>128</v>
      </c>
      <c r="R4" s="137" t="s">
        <v>129</v>
      </c>
    </row>
    <row r="5" spans="1:18" x14ac:dyDescent="0.35">
      <c r="A5" s="53" t="s">
        <v>412</v>
      </c>
      <c r="B5" s="3" t="s">
        <v>38</v>
      </c>
      <c r="C5" s="3">
        <v>7</v>
      </c>
      <c r="D5" s="7">
        <f>IFERROR(VLOOKUP(B5,'[4]TC PC'!AM$5:AN$67,2,0),"0")</f>
        <v>6</v>
      </c>
      <c r="E5" s="7">
        <f>C5*120</f>
        <v>840</v>
      </c>
      <c r="F5" s="7">
        <f>IFERROR(VLOOKUP(B5,'[4]TC PC'!A$4:C$113,3,0),"0")</f>
        <v>790</v>
      </c>
      <c r="G5" s="7">
        <v>540</v>
      </c>
      <c r="H5" s="3">
        <f>C5*30</f>
        <v>210</v>
      </c>
      <c r="I5" s="3">
        <f>IFERROR(VLOOKUP(B5,'order Subzone'!$CA$7:$CB$45,2,0),"0")</f>
        <v>68</v>
      </c>
      <c r="J5" s="3">
        <v>120</v>
      </c>
      <c r="K5" s="19">
        <f>IFERROR(VLOOKUP(B5,'[4]TC PC'!AA$8:AD$70,2,0),"0")</f>
        <v>150</v>
      </c>
      <c r="L5" s="19">
        <f>IFERROR(VLOOKUP(B5,'[4]TC PC'!AA$8:AD$70,3,0),"0")</f>
        <v>38</v>
      </c>
      <c r="M5" s="19">
        <f>(K5/D5)</f>
        <v>25</v>
      </c>
      <c r="N5" s="19">
        <f>(L5/D5)</f>
        <v>6.333333333333333</v>
      </c>
      <c r="O5" s="3">
        <f>IFERROR(VLOOKUP(B5,'[4]TC PC'!A$4:C$113,2,0),"0")</f>
        <v>3853</v>
      </c>
      <c r="P5" s="3">
        <f>IFERROR(VLOOKUP(B5,'[4]TC PC'!A$4:C$113,3,0),"0")</f>
        <v>790</v>
      </c>
      <c r="Q5" s="19">
        <f>(O5/C5)/$R$2</f>
        <v>21.170329670329672</v>
      </c>
      <c r="R5" s="138">
        <f>(P5/C5)/$R$2</f>
        <v>4.3406593406593412</v>
      </c>
    </row>
    <row r="6" spans="1:18" x14ac:dyDescent="0.35">
      <c r="A6" s="53" t="s">
        <v>412</v>
      </c>
      <c r="B6" s="3" t="s">
        <v>37</v>
      </c>
      <c r="C6" s="3">
        <v>7</v>
      </c>
      <c r="D6" s="7">
        <f>IFERROR(VLOOKUP(B6,'[4]TC PC'!AM$5:AN$67,2,0),"0")</f>
        <v>8</v>
      </c>
      <c r="E6" s="7">
        <f>C6*120</f>
        <v>840</v>
      </c>
      <c r="F6" s="7">
        <f>IFERROR(VLOOKUP(B6,'[4]TC PC'!A$4:C$113,3,0),"0")</f>
        <v>1334</v>
      </c>
      <c r="G6" s="7">
        <v>950</v>
      </c>
      <c r="H6" s="3">
        <f>C6*30</f>
        <v>210</v>
      </c>
      <c r="I6" s="3">
        <f>IFERROR(VLOOKUP(B6,'order Subzone'!$CA$7:$CB$45,2,0),"0")</f>
        <v>56</v>
      </c>
      <c r="J6" s="3">
        <v>25</v>
      </c>
      <c r="K6" s="19">
        <f>IFERROR(VLOOKUP(B6,'[4]TC PC'!AA$8:AD$70,2,0),"0")</f>
        <v>251</v>
      </c>
      <c r="L6" s="19">
        <f>IFERROR(VLOOKUP(B6,'[4]TC PC'!AA$8:AD$70,3,0),"0")</f>
        <v>69</v>
      </c>
      <c r="M6" s="19">
        <f t="shared" ref="M6:M33" si="0">(K6/D6)</f>
        <v>31.375</v>
      </c>
      <c r="N6" s="19">
        <f t="shared" ref="N6:N33" si="1">(L6/D6)</f>
        <v>8.625</v>
      </c>
      <c r="O6" s="3">
        <f>IFERROR(VLOOKUP(B6,'[4]TC PC'!A$4:C$113,2,0),"0")</f>
        <v>5557</v>
      </c>
      <c r="P6" s="3">
        <f>IFERROR(VLOOKUP(B6,'[4]TC PC'!A$4:C$113,3,0),"0")</f>
        <v>1334</v>
      </c>
      <c r="Q6" s="19">
        <f>(O6/C6)/$R$2</f>
        <v>30.532967032967033</v>
      </c>
      <c r="R6" s="138">
        <f>(P6/C6)/$R$2</f>
        <v>7.3296703296703303</v>
      </c>
    </row>
    <row r="7" spans="1:18" ht="15" thickBot="1" x14ac:dyDescent="0.4">
      <c r="A7" s="53" t="s">
        <v>412</v>
      </c>
      <c r="B7" s="3" t="s">
        <v>15</v>
      </c>
      <c r="C7" s="20">
        <v>9</v>
      </c>
      <c r="D7" s="73">
        <f>IFERROR(VLOOKUP(B7,'[4]TC PC'!AM$5:AN$67,2,0),"0")</f>
        <v>9</v>
      </c>
      <c r="E7" s="73">
        <f>C7*120</f>
        <v>1080</v>
      </c>
      <c r="F7" s="73">
        <f>IFERROR(VLOOKUP(B7,'[4]TC PC'!A$4:C$113,3,0),"0")</f>
        <v>1424</v>
      </c>
      <c r="G7" s="73">
        <v>870</v>
      </c>
      <c r="H7" s="20">
        <f>C7*30</f>
        <v>270</v>
      </c>
      <c r="I7" s="20">
        <f>IFERROR(VLOOKUP(B7,'order Subzone'!$CA$7:$CB$45,2,0),"0")</f>
        <v>326</v>
      </c>
      <c r="J7" s="20">
        <v>230</v>
      </c>
      <c r="K7" s="125">
        <f>IFERROR(VLOOKUP(B7,'[4]TC PC'!AA$8:AD$70,2,0),"0")</f>
        <v>216</v>
      </c>
      <c r="L7" s="125">
        <f>IFERROR(VLOOKUP(B7,'[4]TC PC'!AA$8:AD$70,3,0),"0")</f>
        <v>67</v>
      </c>
      <c r="M7" s="125">
        <f t="shared" si="0"/>
        <v>24</v>
      </c>
      <c r="N7" s="125">
        <f t="shared" si="1"/>
        <v>7.4444444444444446</v>
      </c>
      <c r="O7" s="20">
        <f>IFERROR(VLOOKUP(B7,'[4]TC PC'!A$4:C$113,2,0),"0")</f>
        <v>5126</v>
      </c>
      <c r="P7" s="20">
        <f>IFERROR(VLOOKUP(B7,'[4]TC PC'!A$4:C$113,3,0),"0")</f>
        <v>1424</v>
      </c>
      <c r="Q7" s="125">
        <f>(O7/C7)/$R$2</f>
        <v>21.905982905982906</v>
      </c>
      <c r="R7" s="139">
        <f>(P7/C7)/$R$2</f>
        <v>6.0854700854700861</v>
      </c>
    </row>
    <row r="8" spans="1:18" ht="15" thickBot="1" x14ac:dyDescent="0.4">
      <c r="A8" s="203" t="s">
        <v>412</v>
      </c>
      <c r="B8" s="204"/>
      <c r="C8" s="106">
        <f>SUM(C5:C7)</f>
        <v>23</v>
      </c>
      <c r="D8" s="107">
        <f t="shared" ref="D8:L8" si="2">SUM(D5:D7)</f>
        <v>23</v>
      </c>
      <c r="E8" s="107">
        <f t="shared" si="2"/>
        <v>2760</v>
      </c>
      <c r="F8" s="107">
        <f t="shared" si="2"/>
        <v>3548</v>
      </c>
      <c r="G8" s="107">
        <f t="shared" si="2"/>
        <v>2360</v>
      </c>
      <c r="H8" s="107">
        <f t="shared" si="2"/>
        <v>690</v>
      </c>
      <c r="I8" s="107">
        <f t="shared" si="2"/>
        <v>450</v>
      </c>
      <c r="J8" s="107">
        <f t="shared" si="2"/>
        <v>375</v>
      </c>
      <c r="K8" s="127">
        <f t="shared" si="2"/>
        <v>617</v>
      </c>
      <c r="L8" s="127">
        <f t="shared" si="2"/>
        <v>174</v>
      </c>
      <c r="M8" s="127">
        <f t="shared" si="0"/>
        <v>26.826086956521738</v>
      </c>
      <c r="N8" s="127">
        <f t="shared" si="1"/>
        <v>7.5652173913043477</v>
      </c>
      <c r="O8" s="128">
        <f t="shared" ref="O8:P8" si="3">SUM(O5:O7)</f>
        <v>14536</v>
      </c>
      <c r="P8" s="128">
        <f t="shared" si="3"/>
        <v>3548</v>
      </c>
      <c r="Q8" s="127">
        <f t="shared" ref="Q8:R8" si="4">AVERAGE(Q5:Q7)</f>
        <v>24.536426536426536</v>
      </c>
      <c r="R8" s="140">
        <f t="shared" si="4"/>
        <v>5.9185999185999192</v>
      </c>
    </row>
    <row r="9" spans="1:18" x14ac:dyDescent="0.35">
      <c r="A9" s="53" t="s">
        <v>413</v>
      </c>
      <c r="B9" s="3" t="s">
        <v>241</v>
      </c>
      <c r="C9" s="54">
        <v>6</v>
      </c>
      <c r="D9" s="74">
        <f>IFERROR(VLOOKUP(B9,'[4]TC PC'!AM$5:AN$67,2,0),"0")</f>
        <v>6</v>
      </c>
      <c r="E9" s="74">
        <f>C9*120</f>
        <v>720</v>
      </c>
      <c r="F9" s="74">
        <f>IFERROR(VLOOKUP(B9,'[4]TC PC'!A$4:C$113,3,0),"0")</f>
        <v>812</v>
      </c>
      <c r="G9" s="74">
        <v>720</v>
      </c>
      <c r="H9" s="54">
        <f>C9*30</f>
        <v>180</v>
      </c>
      <c r="I9" s="54">
        <f>IFERROR(VLOOKUP(B9,'order Subzone'!$CA$7:$CB$45,2,0),"0")</f>
        <v>88</v>
      </c>
      <c r="J9" s="54">
        <v>50</v>
      </c>
      <c r="K9" s="126">
        <f>IFERROR(VLOOKUP(B9,'[4]TC PC'!AA$8:AD$70,2,0),"0")</f>
        <v>167</v>
      </c>
      <c r="L9" s="126">
        <f>IFERROR(VLOOKUP(B9,'[4]TC PC'!AA$8:AD$70,3,0),"0")</f>
        <v>34</v>
      </c>
      <c r="M9" s="126">
        <f t="shared" si="0"/>
        <v>27.833333333333332</v>
      </c>
      <c r="N9" s="126">
        <f t="shared" si="1"/>
        <v>5.666666666666667</v>
      </c>
      <c r="O9" s="54">
        <f>IFERROR(VLOOKUP(B9,'[4]TC PC'!A$4:C$113,2,0),"0")</f>
        <v>3574</v>
      </c>
      <c r="P9" s="54">
        <f>IFERROR(VLOOKUP(B9,'[4]TC PC'!A$4:C$113,3,0),"0")</f>
        <v>812</v>
      </c>
      <c r="Q9" s="126">
        <f>(O9/C9)/$R$2</f>
        <v>22.910256410256409</v>
      </c>
      <c r="R9" s="141">
        <f>(P9/C9)/$R$2</f>
        <v>5.2051282051282053</v>
      </c>
    </row>
    <row r="10" spans="1:18" s="5" customFormat="1" x14ac:dyDescent="0.35">
      <c r="A10" s="53" t="s">
        <v>413</v>
      </c>
      <c r="B10" s="3" t="s">
        <v>287</v>
      </c>
      <c r="C10" s="3">
        <v>1</v>
      </c>
      <c r="D10" s="7">
        <f>IFERROR(VLOOKUP(B10,'[4]TC PC'!AM$5:AN$67,2,0),"0")</f>
        <v>2</v>
      </c>
      <c r="E10" s="7">
        <f>C10*120</f>
        <v>120</v>
      </c>
      <c r="F10" s="7">
        <f>IFERROR(VLOOKUP(B10,'[4]TC PC'!A$4:C$113,3,0),"0")</f>
        <v>144</v>
      </c>
      <c r="G10" s="7">
        <v>480</v>
      </c>
      <c r="H10" s="3">
        <f>C10*30</f>
        <v>30</v>
      </c>
      <c r="I10" s="3">
        <f>IFERROR(VLOOKUP(B10,'order Subzone'!$CA$7:$CB$45,2,0),"0")</f>
        <v>4</v>
      </c>
      <c r="J10" s="3">
        <v>20</v>
      </c>
      <c r="K10" s="19">
        <f>IFERROR(VLOOKUP(B10,'[4]TC PC'!AA$8:AD$70,2,0),"0")</f>
        <v>26</v>
      </c>
      <c r="L10" s="19">
        <f>IFERROR(VLOOKUP(B10,'[4]TC PC'!AA$8:AD$70,3,0),"0")</f>
        <v>15</v>
      </c>
      <c r="M10" s="19">
        <f t="shared" si="0"/>
        <v>13</v>
      </c>
      <c r="N10" s="19">
        <f t="shared" si="1"/>
        <v>7.5</v>
      </c>
      <c r="O10" s="3">
        <f>IFERROR(VLOOKUP(B10,'[4]TC PC'!A$4:C$113,2,0),"0")</f>
        <v>365</v>
      </c>
      <c r="P10" s="3">
        <f>IFERROR(VLOOKUP(B10,'[4]TC PC'!A$4:C$113,3,0),"0")</f>
        <v>144</v>
      </c>
      <c r="Q10" s="19">
        <f>(O10/C10)/$R$2</f>
        <v>14.038461538461538</v>
      </c>
      <c r="R10" s="138">
        <f>(P10/C10)/$R$2</f>
        <v>5.5384615384615383</v>
      </c>
    </row>
    <row r="11" spans="1:18" x14ac:dyDescent="0.35">
      <c r="A11" s="53" t="s">
        <v>413</v>
      </c>
      <c r="B11" s="3" t="s">
        <v>431</v>
      </c>
      <c r="C11" s="3">
        <v>1</v>
      </c>
      <c r="D11" s="7">
        <f>IFERROR(VLOOKUP(B11,'[4]TC PC'!AM$5:AN$67,2,0),"0")</f>
        <v>1</v>
      </c>
      <c r="E11" s="7">
        <f>C11*120</f>
        <v>120</v>
      </c>
      <c r="F11" s="7">
        <f>IFERROR(VLOOKUP(B11,'[4]TC PC'!A$4:C$113,3,0),"0")</f>
        <v>56</v>
      </c>
      <c r="G11" s="7"/>
      <c r="H11" s="3">
        <f>C11*30</f>
        <v>30</v>
      </c>
      <c r="I11" s="3">
        <f>IFERROR(VLOOKUP(B11,'order Subzone'!$CA$7:$CB$45,2,0),"0")</f>
        <v>4</v>
      </c>
      <c r="J11" s="3"/>
      <c r="K11" s="19">
        <f>IFERROR(VLOOKUP(B11,'[4]TC PC'!AA$8:AD$70,2,0),"0")</f>
        <v>23</v>
      </c>
      <c r="L11" s="19">
        <f>IFERROR(VLOOKUP(B11,'[4]TC PC'!AA$8:AD$70,3,0),"0")</f>
        <v>2</v>
      </c>
      <c r="M11" s="19">
        <f t="shared" si="0"/>
        <v>23</v>
      </c>
      <c r="N11" s="19">
        <f t="shared" si="1"/>
        <v>2</v>
      </c>
      <c r="O11" s="3">
        <f>IFERROR(VLOOKUP(B11,'[4]TC PC'!A$4:C$113,2,0),"0")</f>
        <v>452</v>
      </c>
      <c r="P11" s="3">
        <f>IFERROR(VLOOKUP(B11,'[4]TC PC'!A$4:C$113,3,0),"0")</f>
        <v>56</v>
      </c>
      <c r="Q11" s="19">
        <f>(O11/C11)/$R$2</f>
        <v>17.384615384615383</v>
      </c>
      <c r="R11" s="138">
        <f>(P11/C11)/$R$2</f>
        <v>2.1538461538461537</v>
      </c>
    </row>
    <row r="12" spans="1:18" ht="15" thickBot="1" x14ac:dyDescent="0.4">
      <c r="A12" s="53" t="s">
        <v>413</v>
      </c>
      <c r="B12" s="3" t="s">
        <v>349</v>
      </c>
      <c r="C12" s="20">
        <v>2</v>
      </c>
      <c r="D12" s="73" t="str">
        <f>IFERROR(VLOOKUP(B12,'[4]TC PC'!AM$5:AN$67,2,0),"0")</f>
        <v>0</v>
      </c>
      <c r="E12" s="73">
        <f>C12*120</f>
        <v>240</v>
      </c>
      <c r="F12" s="73" t="str">
        <f>IFERROR(VLOOKUP(B12,'[4]TC PC'!A$4:C$113,3,0),"0")</f>
        <v>0</v>
      </c>
      <c r="G12" s="73"/>
      <c r="H12" s="20">
        <f>C12*30</f>
        <v>60</v>
      </c>
      <c r="I12" s="20">
        <f>IFERROR(VLOOKUP(B12,'order Subzone'!$CA$7:$CB$45,2,0),"0")</f>
        <v>2</v>
      </c>
      <c r="J12" s="20"/>
      <c r="K12" s="125" t="str">
        <f>IFERROR(VLOOKUP(B12,'[4]TC PC'!AA$8:AD$70,2,0),"0")</f>
        <v>0</v>
      </c>
      <c r="L12" s="125" t="str">
        <f>IFERROR(VLOOKUP(B12,'[4]TC PC'!AA$8:AD$70,3,0),"0")</f>
        <v>0</v>
      </c>
      <c r="M12" s="125" t="e">
        <f t="shared" si="0"/>
        <v>#DIV/0!</v>
      </c>
      <c r="N12" s="125" t="e">
        <f t="shared" si="1"/>
        <v>#DIV/0!</v>
      </c>
      <c r="O12" s="20" t="str">
        <f>IFERROR(VLOOKUP(B12,'[4]TC PC'!A$4:C$113,2,0),"0")</f>
        <v>0</v>
      </c>
      <c r="P12" s="20" t="str">
        <f>IFERROR(VLOOKUP(B12,'[4]TC PC'!A$4:C$113,3,0),"0")</f>
        <v>0</v>
      </c>
      <c r="Q12" s="125">
        <f>(O12/C12)/$R$2</f>
        <v>0</v>
      </c>
      <c r="R12" s="139">
        <f>(P12/C12)/$R$2</f>
        <v>0</v>
      </c>
    </row>
    <row r="13" spans="1:18" ht="15" thickBot="1" x14ac:dyDescent="0.4">
      <c r="A13" s="203" t="s">
        <v>645</v>
      </c>
      <c r="B13" s="204"/>
      <c r="C13" s="106">
        <f>SUM(C9:C12)</f>
        <v>10</v>
      </c>
      <c r="D13" s="107">
        <f>SUM(D9:D12)</f>
        <v>9</v>
      </c>
      <c r="E13" s="107">
        <f t="shared" ref="E13:L13" si="5">SUM(E9:E12)</f>
        <v>1200</v>
      </c>
      <c r="F13" s="107">
        <f t="shared" si="5"/>
        <v>1012</v>
      </c>
      <c r="G13" s="107">
        <f t="shared" si="5"/>
        <v>1200</v>
      </c>
      <c r="H13" s="107">
        <f t="shared" si="5"/>
        <v>300</v>
      </c>
      <c r="I13" s="107">
        <f t="shared" si="5"/>
        <v>98</v>
      </c>
      <c r="J13" s="107">
        <f t="shared" si="5"/>
        <v>70</v>
      </c>
      <c r="K13" s="107">
        <f t="shared" si="5"/>
        <v>216</v>
      </c>
      <c r="L13" s="107">
        <f t="shared" si="5"/>
        <v>51</v>
      </c>
      <c r="M13" s="107">
        <f t="shared" si="0"/>
        <v>24</v>
      </c>
      <c r="N13" s="107">
        <f t="shared" si="1"/>
        <v>5.666666666666667</v>
      </c>
      <c r="O13" s="128">
        <f t="shared" ref="O13:P13" si="6">SUM(O9:O12)</f>
        <v>4391</v>
      </c>
      <c r="P13" s="128">
        <f t="shared" si="6"/>
        <v>1012</v>
      </c>
      <c r="Q13" s="107">
        <f t="shared" ref="Q13:R13" si="7">AVERAGE(Q9:Q12)</f>
        <v>13.583333333333332</v>
      </c>
      <c r="R13" s="142">
        <f t="shared" si="7"/>
        <v>3.2243589743589745</v>
      </c>
    </row>
    <row r="14" spans="1:18" x14ac:dyDescent="0.35">
      <c r="A14" s="53" t="s">
        <v>666</v>
      </c>
      <c r="B14" s="3" t="s">
        <v>181</v>
      </c>
      <c r="C14" s="54">
        <v>4</v>
      </c>
      <c r="D14" s="74">
        <f>IFERROR(VLOOKUP(B14,'[4]TC PC'!AM$5:AN$67,2,0),"0")</f>
        <v>6</v>
      </c>
      <c r="E14" s="74">
        <f>C14*120</f>
        <v>480</v>
      </c>
      <c r="F14" s="74">
        <f>IFERROR(VLOOKUP(B14,'[4]TC PC'!A$4:C$113,3,0),"0")</f>
        <v>563</v>
      </c>
      <c r="G14" s="74">
        <v>108</v>
      </c>
      <c r="H14" s="54">
        <f>C14*30</f>
        <v>120</v>
      </c>
      <c r="I14" s="54" t="str">
        <f>IFERROR(VLOOKUP(B14,'order Subzone'!$CA$7:$CB$45,2,0),"0")</f>
        <v>0</v>
      </c>
      <c r="J14" s="54">
        <v>30</v>
      </c>
      <c r="K14" s="126">
        <f>IFERROR(VLOOKUP(B14,'[4]TC PC'!AA$8:AD$70,2,0),"0")</f>
        <v>202</v>
      </c>
      <c r="L14" s="126">
        <f>IFERROR(VLOOKUP(B14,'[4]TC PC'!AA$8:AD$70,3,0),"0")</f>
        <v>21</v>
      </c>
      <c r="M14" s="126">
        <f t="shared" si="0"/>
        <v>33.666666666666664</v>
      </c>
      <c r="N14" s="126">
        <f t="shared" si="1"/>
        <v>3.5</v>
      </c>
      <c r="O14" s="54">
        <f>IFERROR(VLOOKUP(B14,'[4]TC PC'!A$4:C$113,2,0),"0")</f>
        <v>3576</v>
      </c>
      <c r="P14" s="54">
        <f>IFERROR(VLOOKUP(B14,'[4]TC PC'!A$4:C$113,3,0),"0")</f>
        <v>563</v>
      </c>
      <c r="Q14" s="126">
        <f>(O14/C14)/$R$2</f>
        <v>34.384615384615387</v>
      </c>
      <c r="R14" s="141">
        <f>(P14/C14)/$R$2</f>
        <v>5.4134615384615383</v>
      </c>
    </row>
    <row r="15" spans="1:18" x14ac:dyDescent="0.35">
      <c r="A15" s="53" t="s">
        <v>666</v>
      </c>
      <c r="B15" s="3" t="s">
        <v>42</v>
      </c>
      <c r="C15" s="3">
        <v>5</v>
      </c>
      <c r="D15" s="7">
        <f>IFERROR(VLOOKUP(B15,'[4]TC PC'!AM$5:AN$67,2,0),"0")</f>
        <v>5</v>
      </c>
      <c r="E15" s="7">
        <f>C15*120</f>
        <v>600</v>
      </c>
      <c r="F15" s="7">
        <f>IFERROR(VLOOKUP(B15,'[4]TC PC'!A$4:C$113,3,0),"0")</f>
        <v>456</v>
      </c>
      <c r="G15" s="7">
        <v>580</v>
      </c>
      <c r="H15" s="3">
        <f>C15*30</f>
        <v>150</v>
      </c>
      <c r="I15" s="3" t="str">
        <f>IFERROR(VLOOKUP(B15,'order Subzone'!$CA$7:$CB$45,2,0),"0")</f>
        <v>0</v>
      </c>
      <c r="J15" s="3">
        <v>75</v>
      </c>
      <c r="K15" s="19">
        <f>IFERROR(VLOOKUP(B15,'[4]TC PC'!AA$8:AD$70,2,0),"0")</f>
        <v>124</v>
      </c>
      <c r="L15" s="19">
        <f>IFERROR(VLOOKUP(B15,'[4]TC PC'!AA$8:AD$70,3,0),"0")</f>
        <v>18</v>
      </c>
      <c r="M15" s="19">
        <f t="shared" si="0"/>
        <v>24.8</v>
      </c>
      <c r="N15" s="19">
        <f t="shared" si="1"/>
        <v>3.6</v>
      </c>
      <c r="O15" s="3">
        <f>IFERROR(VLOOKUP(B15,'[4]TC PC'!A$4:C$113,2,0),"0")</f>
        <v>2723</v>
      </c>
      <c r="P15" s="3">
        <f>IFERROR(VLOOKUP(B15,'[4]TC PC'!A$4:C$113,3,0),"0")</f>
        <v>456</v>
      </c>
      <c r="Q15" s="19">
        <f>(O15/C15)/$R$2</f>
        <v>20.946153846153848</v>
      </c>
      <c r="R15" s="138">
        <f>(P15/C15)/$R$2</f>
        <v>3.5076923076923077</v>
      </c>
    </row>
    <row r="16" spans="1:18" ht="15" thickBot="1" x14ac:dyDescent="0.4">
      <c r="A16" s="53" t="s">
        <v>666</v>
      </c>
      <c r="B16" s="3" t="s">
        <v>203</v>
      </c>
      <c r="C16" s="20">
        <v>1</v>
      </c>
      <c r="D16" s="73">
        <f>IFERROR(VLOOKUP(B16,'[4]TC PC'!AM$5:AN$67,2,0),"0")</f>
        <v>2</v>
      </c>
      <c r="E16" s="73">
        <f>C16*120</f>
        <v>120</v>
      </c>
      <c r="F16" s="73">
        <f>IFERROR(VLOOKUP(B16,'[4]TC PC'!A$4:C$113,3,0),"0")</f>
        <v>54</v>
      </c>
      <c r="G16" s="73"/>
      <c r="H16" s="20">
        <f>C16*30</f>
        <v>30</v>
      </c>
      <c r="I16" s="20" t="str">
        <f>IFERROR(VLOOKUP(B16,'order Subzone'!$CA$7:$CB$45,2,0),"0")</f>
        <v>0</v>
      </c>
      <c r="J16" s="20"/>
      <c r="K16" s="125">
        <f>IFERROR(VLOOKUP(B16,'[4]TC PC'!AA$8:AD$70,2,0),"0")</f>
        <v>43</v>
      </c>
      <c r="L16" s="125">
        <f>IFERROR(VLOOKUP(B16,'[4]TC PC'!AA$8:AD$70,3,0),"0")</f>
        <v>9</v>
      </c>
      <c r="M16" s="125">
        <f t="shared" si="0"/>
        <v>21.5</v>
      </c>
      <c r="N16" s="125">
        <f t="shared" si="1"/>
        <v>4.5</v>
      </c>
      <c r="O16" s="20">
        <f>IFERROR(VLOOKUP(B16,'[4]TC PC'!A$4:C$113,2,0),"0")</f>
        <v>450</v>
      </c>
      <c r="P16" s="20">
        <f>IFERROR(VLOOKUP(B16,'[4]TC PC'!A$4:C$113,3,0),"0")</f>
        <v>54</v>
      </c>
      <c r="Q16" s="125">
        <f>(O16/C16)/$R$2</f>
        <v>17.307692307692307</v>
      </c>
      <c r="R16" s="139">
        <f>(P16/C16)/$R$2</f>
        <v>2.0769230769230771</v>
      </c>
    </row>
    <row r="17" spans="1:18" ht="15" thickBot="1" x14ac:dyDescent="0.4">
      <c r="A17" s="203" t="s">
        <v>666</v>
      </c>
      <c r="B17" s="204"/>
      <c r="C17" s="106">
        <f>SUM(C14:C16)</f>
        <v>10</v>
      </c>
      <c r="D17" s="107">
        <f t="shared" ref="D17:L17" si="8">SUM(D14:D16)</f>
        <v>13</v>
      </c>
      <c r="E17" s="107">
        <f t="shared" si="8"/>
        <v>1200</v>
      </c>
      <c r="F17" s="107">
        <f t="shared" si="8"/>
        <v>1073</v>
      </c>
      <c r="G17" s="107">
        <f t="shared" si="8"/>
        <v>688</v>
      </c>
      <c r="H17" s="107">
        <f t="shared" si="8"/>
        <v>300</v>
      </c>
      <c r="I17" s="107">
        <f t="shared" si="8"/>
        <v>0</v>
      </c>
      <c r="J17" s="107">
        <f t="shared" si="8"/>
        <v>105</v>
      </c>
      <c r="K17" s="127">
        <f t="shared" si="8"/>
        <v>369</v>
      </c>
      <c r="L17" s="127">
        <f t="shared" si="8"/>
        <v>48</v>
      </c>
      <c r="M17" s="127">
        <f t="shared" si="0"/>
        <v>28.384615384615383</v>
      </c>
      <c r="N17" s="127">
        <f t="shared" si="1"/>
        <v>3.6923076923076925</v>
      </c>
      <c r="O17" s="128">
        <f t="shared" ref="O17:P17" si="9">SUM(O14:O16)</f>
        <v>6749</v>
      </c>
      <c r="P17" s="128">
        <f t="shared" si="9"/>
        <v>1073</v>
      </c>
      <c r="Q17" s="127">
        <f t="shared" ref="Q17:R17" si="10">AVERAGE(Q14:Q16)</f>
        <v>24.212820512820514</v>
      </c>
      <c r="R17" s="140">
        <f t="shared" si="10"/>
        <v>3.6660256410256409</v>
      </c>
    </row>
    <row r="18" spans="1:18" x14ac:dyDescent="0.35">
      <c r="A18" s="53" t="s">
        <v>667</v>
      </c>
      <c r="B18" s="3" t="s">
        <v>2</v>
      </c>
      <c r="C18" s="54">
        <v>8</v>
      </c>
      <c r="D18" s="74">
        <f>IFERROR(VLOOKUP(B18,'[4]TC PC'!AM$5:AN$67,2,0),"0")</f>
        <v>9</v>
      </c>
      <c r="E18" s="74">
        <f t="shared" ref="E18:E23" si="11">C18*120</f>
        <v>960</v>
      </c>
      <c r="F18" s="74">
        <f>IFERROR(VLOOKUP(B18,'[4]TC PC'!A$4:C$113,3,0),"0")</f>
        <v>1281</v>
      </c>
      <c r="G18" s="74">
        <v>650</v>
      </c>
      <c r="H18" s="54">
        <f t="shared" ref="H18:H23" si="12">C18*30</f>
        <v>240</v>
      </c>
      <c r="I18" s="54">
        <f>IFERROR(VLOOKUP(B18,'order Subzone'!$CA$7:$CB$45,2,0),"0")</f>
        <v>113</v>
      </c>
      <c r="J18" s="54">
        <v>120</v>
      </c>
      <c r="K18" s="126">
        <f>IFERROR(VLOOKUP(B18,'[4]TC PC'!AA$8:AD$70,2,0),"0")</f>
        <v>233</v>
      </c>
      <c r="L18" s="126">
        <f>IFERROR(VLOOKUP(B18,'[4]TC PC'!AA$8:AD$70,3,0),"0")</f>
        <v>46</v>
      </c>
      <c r="M18" s="126">
        <f t="shared" si="0"/>
        <v>25.888888888888889</v>
      </c>
      <c r="N18" s="126">
        <f t="shared" si="1"/>
        <v>5.1111111111111107</v>
      </c>
      <c r="O18" s="54">
        <f>IFERROR(VLOOKUP(B18,'[4]TC PC'!A$4:C$113,2,0),"0")</f>
        <v>5667</v>
      </c>
      <c r="P18" s="54">
        <f>IFERROR(VLOOKUP(B18,'[4]TC PC'!A$4:C$113,3,0),"0")</f>
        <v>1281</v>
      </c>
      <c r="Q18" s="126">
        <f t="shared" ref="Q18:Q23" si="13">(O18/C18)/$R$2</f>
        <v>27.245192307692307</v>
      </c>
      <c r="R18" s="141">
        <f t="shared" ref="R18:R23" si="14">(P18/C18)/$R$2</f>
        <v>6.1586538461538458</v>
      </c>
    </row>
    <row r="19" spans="1:18" x14ac:dyDescent="0.35">
      <c r="A19" s="53" t="s">
        <v>667</v>
      </c>
      <c r="B19" s="3" t="s">
        <v>39</v>
      </c>
      <c r="C19" s="3">
        <v>6</v>
      </c>
      <c r="D19" s="7">
        <f>IFERROR(VLOOKUP(B19,'[4]TC PC'!AM$5:AN$67,2,0),"0")</f>
        <v>6</v>
      </c>
      <c r="E19" s="7">
        <f t="shared" si="11"/>
        <v>720</v>
      </c>
      <c r="F19" s="7">
        <f>IFERROR(VLOOKUP(B19,'[4]TC PC'!A$4:C$113,3,0),"0")</f>
        <v>643</v>
      </c>
      <c r="G19" s="7">
        <v>450</v>
      </c>
      <c r="H19" s="3">
        <f t="shared" si="12"/>
        <v>180</v>
      </c>
      <c r="I19" s="3">
        <f>IFERROR(VLOOKUP(B19,'order Subzone'!$CA$7:$CB$45,2,0),"0")</f>
        <v>6</v>
      </c>
      <c r="J19" s="3">
        <v>100</v>
      </c>
      <c r="K19" s="19">
        <f>IFERROR(VLOOKUP(B19,'[4]TC PC'!AA$8:AD$70,2,0),"0")</f>
        <v>161</v>
      </c>
      <c r="L19" s="19">
        <f>IFERROR(VLOOKUP(B19,'[4]TC PC'!AA$8:AD$70,3,0),"0")</f>
        <v>36</v>
      </c>
      <c r="M19" s="19">
        <f t="shared" si="0"/>
        <v>26.833333333333332</v>
      </c>
      <c r="N19" s="19">
        <f t="shared" si="1"/>
        <v>6</v>
      </c>
      <c r="O19" s="3">
        <f>IFERROR(VLOOKUP(B19,'[4]TC PC'!A$4:C$113,2,0),"0")</f>
        <v>2876</v>
      </c>
      <c r="P19" s="3">
        <f>IFERROR(VLOOKUP(B19,'[4]TC PC'!A$4:C$113,3,0),"0")</f>
        <v>643</v>
      </c>
      <c r="Q19" s="19">
        <f t="shared" si="13"/>
        <v>18.435897435897434</v>
      </c>
      <c r="R19" s="138">
        <f t="shared" si="14"/>
        <v>4.1217948717948723</v>
      </c>
    </row>
    <row r="20" spans="1:18" x14ac:dyDescent="0.35">
      <c r="A20" s="53" t="s">
        <v>667</v>
      </c>
      <c r="B20" s="3" t="s">
        <v>85</v>
      </c>
      <c r="C20" s="3">
        <v>1</v>
      </c>
      <c r="D20" s="7" t="str">
        <f>IFERROR(VLOOKUP(B20,'[4]TC PC'!AM$5:AN$67,2,0),"0")</f>
        <v>0</v>
      </c>
      <c r="E20" s="7">
        <f t="shared" si="11"/>
        <v>120</v>
      </c>
      <c r="F20" s="7">
        <f>IFERROR(VLOOKUP(B20,'[4]TC PC'!A$4:C$113,3,0),"0")</f>
        <v>0</v>
      </c>
      <c r="G20" s="7"/>
      <c r="H20" s="3">
        <f t="shared" si="12"/>
        <v>30</v>
      </c>
      <c r="I20" s="3" t="str">
        <f>IFERROR(VLOOKUP(B20,'order Subzone'!$CA$7:$CB$45,2,0),"0")</f>
        <v>0</v>
      </c>
      <c r="J20" s="3"/>
      <c r="K20" s="19">
        <f>IFERROR(VLOOKUP(B20,'[4]TC PC'!AA$8:AD$70,2,0),"0")</f>
        <v>0</v>
      </c>
      <c r="L20" s="19">
        <f>IFERROR(VLOOKUP(B20,'[4]TC PC'!AA$8:AD$70,3,0),"0")</f>
        <v>0</v>
      </c>
      <c r="M20" s="19" t="e">
        <f t="shared" si="0"/>
        <v>#DIV/0!</v>
      </c>
      <c r="N20" s="19" t="e">
        <f t="shared" si="1"/>
        <v>#DIV/0!</v>
      </c>
      <c r="O20" s="3">
        <f>IFERROR(VLOOKUP(B20,'[4]TC PC'!A$4:C$113,2,0),"0")</f>
        <v>0</v>
      </c>
      <c r="P20" s="3">
        <f>IFERROR(VLOOKUP(B20,'[4]TC PC'!A$4:C$113,3,0),"0")</f>
        <v>0</v>
      </c>
      <c r="Q20" s="19">
        <f t="shared" si="13"/>
        <v>0</v>
      </c>
      <c r="R20" s="138">
        <f t="shared" si="14"/>
        <v>0</v>
      </c>
    </row>
    <row r="21" spans="1:18" x14ac:dyDescent="0.35">
      <c r="A21" s="53" t="s">
        <v>667</v>
      </c>
      <c r="B21" s="3" t="s">
        <v>40</v>
      </c>
      <c r="C21" s="3">
        <v>5</v>
      </c>
      <c r="D21" s="7">
        <f>IFERROR(VLOOKUP(B21,'[4]TC PC'!AM$5:AN$67,2,0),"0")</f>
        <v>3</v>
      </c>
      <c r="E21" s="7">
        <f t="shared" si="11"/>
        <v>600</v>
      </c>
      <c r="F21" s="7">
        <f>IFERROR(VLOOKUP(B21,'[4]TC PC'!A$4:C$113,3,0),"0")</f>
        <v>353</v>
      </c>
      <c r="G21" s="7">
        <v>300</v>
      </c>
      <c r="H21" s="3">
        <f t="shared" si="12"/>
        <v>150</v>
      </c>
      <c r="I21" s="3">
        <f>IFERROR(VLOOKUP(B21,'order Subzone'!$CA$7:$CB$45,2,0),"0")</f>
        <v>11</v>
      </c>
      <c r="J21" s="3">
        <v>80</v>
      </c>
      <c r="K21" s="19">
        <f>IFERROR(VLOOKUP(B21,'[4]TC PC'!AA$8:AD$70,2,0),"0")</f>
        <v>49</v>
      </c>
      <c r="L21" s="19">
        <f>IFERROR(VLOOKUP(B21,'[4]TC PC'!AA$8:AD$70,3,0),"0")</f>
        <v>7</v>
      </c>
      <c r="M21" s="19">
        <f t="shared" si="0"/>
        <v>16.333333333333332</v>
      </c>
      <c r="N21" s="19">
        <f t="shared" si="1"/>
        <v>2.3333333333333335</v>
      </c>
      <c r="O21" s="3">
        <f>IFERROR(VLOOKUP(B21,'[4]TC PC'!A$4:C$113,2,0),"0")</f>
        <v>1785</v>
      </c>
      <c r="P21" s="3">
        <f>IFERROR(VLOOKUP(B21,'[4]TC PC'!A$4:C$113,3,0),"0")</f>
        <v>353</v>
      </c>
      <c r="Q21" s="19">
        <f t="shared" si="13"/>
        <v>13.73076923076923</v>
      </c>
      <c r="R21" s="138">
        <f t="shared" si="14"/>
        <v>2.7153846153846151</v>
      </c>
    </row>
    <row r="22" spans="1:18" x14ac:dyDescent="0.35">
      <c r="A22" s="53" t="s">
        <v>667</v>
      </c>
      <c r="B22" s="3" t="s">
        <v>41</v>
      </c>
      <c r="C22" s="3">
        <v>8</v>
      </c>
      <c r="D22" s="7">
        <f>IFERROR(VLOOKUP(B22,'[4]TC PC'!AM$5:AN$67,2,0),"0")</f>
        <v>7</v>
      </c>
      <c r="E22" s="7">
        <f t="shared" si="11"/>
        <v>960</v>
      </c>
      <c r="F22" s="7">
        <f>IFERROR(VLOOKUP(B22,'[4]TC PC'!A$4:C$113,3,0),"0")</f>
        <v>1334</v>
      </c>
      <c r="G22" s="7">
        <v>840</v>
      </c>
      <c r="H22" s="3">
        <f t="shared" si="12"/>
        <v>240</v>
      </c>
      <c r="I22" s="3" t="str">
        <f>IFERROR(VLOOKUP(B22,'order Subzone'!$CA$7:$CB$45,2,0),"0")</f>
        <v>0</v>
      </c>
      <c r="J22" s="3">
        <v>180</v>
      </c>
      <c r="K22" s="19">
        <f>IFERROR(VLOOKUP(B22,'[4]TC PC'!AA$8:AD$70,2,0),"0")</f>
        <v>184</v>
      </c>
      <c r="L22" s="19">
        <f>IFERROR(VLOOKUP(B22,'[4]TC PC'!AA$8:AD$70,3,0),"0")</f>
        <v>39</v>
      </c>
      <c r="M22" s="19">
        <f t="shared" si="0"/>
        <v>26.285714285714285</v>
      </c>
      <c r="N22" s="19">
        <f t="shared" si="1"/>
        <v>5.5714285714285712</v>
      </c>
      <c r="O22" s="3">
        <f>IFERROR(VLOOKUP(B22,'[4]TC PC'!A$4:C$113,2,0),"0")</f>
        <v>5771</v>
      </c>
      <c r="P22" s="3">
        <f>IFERROR(VLOOKUP(B22,'[4]TC PC'!A$4:C$113,3,0),"0")</f>
        <v>1334</v>
      </c>
      <c r="Q22" s="19">
        <f t="shared" si="13"/>
        <v>27.745192307692307</v>
      </c>
      <c r="R22" s="138">
        <f t="shared" si="14"/>
        <v>6.4134615384615383</v>
      </c>
    </row>
    <row r="23" spans="1:18" ht="15" thickBot="1" x14ac:dyDescent="0.4">
      <c r="A23" s="53" t="s">
        <v>667</v>
      </c>
      <c r="B23" s="3" t="s">
        <v>98</v>
      </c>
      <c r="C23" s="20">
        <v>3</v>
      </c>
      <c r="D23" s="73">
        <f>IFERROR(VLOOKUP(B23,'[4]TC PC'!AM$5:AN$67,2,0),"0")</f>
        <v>2</v>
      </c>
      <c r="E23" s="73">
        <f t="shared" si="11"/>
        <v>360</v>
      </c>
      <c r="F23" s="73">
        <f>IFERROR(VLOOKUP(B23,'[4]TC PC'!A$4:C$113,3,0),"0")</f>
        <v>260</v>
      </c>
      <c r="G23" s="73">
        <v>240</v>
      </c>
      <c r="H23" s="20">
        <f t="shared" si="12"/>
        <v>90</v>
      </c>
      <c r="I23" s="20">
        <f>IFERROR(VLOOKUP(B23,'order Subzone'!$CA$7:$CB$45,2,0),"0")</f>
        <v>3</v>
      </c>
      <c r="J23" s="20">
        <v>60</v>
      </c>
      <c r="K23" s="125">
        <f>IFERROR(VLOOKUP(B23,'[4]TC PC'!AA$8:AD$70,2,0),"0")</f>
        <v>70</v>
      </c>
      <c r="L23" s="125">
        <f>IFERROR(VLOOKUP(B23,'[4]TC PC'!AA$8:AD$70,3,0),"0")</f>
        <v>14</v>
      </c>
      <c r="M23" s="125">
        <f t="shared" si="0"/>
        <v>35</v>
      </c>
      <c r="N23" s="125">
        <f t="shared" si="1"/>
        <v>7</v>
      </c>
      <c r="O23" s="20">
        <f>IFERROR(VLOOKUP(B23,'[4]TC PC'!A$4:C$113,2,0),"0")</f>
        <v>1315</v>
      </c>
      <c r="P23" s="20">
        <f>IFERROR(VLOOKUP(B23,'[4]TC PC'!A$4:C$113,3,0),"0")</f>
        <v>260</v>
      </c>
      <c r="Q23" s="125">
        <f t="shared" si="13"/>
        <v>16.858974358974358</v>
      </c>
      <c r="R23" s="139">
        <f t="shared" si="14"/>
        <v>3.3333333333333335</v>
      </c>
    </row>
    <row r="24" spans="1:18" ht="15" thickBot="1" x14ac:dyDescent="0.4">
      <c r="A24" s="203" t="s">
        <v>668</v>
      </c>
      <c r="B24" s="204"/>
      <c r="C24" s="106">
        <f>SUM(C18:C23)</f>
        <v>31</v>
      </c>
      <c r="D24" s="106">
        <f t="shared" ref="D24:L24" si="15">SUM(D18:D23)</f>
        <v>27</v>
      </c>
      <c r="E24" s="106">
        <f t="shared" si="15"/>
        <v>3720</v>
      </c>
      <c r="F24" s="106">
        <f t="shared" si="15"/>
        <v>3871</v>
      </c>
      <c r="G24" s="106">
        <f t="shared" si="15"/>
        <v>2480</v>
      </c>
      <c r="H24" s="106">
        <f t="shared" si="15"/>
        <v>930</v>
      </c>
      <c r="I24" s="106">
        <f t="shared" si="15"/>
        <v>133</v>
      </c>
      <c r="J24" s="106">
        <f t="shared" si="15"/>
        <v>540</v>
      </c>
      <c r="K24" s="106">
        <f t="shared" si="15"/>
        <v>697</v>
      </c>
      <c r="L24" s="106">
        <f t="shared" si="15"/>
        <v>142</v>
      </c>
      <c r="M24" s="127">
        <f t="shared" si="0"/>
        <v>25.814814814814813</v>
      </c>
      <c r="N24" s="127">
        <f t="shared" si="1"/>
        <v>5.2592592592592595</v>
      </c>
      <c r="O24" s="128">
        <f t="shared" ref="O24:P24" si="16">SUM(O18:O23)</f>
        <v>17414</v>
      </c>
      <c r="P24" s="128">
        <f t="shared" si="16"/>
        <v>3871</v>
      </c>
      <c r="Q24" s="127">
        <f t="shared" ref="Q24:R24" si="17">AVERAGE(Q18:Q23)</f>
        <v>17.336004273504273</v>
      </c>
      <c r="R24" s="140">
        <f t="shared" si="17"/>
        <v>3.7904380341880337</v>
      </c>
    </row>
    <row r="25" spans="1:18" x14ac:dyDescent="0.35">
      <c r="A25" s="53" t="s">
        <v>414</v>
      </c>
      <c r="B25" s="3" t="s">
        <v>290</v>
      </c>
      <c r="C25" s="54">
        <v>4</v>
      </c>
      <c r="D25" s="74">
        <f>IFERROR(VLOOKUP(B25,'[4]TC PC'!AM$5:AN$67,2,0),"0")</f>
        <v>3</v>
      </c>
      <c r="E25" s="74">
        <f>C25*120</f>
        <v>480</v>
      </c>
      <c r="F25" s="74">
        <f>IFERROR(VLOOKUP(B25,'[4]TC PC'!A$4:C$113,3,0),"0")</f>
        <v>311</v>
      </c>
      <c r="G25" s="74">
        <v>275</v>
      </c>
      <c r="H25" s="54">
        <f>C25*30</f>
        <v>120</v>
      </c>
      <c r="I25" s="54">
        <f>IFERROR(VLOOKUP(B25,'order Subzone'!$CA$7:$CB$45,2,0),"0")</f>
        <v>39</v>
      </c>
      <c r="J25" s="54">
        <v>75</v>
      </c>
      <c r="K25" s="126">
        <f>IFERROR(VLOOKUP(B25,'[4]TC PC'!AA$8:AD$70,2,0),"0")</f>
        <v>77</v>
      </c>
      <c r="L25" s="126">
        <f>IFERROR(VLOOKUP(B25,'[4]TC PC'!AA$8:AD$70,3,0),"0")</f>
        <v>15</v>
      </c>
      <c r="M25" s="126">
        <f t="shared" si="0"/>
        <v>25.666666666666668</v>
      </c>
      <c r="N25" s="126">
        <f t="shared" si="1"/>
        <v>5</v>
      </c>
      <c r="O25" s="54">
        <f>IFERROR(VLOOKUP(B25,'[4]TC PC'!A$4:C$113,2,0),"0")</f>
        <v>2298</v>
      </c>
      <c r="P25" s="54">
        <f>IFERROR(VLOOKUP(B25,'[4]TC PC'!A$4:C$113,3,0),"0")</f>
        <v>311</v>
      </c>
      <c r="Q25" s="126">
        <f>(O25/C25)/$R$2</f>
        <v>22.096153846153847</v>
      </c>
      <c r="R25" s="141">
        <f>(P25/C25)/$R$2</f>
        <v>2.9903846153846154</v>
      </c>
    </row>
    <row r="26" spans="1:18" x14ac:dyDescent="0.35">
      <c r="A26" s="53" t="s">
        <v>414</v>
      </c>
      <c r="B26" s="3" t="s">
        <v>207</v>
      </c>
      <c r="C26" s="3">
        <v>4</v>
      </c>
      <c r="D26" s="7">
        <f>IFERROR(VLOOKUP(B26,'[4]TC PC'!AM$5:AN$67,2,0),"0")</f>
        <v>6</v>
      </c>
      <c r="E26" s="7">
        <f>C26*120</f>
        <v>480</v>
      </c>
      <c r="F26" s="7">
        <f>IFERROR(VLOOKUP(B26,'[4]TC PC'!A$4:C$113,3,0),"0")</f>
        <v>235</v>
      </c>
      <c r="G26" s="7">
        <v>275</v>
      </c>
      <c r="H26" s="3">
        <f>C26*30</f>
        <v>120</v>
      </c>
      <c r="I26" s="3">
        <f>IFERROR(VLOOKUP(B26,'order Subzone'!$CA$7:$CB$45,2,0),"0")</f>
        <v>16</v>
      </c>
      <c r="J26" s="3">
        <v>75</v>
      </c>
      <c r="K26" s="19">
        <f>IFERROR(VLOOKUP(B26,'[4]TC PC'!AA$8:AD$70,2,0),"0")</f>
        <v>123</v>
      </c>
      <c r="L26" s="19">
        <f>IFERROR(VLOOKUP(B26,'[4]TC PC'!AA$8:AD$70,3,0),"0")</f>
        <v>20</v>
      </c>
      <c r="M26" s="19">
        <f t="shared" si="0"/>
        <v>20.5</v>
      </c>
      <c r="N26" s="19">
        <f t="shared" si="1"/>
        <v>3.3333333333333335</v>
      </c>
      <c r="O26" s="3">
        <f>IFERROR(VLOOKUP(B26,'[4]TC PC'!A$4:C$113,2,0),"0")</f>
        <v>1614</v>
      </c>
      <c r="P26" s="3">
        <f>IFERROR(VLOOKUP(B26,'[4]TC PC'!A$4:C$113,3,0),"0")</f>
        <v>235</v>
      </c>
      <c r="Q26" s="19">
        <f>(O26/C26)/$R$2</f>
        <v>15.51923076923077</v>
      </c>
      <c r="R26" s="138">
        <f>(P26/C26)/$R$2</f>
        <v>2.2596153846153846</v>
      </c>
    </row>
    <row r="27" spans="1:18" ht="15" thickBot="1" x14ac:dyDescent="0.4">
      <c r="A27" s="53" t="s">
        <v>414</v>
      </c>
      <c r="B27" s="3" t="s">
        <v>205</v>
      </c>
      <c r="C27" s="20">
        <v>10</v>
      </c>
      <c r="D27" s="73">
        <f>IFERROR(VLOOKUP(B27,'[4]TC PC'!AM$5:AN$67,2,0),"0")</f>
        <v>12</v>
      </c>
      <c r="E27" s="73">
        <f>C27*120</f>
        <v>1200</v>
      </c>
      <c r="F27" s="73">
        <f>IFERROR(VLOOKUP(B27,'[4]TC PC'!A$4:C$113,3,0),"0")</f>
        <v>474</v>
      </c>
      <c r="G27" s="73">
        <v>500</v>
      </c>
      <c r="H27" s="20">
        <f>C27*30</f>
        <v>300</v>
      </c>
      <c r="I27" s="20">
        <f>IFERROR(VLOOKUP(B27,'order Subzone'!$CA$7:$CB$45,2,0),"0")</f>
        <v>53</v>
      </c>
      <c r="J27" s="20">
        <v>150</v>
      </c>
      <c r="K27" s="125">
        <f>IFERROR(VLOOKUP(B27,'[4]TC PC'!AA$8:AD$70,2,0),"0")</f>
        <v>253</v>
      </c>
      <c r="L27" s="125">
        <f>IFERROR(VLOOKUP(B27,'[4]TC PC'!AA$8:AD$70,3,0),"0")</f>
        <v>20</v>
      </c>
      <c r="M27" s="125">
        <f t="shared" si="0"/>
        <v>21.083333333333332</v>
      </c>
      <c r="N27" s="125">
        <f t="shared" si="1"/>
        <v>1.6666666666666667</v>
      </c>
      <c r="O27" s="20">
        <f>IFERROR(VLOOKUP(B27,'[4]TC PC'!A$4:C$113,2,0),"0")</f>
        <v>4896</v>
      </c>
      <c r="P27" s="20">
        <f>IFERROR(VLOOKUP(B27,'[4]TC PC'!A$4:C$113,3,0),"0")</f>
        <v>474</v>
      </c>
      <c r="Q27" s="125">
        <f>(O27/C27)/$R$2</f>
        <v>18.830769230769231</v>
      </c>
      <c r="R27" s="139">
        <f>(P27/C27)/$R$2</f>
        <v>1.823076923076923</v>
      </c>
    </row>
    <row r="28" spans="1:18" ht="15" thickBot="1" x14ac:dyDescent="0.4">
      <c r="A28" s="203" t="s">
        <v>696</v>
      </c>
      <c r="B28" s="204"/>
      <c r="C28" s="106">
        <f>SUM(C25:C27)</f>
        <v>18</v>
      </c>
      <c r="D28" s="107">
        <f t="shared" ref="D28:L28" si="18">SUM(D25:D27)</f>
        <v>21</v>
      </c>
      <c r="E28" s="107">
        <f t="shared" si="18"/>
        <v>2160</v>
      </c>
      <c r="F28" s="107">
        <f t="shared" si="18"/>
        <v>1020</v>
      </c>
      <c r="G28" s="107">
        <f t="shared" si="18"/>
        <v>1050</v>
      </c>
      <c r="H28" s="107">
        <f t="shared" si="18"/>
        <v>540</v>
      </c>
      <c r="I28" s="107">
        <f t="shared" si="18"/>
        <v>108</v>
      </c>
      <c r="J28" s="107">
        <f t="shared" si="18"/>
        <v>300</v>
      </c>
      <c r="K28" s="127">
        <f t="shared" si="18"/>
        <v>453</v>
      </c>
      <c r="L28" s="127">
        <f t="shared" si="18"/>
        <v>55</v>
      </c>
      <c r="M28" s="127">
        <f t="shared" si="0"/>
        <v>21.571428571428573</v>
      </c>
      <c r="N28" s="127">
        <f t="shared" si="1"/>
        <v>2.6190476190476191</v>
      </c>
      <c r="O28" s="128">
        <f t="shared" ref="O28:P28" si="19">SUM(O25:O27)</f>
        <v>8808</v>
      </c>
      <c r="P28" s="128">
        <f t="shared" si="19"/>
        <v>1020</v>
      </c>
      <c r="Q28" s="127">
        <f t="shared" ref="Q28:R28" si="20">AVERAGE(Q25:Q27)</f>
        <v>18.815384615384616</v>
      </c>
      <c r="R28" s="140">
        <f t="shared" si="20"/>
        <v>2.3576923076923078</v>
      </c>
    </row>
    <row r="29" spans="1:18" x14ac:dyDescent="0.35">
      <c r="A29" s="53" t="s">
        <v>351</v>
      </c>
      <c r="B29" s="3" t="s">
        <v>8</v>
      </c>
      <c r="C29" s="54">
        <v>2</v>
      </c>
      <c r="D29" s="74">
        <f>IFERROR(VLOOKUP(B29,'[4]TC PC'!AM$5:AN$67,2,0),"0")</f>
        <v>2</v>
      </c>
      <c r="E29" s="74">
        <f>C29*120</f>
        <v>240</v>
      </c>
      <c r="F29" s="74">
        <f>IFERROR(VLOOKUP(B29,'[4]TC PC'!A$4:C$113,3,0),"0")</f>
        <v>420</v>
      </c>
      <c r="G29" s="74">
        <v>150</v>
      </c>
      <c r="H29" s="54">
        <f>C29*30</f>
        <v>60</v>
      </c>
      <c r="I29" s="54">
        <f>IFERROR(VLOOKUP(B29,'order Subzone'!$CA$7:$CB$45,2,0),"0")</f>
        <v>61</v>
      </c>
      <c r="J29" s="54">
        <v>40</v>
      </c>
      <c r="K29" s="126">
        <f>IFERROR(VLOOKUP(B29,'[4]TC PC'!AA$8:AD$70,2,0),"0")</f>
        <v>65</v>
      </c>
      <c r="L29" s="126">
        <f>IFERROR(VLOOKUP(B29,'[4]TC PC'!AA$8:AD$70,3,0),"0")</f>
        <v>20</v>
      </c>
      <c r="M29" s="126">
        <f t="shared" si="0"/>
        <v>32.5</v>
      </c>
      <c r="N29" s="126">
        <f t="shared" si="1"/>
        <v>10</v>
      </c>
      <c r="O29" s="54">
        <f>IFERROR(VLOOKUP(B29,'[4]TC PC'!A$4:C$113,2,0),"0")</f>
        <v>1453</v>
      </c>
      <c r="P29" s="54">
        <f>IFERROR(VLOOKUP(B29,'[4]TC PC'!A$4:C$113,3,0),"0")</f>
        <v>420</v>
      </c>
      <c r="Q29" s="126">
        <f>(O29/C29)/$R$2</f>
        <v>27.942307692307693</v>
      </c>
      <c r="R29" s="141">
        <f>(P29/C29)/$R$2</f>
        <v>8.0769230769230766</v>
      </c>
    </row>
    <row r="30" spans="1:18" x14ac:dyDescent="0.35">
      <c r="A30" s="53" t="s">
        <v>351</v>
      </c>
      <c r="B30" s="3" t="s">
        <v>43</v>
      </c>
      <c r="C30" s="3">
        <v>4</v>
      </c>
      <c r="D30" s="7">
        <f>IFERROR(VLOOKUP(B30,'[4]TC PC'!AM$5:AN$67,2,0),"0")</f>
        <v>4</v>
      </c>
      <c r="E30" s="7">
        <f>C30*120</f>
        <v>480</v>
      </c>
      <c r="F30" s="7">
        <f>IFERROR(VLOOKUP(B30,'[4]TC PC'!A$4:C$113,3,0),"0")</f>
        <v>789</v>
      </c>
      <c r="G30" s="7">
        <v>500</v>
      </c>
      <c r="H30" s="3">
        <f>C30*30</f>
        <v>120</v>
      </c>
      <c r="I30" s="3">
        <f>IFERROR(VLOOKUP(B30,'order Subzone'!$CA$7:$CB$45,2,0),"0")</f>
        <v>82</v>
      </c>
      <c r="J30" s="3">
        <v>40</v>
      </c>
      <c r="K30" s="19">
        <f>IFERROR(VLOOKUP(B30,'[4]TC PC'!AA$8:AD$70,2,0),"0")</f>
        <v>108</v>
      </c>
      <c r="L30" s="19">
        <f>IFERROR(VLOOKUP(B30,'[4]TC PC'!AA$8:AD$70,3,0),"0")</f>
        <v>38</v>
      </c>
      <c r="M30" s="19">
        <f t="shared" si="0"/>
        <v>27</v>
      </c>
      <c r="N30" s="19">
        <f t="shared" si="1"/>
        <v>9.5</v>
      </c>
      <c r="O30" s="3">
        <f>IFERROR(VLOOKUP(B30,'[4]TC PC'!A$4:C$113,2,0),"0")</f>
        <v>2582</v>
      </c>
      <c r="P30" s="3">
        <f>IFERROR(VLOOKUP(B30,'[4]TC PC'!A$4:C$113,3,0),"0")</f>
        <v>789</v>
      </c>
      <c r="Q30" s="19">
        <f>(O30/C30)/$R$2</f>
        <v>24.826923076923077</v>
      </c>
      <c r="R30" s="138">
        <f>(P30/C30)/$R$2</f>
        <v>7.5865384615384617</v>
      </c>
    </row>
    <row r="31" spans="1:18" x14ac:dyDescent="0.35">
      <c r="A31" s="53" t="s">
        <v>351</v>
      </c>
      <c r="B31" s="3" t="s">
        <v>66</v>
      </c>
      <c r="C31" s="3">
        <v>12</v>
      </c>
      <c r="D31" s="7">
        <f>IFERROR(VLOOKUP(B31,'[4]TC PC'!AM$5:AN$67,2,0),"0")</f>
        <v>6</v>
      </c>
      <c r="E31" s="7">
        <f>C31*120</f>
        <v>1440</v>
      </c>
      <c r="F31" s="7">
        <f>IFERROR(VLOOKUP(B31,'[4]TC PC'!A$4:C$113,3,0),"0")</f>
        <v>787</v>
      </c>
      <c r="G31" s="7">
        <v>1050</v>
      </c>
      <c r="H31" s="3">
        <f>C31*30</f>
        <v>360</v>
      </c>
      <c r="I31" s="3">
        <f>IFERROR(VLOOKUP(B31,'order Subzone'!$CA$7:$CB$45,2,0),"0")</f>
        <v>25</v>
      </c>
      <c r="J31" s="3">
        <v>500</v>
      </c>
      <c r="K31" s="19">
        <f>IFERROR(VLOOKUP(B31,'[4]TC PC'!AA$8:AD$70,2,0),"0")</f>
        <v>114</v>
      </c>
      <c r="L31" s="19">
        <f>IFERROR(VLOOKUP(B31,'[4]TC PC'!AA$8:AD$70,3,0),"0")</f>
        <v>22</v>
      </c>
      <c r="M31" s="19">
        <f t="shared" si="0"/>
        <v>19</v>
      </c>
      <c r="N31" s="19">
        <f t="shared" si="1"/>
        <v>3.6666666666666665</v>
      </c>
      <c r="O31" s="3">
        <f>IFERROR(VLOOKUP(B31,'[4]TC PC'!A$4:C$113,2,0),"0")</f>
        <v>3498</v>
      </c>
      <c r="P31" s="3">
        <f>IFERROR(VLOOKUP(B31,'[4]TC PC'!A$4:C$113,3,0),"0")</f>
        <v>787</v>
      </c>
      <c r="Q31" s="19">
        <f>(O31/C31)/$R$2</f>
        <v>11.211538461538462</v>
      </c>
      <c r="R31" s="138">
        <f>(P31/C31)/$R$2</f>
        <v>2.5224358974358974</v>
      </c>
    </row>
    <row r="32" spans="1:18" ht="15" thickBot="1" x14ac:dyDescent="0.4">
      <c r="A32" s="53" t="s">
        <v>351</v>
      </c>
      <c r="B32" s="3" t="s">
        <v>35</v>
      </c>
      <c r="C32" s="20">
        <v>2</v>
      </c>
      <c r="D32" s="73">
        <f>IFERROR(VLOOKUP(B32,'[4]TC PC'!AM$5:AN$67,2,0),"0")</f>
        <v>2</v>
      </c>
      <c r="E32" s="73">
        <f>C32*120</f>
        <v>240</v>
      </c>
      <c r="F32" s="73">
        <f>IFERROR(VLOOKUP(B32,'[4]TC PC'!A$4:C$113,3,0),"0")</f>
        <v>260</v>
      </c>
      <c r="G32" s="73"/>
      <c r="H32" s="20">
        <f>C32*30</f>
        <v>60</v>
      </c>
      <c r="I32" s="20">
        <f>IFERROR(VLOOKUP(B32,'order Subzone'!$CA$7:$CB$45,2,0),"0")</f>
        <v>9</v>
      </c>
      <c r="J32" s="20"/>
      <c r="K32" s="125">
        <f>IFERROR(VLOOKUP(B32,'[4]TC PC'!AA$8:AD$70,2,0),"0")</f>
        <v>67</v>
      </c>
      <c r="L32" s="125">
        <f>IFERROR(VLOOKUP(B32,'[4]TC PC'!AA$8:AD$70,3,0),"0")</f>
        <v>25</v>
      </c>
      <c r="M32" s="125">
        <f t="shared" si="0"/>
        <v>33.5</v>
      </c>
      <c r="N32" s="125">
        <f t="shared" si="1"/>
        <v>12.5</v>
      </c>
      <c r="O32" s="20">
        <f>IFERROR(VLOOKUP(B32,'[4]TC PC'!A$4:C$113,2,0),"0")</f>
        <v>1118</v>
      </c>
      <c r="P32" s="20">
        <f>IFERROR(VLOOKUP(B32,'[4]TC PC'!A$4:C$113,3,0),"0")</f>
        <v>260</v>
      </c>
      <c r="Q32" s="125">
        <f>(O32/C32)/$R$2</f>
        <v>21.5</v>
      </c>
      <c r="R32" s="139">
        <f>(P32/C32)/$R$2</f>
        <v>5</v>
      </c>
    </row>
    <row r="33" spans="1:18" ht="15" thickBot="1" x14ac:dyDescent="0.4">
      <c r="A33" s="216" t="s">
        <v>644</v>
      </c>
      <c r="B33" s="217"/>
      <c r="C33" s="83">
        <f>SUM(C29:C32)</f>
        <v>20</v>
      </c>
      <c r="D33" s="84">
        <f t="shared" ref="D33:L33" si="21">SUM(D29:D32)</f>
        <v>14</v>
      </c>
      <c r="E33" s="84">
        <f t="shared" si="21"/>
        <v>2400</v>
      </c>
      <c r="F33" s="84">
        <f t="shared" si="21"/>
        <v>2256</v>
      </c>
      <c r="G33" s="84">
        <f t="shared" si="21"/>
        <v>1700</v>
      </c>
      <c r="H33" s="84">
        <f t="shared" si="21"/>
        <v>600</v>
      </c>
      <c r="I33" s="84">
        <f t="shared" si="21"/>
        <v>177</v>
      </c>
      <c r="J33" s="84">
        <f t="shared" si="21"/>
        <v>580</v>
      </c>
      <c r="K33" s="131">
        <f t="shared" si="21"/>
        <v>354</v>
      </c>
      <c r="L33" s="131">
        <f t="shared" si="21"/>
        <v>105</v>
      </c>
      <c r="M33" s="131">
        <f t="shared" si="0"/>
        <v>25.285714285714285</v>
      </c>
      <c r="N33" s="131">
        <f t="shared" si="1"/>
        <v>7.5</v>
      </c>
      <c r="O33" s="86">
        <f t="shared" ref="O33:P33" si="22">SUM(O29:O32)</f>
        <v>8651</v>
      </c>
      <c r="P33" s="86">
        <f t="shared" si="22"/>
        <v>2256</v>
      </c>
      <c r="Q33" s="131">
        <f t="shared" ref="Q33:R33" si="23">AVERAGE(Q29:Q32)</f>
        <v>21.370192307692307</v>
      </c>
      <c r="R33" s="143">
        <f t="shared" si="23"/>
        <v>5.7964743589743586</v>
      </c>
    </row>
    <row r="34" spans="1:18" ht="15" thickBot="1" x14ac:dyDescent="0.4">
      <c r="A34" s="211" t="s">
        <v>653</v>
      </c>
      <c r="B34" s="212"/>
      <c r="C34" s="129">
        <f>C5+C6+C7+C9+C10+C11+C12+C14+C15+C16+C18+C19+C20+C21+C22+C23+C25+C26+C27+C29+C30+C31+C32</f>
        <v>112</v>
      </c>
      <c r="D34" s="130">
        <f>D5+D6+D7+D9+D10+D11+D12+D14+D15+D16+D18+D19+D20+D21+D22+D23+D25+D26+D27+D29+D30+D31+D32</f>
        <v>107</v>
      </c>
      <c r="E34" s="130">
        <f t="shared" ref="E34:P34" si="24">E5+E6+E7+E9+E10+E11+E12+E14+E15+E16+E18+E19+E20+E21+E22+E23+E25+E26+E27+E29+E30+E31+E32</f>
        <v>13440</v>
      </c>
      <c r="F34" s="130">
        <f t="shared" si="24"/>
        <v>12780</v>
      </c>
      <c r="G34" s="130">
        <f t="shared" si="24"/>
        <v>9478</v>
      </c>
      <c r="H34" s="130">
        <f t="shared" si="24"/>
        <v>3360</v>
      </c>
      <c r="I34" s="130">
        <f t="shared" si="24"/>
        <v>966</v>
      </c>
      <c r="J34" s="130">
        <f t="shared" si="24"/>
        <v>1970</v>
      </c>
      <c r="K34" s="130">
        <f>K5+K6+K7+K9+K10+K11+K12+K14+K15+K16+K18+K19+K20+K21+K22+K23+K25+K26+K27+K29+K30+K31+K32</f>
        <v>2706</v>
      </c>
      <c r="L34" s="130">
        <f t="shared" si="24"/>
        <v>575</v>
      </c>
      <c r="M34" s="130" t="e">
        <f t="shared" si="24"/>
        <v>#DIV/0!</v>
      </c>
      <c r="N34" s="130" t="e">
        <f t="shared" si="24"/>
        <v>#DIV/0!</v>
      </c>
      <c r="O34" s="130">
        <f t="shared" si="24"/>
        <v>60549</v>
      </c>
      <c r="P34" s="130">
        <f t="shared" si="24"/>
        <v>12780</v>
      </c>
      <c r="Q34" s="130"/>
      <c r="R34" s="130"/>
    </row>
    <row r="35" spans="1:18" x14ac:dyDescent="0.35">
      <c r="G35" s="5"/>
      <c r="J35" s="5"/>
    </row>
    <row r="36" spans="1:18" x14ac:dyDescent="0.35">
      <c r="G36" s="5"/>
      <c r="J36" s="5"/>
    </row>
    <row r="37" spans="1:18" x14ac:dyDescent="0.35">
      <c r="G37" s="5"/>
      <c r="J37" s="5"/>
    </row>
  </sheetData>
  <sortState xmlns:xlrd2="http://schemas.microsoft.com/office/spreadsheetml/2017/richdata2" ref="A5:R32">
    <sortCondition ref="A5:A32"/>
  </sortState>
  <mergeCells count="12">
    <mergeCell ref="A8:B8"/>
    <mergeCell ref="O3:R3"/>
    <mergeCell ref="K2:N2"/>
    <mergeCell ref="A34:B34"/>
    <mergeCell ref="K3:N3"/>
    <mergeCell ref="A13:B13"/>
    <mergeCell ref="A24:B24"/>
    <mergeCell ref="A17:B17"/>
    <mergeCell ref="A28:B28"/>
    <mergeCell ref="A33:B33"/>
    <mergeCell ref="E3:G3"/>
    <mergeCell ref="H3:J3"/>
  </mergeCells>
  <conditionalFormatting sqref="K5:K12 K14:K23 K25:K33">
    <cfRule type="cellIs" dxfId="14" priority="4" operator="greaterThan">
      <formula>10000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6BAD5-9AD8-4B3A-9B7C-D2CBDD173C9D}">
  <dimension ref="A1:AY274"/>
  <sheetViews>
    <sheetView topLeftCell="S1" zoomScale="90" zoomScaleNormal="90" workbookViewId="0">
      <selection activeCell="V14" sqref="V14"/>
    </sheetView>
  </sheetViews>
  <sheetFormatPr defaultRowHeight="14.5" x14ac:dyDescent="0.35"/>
  <cols>
    <col min="1" max="1" width="25.1796875" bestFit="1" customWidth="1"/>
    <col min="2" max="8" width="13.453125" bestFit="1" customWidth="1"/>
    <col min="9" max="9" width="25.1796875" bestFit="1" customWidth="1"/>
    <col min="10" max="10" width="17.08984375" bestFit="1" customWidth="1"/>
    <col min="11" max="12" width="13.453125" bestFit="1" customWidth="1"/>
    <col min="13" max="13" width="25.1796875" bestFit="1" customWidth="1"/>
    <col min="14" max="14" width="14.26953125" bestFit="1" customWidth="1"/>
    <col min="15" max="15" width="13.453125" bestFit="1" customWidth="1"/>
    <col min="16" max="16" width="25.1796875" bestFit="1" customWidth="1"/>
    <col min="17" max="17" width="23.81640625" bestFit="1" customWidth="1"/>
    <col min="18" max="18" width="14.26953125" bestFit="1" customWidth="1"/>
    <col min="19" max="22" width="13.453125" bestFit="1" customWidth="1"/>
    <col min="23" max="23" width="28.36328125" bestFit="1" customWidth="1"/>
    <col min="24" max="24" width="24.36328125" bestFit="1" customWidth="1"/>
    <col min="25" max="25" width="14.26953125" bestFit="1" customWidth="1"/>
    <col min="26" max="30" width="13.453125" bestFit="1" customWidth="1"/>
    <col min="31" max="31" width="11" bestFit="1" customWidth="1"/>
    <col min="33" max="33" width="25.81640625" bestFit="1" customWidth="1"/>
    <col min="34" max="40" width="20" bestFit="1" customWidth="1"/>
    <col min="41" max="41" width="11" bestFit="1" customWidth="1"/>
    <col min="42" max="43" width="20" bestFit="1" customWidth="1"/>
    <col min="44" max="44" width="11" bestFit="1" customWidth="1"/>
    <col min="45" max="47" width="23.36328125" bestFit="1" customWidth="1"/>
    <col min="48" max="48" width="28.1796875" bestFit="1" customWidth="1"/>
    <col min="49" max="49" width="27.54296875" bestFit="1" customWidth="1"/>
    <col min="50" max="50" width="38.1796875" bestFit="1" customWidth="1"/>
    <col min="51" max="52" width="14.26953125" bestFit="1" customWidth="1"/>
  </cols>
  <sheetData>
    <row r="1" spans="1:51" x14ac:dyDescent="0.35">
      <c r="H1" s="42" t="s">
        <v>339</v>
      </c>
      <c r="I1" s="13" t="s">
        <v>59</v>
      </c>
      <c r="J1" t="s" vm="1">
        <v>45</v>
      </c>
      <c r="L1" s="42" t="s">
        <v>326</v>
      </c>
      <c r="M1" s="13" t="s">
        <v>59</v>
      </c>
      <c r="N1" t="s" vm="1">
        <v>45</v>
      </c>
      <c r="P1" s="43" t="s">
        <v>340</v>
      </c>
      <c r="V1" s="40" t="s">
        <v>80</v>
      </c>
      <c r="W1" s="5" t="s" vm="34">
        <v>364</v>
      </c>
      <c r="AG1" s="42" t="s">
        <v>341</v>
      </c>
      <c r="AW1" s="42" t="s">
        <v>342</v>
      </c>
    </row>
    <row r="2" spans="1:51" x14ac:dyDescent="0.35">
      <c r="A2" s="40" t="s">
        <v>59</v>
      </c>
      <c r="B2" s="5" t="s" vm="1">
        <v>45</v>
      </c>
      <c r="I2" s="13" t="s">
        <v>72</v>
      </c>
      <c r="J2" t="s" vm="7">
        <v>364</v>
      </c>
      <c r="M2" s="13" t="s">
        <v>72</v>
      </c>
      <c r="N2" t="s" vm="9">
        <v>45</v>
      </c>
      <c r="P2" s="40" t="s">
        <v>59</v>
      </c>
      <c r="Q2" s="5" t="s" vm="1">
        <v>45</v>
      </c>
      <c r="V2" s="40" t="s">
        <v>59</v>
      </c>
      <c r="W2" s="5" t="s" vm="1">
        <v>45</v>
      </c>
      <c r="X2" s="42" t="s">
        <v>405</v>
      </c>
      <c r="AG2" s="40" t="s">
        <v>59</v>
      </c>
      <c r="AH2" s="5" t="s" vm="1">
        <v>45</v>
      </c>
      <c r="AW2" s="40" t="s">
        <v>59</v>
      </c>
      <c r="AX2" s="5" t="s" vm="1">
        <v>45</v>
      </c>
    </row>
    <row r="3" spans="1:51" x14ac:dyDescent="0.35">
      <c r="V3" s="40" t="s">
        <v>78</v>
      </c>
      <c r="W3" s="5" t="s" vm="8">
        <v>364</v>
      </c>
    </row>
    <row r="4" spans="1:51" x14ac:dyDescent="0.35">
      <c r="A4" s="40" t="s">
        <v>120</v>
      </c>
      <c r="B4" s="5"/>
      <c r="C4" s="5"/>
      <c r="I4" s="13" t="s">
        <v>409</v>
      </c>
      <c r="J4" t="s">
        <v>120</v>
      </c>
      <c r="M4" s="13" t="s">
        <v>409</v>
      </c>
      <c r="N4" t="s">
        <v>120</v>
      </c>
      <c r="P4" s="40" t="s">
        <v>409</v>
      </c>
      <c r="Q4" s="5" t="s">
        <v>217</v>
      </c>
      <c r="R4" s="5" t="s">
        <v>120</v>
      </c>
      <c r="AG4" s="40" t="s">
        <v>120</v>
      </c>
      <c r="AH4" s="40" t="s">
        <v>73</v>
      </c>
      <c r="AI4" s="5"/>
      <c r="AJ4" s="5"/>
      <c r="AK4" s="5"/>
      <c r="AL4" s="5"/>
      <c r="AM4" s="5"/>
      <c r="AN4" s="5"/>
      <c r="AO4" s="5"/>
      <c r="AW4" s="40" t="s">
        <v>409</v>
      </c>
      <c r="AX4" s="40" t="s">
        <v>74</v>
      </c>
      <c r="AY4" s="5" t="s">
        <v>120</v>
      </c>
    </row>
    <row r="5" spans="1:51" x14ac:dyDescent="0.35">
      <c r="A5" s="28" t="s">
        <v>58</v>
      </c>
      <c r="B5" s="28" t="s">
        <v>77</v>
      </c>
      <c r="C5" s="5" t="s">
        <v>69</v>
      </c>
      <c r="I5" t="s">
        <v>619</v>
      </c>
      <c r="J5" s="22">
        <v>868673.19999999984</v>
      </c>
      <c r="M5" s="46" t="s">
        <v>619</v>
      </c>
      <c r="N5" s="22">
        <v>1124025.4200000006</v>
      </c>
      <c r="P5" s="45" t="s">
        <v>257</v>
      </c>
      <c r="Q5" s="5">
        <v>680</v>
      </c>
      <c r="R5" s="5">
        <v>741194.8800000035</v>
      </c>
      <c r="V5" s="40" t="s">
        <v>409</v>
      </c>
      <c r="W5" s="40" t="s">
        <v>77</v>
      </c>
      <c r="X5" s="5" t="s">
        <v>404</v>
      </c>
      <c r="Y5" s="5" t="s">
        <v>120</v>
      </c>
      <c r="AG5" s="28" t="s">
        <v>409</v>
      </c>
      <c r="AH5" s="3" t="s">
        <v>664</v>
      </c>
      <c r="AI5" s="3" t="s">
        <v>260</v>
      </c>
      <c r="AJ5" s="3" t="s">
        <v>251</v>
      </c>
      <c r="AK5" s="3" t="s">
        <v>283</v>
      </c>
      <c r="AL5" s="3" t="s">
        <v>429</v>
      </c>
      <c r="AM5" s="3" t="s">
        <v>141</v>
      </c>
      <c r="AN5" s="3" t="s">
        <v>165</v>
      </c>
      <c r="AO5" s="3" t="s">
        <v>44</v>
      </c>
      <c r="AW5" s="25" t="s">
        <v>619</v>
      </c>
      <c r="AX5" s="5" t="s">
        <v>134</v>
      </c>
      <c r="AY5" s="5">
        <v>35130.910000000011</v>
      </c>
    </row>
    <row r="6" spans="1:51" x14ac:dyDescent="0.35">
      <c r="A6" s="5">
        <v>10</v>
      </c>
      <c r="B6" s="5" t="s">
        <v>6</v>
      </c>
      <c r="C6" s="7">
        <v>124355.51999999986</v>
      </c>
      <c r="I6" t="s">
        <v>257</v>
      </c>
      <c r="J6" s="22">
        <v>677576.49000000255</v>
      </c>
      <c r="M6" s="46" t="s">
        <v>257</v>
      </c>
      <c r="N6" s="22">
        <v>741194.8800000035</v>
      </c>
      <c r="P6" s="45" t="s">
        <v>239</v>
      </c>
      <c r="Q6" s="5">
        <v>180</v>
      </c>
      <c r="R6" s="5">
        <v>340776.90999999986</v>
      </c>
      <c r="V6" s="44" t="s">
        <v>619</v>
      </c>
      <c r="W6" s="5" t="s">
        <v>393</v>
      </c>
      <c r="X6" s="5">
        <v>1</v>
      </c>
      <c r="Y6" s="5">
        <v>471.42</v>
      </c>
      <c r="AG6" s="41" t="s">
        <v>138</v>
      </c>
      <c r="AH6" s="19">
        <v>3224.2999999999997</v>
      </c>
      <c r="AI6" s="19">
        <v>1069.29</v>
      </c>
      <c r="AJ6" s="19"/>
      <c r="AK6" s="19">
        <v>3207.87</v>
      </c>
      <c r="AL6" s="19">
        <v>33246.71</v>
      </c>
      <c r="AM6" s="19">
        <v>2740335.7500000228</v>
      </c>
      <c r="AN6" s="19">
        <v>115446.62999999986</v>
      </c>
      <c r="AO6" s="19">
        <v>2896530.5500000254</v>
      </c>
      <c r="AW6" s="25" t="s">
        <v>619</v>
      </c>
      <c r="AX6" s="5" t="s">
        <v>176</v>
      </c>
      <c r="AY6" s="5">
        <v>2495.0100000000002</v>
      </c>
    </row>
    <row r="7" spans="1:51" x14ac:dyDescent="0.35">
      <c r="A7" s="3">
        <v>11</v>
      </c>
      <c r="B7" s="3" t="s">
        <v>7</v>
      </c>
      <c r="C7" s="7">
        <v>147561.38999999998</v>
      </c>
      <c r="I7" t="s">
        <v>239</v>
      </c>
      <c r="J7" s="22">
        <v>328104.12999999983</v>
      </c>
      <c r="M7" s="46" t="s">
        <v>239</v>
      </c>
      <c r="N7" s="22">
        <v>340776.90999999986</v>
      </c>
      <c r="P7" s="45" t="s">
        <v>138</v>
      </c>
      <c r="Q7" s="5">
        <v>1586</v>
      </c>
      <c r="R7" s="5">
        <v>2896530.5500000254</v>
      </c>
      <c r="V7" s="44" t="s">
        <v>619</v>
      </c>
      <c r="W7" s="5" t="s">
        <v>107</v>
      </c>
      <c r="X7" s="5">
        <v>2</v>
      </c>
      <c r="Y7" s="5">
        <v>942.84</v>
      </c>
      <c r="AG7" s="41" t="s">
        <v>136</v>
      </c>
      <c r="AH7" s="19"/>
      <c r="AI7" s="19"/>
      <c r="AJ7" s="19">
        <v>7840.0000000000018</v>
      </c>
      <c r="AK7" s="19"/>
      <c r="AL7" s="19"/>
      <c r="AM7" s="19">
        <v>640675.69999999856</v>
      </c>
      <c r="AN7" s="19">
        <v>18588.499999999993</v>
      </c>
      <c r="AO7" s="19">
        <v>667104.19999999821</v>
      </c>
      <c r="AW7" s="25" t="s">
        <v>619</v>
      </c>
      <c r="AX7" s="5" t="s">
        <v>401</v>
      </c>
      <c r="AY7" s="5">
        <v>140523.57999999978</v>
      </c>
    </row>
    <row r="8" spans="1:51" x14ac:dyDescent="0.35">
      <c r="A8" s="3">
        <v>12</v>
      </c>
      <c r="B8" s="3" t="s">
        <v>5</v>
      </c>
      <c r="C8" s="7">
        <v>89383.909999999974</v>
      </c>
      <c r="I8" t="s">
        <v>618</v>
      </c>
      <c r="J8" s="22">
        <v>1941675.9300000106</v>
      </c>
      <c r="M8" s="46" t="s">
        <v>618</v>
      </c>
      <c r="N8" s="22">
        <v>2050707.5500000124</v>
      </c>
      <c r="P8" s="45" t="s">
        <v>136</v>
      </c>
      <c r="Q8" s="5">
        <v>518</v>
      </c>
      <c r="R8" s="5">
        <v>667104.19999999821</v>
      </c>
      <c r="V8" s="44" t="s">
        <v>619</v>
      </c>
      <c r="W8" s="5" t="s">
        <v>101</v>
      </c>
      <c r="X8" s="5">
        <v>12</v>
      </c>
      <c r="Y8" s="5">
        <v>7542.7200000000012</v>
      </c>
      <c r="AG8" s="41" t="s">
        <v>139</v>
      </c>
      <c r="AH8" s="19"/>
      <c r="AI8" s="19"/>
      <c r="AJ8" s="19">
        <v>174663.30000000005</v>
      </c>
      <c r="AK8" s="19"/>
      <c r="AL8" s="19"/>
      <c r="AM8" s="19">
        <v>815990.1700000026</v>
      </c>
      <c r="AN8" s="19">
        <v>91498.400000000023</v>
      </c>
      <c r="AO8" s="19">
        <v>1082151.8700000066</v>
      </c>
      <c r="AW8" s="25" t="s">
        <v>619</v>
      </c>
      <c r="AX8" s="5" t="s">
        <v>458</v>
      </c>
      <c r="AY8" s="5">
        <v>10102.150000000001</v>
      </c>
    </row>
    <row r="9" spans="1:51" x14ac:dyDescent="0.35">
      <c r="A9" s="3">
        <v>16</v>
      </c>
      <c r="B9" s="3" t="s">
        <v>3</v>
      </c>
      <c r="C9" s="7">
        <v>287156.0399999998</v>
      </c>
      <c r="I9" t="s">
        <v>138</v>
      </c>
      <c r="J9" s="22">
        <v>2754907.970000023</v>
      </c>
      <c r="M9" s="46" t="s">
        <v>138</v>
      </c>
      <c r="N9" s="22">
        <v>2896530.5500000254</v>
      </c>
      <c r="P9" s="45" t="s">
        <v>139</v>
      </c>
      <c r="Q9" s="5">
        <v>527</v>
      </c>
      <c r="R9" s="5">
        <v>1082151.8700000066</v>
      </c>
      <c r="V9" s="44" t="s">
        <v>619</v>
      </c>
      <c r="W9" s="5" t="s">
        <v>9</v>
      </c>
      <c r="X9" s="5">
        <v>63</v>
      </c>
      <c r="Y9" s="5">
        <v>47258.399999999972</v>
      </c>
      <c r="AG9" s="41" t="s">
        <v>0</v>
      </c>
      <c r="AH9" s="19"/>
      <c r="AI9" s="19"/>
      <c r="AJ9" s="19"/>
      <c r="AK9" s="19"/>
      <c r="AL9" s="19"/>
      <c r="AM9" s="19">
        <v>1360797.2000000074</v>
      </c>
      <c r="AN9" s="19">
        <v>152222.05000000002</v>
      </c>
      <c r="AO9" s="19">
        <v>1513019.2500000037</v>
      </c>
      <c r="AW9" s="25" t="s">
        <v>619</v>
      </c>
      <c r="AX9" s="5" t="s">
        <v>461</v>
      </c>
      <c r="AY9" s="5">
        <v>41369.61</v>
      </c>
    </row>
    <row r="10" spans="1:51" x14ac:dyDescent="0.35">
      <c r="A10" s="3">
        <v>33</v>
      </c>
      <c r="B10" s="3" t="s">
        <v>31</v>
      </c>
      <c r="C10" s="7">
        <v>413169.04000000021</v>
      </c>
      <c r="I10" t="s">
        <v>39</v>
      </c>
      <c r="J10" s="22">
        <v>1721445.6800000102</v>
      </c>
      <c r="M10" s="46" t="s">
        <v>39</v>
      </c>
      <c r="N10" s="22">
        <v>1754637.0500000098</v>
      </c>
      <c r="P10" s="45" t="s">
        <v>0</v>
      </c>
      <c r="Q10" s="5">
        <v>1028</v>
      </c>
      <c r="R10" s="5">
        <v>1513019.2500000037</v>
      </c>
      <c r="V10" s="44" t="s">
        <v>619</v>
      </c>
      <c r="W10" s="5" t="s">
        <v>111</v>
      </c>
      <c r="X10" s="5">
        <v>1</v>
      </c>
      <c r="Y10" s="5">
        <v>942.84</v>
      </c>
      <c r="AG10" s="41" t="s">
        <v>54</v>
      </c>
      <c r="AH10" s="19"/>
      <c r="AI10" s="19"/>
      <c r="AJ10" s="19"/>
      <c r="AK10" s="19"/>
      <c r="AL10" s="19"/>
      <c r="AM10" s="19">
        <v>1417272.4200000011</v>
      </c>
      <c r="AN10" s="19">
        <v>19802.190000000002</v>
      </c>
      <c r="AO10" s="19">
        <v>1437074.6100000008</v>
      </c>
      <c r="AW10" s="25" t="s">
        <v>619</v>
      </c>
      <c r="AX10" s="5" t="s">
        <v>460</v>
      </c>
      <c r="AY10" s="5">
        <v>60066.47000000003</v>
      </c>
    </row>
    <row r="11" spans="1:51" x14ac:dyDescent="0.35">
      <c r="A11" s="3">
        <v>158</v>
      </c>
      <c r="B11" s="3" t="s">
        <v>17</v>
      </c>
      <c r="C11" s="7">
        <v>336177.5999999998</v>
      </c>
      <c r="I11" t="s">
        <v>136</v>
      </c>
      <c r="J11" s="22">
        <v>600614.69999999891</v>
      </c>
      <c r="M11" s="46" t="s">
        <v>136</v>
      </c>
      <c r="N11" s="22">
        <v>667104.19999999821</v>
      </c>
      <c r="P11" s="45" t="s">
        <v>54</v>
      </c>
      <c r="Q11" s="5">
        <v>1165</v>
      </c>
      <c r="R11" s="5">
        <v>1437074.6100000008</v>
      </c>
      <c r="V11" s="44" t="s">
        <v>257</v>
      </c>
      <c r="W11" s="5" t="s">
        <v>245</v>
      </c>
      <c r="X11" s="5">
        <v>4</v>
      </c>
      <c r="Y11" s="5">
        <v>1885.68</v>
      </c>
      <c r="AG11" s="41" t="s">
        <v>16</v>
      </c>
      <c r="AH11" s="19"/>
      <c r="AI11" s="19"/>
      <c r="AJ11" s="19">
        <v>5987.04</v>
      </c>
      <c r="AK11" s="19"/>
      <c r="AL11" s="19"/>
      <c r="AM11" s="19">
        <v>4697047.9499999052</v>
      </c>
      <c r="AN11" s="19">
        <v>1379368.3300000003</v>
      </c>
      <c r="AO11" s="19">
        <v>6082403.3199998718</v>
      </c>
      <c r="AW11" s="25" t="s">
        <v>619</v>
      </c>
      <c r="AX11" s="5" t="s">
        <v>306</v>
      </c>
      <c r="AY11" s="5">
        <v>139682.71999999991</v>
      </c>
    </row>
    <row r="12" spans="1:51" x14ac:dyDescent="0.35">
      <c r="A12" s="3">
        <v>176</v>
      </c>
      <c r="B12" s="3" t="s">
        <v>18</v>
      </c>
      <c r="C12" s="7">
        <v>128340.19999999975</v>
      </c>
      <c r="I12" t="s">
        <v>66</v>
      </c>
      <c r="J12" s="22">
        <v>1042581.8400000081</v>
      </c>
      <c r="M12" s="46" t="s">
        <v>66</v>
      </c>
      <c r="N12" s="22">
        <v>2090056.7400000109</v>
      </c>
      <c r="P12" s="45" t="s">
        <v>16</v>
      </c>
      <c r="Q12" s="5">
        <v>1925</v>
      </c>
      <c r="R12" s="5">
        <v>6082403.3199998718</v>
      </c>
      <c r="V12" s="44" t="s">
        <v>257</v>
      </c>
      <c r="W12" s="5" t="s">
        <v>246</v>
      </c>
      <c r="X12" s="5">
        <v>32</v>
      </c>
      <c r="Y12" s="5">
        <v>16499.7</v>
      </c>
      <c r="AG12" s="3" t="s">
        <v>44</v>
      </c>
      <c r="AH12" s="19">
        <v>3224.2999999999997</v>
      </c>
      <c r="AI12" s="19">
        <v>1069.29</v>
      </c>
      <c r="AJ12" s="19">
        <v>188490.34000000005</v>
      </c>
      <c r="AK12" s="19">
        <v>3207.87</v>
      </c>
      <c r="AL12" s="19">
        <v>33246.71</v>
      </c>
      <c r="AM12" s="19">
        <v>11672119.189999856</v>
      </c>
      <c r="AN12" s="19">
        <v>1776926.1000000013</v>
      </c>
      <c r="AO12" s="19">
        <v>13678283.799999595</v>
      </c>
      <c r="AW12" s="25" t="s">
        <v>619</v>
      </c>
      <c r="AX12" s="5" t="s">
        <v>466</v>
      </c>
      <c r="AY12" s="5">
        <v>96855.239999999976</v>
      </c>
    </row>
    <row r="13" spans="1:51" x14ac:dyDescent="0.35">
      <c r="A13" s="3">
        <v>215</v>
      </c>
      <c r="B13" s="3" t="s">
        <v>89</v>
      </c>
      <c r="C13" s="7">
        <v>296578.71000000002</v>
      </c>
      <c r="I13" t="s">
        <v>35</v>
      </c>
      <c r="J13" s="22">
        <v>336929.82999999938</v>
      </c>
      <c r="M13" s="46" t="s">
        <v>35</v>
      </c>
      <c r="N13" s="22">
        <v>599924.17999999924</v>
      </c>
      <c r="P13" s="5" t="s">
        <v>44</v>
      </c>
      <c r="Q13" s="5">
        <v>7609</v>
      </c>
      <c r="R13" s="5">
        <v>14760255.589999501</v>
      </c>
      <c r="V13" s="44" t="s">
        <v>257</v>
      </c>
      <c r="W13" s="5" t="s">
        <v>297</v>
      </c>
      <c r="X13" s="5">
        <v>41</v>
      </c>
      <c r="Y13" s="5">
        <v>19799.639999999989</v>
      </c>
      <c r="AW13" s="25" t="s">
        <v>619</v>
      </c>
      <c r="AX13" s="5" t="s">
        <v>174</v>
      </c>
      <c r="AY13" s="5">
        <v>166193.48999999979</v>
      </c>
    </row>
    <row r="14" spans="1:51" x14ac:dyDescent="0.35">
      <c r="A14" s="3">
        <v>230</v>
      </c>
      <c r="B14" s="3" t="s">
        <v>9</v>
      </c>
      <c r="C14" s="7">
        <v>194945.68000000017</v>
      </c>
      <c r="I14" t="s">
        <v>410</v>
      </c>
      <c r="J14" s="22">
        <v>373457.33000000112</v>
      </c>
      <c r="M14" s="46" t="s">
        <v>410</v>
      </c>
      <c r="N14" s="22">
        <v>422656.90000000136</v>
      </c>
      <c r="V14" s="44" t="s">
        <v>257</v>
      </c>
      <c r="W14" s="5" t="s">
        <v>313</v>
      </c>
      <c r="X14" s="5">
        <v>11</v>
      </c>
      <c r="Y14" s="5">
        <v>5185.62</v>
      </c>
      <c r="AW14" s="25" t="s">
        <v>619</v>
      </c>
      <c r="AX14" s="5" t="s">
        <v>459</v>
      </c>
      <c r="AY14" s="5">
        <v>15478.510000000004</v>
      </c>
    </row>
    <row r="15" spans="1:51" x14ac:dyDescent="0.35">
      <c r="A15" s="3">
        <v>255</v>
      </c>
      <c r="B15" s="3" t="s">
        <v>109</v>
      </c>
      <c r="C15" s="7">
        <v>65747.23000000001</v>
      </c>
      <c r="I15" t="s">
        <v>139</v>
      </c>
      <c r="J15" s="22">
        <v>1058767.8700000066</v>
      </c>
      <c r="M15" s="46" t="s">
        <v>139</v>
      </c>
      <c r="N15" s="22">
        <v>1082151.8700000066</v>
      </c>
      <c r="V15" s="44" t="s">
        <v>257</v>
      </c>
      <c r="W15" s="5" t="s">
        <v>322</v>
      </c>
      <c r="X15" s="5">
        <v>1</v>
      </c>
      <c r="Y15" s="5">
        <v>471.42</v>
      </c>
      <c r="AW15" s="25" t="s">
        <v>619</v>
      </c>
      <c r="AX15" s="5" t="s">
        <v>468</v>
      </c>
      <c r="AY15" s="5">
        <v>24479.309999999998</v>
      </c>
    </row>
    <row r="16" spans="1:51" x14ac:dyDescent="0.35">
      <c r="A16" s="5">
        <v>260</v>
      </c>
      <c r="B16" s="5" t="s">
        <v>32</v>
      </c>
      <c r="C16" s="7">
        <v>89507.90999999996</v>
      </c>
      <c r="I16" t="s">
        <v>0</v>
      </c>
      <c r="J16" s="22">
        <v>1437303.3400000045</v>
      </c>
      <c r="M16" s="46" t="s">
        <v>0</v>
      </c>
      <c r="N16" s="22">
        <v>1513019.2500000037</v>
      </c>
      <c r="V16" s="44" t="s">
        <v>257</v>
      </c>
      <c r="W16" s="5" t="s">
        <v>247</v>
      </c>
      <c r="X16" s="5">
        <v>6</v>
      </c>
      <c r="Y16" s="5">
        <v>2985.6600000000003</v>
      </c>
      <c r="AW16" s="25" t="s">
        <v>619</v>
      </c>
      <c r="AX16" s="5" t="s">
        <v>465</v>
      </c>
      <c r="AY16" s="5">
        <v>7357.16</v>
      </c>
    </row>
    <row r="17" spans="1:51" x14ac:dyDescent="0.35">
      <c r="A17" s="3">
        <v>266</v>
      </c>
      <c r="B17" s="3" t="s">
        <v>103</v>
      </c>
      <c r="C17" s="7">
        <v>41462.189999999981</v>
      </c>
      <c r="I17" t="s">
        <v>54</v>
      </c>
      <c r="J17" s="22">
        <v>1405976.7800000014</v>
      </c>
      <c r="M17" s="46" t="s">
        <v>54</v>
      </c>
      <c r="N17" s="22">
        <v>1437074.6100000008</v>
      </c>
      <c r="V17" s="44" t="s">
        <v>239</v>
      </c>
      <c r="W17" s="5" t="s">
        <v>304</v>
      </c>
      <c r="X17" s="5">
        <v>4</v>
      </c>
      <c r="Y17" s="5">
        <v>2828.52</v>
      </c>
      <c r="AW17" s="25" t="s">
        <v>619</v>
      </c>
      <c r="AX17" s="5" t="s">
        <v>463</v>
      </c>
      <c r="AY17" s="5">
        <v>13257.17</v>
      </c>
    </row>
    <row r="18" spans="1:51" x14ac:dyDescent="0.35">
      <c r="A18" s="3">
        <v>268</v>
      </c>
      <c r="B18" s="3" t="s">
        <v>111</v>
      </c>
      <c r="C18" s="7">
        <v>141281.19999999984</v>
      </c>
      <c r="I18" t="s">
        <v>16</v>
      </c>
      <c r="J18" s="22">
        <v>5733878.5199998803</v>
      </c>
      <c r="M18" s="46" t="s">
        <v>16</v>
      </c>
      <c r="N18" s="22">
        <v>6082403.3199998718</v>
      </c>
      <c r="V18" s="44" t="s">
        <v>239</v>
      </c>
      <c r="W18" s="5" t="s">
        <v>346</v>
      </c>
      <c r="X18" s="5">
        <v>2</v>
      </c>
      <c r="Y18" s="5">
        <v>942.84</v>
      </c>
      <c r="AW18" s="25" t="s">
        <v>619</v>
      </c>
      <c r="AX18" s="5" t="s">
        <v>462</v>
      </c>
      <c r="AY18" s="5">
        <v>10322.18</v>
      </c>
    </row>
    <row r="19" spans="1:51" x14ac:dyDescent="0.35">
      <c r="A19" s="3">
        <v>269</v>
      </c>
      <c r="B19" s="3" t="s">
        <v>114</v>
      </c>
      <c r="C19" s="7">
        <v>163331.93999999983</v>
      </c>
      <c r="I19" t="s">
        <v>42</v>
      </c>
      <c r="J19" s="22">
        <v>945215.10000000161</v>
      </c>
      <c r="M19" s="46" t="s">
        <v>42</v>
      </c>
      <c r="N19" s="22">
        <v>1005743.6600000034</v>
      </c>
      <c r="V19" s="44" t="s">
        <v>239</v>
      </c>
      <c r="W19" s="5" t="s">
        <v>417</v>
      </c>
      <c r="X19" s="5">
        <v>4</v>
      </c>
      <c r="Y19" s="5">
        <v>1885.68</v>
      </c>
      <c r="AW19" s="25" t="s">
        <v>619</v>
      </c>
      <c r="AX19" s="5" t="s">
        <v>333</v>
      </c>
      <c r="AY19" s="5">
        <v>348111.22000000038</v>
      </c>
    </row>
    <row r="20" spans="1:51" x14ac:dyDescent="0.35">
      <c r="A20" s="3">
        <v>288</v>
      </c>
      <c r="B20" s="3" t="s">
        <v>108</v>
      </c>
      <c r="C20" s="7">
        <v>110795.83999999988</v>
      </c>
      <c r="I20" t="s">
        <v>203</v>
      </c>
      <c r="J20" s="22">
        <v>77194.329999999958</v>
      </c>
      <c r="M20" s="46" t="s">
        <v>203</v>
      </c>
      <c r="N20" s="22">
        <v>94921.189999999842</v>
      </c>
      <c r="V20" s="44" t="s">
        <v>618</v>
      </c>
      <c r="W20" s="5" t="s">
        <v>84</v>
      </c>
      <c r="X20" s="5">
        <v>5</v>
      </c>
      <c r="Y20" s="5">
        <v>7478.7</v>
      </c>
      <c r="AW20" s="25" t="s">
        <v>619</v>
      </c>
      <c r="AX20" s="5" t="s">
        <v>469</v>
      </c>
      <c r="AY20" s="5">
        <v>12600.689999999997</v>
      </c>
    </row>
    <row r="21" spans="1:51" x14ac:dyDescent="0.35">
      <c r="A21" s="3">
        <v>297</v>
      </c>
      <c r="B21" s="3" t="s">
        <v>95</v>
      </c>
      <c r="C21" s="7">
        <v>151140.06000000003</v>
      </c>
      <c r="I21" t="s">
        <v>44</v>
      </c>
      <c r="J21">
        <v>21304303.040000036</v>
      </c>
      <c r="M21" t="s">
        <v>44</v>
      </c>
      <c r="N21">
        <v>23902928.2799986</v>
      </c>
      <c r="V21" s="44" t="s">
        <v>618</v>
      </c>
      <c r="W21" s="5" t="s">
        <v>99</v>
      </c>
      <c r="X21" s="5">
        <v>6</v>
      </c>
      <c r="Y21" s="5">
        <v>2828.52</v>
      </c>
      <c r="AW21" s="25" t="s">
        <v>257</v>
      </c>
      <c r="AX21" s="5" t="s">
        <v>353</v>
      </c>
      <c r="AY21" s="5">
        <v>31174.739999999972</v>
      </c>
    </row>
    <row r="22" spans="1:51" x14ac:dyDescent="0.35">
      <c r="A22" s="3">
        <v>299</v>
      </c>
      <c r="B22" s="3" t="s">
        <v>90</v>
      </c>
      <c r="C22" s="7">
        <v>181725.51999999961</v>
      </c>
      <c r="V22" s="44" t="s">
        <v>618</v>
      </c>
      <c r="W22" s="5" t="s">
        <v>83</v>
      </c>
      <c r="X22" s="5">
        <v>1</v>
      </c>
      <c r="Y22" s="5">
        <v>942.84</v>
      </c>
      <c r="AW22" s="25" t="s">
        <v>257</v>
      </c>
      <c r="AX22" s="5" t="s">
        <v>515</v>
      </c>
      <c r="AY22" s="5">
        <v>212855.13999999993</v>
      </c>
    </row>
    <row r="23" spans="1:51" x14ac:dyDescent="0.35">
      <c r="A23" s="3">
        <v>321</v>
      </c>
      <c r="B23" s="3" t="s">
        <v>19</v>
      </c>
      <c r="C23" s="7">
        <v>94841.479999999909</v>
      </c>
      <c r="V23" s="44" t="s">
        <v>618</v>
      </c>
      <c r="W23" s="5" t="s">
        <v>242</v>
      </c>
      <c r="X23" s="5">
        <v>22</v>
      </c>
      <c r="Y23" s="5">
        <v>14695.500000000002</v>
      </c>
      <c r="AW23" s="25" t="s">
        <v>257</v>
      </c>
      <c r="AX23" s="5" t="s">
        <v>352</v>
      </c>
      <c r="AY23" s="5">
        <v>113035.44999999974</v>
      </c>
    </row>
    <row r="24" spans="1:51" x14ac:dyDescent="0.35">
      <c r="A24" s="3">
        <v>342</v>
      </c>
      <c r="B24" s="3" t="s">
        <v>11</v>
      </c>
      <c r="C24" s="7">
        <v>204822.78999999957</v>
      </c>
      <c r="V24" s="44" t="s">
        <v>618</v>
      </c>
      <c r="W24" s="5" t="s">
        <v>627</v>
      </c>
      <c r="X24" s="5">
        <v>12</v>
      </c>
      <c r="Y24" s="5">
        <v>6442.74</v>
      </c>
      <c r="AW24" s="25" t="s">
        <v>257</v>
      </c>
      <c r="AX24" s="5" t="s">
        <v>316</v>
      </c>
      <c r="AY24" s="5">
        <v>87042.979999999865</v>
      </c>
    </row>
    <row r="25" spans="1:51" x14ac:dyDescent="0.35">
      <c r="A25" s="3">
        <v>344</v>
      </c>
      <c r="B25" s="3" t="s">
        <v>99</v>
      </c>
      <c r="C25" s="7">
        <v>255810.19999999946</v>
      </c>
      <c r="V25" s="44" t="s">
        <v>618</v>
      </c>
      <c r="W25" s="5" t="s">
        <v>81</v>
      </c>
      <c r="X25" s="5">
        <v>28</v>
      </c>
      <c r="Y25" s="5">
        <v>13199.76</v>
      </c>
      <c r="AW25" s="25" t="s">
        <v>257</v>
      </c>
      <c r="AX25" s="5" t="s">
        <v>395</v>
      </c>
      <c r="AY25" s="5">
        <v>65813.389999999927</v>
      </c>
    </row>
    <row r="26" spans="1:51" x14ac:dyDescent="0.35">
      <c r="A26" s="3">
        <v>350</v>
      </c>
      <c r="B26" s="3" t="s">
        <v>86</v>
      </c>
      <c r="C26" s="7">
        <v>82639.439999999959</v>
      </c>
      <c r="V26" s="44" t="s">
        <v>138</v>
      </c>
      <c r="W26" s="5" t="s">
        <v>93</v>
      </c>
      <c r="X26" s="5">
        <v>56</v>
      </c>
      <c r="Y26" s="5">
        <v>50127.659999999931</v>
      </c>
      <c r="AW26" s="25" t="s">
        <v>257</v>
      </c>
      <c r="AX26" s="5" t="s">
        <v>252</v>
      </c>
      <c r="AY26" s="5">
        <v>231273.18000000113</v>
      </c>
    </row>
    <row r="27" spans="1:51" x14ac:dyDescent="0.35">
      <c r="A27" s="3">
        <v>603</v>
      </c>
      <c r="B27" s="3" t="s">
        <v>84</v>
      </c>
      <c r="C27" s="7">
        <v>180071.42999999961</v>
      </c>
      <c r="V27" s="44" t="s">
        <v>138</v>
      </c>
      <c r="W27" s="5" t="s">
        <v>231</v>
      </c>
      <c r="X27" s="5">
        <v>42</v>
      </c>
      <c r="Y27" s="5">
        <v>19799.639999999989</v>
      </c>
      <c r="AW27" s="25" t="s">
        <v>239</v>
      </c>
      <c r="AX27" s="5" t="s">
        <v>268</v>
      </c>
      <c r="AY27" s="5">
        <v>1140</v>
      </c>
    </row>
    <row r="28" spans="1:51" x14ac:dyDescent="0.35">
      <c r="A28" s="3">
        <v>604</v>
      </c>
      <c r="B28" s="3" t="s">
        <v>81</v>
      </c>
      <c r="C28" s="7">
        <v>158511.25999999963</v>
      </c>
      <c r="V28" s="44" t="s">
        <v>138</v>
      </c>
      <c r="W28" s="5" t="s">
        <v>13</v>
      </c>
      <c r="X28" s="5">
        <v>58</v>
      </c>
      <c r="Y28" s="5">
        <v>28285.199999999957</v>
      </c>
      <c r="AW28" s="25" t="s">
        <v>239</v>
      </c>
      <c r="AX28" s="5" t="s">
        <v>311</v>
      </c>
      <c r="AY28" s="5">
        <v>16871.420000000006</v>
      </c>
    </row>
    <row r="29" spans="1:51" x14ac:dyDescent="0.35">
      <c r="A29" s="3">
        <v>631</v>
      </c>
      <c r="B29" s="3" t="s">
        <v>101</v>
      </c>
      <c r="C29" s="7">
        <v>112198.31999999996</v>
      </c>
      <c r="V29" s="44" t="s">
        <v>138</v>
      </c>
      <c r="W29" s="5" t="s">
        <v>237</v>
      </c>
      <c r="X29" s="5">
        <v>30</v>
      </c>
      <c r="Y29" s="5">
        <v>14142.6</v>
      </c>
      <c r="AW29" s="25" t="s">
        <v>239</v>
      </c>
      <c r="AX29" s="5" t="s">
        <v>514</v>
      </c>
      <c r="AY29" s="5">
        <v>96593.489999999831</v>
      </c>
    </row>
    <row r="30" spans="1:51" x14ac:dyDescent="0.35">
      <c r="A30" s="3">
        <v>632</v>
      </c>
      <c r="B30" s="3" t="s">
        <v>93</v>
      </c>
      <c r="C30" s="7">
        <v>614751.28</v>
      </c>
      <c r="V30" s="44" t="s">
        <v>138</v>
      </c>
      <c r="W30" s="5" t="s">
        <v>186</v>
      </c>
      <c r="X30" s="5">
        <v>18</v>
      </c>
      <c r="Y30" s="5">
        <v>9038.4600000000009</v>
      </c>
      <c r="AW30" s="25" t="s">
        <v>239</v>
      </c>
      <c r="AX30" s="5" t="s">
        <v>348</v>
      </c>
      <c r="AY30" s="5">
        <v>100831.03999999975</v>
      </c>
    </row>
    <row r="31" spans="1:51" x14ac:dyDescent="0.35">
      <c r="A31" s="5">
        <v>682</v>
      </c>
      <c r="B31" s="5" t="s">
        <v>16</v>
      </c>
      <c r="C31" s="7">
        <v>1464849.3600000003</v>
      </c>
      <c r="V31" s="44" t="s">
        <v>138</v>
      </c>
      <c r="W31" s="5" t="s">
        <v>229</v>
      </c>
      <c r="X31" s="5">
        <v>35</v>
      </c>
      <c r="Y31" s="5">
        <v>20352.539999999986</v>
      </c>
      <c r="AW31" s="25" t="s">
        <v>239</v>
      </c>
      <c r="AX31" s="5" t="s">
        <v>513</v>
      </c>
      <c r="AY31" s="5">
        <v>47788.239999999983</v>
      </c>
    </row>
    <row r="32" spans="1:51" x14ac:dyDescent="0.35">
      <c r="A32" s="3">
        <v>702</v>
      </c>
      <c r="B32" s="3" t="s">
        <v>113</v>
      </c>
      <c r="C32" s="7">
        <v>107724.25999999985</v>
      </c>
      <c r="V32" s="44" t="s">
        <v>138</v>
      </c>
      <c r="W32" s="5" t="s">
        <v>392</v>
      </c>
      <c r="X32" s="5">
        <v>25</v>
      </c>
      <c r="Y32" s="5">
        <v>12338.400000000001</v>
      </c>
      <c r="AW32" s="25" t="s">
        <v>239</v>
      </c>
      <c r="AX32" s="5" t="s">
        <v>269</v>
      </c>
      <c r="AY32" s="5">
        <v>77552.719999999987</v>
      </c>
    </row>
    <row r="33" spans="1:51" x14ac:dyDescent="0.35">
      <c r="A33" s="3">
        <v>703</v>
      </c>
      <c r="B33" s="3" t="s">
        <v>117</v>
      </c>
      <c r="C33" s="7">
        <v>15823.290000000003</v>
      </c>
      <c r="V33" s="44" t="s">
        <v>138</v>
      </c>
      <c r="W33" s="5" t="s">
        <v>11</v>
      </c>
      <c r="X33" s="5">
        <v>37</v>
      </c>
      <c r="Y33" s="5">
        <v>18623.999999999993</v>
      </c>
      <c r="AW33" s="25" t="s">
        <v>618</v>
      </c>
      <c r="AX33" s="5" t="s">
        <v>266</v>
      </c>
      <c r="AY33" s="5">
        <v>126119.69999999995</v>
      </c>
    </row>
    <row r="34" spans="1:51" x14ac:dyDescent="0.35">
      <c r="A34" s="3">
        <v>715</v>
      </c>
      <c r="B34" s="3" t="s">
        <v>25</v>
      </c>
      <c r="C34" s="7">
        <v>9623.34</v>
      </c>
      <c r="V34" s="44" t="s">
        <v>138</v>
      </c>
      <c r="W34" s="5" t="s">
        <v>112</v>
      </c>
      <c r="X34" s="5">
        <v>53</v>
      </c>
      <c r="Y34" s="5">
        <v>26480.999999999967</v>
      </c>
      <c r="AW34" s="25" t="s">
        <v>618</v>
      </c>
      <c r="AX34" s="5" t="s">
        <v>451</v>
      </c>
      <c r="AY34" s="5">
        <v>7233.5700000000006</v>
      </c>
    </row>
    <row r="35" spans="1:51" x14ac:dyDescent="0.35">
      <c r="A35" s="3">
        <v>788</v>
      </c>
      <c r="B35" s="3" t="s">
        <v>23</v>
      </c>
      <c r="C35" s="7">
        <v>222587.05</v>
      </c>
      <c r="V35" s="44" t="s">
        <v>39</v>
      </c>
      <c r="W35" s="5" t="s">
        <v>324</v>
      </c>
      <c r="X35" s="5">
        <v>1</v>
      </c>
      <c r="Y35" s="5">
        <v>5982.72</v>
      </c>
      <c r="AW35" s="25" t="s">
        <v>618</v>
      </c>
      <c r="AX35" s="5" t="s">
        <v>441</v>
      </c>
      <c r="AY35" s="5">
        <v>35928.060000000012</v>
      </c>
    </row>
    <row r="36" spans="1:51" x14ac:dyDescent="0.35">
      <c r="A36" s="5">
        <v>901</v>
      </c>
      <c r="B36" s="5" t="s">
        <v>1</v>
      </c>
      <c r="C36" s="7">
        <v>228368.6399999999</v>
      </c>
      <c r="V36" s="44" t="s">
        <v>39</v>
      </c>
      <c r="W36" s="5" t="s">
        <v>82</v>
      </c>
      <c r="X36" s="5">
        <v>1</v>
      </c>
      <c r="Y36" s="5">
        <v>942.84</v>
      </c>
      <c r="AW36" s="25" t="s">
        <v>618</v>
      </c>
      <c r="AX36" s="5" t="s">
        <v>26</v>
      </c>
      <c r="AY36" s="5">
        <v>254515.07999999975</v>
      </c>
    </row>
    <row r="37" spans="1:51" x14ac:dyDescent="0.35">
      <c r="A37" s="3">
        <v>902</v>
      </c>
      <c r="B37" s="3" t="s">
        <v>20</v>
      </c>
      <c r="C37" s="7">
        <v>116116.47999999991</v>
      </c>
      <c r="V37" s="44" t="s">
        <v>39</v>
      </c>
      <c r="W37" s="5" t="s">
        <v>86</v>
      </c>
      <c r="X37" s="5">
        <v>6</v>
      </c>
      <c r="Y37" s="5">
        <v>3733.5000000000005</v>
      </c>
      <c r="AW37" s="25" t="s">
        <v>618</v>
      </c>
      <c r="AX37" s="5" t="s">
        <v>288</v>
      </c>
      <c r="AY37" s="5">
        <v>191430.27999999974</v>
      </c>
    </row>
    <row r="38" spans="1:51" x14ac:dyDescent="0.35">
      <c r="A38" s="3">
        <v>903</v>
      </c>
      <c r="B38" s="3" t="s">
        <v>87</v>
      </c>
      <c r="C38" s="7">
        <v>173354.86999999976</v>
      </c>
      <c r="V38" s="44" t="s">
        <v>136</v>
      </c>
      <c r="W38" s="5" t="s">
        <v>298</v>
      </c>
      <c r="X38" s="5">
        <v>6</v>
      </c>
      <c r="Y38" s="5">
        <v>2926</v>
      </c>
      <c r="AW38" s="25" t="s">
        <v>618</v>
      </c>
      <c r="AX38" s="5" t="s">
        <v>262</v>
      </c>
      <c r="AY38" s="5">
        <v>48526.620000000032</v>
      </c>
    </row>
    <row r="39" spans="1:51" x14ac:dyDescent="0.35">
      <c r="A39" s="3">
        <v>907</v>
      </c>
      <c r="B39" s="3" t="s">
        <v>102</v>
      </c>
      <c r="C39" s="7">
        <v>73722.189999999959</v>
      </c>
      <c r="V39" s="44" t="s">
        <v>136</v>
      </c>
      <c r="W39" s="5" t="s">
        <v>299</v>
      </c>
      <c r="X39" s="5">
        <v>2</v>
      </c>
      <c r="Y39" s="5">
        <v>924</v>
      </c>
      <c r="AW39" s="25" t="s">
        <v>618</v>
      </c>
      <c r="AX39" s="5" t="s">
        <v>29</v>
      </c>
      <c r="AY39" s="5">
        <v>71236.939999999988</v>
      </c>
    </row>
    <row r="40" spans="1:51" x14ac:dyDescent="0.35">
      <c r="A40" s="3">
        <v>909</v>
      </c>
      <c r="B40" s="3" t="s">
        <v>34</v>
      </c>
      <c r="C40" s="7">
        <v>72464.28</v>
      </c>
      <c r="V40" s="44" t="s">
        <v>136</v>
      </c>
      <c r="W40" s="5" t="s">
        <v>136</v>
      </c>
      <c r="X40" s="5">
        <v>2</v>
      </c>
      <c r="Y40" s="5">
        <v>3696</v>
      </c>
      <c r="AW40" s="25" t="s">
        <v>618</v>
      </c>
      <c r="AX40" s="5" t="s">
        <v>449</v>
      </c>
      <c r="AY40" s="5">
        <v>11682.12</v>
      </c>
    </row>
    <row r="41" spans="1:51" x14ac:dyDescent="0.35">
      <c r="A41" s="3">
        <v>949</v>
      </c>
      <c r="B41" s="3" t="s">
        <v>112</v>
      </c>
      <c r="C41" s="7">
        <v>182655.91999999972</v>
      </c>
      <c r="V41" s="44" t="s">
        <v>136</v>
      </c>
      <c r="W41" s="5" t="s">
        <v>189</v>
      </c>
      <c r="X41" s="5">
        <v>1</v>
      </c>
      <c r="Y41" s="5">
        <v>462</v>
      </c>
      <c r="AW41" s="25" t="s">
        <v>618</v>
      </c>
      <c r="AX41" s="5" t="s">
        <v>148</v>
      </c>
      <c r="AY41" s="5">
        <v>286805.0299999991</v>
      </c>
    </row>
    <row r="42" spans="1:51" x14ac:dyDescent="0.35">
      <c r="A42" s="3">
        <v>950</v>
      </c>
      <c r="B42" s="3" t="s">
        <v>100</v>
      </c>
      <c r="C42" s="7">
        <v>140484.71999999977</v>
      </c>
      <c r="V42" s="44" t="s">
        <v>136</v>
      </c>
      <c r="W42" s="5" t="s">
        <v>406</v>
      </c>
      <c r="X42" s="5">
        <v>5</v>
      </c>
      <c r="Y42" s="5">
        <v>5698</v>
      </c>
      <c r="AW42" s="25" t="s">
        <v>618</v>
      </c>
      <c r="AX42" s="5" t="s">
        <v>439</v>
      </c>
      <c r="AY42" s="5">
        <v>34993.050000000003</v>
      </c>
    </row>
    <row r="43" spans="1:51" x14ac:dyDescent="0.35">
      <c r="A43" s="5">
        <v>951</v>
      </c>
      <c r="B43" s="5" t="s">
        <v>110</v>
      </c>
      <c r="C43" s="7">
        <v>58743.489999999954</v>
      </c>
      <c r="V43" s="44" t="s">
        <v>136</v>
      </c>
      <c r="W43" s="5" t="s">
        <v>232</v>
      </c>
      <c r="X43" s="5">
        <v>1</v>
      </c>
      <c r="Y43" s="5">
        <v>924</v>
      </c>
      <c r="AW43" s="25" t="s">
        <v>618</v>
      </c>
      <c r="AX43" s="5" t="s">
        <v>420</v>
      </c>
      <c r="AY43" s="5">
        <v>59699.580000000016</v>
      </c>
    </row>
    <row r="44" spans="1:51" x14ac:dyDescent="0.35">
      <c r="A44" s="3">
        <v>1069</v>
      </c>
      <c r="B44" s="3" t="s">
        <v>115</v>
      </c>
      <c r="C44" s="7">
        <v>99198.149999999659</v>
      </c>
      <c r="V44" s="44" t="s">
        <v>136</v>
      </c>
      <c r="W44" s="5" t="s">
        <v>403</v>
      </c>
      <c r="X44" s="5">
        <v>2</v>
      </c>
      <c r="Y44" s="5">
        <v>924</v>
      </c>
      <c r="AW44" s="25" t="s">
        <v>618</v>
      </c>
      <c r="AX44" s="5" t="s">
        <v>444</v>
      </c>
      <c r="AY44" s="5">
        <v>25535.820000000007</v>
      </c>
    </row>
    <row r="45" spans="1:51" x14ac:dyDescent="0.35">
      <c r="A45" s="3">
        <v>1072</v>
      </c>
      <c r="B45" s="3" t="s">
        <v>88</v>
      </c>
      <c r="C45" s="7">
        <v>122166.76999999945</v>
      </c>
      <c r="V45" s="44" t="s">
        <v>136</v>
      </c>
      <c r="W45" s="5" t="s">
        <v>701</v>
      </c>
      <c r="X45" s="5">
        <v>3</v>
      </c>
      <c r="Y45" s="5">
        <v>1386</v>
      </c>
      <c r="AW45" s="25" t="s">
        <v>618</v>
      </c>
      <c r="AX45" s="5" t="s">
        <v>30</v>
      </c>
      <c r="AY45" s="5">
        <v>69555.810000000027</v>
      </c>
    </row>
    <row r="46" spans="1:51" x14ac:dyDescent="0.35">
      <c r="A46" s="3">
        <v>1074</v>
      </c>
      <c r="B46" s="3" t="s">
        <v>91</v>
      </c>
      <c r="C46" s="7">
        <v>107172.48999999976</v>
      </c>
      <c r="V46" s="44" t="s">
        <v>136</v>
      </c>
      <c r="W46" s="5" t="s">
        <v>301</v>
      </c>
      <c r="X46" s="5">
        <v>39</v>
      </c>
      <c r="Y46" s="5">
        <v>18480</v>
      </c>
      <c r="AW46" s="25" t="s">
        <v>618</v>
      </c>
      <c r="AX46" s="5" t="s">
        <v>436</v>
      </c>
      <c r="AY46" s="5">
        <v>26050.270000000008</v>
      </c>
    </row>
    <row r="47" spans="1:51" x14ac:dyDescent="0.35">
      <c r="A47" s="3">
        <v>1075</v>
      </c>
      <c r="B47" s="3" t="s">
        <v>13</v>
      </c>
      <c r="C47" s="7">
        <v>178780.19999999995</v>
      </c>
      <c r="V47" s="44" t="s">
        <v>66</v>
      </c>
      <c r="W47" s="5" t="s">
        <v>88</v>
      </c>
      <c r="X47" s="5">
        <v>5</v>
      </c>
      <c r="Y47" s="5">
        <v>3739.35</v>
      </c>
      <c r="AW47" s="25" t="s">
        <v>618</v>
      </c>
      <c r="AX47" s="5" t="s">
        <v>454</v>
      </c>
      <c r="AY47" s="5">
        <v>41615.87000000001</v>
      </c>
    </row>
    <row r="48" spans="1:51" x14ac:dyDescent="0.35">
      <c r="A48" s="3">
        <v>1076</v>
      </c>
      <c r="B48" s="3" t="s">
        <v>104</v>
      </c>
      <c r="C48" s="7">
        <v>96572.289999999906</v>
      </c>
      <c r="V48" s="44" t="s">
        <v>66</v>
      </c>
      <c r="W48" s="5" t="s">
        <v>109</v>
      </c>
      <c r="X48" s="5">
        <v>2</v>
      </c>
      <c r="Y48" s="5">
        <v>1414.26</v>
      </c>
      <c r="AW48" s="25" t="s">
        <v>618</v>
      </c>
      <c r="AX48" s="5" t="s">
        <v>456</v>
      </c>
      <c r="AY48" s="5">
        <v>8552.16</v>
      </c>
    </row>
    <row r="49" spans="1:51" x14ac:dyDescent="0.35">
      <c r="A49" s="3">
        <v>1081</v>
      </c>
      <c r="B49" s="3" t="s">
        <v>82</v>
      </c>
      <c r="C49" s="7">
        <v>332466.04000000033</v>
      </c>
      <c r="V49" s="44" t="s">
        <v>66</v>
      </c>
      <c r="W49" s="5" t="s">
        <v>96</v>
      </c>
      <c r="X49" s="5">
        <v>3</v>
      </c>
      <c r="Y49" s="5">
        <v>2162.13</v>
      </c>
      <c r="AW49" s="25" t="s">
        <v>618</v>
      </c>
      <c r="AX49" s="5" t="s">
        <v>305</v>
      </c>
      <c r="AY49" s="5">
        <v>70168.290000000023</v>
      </c>
    </row>
    <row r="50" spans="1:51" x14ac:dyDescent="0.35">
      <c r="A50" s="3">
        <v>1082</v>
      </c>
      <c r="B50" s="3" t="s">
        <v>96</v>
      </c>
      <c r="C50" s="7">
        <v>121526.6799999997</v>
      </c>
      <c r="V50" s="44" t="s">
        <v>66</v>
      </c>
      <c r="W50" s="5" t="s">
        <v>94</v>
      </c>
      <c r="X50" s="5">
        <v>5</v>
      </c>
      <c r="Y50" s="5">
        <v>2910</v>
      </c>
      <c r="AW50" s="25" t="s">
        <v>618</v>
      </c>
      <c r="AX50" s="5" t="s">
        <v>267</v>
      </c>
      <c r="AY50" s="5">
        <v>209476.34999999951</v>
      </c>
    </row>
    <row r="51" spans="1:51" x14ac:dyDescent="0.35">
      <c r="A51" s="3">
        <v>1088</v>
      </c>
      <c r="B51" s="3" t="s">
        <v>106</v>
      </c>
      <c r="C51" s="7">
        <v>139257.44999999978</v>
      </c>
      <c r="V51" s="44" t="s">
        <v>66</v>
      </c>
      <c r="W51" s="5" t="s">
        <v>105</v>
      </c>
      <c r="X51" s="5">
        <v>23</v>
      </c>
      <c r="Y51" s="5">
        <v>10842.66</v>
      </c>
      <c r="AW51" s="25" t="s">
        <v>618</v>
      </c>
      <c r="AX51" s="5" t="s">
        <v>435</v>
      </c>
      <c r="AY51" s="5">
        <v>16498.020000000004</v>
      </c>
    </row>
    <row r="52" spans="1:51" x14ac:dyDescent="0.35">
      <c r="A52" s="3">
        <v>1089</v>
      </c>
      <c r="B52" s="3" t="s">
        <v>92</v>
      </c>
      <c r="C52" s="7">
        <v>263181.3499999991</v>
      </c>
      <c r="V52" s="44" t="s">
        <v>66</v>
      </c>
      <c r="W52" s="5" t="s">
        <v>119</v>
      </c>
      <c r="X52" s="5">
        <v>1</v>
      </c>
      <c r="Y52" s="5">
        <v>2357.1</v>
      </c>
      <c r="AW52" s="25" t="s">
        <v>618</v>
      </c>
      <c r="AX52" s="5" t="s">
        <v>438</v>
      </c>
      <c r="AY52" s="5">
        <v>17346.46</v>
      </c>
    </row>
    <row r="53" spans="1:51" x14ac:dyDescent="0.35">
      <c r="A53" s="3">
        <v>1092</v>
      </c>
      <c r="B53" s="3" t="s">
        <v>97</v>
      </c>
      <c r="C53" s="7">
        <v>92698.66999999978</v>
      </c>
      <c r="V53" s="44" t="s">
        <v>35</v>
      </c>
      <c r="W53" s="5" t="s">
        <v>312</v>
      </c>
      <c r="X53" s="5">
        <v>2</v>
      </c>
      <c r="Y53" s="5">
        <v>7770.84</v>
      </c>
      <c r="AW53" s="25" t="s">
        <v>618</v>
      </c>
      <c r="AX53" s="5" t="s">
        <v>336</v>
      </c>
      <c r="AY53" s="5">
        <v>162161.02000000031</v>
      </c>
    </row>
    <row r="54" spans="1:51" x14ac:dyDescent="0.35">
      <c r="A54" s="3">
        <v>1096</v>
      </c>
      <c r="B54" s="3" t="s">
        <v>107</v>
      </c>
      <c r="C54" s="7">
        <v>64496.260000000024</v>
      </c>
      <c r="V54" s="44" t="s">
        <v>35</v>
      </c>
      <c r="W54" s="5" t="s">
        <v>259</v>
      </c>
      <c r="X54" s="5">
        <v>13</v>
      </c>
      <c r="Y54" s="5">
        <v>17450.300000000003</v>
      </c>
      <c r="AW54" s="25" t="s">
        <v>618</v>
      </c>
      <c r="AX54" s="5" t="s">
        <v>447</v>
      </c>
      <c r="AY54" s="5">
        <v>13397.880000000001</v>
      </c>
    </row>
    <row r="55" spans="1:51" x14ac:dyDescent="0.35">
      <c r="A55" s="3">
        <v>1115</v>
      </c>
      <c r="B55" s="3" t="s">
        <v>70</v>
      </c>
      <c r="C55" s="7">
        <v>112827.83999999984</v>
      </c>
      <c r="V55" s="44" t="s">
        <v>35</v>
      </c>
      <c r="W55" s="5" t="s">
        <v>308</v>
      </c>
      <c r="X55" s="5">
        <v>14</v>
      </c>
      <c r="Y55" s="5">
        <v>10056.959999999999</v>
      </c>
      <c r="AW55" s="25" t="s">
        <v>618</v>
      </c>
      <c r="AX55" s="5" t="s">
        <v>445</v>
      </c>
      <c r="AY55" s="5">
        <v>7261.4300000000021</v>
      </c>
    </row>
    <row r="56" spans="1:51" x14ac:dyDescent="0.35">
      <c r="A56" s="3">
        <v>1117</v>
      </c>
      <c r="B56" s="3" t="s">
        <v>94</v>
      </c>
      <c r="C56" s="7">
        <v>114542.77999999996</v>
      </c>
      <c r="V56" s="44" t="s">
        <v>35</v>
      </c>
      <c r="W56" s="5" t="s">
        <v>34</v>
      </c>
      <c r="X56" s="5">
        <v>7</v>
      </c>
      <c r="Y56" s="5">
        <v>5147.7899999999991</v>
      </c>
      <c r="AW56" s="25" t="s">
        <v>618</v>
      </c>
      <c r="AX56" s="5" t="s">
        <v>697</v>
      </c>
      <c r="AY56" s="5">
        <v>18102.179999999997</v>
      </c>
    </row>
    <row r="57" spans="1:51" x14ac:dyDescent="0.35">
      <c r="A57" s="3">
        <v>1124</v>
      </c>
      <c r="B57" s="3" t="s">
        <v>116</v>
      </c>
      <c r="C57" s="7">
        <v>96161.259999999849</v>
      </c>
      <c r="V57" s="44" t="s">
        <v>139</v>
      </c>
      <c r="W57" s="5" t="s">
        <v>402</v>
      </c>
      <c r="X57" s="5">
        <v>1</v>
      </c>
      <c r="Y57" s="5">
        <v>1848</v>
      </c>
      <c r="AW57" s="25" t="s">
        <v>618</v>
      </c>
      <c r="AX57" s="5" t="s">
        <v>27</v>
      </c>
      <c r="AY57" s="5">
        <v>182884.34999999942</v>
      </c>
    </row>
    <row r="58" spans="1:51" x14ac:dyDescent="0.35">
      <c r="A58" s="3">
        <v>1125</v>
      </c>
      <c r="B58" s="3" t="s">
        <v>83</v>
      </c>
      <c r="C58" s="7">
        <v>193290.66999999987</v>
      </c>
      <c r="V58" s="44" t="s">
        <v>139</v>
      </c>
      <c r="W58" s="5" t="s">
        <v>218</v>
      </c>
      <c r="X58" s="5">
        <v>1</v>
      </c>
      <c r="Y58" s="5">
        <v>660</v>
      </c>
      <c r="AW58" s="25" t="s">
        <v>618</v>
      </c>
      <c r="AX58" s="5" t="s">
        <v>28</v>
      </c>
      <c r="AY58" s="5">
        <v>53931.61000000003</v>
      </c>
    </row>
    <row r="59" spans="1:51" x14ac:dyDescent="0.35">
      <c r="A59" s="3">
        <v>1126</v>
      </c>
      <c r="B59" s="3" t="s">
        <v>105</v>
      </c>
      <c r="C59" s="7">
        <v>93152.269999999757</v>
      </c>
      <c r="V59" s="44" t="s">
        <v>139</v>
      </c>
      <c r="W59" s="5" t="s">
        <v>635</v>
      </c>
      <c r="X59" s="5">
        <v>2</v>
      </c>
      <c r="Y59" s="5">
        <v>1386</v>
      </c>
      <c r="AW59" s="25" t="s">
        <v>138</v>
      </c>
      <c r="AX59" s="5" t="s">
        <v>476</v>
      </c>
      <c r="AY59" s="5">
        <v>36448.620000000003</v>
      </c>
    </row>
    <row r="60" spans="1:51" x14ac:dyDescent="0.35">
      <c r="A60" s="3">
        <v>1131</v>
      </c>
      <c r="B60" s="3" t="s">
        <v>119</v>
      </c>
      <c r="C60" s="7">
        <v>105402.89999999978</v>
      </c>
      <c r="V60" s="44" t="s">
        <v>139</v>
      </c>
      <c r="W60" s="5" t="s">
        <v>219</v>
      </c>
      <c r="X60" s="5">
        <v>1</v>
      </c>
      <c r="Y60" s="5">
        <v>462</v>
      </c>
      <c r="AW60" s="25" t="s">
        <v>138</v>
      </c>
      <c r="AX60" s="5" t="s">
        <v>485</v>
      </c>
      <c r="AY60" s="5">
        <v>12475.150000000007</v>
      </c>
    </row>
    <row r="61" spans="1:51" x14ac:dyDescent="0.35">
      <c r="A61" s="3">
        <v>1132</v>
      </c>
      <c r="B61" s="3" t="s">
        <v>118</v>
      </c>
      <c r="C61" s="7">
        <v>98357.429999999818</v>
      </c>
      <c r="V61" s="44" t="s">
        <v>139</v>
      </c>
      <c r="W61" s="5" t="s">
        <v>400</v>
      </c>
      <c r="X61" s="5">
        <v>6</v>
      </c>
      <c r="Y61" s="5">
        <v>3850</v>
      </c>
      <c r="AW61" s="25" t="s">
        <v>138</v>
      </c>
      <c r="AX61" s="5" t="s">
        <v>631</v>
      </c>
      <c r="AY61" s="5">
        <v>134062.48999999973</v>
      </c>
    </row>
    <row r="62" spans="1:51" x14ac:dyDescent="0.35">
      <c r="A62" s="3">
        <v>1144</v>
      </c>
      <c r="B62" s="3" t="s">
        <v>179</v>
      </c>
      <c r="C62" s="7">
        <v>127335.1199999996</v>
      </c>
      <c r="V62" s="44" t="s">
        <v>139</v>
      </c>
      <c r="W62" s="5" t="s">
        <v>190</v>
      </c>
      <c r="X62" s="5">
        <v>34</v>
      </c>
      <c r="Y62" s="5">
        <v>16170</v>
      </c>
      <c r="AW62" s="25" t="s">
        <v>138</v>
      </c>
      <c r="AX62" s="5" t="s">
        <v>225</v>
      </c>
      <c r="AY62" s="5">
        <v>44967.990000000005</v>
      </c>
    </row>
    <row r="63" spans="1:51" x14ac:dyDescent="0.35">
      <c r="A63" s="5">
        <v>1152</v>
      </c>
      <c r="B63" s="5" t="s">
        <v>136</v>
      </c>
      <c r="C63" s="7">
        <v>8223.6</v>
      </c>
      <c r="V63" s="44" t="s">
        <v>139</v>
      </c>
      <c r="W63" s="5" t="s">
        <v>220</v>
      </c>
      <c r="X63" s="5">
        <v>1</v>
      </c>
      <c r="Y63" s="5">
        <v>462</v>
      </c>
      <c r="AW63" s="25" t="s">
        <v>138</v>
      </c>
      <c r="AX63" s="5" t="s">
        <v>489</v>
      </c>
      <c r="AY63" s="5">
        <v>15527.249999999998</v>
      </c>
    </row>
    <row r="64" spans="1:51" x14ac:dyDescent="0.35">
      <c r="A64" s="5">
        <v>1166</v>
      </c>
      <c r="B64" s="5" t="s">
        <v>196</v>
      </c>
      <c r="C64" s="7">
        <v>33579.81</v>
      </c>
      <c r="V64" s="44" t="s">
        <v>139</v>
      </c>
      <c r="W64" s="5" t="s">
        <v>197</v>
      </c>
      <c r="X64" s="5">
        <v>1</v>
      </c>
      <c r="Y64" s="5">
        <v>924</v>
      </c>
      <c r="AW64" s="25" t="s">
        <v>138</v>
      </c>
      <c r="AX64" s="5" t="s">
        <v>474</v>
      </c>
      <c r="AY64" s="5">
        <v>11830.020000000004</v>
      </c>
    </row>
    <row r="65" spans="1:51" x14ac:dyDescent="0.35">
      <c r="A65" s="3">
        <v>1167</v>
      </c>
      <c r="B65" s="3" t="s">
        <v>195</v>
      </c>
      <c r="C65" s="7">
        <v>67427.049999999945</v>
      </c>
      <c r="V65" s="44" t="s">
        <v>139</v>
      </c>
      <c r="W65" s="5" t="s">
        <v>320</v>
      </c>
      <c r="X65" s="5">
        <v>2</v>
      </c>
      <c r="Y65" s="5">
        <v>924</v>
      </c>
      <c r="AW65" s="25" t="s">
        <v>138</v>
      </c>
      <c r="AX65" s="5" t="s">
        <v>477</v>
      </c>
      <c r="AY65" s="5">
        <v>29492.849999999995</v>
      </c>
    </row>
    <row r="66" spans="1:51" x14ac:dyDescent="0.35">
      <c r="A66" s="3">
        <v>1176</v>
      </c>
      <c r="B66" s="3" t="s">
        <v>192</v>
      </c>
      <c r="C66" s="7">
        <v>37331.000000000007</v>
      </c>
      <c r="V66" s="44" t="s">
        <v>139</v>
      </c>
      <c r="W66" s="5" t="s">
        <v>221</v>
      </c>
      <c r="X66" s="5">
        <v>1</v>
      </c>
      <c r="Y66" s="5">
        <v>462</v>
      </c>
      <c r="AW66" s="25" t="s">
        <v>138</v>
      </c>
      <c r="AX66" s="5" t="s">
        <v>680</v>
      </c>
      <c r="AY66" s="5">
        <v>15839.310000000001</v>
      </c>
    </row>
    <row r="67" spans="1:51" x14ac:dyDescent="0.35">
      <c r="A67" s="3">
        <v>1178</v>
      </c>
      <c r="B67" s="3" t="s">
        <v>193</v>
      </c>
      <c r="C67" s="7">
        <v>72634.099999999962</v>
      </c>
      <c r="V67" s="44" t="s">
        <v>139</v>
      </c>
      <c r="W67" s="5" t="s">
        <v>193</v>
      </c>
      <c r="X67" s="5">
        <v>3</v>
      </c>
      <c r="Y67" s="5">
        <v>1386</v>
      </c>
      <c r="AW67" s="25" t="s">
        <v>138</v>
      </c>
      <c r="AX67" s="5" t="s">
        <v>494</v>
      </c>
      <c r="AY67" s="5">
        <v>16675.560000000001</v>
      </c>
    </row>
    <row r="68" spans="1:51" x14ac:dyDescent="0.35">
      <c r="A68" s="5">
        <v>1179</v>
      </c>
      <c r="B68" s="5" t="s">
        <v>191</v>
      </c>
      <c r="C68" s="7">
        <v>1440.6</v>
      </c>
      <c r="V68" s="44" t="s">
        <v>0</v>
      </c>
      <c r="W68" s="5" t="s">
        <v>194</v>
      </c>
      <c r="X68" s="5">
        <v>10</v>
      </c>
      <c r="Y68" s="5">
        <v>5279.9400000000005</v>
      </c>
      <c r="AW68" s="25" t="s">
        <v>138</v>
      </c>
      <c r="AX68" s="5" t="s">
        <v>495</v>
      </c>
      <c r="AY68" s="5">
        <v>17681.52</v>
      </c>
    </row>
    <row r="69" spans="1:51" x14ac:dyDescent="0.35">
      <c r="A69" s="3">
        <v>1180</v>
      </c>
      <c r="B69" s="3" t="s">
        <v>190</v>
      </c>
      <c r="C69" s="7">
        <v>67465.999999999985</v>
      </c>
      <c r="V69" s="44" t="s">
        <v>0</v>
      </c>
      <c r="W69" s="5" t="s">
        <v>179</v>
      </c>
      <c r="X69" s="5">
        <v>1</v>
      </c>
      <c r="Y69" s="5">
        <v>942.84</v>
      </c>
      <c r="AW69" s="25" t="s">
        <v>138</v>
      </c>
      <c r="AX69" s="5" t="s">
        <v>499</v>
      </c>
      <c r="AY69" s="5">
        <v>17096.310000000005</v>
      </c>
    </row>
    <row r="70" spans="1:51" x14ac:dyDescent="0.35">
      <c r="A70" s="5">
        <v>1181</v>
      </c>
      <c r="B70" s="5" t="s">
        <v>194</v>
      </c>
      <c r="C70" s="7">
        <v>104741.94999999981</v>
      </c>
      <c r="V70" s="44" t="s">
        <v>0</v>
      </c>
      <c r="W70" s="5" t="s">
        <v>95</v>
      </c>
      <c r="X70" s="5">
        <v>39</v>
      </c>
      <c r="Y70" s="5">
        <v>19171.079999999991</v>
      </c>
      <c r="AW70" s="25" t="s">
        <v>138</v>
      </c>
      <c r="AX70" s="5" t="s">
        <v>223</v>
      </c>
      <c r="AY70" s="5">
        <v>110683.15999999999</v>
      </c>
    </row>
    <row r="71" spans="1:51" x14ac:dyDescent="0.35">
      <c r="A71" s="3">
        <v>1182</v>
      </c>
      <c r="B71" s="3" t="s">
        <v>178</v>
      </c>
      <c r="C71" s="7">
        <v>32537.810000000016</v>
      </c>
      <c r="V71" s="44" t="s">
        <v>0</v>
      </c>
      <c r="W71" s="5" t="s">
        <v>307</v>
      </c>
      <c r="X71" s="5">
        <v>2</v>
      </c>
      <c r="Y71" s="5">
        <v>942.84</v>
      </c>
      <c r="AW71" s="25" t="s">
        <v>138</v>
      </c>
      <c r="AX71" s="5" t="s">
        <v>508</v>
      </c>
      <c r="AY71" s="5">
        <v>5160.7300000000005</v>
      </c>
    </row>
    <row r="72" spans="1:51" x14ac:dyDescent="0.35">
      <c r="A72" s="3">
        <v>1192</v>
      </c>
      <c r="B72" s="3" t="s">
        <v>158</v>
      </c>
      <c r="C72" s="7">
        <v>106591.73999999973</v>
      </c>
      <c r="V72" s="44" t="s">
        <v>0</v>
      </c>
      <c r="W72" s="5" t="s">
        <v>407</v>
      </c>
      <c r="X72" s="5">
        <v>30</v>
      </c>
      <c r="Y72" s="5">
        <v>14142.6</v>
      </c>
      <c r="AW72" s="25" t="s">
        <v>138</v>
      </c>
      <c r="AX72" s="5" t="s">
        <v>473</v>
      </c>
      <c r="AY72" s="5">
        <v>16204.32</v>
      </c>
    </row>
    <row r="73" spans="1:51" x14ac:dyDescent="0.35">
      <c r="A73" s="3">
        <v>1202</v>
      </c>
      <c r="B73" s="3" t="s">
        <v>189</v>
      </c>
      <c r="C73" s="7">
        <v>12009.9</v>
      </c>
      <c r="V73" s="44" t="s">
        <v>54</v>
      </c>
      <c r="W73" s="5" t="s">
        <v>6</v>
      </c>
      <c r="X73" s="5">
        <v>48</v>
      </c>
      <c r="Y73" s="5">
        <v>34187.179999999971</v>
      </c>
      <c r="AW73" s="25" t="s">
        <v>138</v>
      </c>
      <c r="AX73" s="5" t="s">
        <v>491</v>
      </c>
      <c r="AY73" s="5">
        <v>20587.340000000004</v>
      </c>
    </row>
    <row r="74" spans="1:51" x14ac:dyDescent="0.35">
      <c r="A74" s="3">
        <v>1211</v>
      </c>
      <c r="B74" s="3" t="s">
        <v>186</v>
      </c>
      <c r="C74" s="7">
        <v>181186.4999999998</v>
      </c>
      <c r="V74" s="44" t="s">
        <v>54</v>
      </c>
      <c r="W74" s="5" t="s">
        <v>686</v>
      </c>
      <c r="X74" s="5">
        <v>1</v>
      </c>
      <c r="Y74" s="5">
        <v>747.87</v>
      </c>
      <c r="AW74" s="25" t="s">
        <v>138</v>
      </c>
      <c r="AX74" s="5" t="s">
        <v>490</v>
      </c>
      <c r="AY74" s="5">
        <v>22120.300000000003</v>
      </c>
    </row>
    <row r="75" spans="1:51" x14ac:dyDescent="0.35">
      <c r="A75" s="3">
        <v>1217</v>
      </c>
      <c r="B75" s="3" t="s">
        <v>221</v>
      </c>
      <c r="C75" s="7">
        <v>29650.599999999962</v>
      </c>
      <c r="V75" s="44" t="s">
        <v>54</v>
      </c>
      <c r="W75" s="5" t="s">
        <v>90</v>
      </c>
      <c r="X75" s="5">
        <v>46</v>
      </c>
      <c r="Y75" s="5">
        <v>40251.119999999923</v>
      </c>
      <c r="AW75" s="25" t="s">
        <v>138</v>
      </c>
      <c r="AX75" s="5" t="s">
        <v>484</v>
      </c>
      <c r="AY75" s="5">
        <v>32637.880000000005</v>
      </c>
    </row>
    <row r="76" spans="1:51" x14ac:dyDescent="0.35">
      <c r="A76" s="3">
        <v>1218</v>
      </c>
      <c r="B76" s="3" t="s">
        <v>220</v>
      </c>
      <c r="C76" s="7">
        <v>37136.399999999958</v>
      </c>
      <c r="V76" s="44" t="s">
        <v>54</v>
      </c>
      <c r="W76" s="5" t="s">
        <v>3</v>
      </c>
      <c r="X76" s="5">
        <v>38</v>
      </c>
      <c r="Y76" s="5">
        <v>60562.919999999955</v>
      </c>
      <c r="AW76" s="25" t="s">
        <v>138</v>
      </c>
      <c r="AX76" s="5" t="s">
        <v>226</v>
      </c>
      <c r="AY76" s="5">
        <v>177693.79</v>
      </c>
    </row>
    <row r="77" spans="1:51" x14ac:dyDescent="0.35">
      <c r="A77" s="5">
        <v>1220</v>
      </c>
      <c r="B77" s="5" t="s">
        <v>218</v>
      </c>
      <c r="C77" s="7">
        <v>44346.54</v>
      </c>
      <c r="V77" s="44" t="s">
        <v>54</v>
      </c>
      <c r="W77" s="5" t="s">
        <v>5</v>
      </c>
      <c r="X77" s="5">
        <v>8</v>
      </c>
      <c r="Y77" s="5">
        <v>4324.26</v>
      </c>
      <c r="AW77" s="25" t="s">
        <v>138</v>
      </c>
      <c r="AX77" s="5" t="s">
        <v>511</v>
      </c>
      <c r="AY77" s="5">
        <v>10086.150000000003</v>
      </c>
    </row>
    <row r="78" spans="1:51" x14ac:dyDescent="0.35">
      <c r="A78" s="3">
        <v>1221</v>
      </c>
      <c r="B78" s="3" t="s">
        <v>219</v>
      </c>
      <c r="C78" s="7">
        <v>5961.1999999999989</v>
      </c>
      <c r="V78" s="44" t="s">
        <v>54</v>
      </c>
      <c r="W78" s="5" t="s">
        <v>7</v>
      </c>
      <c r="X78" s="5">
        <v>29</v>
      </c>
      <c r="Y78" s="5">
        <v>18830.609999999997</v>
      </c>
      <c r="AW78" s="25" t="s">
        <v>138</v>
      </c>
      <c r="AX78" s="5" t="s">
        <v>481</v>
      </c>
      <c r="AY78" s="5">
        <v>32130.93</v>
      </c>
    </row>
    <row r="79" spans="1:51" x14ac:dyDescent="0.35">
      <c r="A79" s="3">
        <v>1227</v>
      </c>
      <c r="B79" s="3" t="s">
        <v>232</v>
      </c>
      <c r="C79" s="7">
        <v>46109.700000000004</v>
      </c>
      <c r="V79" s="44" t="s">
        <v>16</v>
      </c>
      <c r="W79" s="5" t="s">
        <v>116</v>
      </c>
      <c r="X79" s="5">
        <v>4</v>
      </c>
      <c r="Y79" s="5">
        <v>2514.2400000000002</v>
      </c>
      <c r="AW79" s="25" t="s">
        <v>138</v>
      </c>
      <c r="AX79" s="5" t="s">
        <v>493</v>
      </c>
      <c r="AY79" s="5">
        <v>11047.170000000002</v>
      </c>
    </row>
    <row r="80" spans="1:51" x14ac:dyDescent="0.35">
      <c r="A80" s="3">
        <v>1231</v>
      </c>
      <c r="B80" s="3" t="s">
        <v>229</v>
      </c>
      <c r="C80" s="7">
        <v>177626.50999999966</v>
      </c>
      <c r="V80" s="44" t="s">
        <v>16</v>
      </c>
      <c r="W80" s="5" t="s">
        <v>23</v>
      </c>
      <c r="X80" s="5">
        <v>5</v>
      </c>
      <c r="Y80" s="5">
        <v>3299.94</v>
      </c>
      <c r="AW80" s="25" t="s">
        <v>138</v>
      </c>
      <c r="AX80" s="5" t="s">
        <v>216</v>
      </c>
      <c r="AY80" s="5">
        <v>34604.33</v>
      </c>
    </row>
    <row r="81" spans="1:51" x14ac:dyDescent="0.35">
      <c r="A81" s="3">
        <v>1232</v>
      </c>
      <c r="B81" s="3" t="s">
        <v>231</v>
      </c>
      <c r="C81" s="7">
        <v>98194.159999999771</v>
      </c>
      <c r="V81" s="44" t="s">
        <v>16</v>
      </c>
      <c r="W81" s="5" t="s">
        <v>32</v>
      </c>
      <c r="X81" s="5">
        <v>1</v>
      </c>
      <c r="Y81" s="5">
        <v>628.55999999999995</v>
      </c>
      <c r="AW81" s="25" t="s">
        <v>138</v>
      </c>
      <c r="AX81" s="5" t="s">
        <v>470</v>
      </c>
      <c r="AY81" s="5">
        <v>62820.959999999999</v>
      </c>
    </row>
    <row r="82" spans="1:51" x14ac:dyDescent="0.35">
      <c r="A82" s="3">
        <v>1237</v>
      </c>
      <c r="B82" s="3" t="s">
        <v>237</v>
      </c>
      <c r="C82" s="7">
        <v>146733.75999999983</v>
      </c>
      <c r="V82" s="44" t="s">
        <v>16</v>
      </c>
      <c r="W82" s="5" t="s">
        <v>347</v>
      </c>
      <c r="X82" s="5">
        <v>31</v>
      </c>
      <c r="Y82" s="5">
        <v>15399.720000000001</v>
      </c>
      <c r="AW82" s="25" t="s">
        <v>138</v>
      </c>
      <c r="AX82" s="5" t="s">
        <v>230</v>
      </c>
      <c r="AY82" s="5">
        <v>115249.43999999967</v>
      </c>
    </row>
    <row r="83" spans="1:51" x14ac:dyDescent="0.35">
      <c r="A83" s="3">
        <v>1249</v>
      </c>
      <c r="B83" s="3" t="s">
        <v>310</v>
      </c>
      <c r="C83" s="7">
        <v>44760.3</v>
      </c>
      <c r="V83" s="44" t="s">
        <v>16</v>
      </c>
      <c r="W83" s="5" t="s">
        <v>343</v>
      </c>
      <c r="X83" s="5">
        <v>1</v>
      </c>
      <c r="Y83" s="5">
        <v>471.42</v>
      </c>
      <c r="AW83" s="25" t="s">
        <v>138</v>
      </c>
      <c r="AX83" s="5" t="s">
        <v>487</v>
      </c>
      <c r="AY83" s="5">
        <v>15684.41</v>
      </c>
    </row>
    <row r="84" spans="1:51" x14ac:dyDescent="0.35">
      <c r="A84" s="3">
        <v>1251</v>
      </c>
      <c r="B84" s="3" t="s">
        <v>242</v>
      </c>
      <c r="C84" s="7">
        <v>202869.10999999967</v>
      </c>
      <c r="V84" s="44" t="s">
        <v>16</v>
      </c>
      <c r="W84" s="5" t="s">
        <v>102</v>
      </c>
      <c r="X84" s="5">
        <v>20</v>
      </c>
      <c r="Y84" s="5">
        <v>23183.040000000005</v>
      </c>
      <c r="AW84" s="25" t="s">
        <v>138</v>
      </c>
      <c r="AX84" s="5" t="s">
        <v>480</v>
      </c>
      <c r="AY84" s="5">
        <v>14850.040000000005</v>
      </c>
    </row>
    <row r="85" spans="1:51" x14ac:dyDescent="0.35">
      <c r="A85" s="3">
        <v>1258</v>
      </c>
      <c r="B85" s="3" t="s">
        <v>247</v>
      </c>
      <c r="C85" s="7">
        <v>77147.089999999851</v>
      </c>
      <c r="V85" s="44" t="s">
        <v>16</v>
      </c>
      <c r="W85" s="5" t="s">
        <v>372</v>
      </c>
      <c r="X85" s="5">
        <v>2</v>
      </c>
      <c r="Y85" s="5">
        <v>942.84</v>
      </c>
      <c r="AW85" s="25" t="s">
        <v>138</v>
      </c>
      <c r="AX85" s="5" t="s">
        <v>14</v>
      </c>
      <c r="AY85" s="5">
        <v>136682.95999999976</v>
      </c>
    </row>
    <row r="86" spans="1:51" x14ac:dyDescent="0.35">
      <c r="A86" s="3">
        <v>1260</v>
      </c>
      <c r="B86" s="3" t="s">
        <v>245</v>
      </c>
      <c r="C86" s="7">
        <v>103722.29999999986</v>
      </c>
      <c r="V86" s="44" t="s">
        <v>16</v>
      </c>
      <c r="W86" s="5" t="s">
        <v>323</v>
      </c>
      <c r="X86" s="5">
        <v>4</v>
      </c>
      <c r="Y86" s="5">
        <v>1885.68</v>
      </c>
      <c r="AW86" s="25" t="s">
        <v>138</v>
      </c>
      <c r="AX86" s="5" t="s">
        <v>498</v>
      </c>
      <c r="AY86" s="5">
        <v>1069.29</v>
      </c>
    </row>
    <row r="87" spans="1:51" x14ac:dyDescent="0.35">
      <c r="A87" s="5">
        <v>1261</v>
      </c>
      <c r="B87" s="5" t="s">
        <v>246</v>
      </c>
      <c r="C87" s="7">
        <v>85595.589999999807</v>
      </c>
      <c r="V87" s="44" t="s">
        <v>42</v>
      </c>
      <c r="W87" s="5" t="s">
        <v>118</v>
      </c>
      <c r="X87" s="5">
        <v>1</v>
      </c>
      <c r="Y87" s="5">
        <v>747.84</v>
      </c>
      <c r="AW87" s="25" t="s">
        <v>138</v>
      </c>
      <c r="AX87" s="5" t="s">
        <v>215</v>
      </c>
      <c r="AY87" s="5">
        <v>44455.720000000008</v>
      </c>
    </row>
    <row r="88" spans="1:51" x14ac:dyDescent="0.35">
      <c r="A88" s="3">
        <v>1272</v>
      </c>
      <c r="B88" s="3" t="s">
        <v>259</v>
      </c>
      <c r="C88" s="7">
        <v>145306.46999999986</v>
      </c>
      <c r="V88" s="5" t="s">
        <v>44</v>
      </c>
      <c r="W88" s="5"/>
      <c r="X88" s="5">
        <v>1128</v>
      </c>
      <c r="Y88" s="5">
        <v>741341.5299999977</v>
      </c>
      <c r="AW88" s="25" t="s">
        <v>138</v>
      </c>
      <c r="AX88" s="5" t="s">
        <v>634</v>
      </c>
      <c r="AY88" s="5">
        <v>453789.51999999926</v>
      </c>
    </row>
    <row r="89" spans="1:51" x14ac:dyDescent="0.35">
      <c r="A89" s="3">
        <v>1274</v>
      </c>
      <c r="B89" s="3" t="s">
        <v>258</v>
      </c>
      <c r="C89" s="7">
        <v>18011.420000000002</v>
      </c>
      <c r="AW89" s="25" t="s">
        <v>138</v>
      </c>
      <c r="AX89" s="5" t="s">
        <v>10</v>
      </c>
      <c r="AY89" s="5">
        <v>269606.49999999988</v>
      </c>
    </row>
    <row r="90" spans="1:51" x14ac:dyDescent="0.35">
      <c r="A90" s="3">
        <v>1301</v>
      </c>
      <c r="B90" s="3" t="s">
        <v>297</v>
      </c>
      <c r="C90" s="7">
        <v>54074.109999999913</v>
      </c>
      <c r="AW90" s="25" t="s">
        <v>138</v>
      </c>
      <c r="AX90" s="5" t="s">
        <v>510</v>
      </c>
      <c r="AY90" s="5">
        <v>16801.590000000007</v>
      </c>
    </row>
    <row r="91" spans="1:51" x14ac:dyDescent="0.35">
      <c r="A91" s="3">
        <v>1302</v>
      </c>
      <c r="B91" s="3" t="s">
        <v>298</v>
      </c>
      <c r="C91" s="7">
        <v>31098.899999999987</v>
      </c>
      <c r="AW91" s="25" t="s">
        <v>138</v>
      </c>
      <c r="AX91" s="5" t="s">
        <v>472</v>
      </c>
      <c r="AY91" s="5">
        <v>44315.12999999999</v>
      </c>
    </row>
    <row r="92" spans="1:51" x14ac:dyDescent="0.35">
      <c r="A92" s="3">
        <v>1303</v>
      </c>
      <c r="B92" s="3" t="s">
        <v>300</v>
      </c>
      <c r="C92" s="7">
        <v>47949.300000000076</v>
      </c>
      <c r="AW92" s="25" t="s">
        <v>138</v>
      </c>
      <c r="AX92" s="5" t="s">
        <v>254</v>
      </c>
      <c r="AY92" s="5">
        <v>28376.53</v>
      </c>
    </row>
    <row r="93" spans="1:51" x14ac:dyDescent="0.35">
      <c r="A93" s="5">
        <v>1304</v>
      </c>
      <c r="B93" s="5" t="s">
        <v>302</v>
      </c>
      <c r="C93" s="7">
        <v>23144.799999999974</v>
      </c>
      <c r="AW93" s="25" t="s">
        <v>138</v>
      </c>
      <c r="AX93" s="5" t="s">
        <v>236</v>
      </c>
      <c r="AY93" s="5">
        <v>41005.530000000006</v>
      </c>
    </row>
    <row r="94" spans="1:51" x14ac:dyDescent="0.35">
      <c r="A94" s="3">
        <v>1305</v>
      </c>
      <c r="B94" s="3" t="s">
        <v>299</v>
      </c>
      <c r="C94" s="7">
        <v>55094.200000000179</v>
      </c>
      <c r="AW94" s="25" t="s">
        <v>138</v>
      </c>
      <c r="AX94" s="5" t="s">
        <v>478</v>
      </c>
      <c r="AY94" s="5">
        <v>8609.3600000000024</v>
      </c>
    </row>
    <row r="95" spans="1:51" x14ac:dyDescent="0.35">
      <c r="A95" s="3">
        <v>1308</v>
      </c>
      <c r="B95" s="3" t="s">
        <v>301</v>
      </c>
      <c r="C95" s="7">
        <v>57988.000000000102</v>
      </c>
      <c r="AW95" s="25" t="s">
        <v>138</v>
      </c>
      <c r="AX95" s="5" t="s">
        <v>507</v>
      </c>
      <c r="AY95" s="5">
        <v>10149.06</v>
      </c>
    </row>
    <row r="96" spans="1:51" x14ac:dyDescent="0.35">
      <c r="A96" s="5">
        <v>1309</v>
      </c>
      <c r="B96" s="5" t="s">
        <v>312</v>
      </c>
      <c r="C96" s="7">
        <v>44160.970000000008</v>
      </c>
      <c r="AW96" s="25" t="s">
        <v>138</v>
      </c>
      <c r="AX96" s="5" t="s">
        <v>509</v>
      </c>
      <c r="AY96" s="5">
        <v>23328.48</v>
      </c>
    </row>
    <row r="97" spans="1:51" x14ac:dyDescent="0.35">
      <c r="A97" s="5">
        <v>1315</v>
      </c>
      <c r="B97" s="5" t="s">
        <v>304</v>
      </c>
      <c r="C97" s="7">
        <v>27814.260000000002</v>
      </c>
      <c r="AW97" s="25" t="s">
        <v>138</v>
      </c>
      <c r="AX97" s="5" t="s">
        <v>479</v>
      </c>
      <c r="AY97" s="5">
        <v>27267.870000000003</v>
      </c>
    </row>
    <row r="98" spans="1:51" x14ac:dyDescent="0.35">
      <c r="A98" s="3">
        <v>1316</v>
      </c>
      <c r="B98" s="3" t="s">
        <v>308</v>
      </c>
      <c r="C98" s="7">
        <v>78747.089999999982</v>
      </c>
      <c r="AW98" s="25" t="s">
        <v>138</v>
      </c>
      <c r="AX98" s="5" t="s">
        <v>368</v>
      </c>
      <c r="AY98" s="5">
        <v>48883.690000000017</v>
      </c>
    </row>
    <row r="99" spans="1:51" x14ac:dyDescent="0.35">
      <c r="A99" s="3">
        <v>1322</v>
      </c>
      <c r="B99" s="3" t="s">
        <v>307</v>
      </c>
      <c r="C99" s="7">
        <v>93713.949999999735</v>
      </c>
      <c r="AW99" s="25" t="s">
        <v>138</v>
      </c>
      <c r="AX99" s="5" t="s">
        <v>12</v>
      </c>
      <c r="AY99" s="5">
        <v>210112.01999999926</v>
      </c>
    </row>
    <row r="100" spans="1:51" x14ac:dyDescent="0.35">
      <c r="A100" s="3">
        <v>1325</v>
      </c>
      <c r="B100" s="3" t="s">
        <v>319</v>
      </c>
      <c r="C100" s="7">
        <v>1011.5</v>
      </c>
      <c r="AW100" s="25" t="s">
        <v>138</v>
      </c>
      <c r="AX100" s="5" t="s">
        <v>427</v>
      </c>
      <c r="AY100" s="5">
        <v>128335.91999999985</v>
      </c>
    </row>
    <row r="101" spans="1:51" x14ac:dyDescent="0.35">
      <c r="A101" s="3">
        <v>1326</v>
      </c>
      <c r="B101" s="3" t="s">
        <v>313</v>
      </c>
      <c r="C101" s="7">
        <v>49066.649999999936</v>
      </c>
      <c r="AW101" s="25" t="s">
        <v>138</v>
      </c>
      <c r="AX101" s="5" t="s">
        <v>354</v>
      </c>
      <c r="AY101" s="5">
        <v>176099.2199999998</v>
      </c>
    </row>
    <row r="102" spans="1:51" x14ac:dyDescent="0.35">
      <c r="A102" s="5">
        <v>1340</v>
      </c>
      <c r="B102" s="5" t="s">
        <v>323</v>
      </c>
      <c r="C102" s="7">
        <v>100292.68999999977</v>
      </c>
      <c r="AW102" s="25" t="s">
        <v>138</v>
      </c>
      <c r="AX102" s="5" t="s">
        <v>482</v>
      </c>
      <c r="AY102" s="5">
        <v>23419.320000000003</v>
      </c>
    </row>
    <row r="103" spans="1:51" x14ac:dyDescent="0.35">
      <c r="A103" s="5">
        <v>1341</v>
      </c>
      <c r="B103" s="5" t="s">
        <v>324</v>
      </c>
      <c r="C103" s="7">
        <v>31320.759999999987</v>
      </c>
      <c r="AW103" s="25" t="s">
        <v>138</v>
      </c>
      <c r="AX103" s="5" t="s">
        <v>169</v>
      </c>
      <c r="AY103" s="5">
        <v>170564.81999999969</v>
      </c>
    </row>
    <row r="104" spans="1:51" x14ac:dyDescent="0.35">
      <c r="A104" s="3">
        <v>1342</v>
      </c>
      <c r="B104" s="3" t="s">
        <v>322</v>
      </c>
      <c r="C104" s="7">
        <v>49905.349999999991</v>
      </c>
      <c r="AW104" s="25" t="s">
        <v>39</v>
      </c>
      <c r="AX104" s="5" t="s">
        <v>270</v>
      </c>
      <c r="AY104" s="5">
        <v>163810.53999999989</v>
      </c>
    </row>
    <row r="105" spans="1:51" x14ac:dyDescent="0.35">
      <c r="A105" s="5">
        <v>1347</v>
      </c>
      <c r="B105" s="5" t="s">
        <v>345</v>
      </c>
      <c r="C105" s="7">
        <v>1425.68</v>
      </c>
      <c r="AW105" s="25" t="s">
        <v>39</v>
      </c>
      <c r="AX105" s="5" t="s">
        <v>531</v>
      </c>
      <c r="AY105" s="5">
        <v>22555.160000000003</v>
      </c>
    </row>
    <row r="106" spans="1:51" x14ac:dyDescent="0.35">
      <c r="A106" s="3">
        <v>1348</v>
      </c>
      <c r="B106" s="3" t="s">
        <v>346</v>
      </c>
      <c r="C106" s="7">
        <v>71718.639999999868</v>
      </c>
      <c r="AW106" s="25" t="s">
        <v>39</v>
      </c>
      <c r="AX106" s="5" t="s">
        <v>526</v>
      </c>
      <c r="AY106" s="5">
        <v>5617.72</v>
      </c>
    </row>
    <row r="107" spans="1:51" x14ac:dyDescent="0.35">
      <c r="A107" s="5">
        <v>1349</v>
      </c>
      <c r="B107" s="5" t="s">
        <v>344</v>
      </c>
      <c r="C107" s="7">
        <v>63500.339999999924</v>
      </c>
      <c r="AW107" s="25" t="s">
        <v>39</v>
      </c>
      <c r="AX107" s="5" t="s">
        <v>293</v>
      </c>
      <c r="AY107" s="5">
        <v>15182.489999999998</v>
      </c>
    </row>
    <row r="108" spans="1:51" x14ac:dyDescent="0.35">
      <c r="A108" s="5">
        <v>1350</v>
      </c>
      <c r="B108" s="5" t="s">
        <v>347</v>
      </c>
      <c r="C108" s="7">
        <v>83438.229999999909</v>
      </c>
      <c r="AW108" s="25" t="s">
        <v>39</v>
      </c>
      <c r="AX108" s="5" t="s">
        <v>530</v>
      </c>
      <c r="AY108" s="5">
        <v>10209.820000000002</v>
      </c>
    </row>
    <row r="109" spans="1:51" x14ac:dyDescent="0.35">
      <c r="A109" s="5">
        <v>1351</v>
      </c>
      <c r="B109" s="5" t="s">
        <v>343</v>
      </c>
      <c r="C109" s="7">
        <v>15962.530000000002</v>
      </c>
      <c r="AW109" s="25" t="s">
        <v>39</v>
      </c>
      <c r="AX109" s="5" t="s">
        <v>433</v>
      </c>
      <c r="AY109" s="5">
        <v>13793.220000000001</v>
      </c>
    </row>
    <row r="110" spans="1:51" x14ac:dyDescent="0.35">
      <c r="A110" s="5">
        <v>1355</v>
      </c>
      <c r="B110" s="5" t="s">
        <v>371</v>
      </c>
      <c r="C110" s="7">
        <v>482835.36</v>
      </c>
      <c r="AW110" s="25" t="s">
        <v>39</v>
      </c>
      <c r="AX110" s="5" t="s">
        <v>378</v>
      </c>
      <c r="AY110" s="5">
        <v>58123.239999999918</v>
      </c>
    </row>
    <row r="111" spans="1:51" x14ac:dyDescent="0.35">
      <c r="A111" s="5">
        <v>1360</v>
      </c>
      <c r="B111" s="5" t="s">
        <v>407</v>
      </c>
      <c r="C111" s="7">
        <v>123097.97999999982</v>
      </c>
      <c r="AW111" s="25" t="s">
        <v>39</v>
      </c>
      <c r="AX111" s="5" t="s">
        <v>202</v>
      </c>
      <c r="AY111" s="5">
        <v>251179.88999999998</v>
      </c>
    </row>
    <row r="112" spans="1:51" x14ac:dyDescent="0.35">
      <c r="A112" s="3">
        <v>1366</v>
      </c>
      <c r="B112" s="3" t="s">
        <v>402</v>
      </c>
      <c r="C112" s="7">
        <v>76171.199999999983</v>
      </c>
      <c r="AW112" s="25" t="s">
        <v>39</v>
      </c>
      <c r="AX112" s="5" t="s">
        <v>377</v>
      </c>
      <c r="AY112" s="5">
        <v>20448.84</v>
      </c>
    </row>
    <row r="113" spans="1:51" x14ac:dyDescent="0.35">
      <c r="A113" s="3">
        <v>1367</v>
      </c>
      <c r="B113" s="3" t="s">
        <v>400</v>
      </c>
      <c r="C113" s="7">
        <v>62045.19999999999</v>
      </c>
      <c r="AW113" s="25" t="s">
        <v>39</v>
      </c>
      <c r="AX113" s="5" t="s">
        <v>541</v>
      </c>
      <c r="AY113" s="5">
        <v>102023.28</v>
      </c>
    </row>
    <row r="114" spans="1:51" x14ac:dyDescent="0.35">
      <c r="A114" s="3">
        <v>1369</v>
      </c>
      <c r="B114" s="3" t="s">
        <v>393</v>
      </c>
      <c r="C114" s="7">
        <v>55647.910000000011</v>
      </c>
      <c r="AW114" s="25" t="s">
        <v>39</v>
      </c>
      <c r="AX114" s="5" t="s">
        <v>363</v>
      </c>
      <c r="AY114" s="5">
        <v>318993.18000000023</v>
      </c>
    </row>
    <row r="115" spans="1:51" x14ac:dyDescent="0.35">
      <c r="A115" s="5">
        <v>1370</v>
      </c>
      <c r="B115" s="5" t="s">
        <v>408</v>
      </c>
      <c r="C115" s="7">
        <v>88052.549999999843</v>
      </c>
      <c r="AW115" s="25" t="s">
        <v>39</v>
      </c>
      <c r="AX115" s="5" t="s">
        <v>434</v>
      </c>
      <c r="AY115" s="5">
        <v>8968.3700000000008</v>
      </c>
    </row>
    <row r="116" spans="1:51" x14ac:dyDescent="0.35">
      <c r="A116" s="3">
        <v>1379</v>
      </c>
      <c r="B116" s="3" t="s">
        <v>399</v>
      </c>
      <c r="C116" s="7">
        <v>56520.100000000035</v>
      </c>
      <c r="AW116" s="25" t="s">
        <v>39</v>
      </c>
      <c r="AX116" s="5" t="s">
        <v>284</v>
      </c>
      <c r="AY116" s="5">
        <v>67230.77999999997</v>
      </c>
    </row>
    <row r="117" spans="1:51" x14ac:dyDescent="0.35">
      <c r="A117" s="5">
        <v>1388</v>
      </c>
      <c r="B117" s="5" t="s">
        <v>406</v>
      </c>
      <c r="C117" s="7">
        <v>33303.199999999997</v>
      </c>
      <c r="AW117" s="25" t="s">
        <v>39</v>
      </c>
      <c r="AX117" s="5" t="s">
        <v>626</v>
      </c>
      <c r="AY117" s="5">
        <v>67595.399999999994</v>
      </c>
    </row>
    <row r="118" spans="1:51" x14ac:dyDescent="0.35">
      <c r="A118" s="3">
        <v>1389</v>
      </c>
      <c r="B118" s="3" t="s">
        <v>403</v>
      </c>
      <c r="C118" s="7">
        <v>22250.200000000004</v>
      </c>
      <c r="AW118" s="25" t="s">
        <v>39</v>
      </c>
      <c r="AX118" s="5" t="s">
        <v>537</v>
      </c>
      <c r="AY118" s="5">
        <v>14662.550000000001</v>
      </c>
    </row>
    <row r="119" spans="1:51" x14ac:dyDescent="0.35">
      <c r="A119" s="3">
        <v>1393</v>
      </c>
      <c r="B119" s="3" t="s">
        <v>392</v>
      </c>
      <c r="C119" s="7">
        <v>157906.3499999998</v>
      </c>
      <c r="AW119" s="25" t="s">
        <v>39</v>
      </c>
      <c r="AX119" s="5" t="s">
        <v>525</v>
      </c>
      <c r="AY119" s="5">
        <v>77001.129999999976</v>
      </c>
    </row>
    <row r="120" spans="1:51" x14ac:dyDescent="0.35">
      <c r="A120" s="5">
        <v>1397</v>
      </c>
      <c r="B120" s="5" t="s">
        <v>416</v>
      </c>
      <c r="C120" s="7">
        <v>28601.889999999992</v>
      </c>
      <c r="AW120" s="25" t="s">
        <v>39</v>
      </c>
      <c r="AX120" s="5" t="s">
        <v>524</v>
      </c>
      <c r="AY120" s="5">
        <v>21200.32</v>
      </c>
    </row>
    <row r="121" spans="1:51" x14ac:dyDescent="0.35">
      <c r="A121" s="5">
        <v>1398</v>
      </c>
      <c r="B121" s="5" t="s">
        <v>432</v>
      </c>
      <c r="C121" s="7">
        <v>119737.64999999979</v>
      </c>
      <c r="AW121" s="25" t="s">
        <v>39</v>
      </c>
      <c r="AX121" s="5" t="s">
        <v>292</v>
      </c>
      <c r="AY121" s="5">
        <v>24157.189999999995</v>
      </c>
    </row>
    <row r="122" spans="1:51" x14ac:dyDescent="0.35">
      <c r="A122" s="5">
        <v>1399</v>
      </c>
      <c r="B122" s="5" t="s">
        <v>417</v>
      </c>
      <c r="C122" s="7">
        <v>82919.929999999935</v>
      </c>
      <c r="AW122" s="25" t="s">
        <v>39</v>
      </c>
      <c r="AX122" s="5" t="s">
        <v>289</v>
      </c>
      <c r="AY122" s="5">
        <v>49015.209999999992</v>
      </c>
    </row>
    <row r="123" spans="1:51" x14ac:dyDescent="0.35">
      <c r="A123" s="5">
        <v>1400</v>
      </c>
      <c r="B123" s="5" t="s">
        <v>627</v>
      </c>
      <c r="C123" s="7">
        <v>91848.229999999865</v>
      </c>
      <c r="AW123" s="25" t="s">
        <v>39</v>
      </c>
      <c r="AX123" s="5" t="s">
        <v>535</v>
      </c>
      <c r="AY123" s="5">
        <v>69015.129999999874</v>
      </c>
    </row>
    <row r="124" spans="1:51" x14ac:dyDescent="0.35">
      <c r="A124" s="5">
        <v>1403</v>
      </c>
      <c r="B124" s="5" t="s">
        <v>635</v>
      </c>
      <c r="C124" s="7">
        <v>25988.899999999994</v>
      </c>
      <c r="AW124" s="25" t="s">
        <v>39</v>
      </c>
      <c r="AX124" s="5" t="s">
        <v>536</v>
      </c>
      <c r="AY124" s="5">
        <v>64064.210000000006</v>
      </c>
    </row>
    <row r="125" spans="1:51" x14ac:dyDescent="0.35">
      <c r="A125" s="5">
        <v>1416</v>
      </c>
      <c r="B125" s="5" t="s">
        <v>629</v>
      </c>
      <c r="C125" s="7">
        <v>66649.249999999971</v>
      </c>
      <c r="AW125" s="25" t="s">
        <v>39</v>
      </c>
      <c r="AX125" s="5" t="s">
        <v>527</v>
      </c>
      <c r="AY125" s="5">
        <v>49325.959999999985</v>
      </c>
    </row>
    <row r="126" spans="1:51" x14ac:dyDescent="0.35">
      <c r="A126" s="5">
        <v>1422</v>
      </c>
      <c r="B126" s="5" t="s">
        <v>686</v>
      </c>
      <c r="C126" s="7">
        <v>4697.1499999999996</v>
      </c>
      <c r="AW126" s="25" t="s">
        <v>39</v>
      </c>
      <c r="AX126" s="5" t="s">
        <v>529</v>
      </c>
      <c r="AY126" s="5">
        <v>15296.180000000004</v>
      </c>
    </row>
    <row r="127" spans="1:51" x14ac:dyDescent="0.35">
      <c r="A127" s="3" t="s">
        <v>44</v>
      </c>
      <c r="B127" s="3"/>
      <c r="C127" s="7">
        <v>14639452.899999093</v>
      </c>
      <c r="AW127" s="25" t="s">
        <v>39</v>
      </c>
      <c r="AX127" s="5" t="s">
        <v>337</v>
      </c>
      <c r="AY127" s="5">
        <v>2194.23</v>
      </c>
    </row>
    <row r="128" spans="1:51" x14ac:dyDescent="0.35">
      <c r="A128" s="13" t="s">
        <v>72</v>
      </c>
      <c r="B128" t="s" vm="9">
        <v>45</v>
      </c>
      <c r="AW128" s="25" t="s">
        <v>39</v>
      </c>
      <c r="AX128" s="5" t="s">
        <v>681</v>
      </c>
      <c r="AY128" s="5">
        <v>7356.2600000000011</v>
      </c>
    </row>
    <row r="129" spans="1:51" x14ac:dyDescent="0.35">
      <c r="AW129" s="25" t="s">
        <v>39</v>
      </c>
      <c r="AX129" s="5" t="s">
        <v>528</v>
      </c>
      <c r="AY129" s="5">
        <v>167366.91999999981</v>
      </c>
    </row>
    <row r="130" spans="1:51" x14ac:dyDescent="0.35">
      <c r="A130" s="13" t="s">
        <v>120</v>
      </c>
      <c r="B130" s="13" t="s">
        <v>59</v>
      </c>
      <c r="AW130" s="25" t="s">
        <v>39</v>
      </c>
      <c r="AX130" s="5" t="s">
        <v>532</v>
      </c>
      <c r="AY130" s="5">
        <v>41148.33</v>
      </c>
    </row>
    <row r="131" spans="1:51" x14ac:dyDescent="0.35">
      <c r="A131" s="13" t="s">
        <v>409</v>
      </c>
      <c r="B131" s="12">
        <v>45261</v>
      </c>
      <c r="C131" s="12">
        <v>45262</v>
      </c>
      <c r="D131" s="12">
        <v>45264</v>
      </c>
      <c r="E131" s="12">
        <v>45265</v>
      </c>
      <c r="F131" s="12">
        <v>45266</v>
      </c>
      <c r="G131" s="12">
        <v>45267</v>
      </c>
      <c r="H131" s="12">
        <v>45268</v>
      </c>
      <c r="I131" s="12">
        <v>45269</v>
      </c>
      <c r="J131" s="12">
        <v>45271</v>
      </c>
      <c r="K131" s="12">
        <v>45272</v>
      </c>
      <c r="L131" s="12">
        <v>45273</v>
      </c>
      <c r="M131" s="12">
        <v>45274</v>
      </c>
      <c r="N131" s="12">
        <v>45275</v>
      </c>
      <c r="O131" s="12">
        <v>45276</v>
      </c>
      <c r="P131" s="12">
        <v>45277</v>
      </c>
      <c r="Q131" s="12">
        <v>45278</v>
      </c>
      <c r="R131" s="12">
        <v>45279</v>
      </c>
      <c r="S131" s="12">
        <v>45280</v>
      </c>
      <c r="T131" s="12">
        <v>45281</v>
      </c>
      <c r="U131" s="12">
        <v>45282</v>
      </c>
      <c r="V131" s="12">
        <v>45283</v>
      </c>
      <c r="W131" s="12">
        <v>45284</v>
      </c>
      <c r="X131" s="12">
        <v>45285</v>
      </c>
      <c r="Y131" s="12">
        <v>45286</v>
      </c>
      <c r="Z131" s="12">
        <v>45287</v>
      </c>
      <c r="AA131" s="12">
        <v>45288</v>
      </c>
      <c r="AB131" s="12">
        <v>45289</v>
      </c>
      <c r="AC131" s="12">
        <v>45290</v>
      </c>
      <c r="AD131" s="12">
        <v>45291</v>
      </c>
      <c r="AE131" t="s">
        <v>44</v>
      </c>
      <c r="AW131" s="25" t="s">
        <v>39</v>
      </c>
      <c r="AX131" s="5" t="s">
        <v>385</v>
      </c>
      <c r="AY131" s="5">
        <v>25675.819999999996</v>
      </c>
    </row>
    <row r="132" spans="1:51" x14ac:dyDescent="0.35">
      <c r="A132" t="s">
        <v>619</v>
      </c>
      <c r="B132" s="22">
        <v>22681.530000000006</v>
      </c>
      <c r="C132" s="22">
        <v>19513.64</v>
      </c>
      <c r="D132" s="22">
        <v>34784.370000000003</v>
      </c>
      <c r="E132" s="22">
        <v>28297.190000000002</v>
      </c>
      <c r="F132" s="22">
        <v>33256.97</v>
      </c>
      <c r="G132" s="22">
        <v>28395.200000000004</v>
      </c>
      <c r="H132" s="22">
        <v>58853.880000000012</v>
      </c>
      <c r="I132" s="22">
        <v>37625.19000000001</v>
      </c>
      <c r="J132" s="22">
        <v>53886.650000000031</v>
      </c>
      <c r="K132" s="22">
        <v>32063.820000000014</v>
      </c>
      <c r="L132" s="22">
        <v>30042.22</v>
      </c>
      <c r="M132" s="22">
        <v>25178.560000000005</v>
      </c>
      <c r="N132" s="22">
        <v>43826.54</v>
      </c>
      <c r="O132" s="22">
        <v>24157.1</v>
      </c>
      <c r="P132" s="22"/>
      <c r="Q132" s="22">
        <v>55934.319999999992</v>
      </c>
      <c r="R132" s="22">
        <v>67118.029999999984</v>
      </c>
      <c r="S132" s="22">
        <v>50252.269999999982</v>
      </c>
      <c r="T132" s="22">
        <v>61753.779999999992</v>
      </c>
      <c r="U132" s="22">
        <v>89891.020000000033</v>
      </c>
      <c r="V132" s="22">
        <v>57938.940000000024</v>
      </c>
      <c r="W132" s="22"/>
      <c r="X132" s="22">
        <v>26553.060000000009</v>
      </c>
      <c r="Y132" s="22">
        <v>22649.4</v>
      </c>
      <c r="Z132" s="22">
        <v>12340.100000000002</v>
      </c>
      <c r="AA132" s="22">
        <v>77911.799999999988</v>
      </c>
      <c r="AB132" s="22">
        <v>64859.530000000006</v>
      </c>
      <c r="AC132" s="22">
        <v>64260.310000000005</v>
      </c>
      <c r="AD132" s="22"/>
      <c r="AE132" s="22">
        <v>1124025.4200000006</v>
      </c>
      <c r="AW132" s="25" t="s">
        <v>39</v>
      </c>
      <c r="AX132" s="5" t="s">
        <v>294</v>
      </c>
      <c r="AY132" s="5">
        <v>1425.68</v>
      </c>
    </row>
    <row r="133" spans="1:51" x14ac:dyDescent="0.35">
      <c r="A133" t="s">
        <v>257</v>
      </c>
      <c r="B133" s="22">
        <v>20355.369999999995</v>
      </c>
      <c r="C133" s="22">
        <v>17761.21</v>
      </c>
      <c r="D133" s="22">
        <v>28808.789999999968</v>
      </c>
      <c r="E133" s="22">
        <v>45422.929999999964</v>
      </c>
      <c r="F133" s="22">
        <v>40517.819999999942</v>
      </c>
      <c r="G133" s="22">
        <v>24703.360000000004</v>
      </c>
      <c r="H133" s="22">
        <v>28526.679999999989</v>
      </c>
      <c r="I133" s="22">
        <v>29101.789999999994</v>
      </c>
      <c r="J133" s="22">
        <v>20955.369999999992</v>
      </c>
      <c r="K133" s="22">
        <v>19699.809999999998</v>
      </c>
      <c r="L133" s="22">
        <v>18013.219999999998</v>
      </c>
      <c r="M133" s="22">
        <v>22076.76</v>
      </c>
      <c r="N133" s="22">
        <v>15363.350000000006</v>
      </c>
      <c r="O133" s="22">
        <v>27918.809999999961</v>
      </c>
      <c r="P133" s="22">
        <v>8172.8200000000006</v>
      </c>
      <c r="Q133" s="22">
        <v>22886.799999999996</v>
      </c>
      <c r="R133" s="22">
        <v>19466.889999999996</v>
      </c>
      <c r="S133" s="22">
        <v>9759.3100000000068</v>
      </c>
      <c r="T133" s="22">
        <v>58646.689999999988</v>
      </c>
      <c r="U133" s="22">
        <v>43346.519999999982</v>
      </c>
      <c r="V133" s="22">
        <v>30918.079999999998</v>
      </c>
      <c r="W133" s="22">
        <v>2558.56</v>
      </c>
      <c r="X133" s="22">
        <v>27675.319999999989</v>
      </c>
      <c r="Y133" s="22">
        <v>38803.499999999993</v>
      </c>
      <c r="Z133" s="22">
        <v>18954.989999999998</v>
      </c>
      <c r="AA133" s="22">
        <v>72371.11</v>
      </c>
      <c r="AB133" s="22">
        <v>16492.8</v>
      </c>
      <c r="AC133" s="22">
        <v>11916.22</v>
      </c>
      <c r="AD133" s="22"/>
      <c r="AE133" s="22">
        <v>741194.8800000035</v>
      </c>
      <c r="AW133" s="25" t="s">
        <v>136</v>
      </c>
      <c r="AX133" s="5" t="s">
        <v>355</v>
      </c>
      <c r="AY133" s="5">
        <v>73467.100000000122</v>
      </c>
    </row>
    <row r="134" spans="1:51" x14ac:dyDescent="0.35">
      <c r="A134" t="s">
        <v>239</v>
      </c>
      <c r="B134" s="22">
        <v>4538.53</v>
      </c>
      <c r="C134" s="22">
        <v>5490.6600000000008</v>
      </c>
      <c r="D134" s="22">
        <v>4234.1500000000005</v>
      </c>
      <c r="E134" s="22">
        <v>5067.75</v>
      </c>
      <c r="F134" s="22">
        <v>34232.969999999987</v>
      </c>
      <c r="G134" s="22">
        <v>24863.299999999992</v>
      </c>
      <c r="H134" s="22">
        <v>10796.950000000003</v>
      </c>
      <c r="I134" s="22">
        <v>9572.760000000002</v>
      </c>
      <c r="J134" s="22">
        <v>13344.680000000002</v>
      </c>
      <c r="K134" s="22">
        <v>6447.75</v>
      </c>
      <c r="L134" s="22">
        <v>13688.28</v>
      </c>
      <c r="M134" s="22">
        <v>8380.5400000000009</v>
      </c>
      <c r="N134" s="22">
        <v>15568.43</v>
      </c>
      <c r="O134" s="22">
        <v>10857.76</v>
      </c>
      <c r="P134" s="22"/>
      <c r="Q134" s="22">
        <v>19453.230000000003</v>
      </c>
      <c r="R134" s="22">
        <v>37338.459999999985</v>
      </c>
      <c r="S134" s="22">
        <v>5189.9400000000005</v>
      </c>
      <c r="T134" s="22">
        <v>12976.340000000004</v>
      </c>
      <c r="U134" s="22">
        <v>8850.66</v>
      </c>
      <c r="V134" s="22">
        <v>8993.44</v>
      </c>
      <c r="W134" s="22"/>
      <c r="X134" s="22"/>
      <c r="Y134" s="22">
        <v>3366.4399999999996</v>
      </c>
      <c r="Z134" s="22">
        <v>3601.44</v>
      </c>
      <c r="AA134" s="22">
        <v>7219.9599999999991</v>
      </c>
      <c r="AB134" s="22">
        <v>29079.559999999987</v>
      </c>
      <c r="AC134" s="22">
        <v>37622.929999999978</v>
      </c>
      <c r="AD134" s="22"/>
      <c r="AE134" s="22">
        <v>340776.90999999986</v>
      </c>
      <c r="AW134" s="25" t="s">
        <v>136</v>
      </c>
      <c r="AX134" s="5" t="s">
        <v>321</v>
      </c>
      <c r="AY134" s="5">
        <v>58709.700000000012</v>
      </c>
    </row>
    <row r="135" spans="1:51" x14ac:dyDescent="0.35">
      <c r="A135" t="s">
        <v>618</v>
      </c>
      <c r="B135" s="22">
        <v>87258.059999999969</v>
      </c>
      <c r="C135" s="22">
        <v>49058.060000000027</v>
      </c>
      <c r="D135" s="22">
        <v>56178.810000000034</v>
      </c>
      <c r="E135" s="22">
        <v>63954.650000000016</v>
      </c>
      <c r="F135" s="22">
        <v>40526.750000000007</v>
      </c>
      <c r="G135" s="22">
        <v>150508.96</v>
      </c>
      <c r="H135" s="22">
        <v>78000.159999999931</v>
      </c>
      <c r="I135" s="22">
        <v>75637.309999999954</v>
      </c>
      <c r="J135" s="22">
        <v>79617.799999999974</v>
      </c>
      <c r="K135" s="22">
        <v>104724.68999999989</v>
      </c>
      <c r="L135" s="22">
        <v>73123.089999999967</v>
      </c>
      <c r="M135" s="22">
        <v>100513.06999999995</v>
      </c>
      <c r="N135" s="22">
        <v>62965.870000000024</v>
      </c>
      <c r="O135" s="22">
        <v>76109.58</v>
      </c>
      <c r="P135" s="22"/>
      <c r="Q135" s="22">
        <v>75967.399999999965</v>
      </c>
      <c r="R135" s="22">
        <v>91254.829999999929</v>
      </c>
      <c r="S135" s="22">
        <v>80183.159999999989</v>
      </c>
      <c r="T135" s="22">
        <v>102598.7999999998</v>
      </c>
      <c r="U135" s="22">
        <v>99636.679999999949</v>
      </c>
      <c r="V135" s="22">
        <v>68124.460000000006</v>
      </c>
      <c r="W135" s="22"/>
      <c r="X135" s="22">
        <v>73973.75</v>
      </c>
      <c r="Y135" s="22">
        <v>111677.76000000001</v>
      </c>
      <c r="Z135" s="22">
        <v>60450.960000000006</v>
      </c>
      <c r="AA135" s="22">
        <v>68964.050000000017</v>
      </c>
      <c r="AB135" s="22">
        <v>56495.750000000007</v>
      </c>
      <c r="AC135" s="22">
        <v>63203.090000000018</v>
      </c>
      <c r="AD135" s="22"/>
      <c r="AE135" s="22">
        <v>2050707.5500000124</v>
      </c>
      <c r="AW135" s="25" t="s">
        <v>136</v>
      </c>
      <c r="AX135" s="5" t="s">
        <v>700</v>
      </c>
      <c r="AY135" s="5">
        <v>21139.999999999993</v>
      </c>
    </row>
    <row r="136" spans="1:51" x14ac:dyDescent="0.35">
      <c r="A136" t="s">
        <v>138</v>
      </c>
      <c r="B136" s="22">
        <v>234371.32999999943</v>
      </c>
      <c r="C136" s="22">
        <v>127459.92999999989</v>
      </c>
      <c r="D136" s="22">
        <v>80994.42</v>
      </c>
      <c r="E136" s="22">
        <v>93692.000000000015</v>
      </c>
      <c r="F136" s="22">
        <v>34027.149999999994</v>
      </c>
      <c r="G136" s="22">
        <v>83813.369999999981</v>
      </c>
      <c r="H136" s="22">
        <v>132216.91999999975</v>
      </c>
      <c r="I136" s="22">
        <v>148625.1999999999</v>
      </c>
      <c r="J136" s="22">
        <v>99036.049999999945</v>
      </c>
      <c r="K136" s="22">
        <v>107981.73999999992</v>
      </c>
      <c r="L136" s="22">
        <v>94169.189999999915</v>
      </c>
      <c r="M136" s="22">
        <v>114271.75999999983</v>
      </c>
      <c r="N136" s="22">
        <v>146281.97999999995</v>
      </c>
      <c r="O136" s="22">
        <v>105711.06999999996</v>
      </c>
      <c r="P136" s="22"/>
      <c r="Q136" s="22">
        <v>79438.66999999994</v>
      </c>
      <c r="R136" s="22">
        <v>95143.169999999911</v>
      </c>
      <c r="S136" s="22">
        <v>165423.5199999999</v>
      </c>
      <c r="T136" s="22">
        <v>95483.13</v>
      </c>
      <c r="U136" s="22">
        <v>99232.179999999964</v>
      </c>
      <c r="V136" s="22">
        <v>75971.419999999969</v>
      </c>
      <c r="W136" s="22">
        <v>46682.850000000006</v>
      </c>
      <c r="X136" s="22">
        <v>110808.91999999998</v>
      </c>
      <c r="Y136" s="22">
        <v>108794.34</v>
      </c>
      <c r="Z136" s="22">
        <v>89014.259999999922</v>
      </c>
      <c r="AA136" s="22">
        <v>119351.00999999994</v>
      </c>
      <c r="AB136" s="22">
        <v>115141.21999999997</v>
      </c>
      <c r="AC136" s="22">
        <v>93393.749999999956</v>
      </c>
      <c r="AD136" s="22"/>
      <c r="AE136" s="22">
        <v>2896530.5500000254</v>
      </c>
      <c r="AW136" s="25" t="s">
        <v>136</v>
      </c>
      <c r="AX136" s="5" t="s">
        <v>318</v>
      </c>
      <c r="AY136" s="5">
        <v>13685.699999999999</v>
      </c>
    </row>
    <row r="137" spans="1:51" x14ac:dyDescent="0.35">
      <c r="A137" t="s">
        <v>39</v>
      </c>
      <c r="B137" s="22">
        <v>53649.389999999985</v>
      </c>
      <c r="C137" s="22">
        <v>23151.619999999995</v>
      </c>
      <c r="D137" s="22"/>
      <c r="E137" s="22">
        <v>31364.959999999999</v>
      </c>
      <c r="F137" s="22">
        <v>70381.459999999963</v>
      </c>
      <c r="G137" s="22">
        <v>38791.990000000013</v>
      </c>
      <c r="H137" s="22">
        <v>99634.9399999999</v>
      </c>
      <c r="I137" s="22">
        <v>242747.9500000001</v>
      </c>
      <c r="J137" s="22">
        <v>87922.529999999926</v>
      </c>
      <c r="K137" s="22">
        <v>58481.760000000031</v>
      </c>
      <c r="L137" s="22">
        <v>36835.619999999995</v>
      </c>
      <c r="M137" s="22">
        <v>48877.949999999975</v>
      </c>
      <c r="N137" s="22">
        <v>68957.679999999978</v>
      </c>
      <c r="O137" s="22">
        <v>54203.029999999941</v>
      </c>
      <c r="P137" s="22"/>
      <c r="Q137" s="22">
        <v>34393.659999999996</v>
      </c>
      <c r="R137" s="22">
        <v>40868.399999999972</v>
      </c>
      <c r="S137" s="22">
        <v>22310.909999999996</v>
      </c>
      <c r="T137" s="22">
        <v>37456.439999999988</v>
      </c>
      <c r="U137" s="22">
        <v>66739.960000000006</v>
      </c>
      <c r="V137" s="22">
        <v>106613.54999999994</v>
      </c>
      <c r="W137" s="22"/>
      <c r="X137" s="22">
        <v>32490.330000000005</v>
      </c>
      <c r="Y137" s="22">
        <v>95671.859999999986</v>
      </c>
      <c r="Z137" s="22">
        <v>149848.75</v>
      </c>
      <c r="AA137" s="22">
        <v>111773.95999999988</v>
      </c>
      <c r="AB137" s="22">
        <v>51359.589999999982</v>
      </c>
      <c r="AC137" s="22">
        <v>90108.759999999922</v>
      </c>
      <c r="AD137" s="22"/>
      <c r="AE137" s="22">
        <v>1754637.0500000098</v>
      </c>
      <c r="AW137" s="25" t="s">
        <v>136</v>
      </c>
      <c r="AX137" s="5" t="s">
        <v>682</v>
      </c>
      <c r="AY137" s="5">
        <v>46235.700000000012</v>
      </c>
    </row>
    <row r="138" spans="1:51" x14ac:dyDescent="0.35">
      <c r="A138" t="s">
        <v>136</v>
      </c>
      <c r="B138" s="22">
        <v>20379.800000000003</v>
      </c>
      <c r="C138" s="22">
        <v>15756.299999999994</v>
      </c>
      <c r="D138" s="22">
        <v>27621.299999999988</v>
      </c>
      <c r="E138" s="22">
        <v>13463.099999999991</v>
      </c>
      <c r="F138" s="22">
        <v>19032.999999999982</v>
      </c>
      <c r="G138" s="22">
        <v>11832.799999999992</v>
      </c>
      <c r="H138" s="22">
        <v>22606.499999999982</v>
      </c>
      <c r="I138" s="22">
        <v>13127.8</v>
      </c>
      <c r="J138" s="22">
        <v>33404.699999999997</v>
      </c>
      <c r="K138" s="22">
        <v>23809.099999999984</v>
      </c>
      <c r="L138" s="22">
        <v>18487.699999999993</v>
      </c>
      <c r="M138" s="22">
        <v>20918.8</v>
      </c>
      <c r="N138" s="22">
        <v>28150.499999999985</v>
      </c>
      <c r="O138" s="22">
        <v>15507.799999999985</v>
      </c>
      <c r="P138" s="22"/>
      <c r="Q138" s="22">
        <v>15619.799999999985</v>
      </c>
      <c r="R138" s="22">
        <v>20556.2</v>
      </c>
      <c r="S138" s="22">
        <v>17908.099999999991</v>
      </c>
      <c r="T138" s="22">
        <v>20436.499999999989</v>
      </c>
      <c r="U138" s="22">
        <v>19387.199999999986</v>
      </c>
      <c r="V138" s="22">
        <v>21216.299999999992</v>
      </c>
      <c r="W138" s="22"/>
      <c r="X138" s="22">
        <v>13970.599999999988</v>
      </c>
      <c r="Y138" s="22">
        <v>21354.199999999986</v>
      </c>
      <c r="Z138" s="22">
        <v>24592.39999999998</v>
      </c>
      <c r="AA138" s="22">
        <v>143009.29999999999</v>
      </c>
      <c r="AB138" s="22">
        <v>36878.800000000032</v>
      </c>
      <c r="AC138" s="22">
        <v>28075.599999999973</v>
      </c>
      <c r="AD138" s="22"/>
      <c r="AE138" s="22">
        <v>667104.19999999821</v>
      </c>
      <c r="AW138" s="25" t="s">
        <v>136</v>
      </c>
      <c r="AX138" s="5" t="s">
        <v>575</v>
      </c>
      <c r="AY138" s="5">
        <v>25709.599999999988</v>
      </c>
    </row>
    <row r="139" spans="1:51" x14ac:dyDescent="0.35">
      <c r="A139" t="s">
        <v>66</v>
      </c>
      <c r="B139" s="22">
        <v>64133.549999999996</v>
      </c>
      <c r="C139" s="22">
        <v>90723.42</v>
      </c>
      <c r="D139" s="22">
        <v>114751.70999999998</v>
      </c>
      <c r="E139" s="22">
        <v>113638.08999999997</v>
      </c>
      <c r="F139" s="22">
        <v>128501.66999999993</v>
      </c>
      <c r="G139" s="22">
        <v>83289.169999999955</v>
      </c>
      <c r="H139" s="22">
        <v>86345.949999999881</v>
      </c>
      <c r="I139" s="22">
        <v>80985.860000000015</v>
      </c>
      <c r="J139" s="22">
        <v>80433.639999999985</v>
      </c>
      <c r="K139" s="22">
        <v>65220.210000000006</v>
      </c>
      <c r="L139" s="22">
        <v>60379.290000000008</v>
      </c>
      <c r="M139" s="22">
        <v>83404.409999999916</v>
      </c>
      <c r="N139" s="22">
        <v>67149.440000000002</v>
      </c>
      <c r="O139" s="22">
        <v>66307.810000000012</v>
      </c>
      <c r="P139" s="22"/>
      <c r="Q139" s="22">
        <v>60812.770000000019</v>
      </c>
      <c r="R139" s="22">
        <v>61837.870000000017</v>
      </c>
      <c r="S139" s="22">
        <v>63422.310000000041</v>
      </c>
      <c r="T139" s="22">
        <v>156077.99999999988</v>
      </c>
      <c r="U139" s="22">
        <v>61797.230000000018</v>
      </c>
      <c r="V139" s="22">
        <v>63296.530000000021</v>
      </c>
      <c r="W139" s="22"/>
      <c r="X139" s="22">
        <v>69397.259999999995</v>
      </c>
      <c r="Y139" s="22">
        <v>79221.559999999954</v>
      </c>
      <c r="Z139" s="22">
        <v>56940.680000000008</v>
      </c>
      <c r="AA139" s="22">
        <v>79344.490000000005</v>
      </c>
      <c r="AB139" s="22">
        <v>78026.499999999956</v>
      </c>
      <c r="AC139" s="22">
        <v>74617.319999999978</v>
      </c>
      <c r="AD139" s="22"/>
      <c r="AE139" s="22">
        <v>2090056.7400000109</v>
      </c>
      <c r="AW139" s="25" t="s">
        <v>136</v>
      </c>
      <c r="AX139" s="5" t="s">
        <v>573</v>
      </c>
      <c r="AY139" s="5">
        <v>154132.9999999998</v>
      </c>
    </row>
    <row r="140" spans="1:51" x14ac:dyDescent="0.35">
      <c r="A140" t="s">
        <v>35</v>
      </c>
      <c r="B140" s="22">
        <v>12724.840000000004</v>
      </c>
      <c r="C140" s="22">
        <v>10674.23</v>
      </c>
      <c r="D140" s="22">
        <v>18340.630000000005</v>
      </c>
      <c r="E140" s="22">
        <v>19636.490000000005</v>
      </c>
      <c r="F140" s="22">
        <v>12790.07</v>
      </c>
      <c r="G140" s="22">
        <v>23132.2</v>
      </c>
      <c r="H140" s="22">
        <v>14424.330000000002</v>
      </c>
      <c r="I140" s="22">
        <v>7442.8099999999986</v>
      </c>
      <c r="J140" s="22">
        <v>31452.010000000006</v>
      </c>
      <c r="K140" s="22">
        <v>54017.920000000013</v>
      </c>
      <c r="L140" s="22">
        <v>42640.460000000006</v>
      </c>
      <c r="M140" s="22">
        <v>24495.65</v>
      </c>
      <c r="N140" s="22">
        <v>11086.5</v>
      </c>
      <c r="O140" s="22">
        <v>5860.69</v>
      </c>
      <c r="P140" s="22"/>
      <c r="Q140" s="22">
        <v>11973.620000000003</v>
      </c>
      <c r="R140" s="22">
        <v>18563.53</v>
      </c>
      <c r="S140" s="22">
        <v>21422.830000000005</v>
      </c>
      <c r="T140" s="22">
        <v>17802.170000000002</v>
      </c>
      <c r="U140" s="22">
        <v>14637.78</v>
      </c>
      <c r="V140" s="22">
        <v>32141.260000000002</v>
      </c>
      <c r="W140" s="22"/>
      <c r="X140" s="22">
        <v>19547.149999999994</v>
      </c>
      <c r="Y140" s="22">
        <v>55777.93</v>
      </c>
      <c r="Z140" s="22">
        <v>33624.18</v>
      </c>
      <c r="AA140" s="22">
        <v>16829.220000000005</v>
      </c>
      <c r="AB140" s="22">
        <v>16735.020000000004</v>
      </c>
      <c r="AC140" s="22">
        <v>52150.660000000018</v>
      </c>
      <c r="AD140" s="22"/>
      <c r="AE140" s="22">
        <v>599924.17999999924</v>
      </c>
      <c r="AW140" s="25" t="s">
        <v>136</v>
      </c>
      <c r="AX140" s="5" t="s">
        <v>394</v>
      </c>
      <c r="AY140" s="5">
        <v>36980.299999999996</v>
      </c>
    </row>
    <row r="141" spans="1:51" x14ac:dyDescent="0.35">
      <c r="A141" t="s">
        <v>410</v>
      </c>
      <c r="B141" s="22">
        <v>10076.19</v>
      </c>
      <c r="C141" s="22">
        <v>6068.41</v>
      </c>
      <c r="D141" s="22">
        <v>6364.0800000000008</v>
      </c>
      <c r="E141" s="22">
        <v>6729.17</v>
      </c>
      <c r="F141" s="22">
        <v>8809.82</v>
      </c>
      <c r="G141" s="22">
        <v>12522.720000000001</v>
      </c>
      <c r="H141" s="22">
        <v>20320.359999999993</v>
      </c>
      <c r="I141" s="22">
        <v>23505.31</v>
      </c>
      <c r="J141" s="22">
        <v>37647.359999999971</v>
      </c>
      <c r="K141" s="22">
        <v>9899.0600000000031</v>
      </c>
      <c r="L141" s="22">
        <v>18989.79</v>
      </c>
      <c r="M141" s="22">
        <v>13757.050000000001</v>
      </c>
      <c r="N141" s="22">
        <v>30315.099999999991</v>
      </c>
      <c r="O141" s="22">
        <v>16948.390000000003</v>
      </c>
      <c r="P141" s="22"/>
      <c r="Q141" s="22">
        <v>18736.859999999997</v>
      </c>
      <c r="R141" s="22">
        <v>21704.15</v>
      </c>
      <c r="S141" s="22">
        <v>13655.56</v>
      </c>
      <c r="T141" s="22">
        <v>12468.340000000002</v>
      </c>
      <c r="U141" s="22">
        <v>17088.91</v>
      </c>
      <c r="V141" s="22">
        <v>15112.110000000002</v>
      </c>
      <c r="W141" s="22"/>
      <c r="X141" s="22">
        <v>15979.76</v>
      </c>
      <c r="Y141" s="22">
        <v>16516.939999999999</v>
      </c>
      <c r="Z141" s="22">
        <v>13705.489999999998</v>
      </c>
      <c r="AA141" s="22">
        <v>15808.340000000002</v>
      </c>
      <c r="AB141" s="22">
        <v>24029.359999999986</v>
      </c>
      <c r="AC141" s="22">
        <v>15898.270000000002</v>
      </c>
      <c r="AD141" s="22"/>
      <c r="AE141" s="22">
        <v>422656.90000000136</v>
      </c>
      <c r="AW141" s="25" t="s">
        <v>136</v>
      </c>
      <c r="AX141" s="5" t="s">
        <v>315</v>
      </c>
      <c r="AY141" s="5">
        <v>29101.099999999959</v>
      </c>
    </row>
    <row r="142" spans="1:51" x14ac:dyDescent="0.35">
      <c r="A142" t="s">
        <v>139</v>
      </c>
      <c r="B142" s="22">
        <v>28089.599999999991</v>
      </c>
      <c r="C142" s="22">
        <v>28485.799999999988</v>
      </c>
      <c r="D142" s="22">
        <v>10866.099999999999</v>
      </c>
      <c r="E142" s="22">
        <v>14424.899999999996</v>
      </c>
      <c r="F142" s="22">
        <v>12613.300000000003</v>
      </c>
      <c r="G142" s="22">
        <v>24100.299999999981</v>
      </c>
      <c r="H142" s="22">
        <v>23977.799999999981</v>
      </c>
      <c r="I142" s="22">
        <v>29567.300000000003</v>
      </c>
      <c r="J142" s="22">
        <v>28729.399999999991</v>
      </c>
      <c r="K142" s="22">
        <v>20216.699999999993</v>
      </c>
      <c r="L142" s="22">
        <v>40134.499999999978</v>
      </c>
      <c r="M142" s="22">
        <v>70531.5</v>
      </c>
      <c r="N142" s="22">
        <v>29569.199999999975</v>
      </c>
      <c r="O142" s="22">
        <v>42704.12999999999</v>
      </c>
      <c r="P142" s="22"/>
      <c r="Q142" s="22">
        <v>45490.199999999968</v>
      </c>
      <c r="R142" s="22">
        <v>43894.700000000019</v>
      </c>
      <c r="S142" s="22">
        <v>23296.41</v>
      </c>
      <c r="T142" s="22">
        <v>33352.599999999991</v>
      </c>
      <c r="U142" s="22">
        <v>51062.130000000034</v>
      </c>
      <c r="V142" s="22">
        <v>36089.320000000007</v>
      </c>
      <c r="W142" s="22"/>
      <c r="X142" s="22">
        <v>26057.499999999978</v>
      </c>
      <c r="Y142" s="22">
        <v>176585.32999999993</v>
      </c>
      <c r="Z142" s="22">
        <v>33323.32</v>
      </c>
      <c r="AA142" s="22">
        <v>82267.70000000007</v>
      </c>
      <c r="AB142" s="22">
        <v>96190.620000000083</v>
      </c>
      <c r="AC142" s="22">
        <v>28365.709999999992</v>
      </c>
      <c r="AD142" s="22">
        <v>2165.7999999999997</v>
      </c>
      <c r="AE142" s="22">
        <v>1082151.8700000066</v>
      </c>
      <c r="AW142" s="25" t="s">
        <v>136</v>
      </c>
      <c r="AX142" s="5" t="s">
        <v>328</v>
      </c>
      <c r="AY142" s="5">
        <v>83713.700000000128</v>
      </c>
    </row>
    <row r="143" spans="1:51" x14ac:dyDescent="0.35">
      <c r="A143" t="s">
        <v>0</v>
      </c>
      <c r="B143" s="22">
        <v>29177.999999999978</v>
      </c>
      <c r="C143" s="22">
        <v>413.58000000000004</v>
      </c>
      <c r="D143" s="22">
        <v>43204.549999999916</v>
      </c>
      <c r="E143" s="22">
        <v>76363.399999999965</v>
      </c>
      <c r="F143" s="22">
        <v>28320.659999999974</v>
      </c>
      <c r="G143" s="22">
        <v>49145.149999999929</v>
      </c>
      <c r="H143" s="22">
        <v>51292.989999999932</v>
      </c>
      <c r="I143" s="22">
        <v>54804.84999999994</v>
      </c>
      <c r="J143" s="22">
        <v>37769.889999999963</v>
      </c>
      <c r="K143" s="22">
        <v>83060.699999999968</v>
      </c>
      <c r="L143" s="22">
        <v>38725.699999999968</v>
      </c>
      <c r="M143" s="22">
        <v>85414.309999999969</v>
      </c>
      <c r="N143" s="22">
        <v>44974.989999999969</v>
      </c>
      <c r="O143" s="22">
        <v>43728.549999999952</v>
      </c>
      <c r="P143" s="22"/>
      <c r="Q143" s="22">
        <v>48387.60999999995</v>
      </c>
      <c r="R143" s="22">
        <v>158990.1500000002</v>
      </c>
      <c r="S143" s="22">
        <v>55629.479999999938</v>
      </c>
      <c r="T143" s="22">
        <v>51694.689999999959</v>
      </c>
      <c r="U143" s="22">
        <v>94864.829999999944</v>
      </c>
      <c r="V143" s="22">
        <v>48884.769999999975</v>
      </c>
      <c r="W143" s="22">
        <v>11152.35</v>
      </c>
      <c r="X143" s="22">
        <v>60603.949999999895</v>
      </c>
      <c r="Y143" s="22">
        <v>81829.829999999944</v>
      </c>
      <c r="Z143" s="22">
        <v>70305.349999999991</v>
      </c>
      <c r="AA143" s="22">
        <v>45887.689999999937</v>
      </c>
      <c r="AB143" s="22">
        <v>47958.459999999955</v>
      </c>
      <c r="AC143" s="22">
        <v>70432.769999999946</v>
      </c>
      <c r="AD143" s="22"/>
      <c r="AE143" s="22">
        <v>1513019.2500000037</v>
      </c>
      <c r="AW143" s="25" t="s">
        <v>136</v>
      </c>
      <c r="AX143" s="5" t="s">
        <v>698</v>
      </c>
      <c r="AY143" s="5">
        <v>18368</v>
      </c>
    </row>
    <row r="144" spans="1:51" x14ac:dyDescent="0.35">
      <c r="A144" t="s">
        <v>54</v>
      </c>
      <c r="B144" s="22">
        <v>29182.900000000005</v>
      </c>
      <c r="C144" s="22">
        <v>17640.330000000005</v>
      </c>
      <c r="D144" s="22">
        <v>28000.600000000009</v>
      </c>
      <c r="E144" s="22">
        <v>18460.040000000008</v>
      </c>
      <c r="F144" s="22">
        <v>60128.55</v>
      </c>
      <c r="G144" s="22">
        <v>41528.970000000016</v>
      </c>
      <c r="H144" s="22">
        <v>56129.280000000006</v>
      </c>
      <c r="I144" s="22">
        <v>63745.85</v>
      </c>
      <c r="J144" s="22">
        <v>69003.880000000019</v>
      </c>
      <c r="K144" s="22">
        <v>63330.570000000014</v>
      </c>
      <c r="L144" s="22">
        <v>71503.760000000009</v>
      </c>
      <c r="M144" s="22">
        <v>76590.789999999994</v>
      </c>
      <c r="N144" s="22">
        <v>36039.380000000012</v>
      </c>
      <c r="O144" s="22">
        <v>42263.420000000006</v>
      </c>
      <c r="P144" s="22"/>
      <c r="Q144" s="22">
        <v>40321.19</v>
      </c>
      <c r="R144" s="22">
        <v>79035.959999999977</v>
      </c>
      <c r="S144" s="22">
        <v>41974.05999999999</v>
      </c>
      <c r="T144" s="22">
        <v>67995.390000000014</v>
      </c>
      <c r="U144" s="22">
        <v>64645.56</v>
      </c>
      <c r="V144" s="22">
        <v>53399.079999999994</v>
      </c>
      <c r="W144" s="22"/>
      <c r="X144" s="22">
        <v>63722.3</v>
      </c>
      <c r="Y144" s="22">
        <v>79348.489999999991</v>
      </c>
      <c r="Z144" s="22">
        <v>52385.899999999987</v>
      </c>
      <c r="AA144" s="22">
        <v>59328.969999999994</v>
      </c>
      <c r="AB144" s="22">
        <v>112531.51999999997</v>
      </c>
      <c r="AC144" s="22">
        <v>34937.099999999991</v>
      </c>
      <c r="AD144" s="22">
        <v>13900.769999999999</v>
      </c>
      <c r="AE144" s="22">
        <v>1437074.6100000008</v>
      </c>
      <c r="AW144" s="25" t="s">
        <v>136</v>
      </c>
      <c r="AX144" s="5" t="s">
        <v>426</v>
      </c>
      <c r="AY144" s="5">
        <v>32250.400000000001</v>
      </c>
    </row>
    <row r="145" spans="1:51" x14ac:dyDescent="0.35">
      <c r="A145" t="s">
        <v>16</v>
      </c>
      <c r="B145" s="22">
        <v>79472.089999999924</v>
      </c>
      <c r="C145" s="22">
        <v>57554.179999999942</v>
      </c>
      <c r="D145" s="22">
        <v>69402.449999999953</v>
      </c>
      <c r="E145" s="22">
        <v>394158.4000000002</v>
      </c>
      <c r="F145" s="22">
        <v>162333.56</v>
      </c>
      <c r="G145" s="22">
        <v>175537.85</v>
      </c>
      <c r="H145" s="22">
        <v>261411.36</v>
      </c>
      <c r="I145" s="22">
        <v>143291.85999999993</v>
      </c>
      <c r="J145" s="22">
        <v>168297.44000000009</v>
      </c>
      <c r="K145" s="22">
        <v>358614.55000000034</v>
      </c>
      <c r="L145" s="22">
        <v>250913.24000000002</v>
      </c>
      <c r="M145" s="22">
        <v>238327.62999999989</v>
      </c>
      <c r="N145" s="22">
        <v>815848.4</v>
      </c>
      <c r="O145" s="22">
        <v>130166.27999999993</v>
      </c>
      <c r="P145" s="22"/>
      <c r="Q145" s="22">
        <v>69034.029999999941</v>
      </c>
      <c r="R145" s="22">
        <v>255919.86999999988</v>
      </c>
      <c r="S145" s="22">
        <v>172435.79999999987</v>
      </c>
      <c r="T145" s="22">
        <v>108786.4099999999</v>
      </c>
      <c r="U145" s="22">
        <v>101803.47999999986</v>
      </c>
      <c r="V145" s="22">
        <v>149096.79999999999</v>
      </c>
      <c r="W145" s="22">
        <v>393756.35999999987</v>
      </c>
      <c r="X145" s="22">
        <v>125858.06999999985</v>
      </c>
      <c r="Y145" s="22">
        <v>555683.24999999988</v>
      </c>
      <c r="Z145" s="22">
        <v>110862.31999999992</v>
      </c>
      <c r="AA145" s="22">
        <v>511346.72000000009</v>
      </c>
      <c r="AB145" s="22">
        <v>137892.06999999998</v>
      </c>
      <c r="AC145" s="22">
        <v>84598.849999999933</v>
      </c>
      <c r="AD145" s="22"/>
      <c r="AE145" s="22">
        <v>6082403.3199998718</v>
      </c>
      <c r="AW145" s="25" t="s">
        <v>136</v>
      </c>
      <c r="AX145" s="5" t="s">
        <v>396</v>
      </c>
      <c r="AY145" s="5">
        <v>73609.900000000402</v>
      </c>
    </row>
    <row r="146" spans="1:51" x14ac:dyDescent="0.35">
      <c r="A146" t="s">
        <v>42</v>
      </c>
      <c r="B146" s="22">
        <v>36279.269999999975</v>
      </c>
      <c r="C146" s="22">
        <v>33651.869999999966</v>
      </c>
      <c r="D146" s="22">
        <v>10019.030000000001</v>
      </c>
      <c r="E146" s="22">
        <v>27509.909999999989</v>
      </c>
      <c r="F146" s="22">
        <v>31723.069999999989</v>
      </c>
      <c r="G146" s="22">
        <v>23524.659999999989</v>
      </c>
      <c r="H146" s="22">
        <v>38835.679999999971</v>
      </c>
      <c r="I146" s="22">
        <v>85542.009999999922</v>
      </c>
      <c r="J146" s="22">
        <v>22698.389999999996</v>
      </c>
      <c r="K146" s="22">
        <v>23781.329999999998</v>
      </c>
      <c r="L146" s="22">
        <v>47972.739999999983</v>
      </c>
      <c r="M146" s="22">
        <v>30863.459999999974</v>
      </c>
      <c r="N146" s="22">
        <v>27591.649999999991</v>
      </c>
      <c r="O146" s="22">
        <v>24323.899999999991</v>
      </c>
      <c r="P146" s="22"/>
      <c r="Q146" s="22">
        <v>28725.999999999989</v>
      </c>
      <c r="R146" s="22">
        <v>30431.799999999988</v>
      </c>
      <c r="S146" s="22">
        <v>52032.779999999955</v>
      </c>
      <c r="T146" s="22">
        <v>23830.239999999998</v>
      </c>
      <c r="U146" s="22">
        <v>48165.08999999996</v>
      </c>
      <c r="V146" s="22">
        <v>26824.589999999986</v>
      </c>
      <c r="W146" s="22"/>
      <c r="X146" s="22">
        <v>26237.269999999979</v>
      </c>
      <c r="Y146" s="22">
        <v>76512.62999999999</v>
      </c>
      <c r="Z146" s="22">
        <v>155466.43999999989</v>
      </c>
      <c r="AA146" s="22">
        <v>18353.23</v>
      </c>
      <c r="AB146" s="22">
        <v>24827.879999999994</v>
      </c>
      <c r="AC146" s="22">
        <v>19326.140000000007</v>
      </c>
      <c r="AD146" s="22">
        <v>10692.6</v>
      </c>
      <c r="AE146" s="22">
        <v>1005743.6600000034</v>
      </c>
      <c r="AW146" s="25" t="s">
        <v>66</v>
      </c>
      <c r="AX146" s="5" t="s">
        <v>338</v>
      </c>
      <c r="AY146" s="5">
        <v>96129.789999999775</v>
      </c>
    </row>
    <row r="147" spans="1:51" x14ac:dyDescent="0.35">
      <c r="A147" t="s">
        <v>203</v>
      </c>
      <c r="B147" s="22"/>
      <c r="C147" s="22"/>
      <c r="D147" s="22">
        <v>3281.3599999999997</v>
      </c>
      <c r="E147" s="22"/>
      <c r="F147" s="22">
        <v>855</v>
      </c>
      <c r="G147" s="22"/>
      <c r="H147" s="22">
        <v>5474.2</v>
      </c>
      <c r="I147" s="22"/>
      <c r="J147" s="22">
        <v>8674.5299999999988</v>
      </c>
      <c r="K147" s="22">
        <v>7197.7800000000007</v>
      </c>
      <c r="L147" s="22">
        <v>4666.0300000000007</v>
      </c>
      <c r="M147" s="22">
        <v>4989.2</v>
      </c>
      <c r="N147" s="22"/>
      <c r="O147" s="22">
        <v>6244.880000000001</v>
      </c>
      <c r="P147" s="22"/>
      <c r="Q147" s="22">
        <v>6286.0000000000009</v>
      </c>
      <c r="R147" s="22">
        <v>5487.81</v>
      </c>
      <c r="S147" s="22">
        <v>5586.7000000000007</v>
      </c>
      <c r="T147" s="22">
        <v>4772.82</v>
      </c>
      <c r="U147" s="22">
        <v>6075.3</v>
      </c>
      <c r="V147" s="22">
        <v>5205.6799999999994</v>
      </c>
      <c r="W147" s="22"/>
      <c r="X147" s="22"/>
      <c r="Y147" s="22">
        <v>3631.6</v>
      </c>
      <c r="Z147" s="22">
        <v>4276.3600000000006</v>
      </c>
      <c r="AA147" s="22">
        <v>4050.9</v>
      </c>
      <c r="AB147" s="22">
        <v>4952.04</v>
      </c>
      <c r="AC147" s="22">
        <v>3213</v>
      </c>
      <c r="AD147" s="22"/>
      <c r="AE147" s="22">
        <v>94921.189999999842</v>
      </c>
      <c r="AW147" s="25" t="s">
        <v>66</v>
      </c>
      <c r="AX147" s="5" t="s">
        <v>282</v>
      </c>
      <c r="AY147" s="5">
        <v>15639.990000000003</v>
      </c>
    </row>
    <row r="148" spans="1:51" x14ac:dyDescent="0.35">
      <c r="A148" t="s">
        <v>44</v>
      </c>
      <c r="B148" s="22">
        <v>732370.45000000135</v>
      </c>
      <c r="C148" s="22">
        <v>503403.23999999929</v>
      </c>
      <c r="D148" s="22">
        <v>536852.34999999905</v>
      </c>
      <c r="E148" s="22">
        <v>952182.98000000324</v>
      </c>
      <c r="F148" s="22">
        <v>718051.82000000018</v>
      </c>
      <c r="G148" s="22">
        <v>795690.0000000021</v>
      </c>
      <c r="H148" s="22">
        <v>988847.98000000429</v>
      </c>
      <c r="I148" s="22">
        <v>1045323.8500000039</v>
      </c>
      <c r="J148" s="22">
        <v>872874.32000000402</v>
      </c>
      <c r="K148" s="22">
        <v>1038547.4900000015</v>
      </c>
      <c r="L148" s="22">
        <v>860284.83000000182</v>
      </c>
      <c r="M148" s="22">
        <v>968591.44000000285</v>
      </c>
      <c r="N148" s="22">
        <v>1443689.0100000037</v>
      </c>
      <c r="O148" s="22">
        <v>693013.200000001</v>
      </c>
      <c r="P148" s="22">
        <v>8172.8200000000006</v>
      </c>
      <c r="Q148" s="22">
        <v>633462.16000000096</v>
      </c>
      <c r="R148" s="22">
        <v>1047611.8200000051</v>
      </c>
      <c r="S148" s="22">
        <v>800483.14000000153</v>
      </c>
      <c r="T148" s="22">
        <v>866132.34000000171</v>
      </c>
      <c r="U148" s="22">
        <v>887224.53000000271</v>
      </c>
      <c r="V148" s="22">
        <v>799826.3300000031</v>
      </c>
      <c r="W148" s="22">
        <v>454150.11999999976</v>
      </c>
      <c r="X148" s="22">
        <v>692875.24000000057</v>
      </c>
      <c r="Y148" s="22">
        <v>1527425.0600000017</v>
      </c>
      <c r="Z148" s="22">
        <v>889692.94000000018</v>
      </c>
      <c r="AA148" s="22">
        <v>1433818.450000006</v>
      </c>
      <c r="AB148" s="22">
        <v>913450.72000000475</v>
      </c>
      <c r="AC148" s="22">
        <v>772120.48000000173</v>
      </c>
      <c r="AD148" s="22">
        <v>26759.17</v>
      </c>
      <c r="AE148" s="22">
        <v>23902928.2799986</v>
      </c>
      <c r="AW148" s="25" t="s">
        <v>66</v>
      </c>
      <c r="AX148" s="5" t="s">
        <v>367</v>
      </c>
      <c r="AY148" s="5">
        <v>28550.040000000005</v>
      </c>
    </row>
    <row r="149" spans="1:51" x14ac:dyDescent="0.35">
      <c r="AW149" s="25" t="s">
        <v>66</v>
      </c>
      <c r="AX149" s="5" t="s">
        <v>422</v>
      </c>
      <c r="AY149" s="5">
        <v>128443.11999999985</v>
      </c>
    </row>
    <row r="150" spans="1:51" x14ac:dyDescent="0.35">
      <c r="AW150" s="25" t="s">
        <v>66</v>
      </c>
      <c r="AX150" s="5" t="s">
        <v>227</v>
      </c>
      <c r="AY150" s="5">
        <v>29343.51</v>
      </c>
    </row>
    <row r="151" spans="1:51" x14ac:dyDescent="0.35">
      <c r="AW151" s="25" t="s">
        <v>66</v>
      </c>
      <c r="AX151" s="5" t="s">
        <v>272</v>
      </c>
      <c r="AY151" s="5">
        <v>101977.35999999997</v>
      </c>
    </row>
    <row r="152" spans="1:51" x14ac:dyDescent="0.35">
      <c r="AW152" s="25" t="s">
        <v>66</v>
      </c>
      <c r="AX152" s="5" t="s">
        <v>430</v>
      </c>
      <c r="AY152" s="5">
        <v>58575.400000000023</v>
      </c>
    </row>
    <row r="153" spans="1:51" x14ac:dyDescent="0.35">
      <c r="AW153" s="25" t="s">
        <v>66</v>
      </c>
      <c r="AX153" s="5" t="s">
        <v>156</v>
      </c>
      <c r="AY153" s="5">
        <v>669540.26</v>
      </c>
    </row>
    <row r="154" spans="1:51" x14ac:dyDescent="0.35">
      <c r="AW154" s="25" t="s">
        <v>66</v>
      </c>
      <c r="AX154" s="5" t="s">
        <v>425</v>
      </c>
      <c r="AY154" s="5">
        <v>1354.29</v>
      </c>
    </row>
    <row r="155" spans="1:51" x14ac:dyDescent="0.35">
      <c r="AW155" s="25" t="s">
        <v>66</v>
      </c>
      <c r="AX155" s="5" t="s">
        <v>67</v>
      </c>
      <c r="AY155" s="5">
        <v>135676.41999999955</v>
      </c>
    </row>
    <row r="156" spans="1:51" x14ac:dyDescent="0.35">
      <c r="AW156" s="25" t="s">
        <v>66</v>
      </c>
      <c r="AX156" s="5" t="s">
        <v>271</v>
      </c>
      <c r="AY156" s="5">
        <v>54138.630000000019</v>
      </c>
    </row>
    <row r="157" spans="1:51" x14ac:dyDescent="0.35">
      <c r="AW157" s="25" t="s">
        <v>66</v>
      </c>
      <c r="AX157" s="5" t="s">
        <v>605</v>
      </c>
      <c r="AY157" s="5">
        <v>8554.32</v>
      </c>
    </row>
    <row r="158" spans="1:51" x14ac:dyDescent="0.35">
      <c r="AW158" s="25" t="s">
        <v>66</v>
      </c>
      <c r="AX158" s="5" t="s">
        <v>609</v>
      </c>
      <c r="AY158" s="5">
        <v>32420.899999999994</v>
      </c>
    </row>
    <row r="159" spans="1:51" x14ac:dyDescent="0.35">
      <c r="AW159" s="25" t="s">
        <v>66</v>
      </c>
      <c r="AX159" s="5" t="s">
        <v>228</v>
      </c>
      <c r="AY159" s="5">
        <v>154617.82999999975</v>
      </c>
    </row>
    <row r="160" spans="1:51" x14ac:dyDescent="0.35">
      <c r="AW160" s="25" t="s">
        <v>66</v>
      </c>
      <c r="AX160" s="5" t="s">
        <v>421</v>
      </c>
      <c r="AY160" s="5">
        <v>23786.560000000009</v>
      </c>
    </row>
    <row r="161" spans="49:51" x14ac:dyDescent="0.35">
      <c r="AW161" s="25" t="s">
        <v>66</v>
      </c>
      <c r="AX161" s="5" t="s">
        <v>224</v>
      </c>
      <c r="AY161" s="5">
        <v>151940.21999999939</v>
      </c>
    </row>
    <row r="162" spans="49:51" x14ac:dyDescent="0.35">
      <c r="AW162" s="25" t="s">
        <v>66</v>
      </c>
      <c r="AX162" s="5" t="s">
        <v>162</v>
      </c>
      <c r="AY162" s="5">
        <v>152683.29999999952</v>
      </c>
    </row>
    <row r="163" spans="49:51" x14ac:dyDescent="0.35">
      <c r="AW163" s="25" t="s">
        <v>66</v>
      </c>
      <c r="AX163" s="5" t="s">
        <v>185</v>
      </c>
      <c r="AY163" s="5">
        <v>58729.460000000021</v>
      </c>
    </row>
    <row r="164" spans="49:51" x14ac:dyDescent="0.35">
      <c r="AW164" s="25" t="s">
        <v>66</v>
      </c>
      <c r="AX164" s="5" t="s">
        <v>608</v>
      </c>
      <c r="AY164" s="5">
        <v>10797.960000000003</v>
      </c>
    </row>
    <row r="165" spans="49:51" x14ac:dyDescent="0.35">
      <c r="AW165" s="25" t="s">
        <v>66</v>
      </c>
      <c r="AX165" s="5" t="s">
        <v>309</v>
      </c>
      <c r="AY165" s="5">
        <v>177157.37999999954</v>
      </c>
    </row>
    <row r="166" spans="49:51" x14ac:dyDescent="0.35">
      <c r="AW166" s="25" t="s">
        <v>35</v>
      </c>
      <c r="AX166" s="5" t="s">
        <v>612</v>
      </c>
      <c r="AY166" s="5">
        <v>10551.400000000001</v>
      </c>
    </row>
    <row r="167" spans="49:51" x14ac:dyDescent="0.35">
      <c r="AW167" s="25" t="s">
        <v>35</v>
      </c>
      <c r="AX167" s="5" t="s">
        <v>691</v>
      </c>
      <c r="AY167" s="5">
        <v>25260</v>
      </c>
    </row>
    <row r="168" spans="49:51" x14ac:dyDescent="0.35">
      <c r="AW168" s="25" t="s">
        <v>35</v>
      </c>
      <c r="AX168" s="5" t="s">
        <v>602</v>
      </c>
      <c r="AY168" s="5">
        <v>10684.26</v>
      </c>
    </row>
    <row r="169" spans="49:51" x14ac:dyDescent="0.35">
      <c r="AW169" s="25" t="s">
        <v>35</v>
      </c>
      <c r="AX169" s="5" t="s">
        <v>33</v>
      </c>
      <c r="AY169" s="5">
        <v>206435.95999999979</v>
      </c>
    </row>
    <row r="170" spans="49:51" x14ac:dyDescent="0.35">
      <c r="AW170" s="25" t="s">
        <v>35</v>
      </c>
      <c r="AX170" s="5" t="s">
        <v>423</v>
      </c>
      <c r="AY170" s="5">
        <v>64144.220000000016</v>
      </c>
    </row>
    <row r="171" spans="49:51" x14ac:dyDescent="0.35">
      <c r="AW171" s="25" t="s">
        <v>35</v>
      </c>
      <c r="AX171" s="5" t="s">
        <v>601</v>
      </c>
      <c r="AY171" s="5">
        <v>16335.740000000002</v>
      </c>
    </row>
    <row r="172" spans="49:51" x14ac:dyDescent="0.35">
      <c r="AW172" s="25" t="s">
        <v>35</v>
      </c>
      <c r="AX172" s="5" t="s">
        <v>296</v>
      </c>
      <c r="AY172" s="5">
        <v>115449.13999999994</v>
      </c>
    </row>
    <row r="173" spans="49:51" x14ac:dyDescent="0.35">
      <c r="AW173" s="25" t="s">
        <v>35</v>
      </c>
      <c r="AX173" s="5" t="s">
        <v>265</v>
      </c>
      <c r="AY173" s="5">
        <v>151063.46000000002</v>
      </c>
    </row>
    <row r="174" spans="49:51" x14ac:dyDescent="0.35">
      <c r="AW174" s="25" t="s">
        <v>410</v>
      </c>
      <c r="AX174" s="5" t="s">
        <v>209</v>
      </c>
      <c r="AY174" s="5">
        <v>72195.599999999919</v>
      </c>
    </row>
    <row r="175" spans="49:51" x14ac:dyDescent="0.35">
      <c r="AW175" s="25" t="s">
        <v>410</v>
      </c>
      <c r="AX175" s="5" t="s">
        <v>281</v>
      </c>
      <c r="AY175" s="5">
        <v>46376.179999999993</v>
      </c>
    </row>
    <row r="176" spans="49:51" x14ac:dyDescent="0.35">
      <c r="AW176" s="25" t="s">
        <v>410</v>
      </c>
      <c r="AX176" s="5" t="s">
        <v>555</v>
      </c>
      <c r="AY176" s="5">
        <v>102831.61999999986</v>
      </c>
    </row>
    <row r="177" spans="49:51" x14ac:dyDescent="0.35">
      <c r="AW177" s="25" t="s">
        <v>410</v>
      </c>
      <c r="AX177" s="5" t="s">
        <v>554</v>
      </c>
      <c r="AY177" s="5">
        <v>61086.289999999899</v>
      </c>
    </row>
    <row r="178" spans="49:51" x14ac:dyDescent="0.35">
      <c r="AW178" s="25" t="s">
        <v>410</v>
      </c>
      <c r="AX178" s="5" t="s">
        <v>187</v>
      </c>
      <c r="AY178" s="5">
        <v>49428.629999999983</v>
      </c>
    </row>
    <row r="179" spans="49:51" x14ac:dyDescent="0.35">
      <c r="AW179" s="25" t="s">
        <v>410</v>
      </c>
      <c r="AX179" s="5" t="s">
        <v>332</v>
      </c>
      <c r="AY179" s="5">
        <v>90738.579999999827</v>
      </c>
    </row>
    <row r="180" spans="49:51" x14ac:dyDescent="0.35">
      <c r="AW180" s="25" t="s">
        <v>139</v>
      </c>
      <c r="AX180" s="5" t="s">
        <v>585</v>
      </c>
      <c r="AY180" s="5">
        <v>17738.7</v>
      </c>
    </row>
    <row r="181" spans="49:51" x14ac:dyDescent="0.35">
      <c r="AW181" s="25" t="s">
        <v>139</v>
      </c>
      <c r="AX181" s="5" t="s">
        <v>588</v>
      </c>
      <c r="AY181" s="5">
        <v>31817.800000000007</v>
      </c>
    </row>
    <row r="182" spans="49:51" x14ac:dyDescent="0.35">
      <c r="AW182" s="25" t="s">
        <v>139</v>
      </c>
      <c r="AX182" s="5" t="s">
        <v>275</v>
      </c>
      <c r="AY182" s="5">
        <v>52106.600000000013</v>
      </c>
    </row>
    <row r="183" spans="49:51" x14ac:dyDescent="0.35">
      <c r="AW183" s="25" t="s">
        <v>139</v>
      </c>
      <c r="AX183" s="5" t="s">
        <v>285</v>
      </c>
      <c r="AY183" s="5">
        <v>69162.100000000035</v>
      </c>
    </row>
    <row r="184" spans="49:51" x14ac:dyDescent="0.35">
      <c r="AW184" s="25" t="s">
        <v>139</v>
      </c>
      <c r="AX184" s="5" t="s">
        <v>398</v>
      </c>
      <c r="AY184" s="5">
        <v>95483.500000000116</v>
      </c>
    </row>
    <row r="185" spans="49:51" x14ac:dyDescent="0.35">
      <c r="AW185" s="25" t="s">
        <v>139</v>
      </c>
      <c r="AX185" s="5" t="s">
        <v>672</v>
      </c>
      <c r="AY185" s="5">
        <v>100688.17</v>
      </c>
    </row>
    <row r="186" spans="49:51" x14ac:dyDescent="0.35">
      <c r="AW186" s="25" t="s">
        <v>139</v>
      </c>
      <c r="AX186" s="5" t="s">
        <v>584</v>
      </c>
      <c r="AY186" s="5">
        <v>10912.999999999998</v>
      </c>
    </row>
    <row r="187" spans="49:51" x14ac:dyDescent="0.35">
      <c r="AW187" s="25" t="s">
        <v>139</v>
      </c>
      <c r="AX187" s="5" t="s">
        <v>581</v>
      </c>
      <c r="AY187" s="5">
        <v>4678.8</v>
      </c>
    </row>
    <row r="188" spans="49:51" x14ac:dyDescent="0.35">
      <c r="AW188" s="25" t="s">
        <v>139</v>
      </c>
      <c r="AX188" s="5" t="s">
        <v>357</v>
      </c>
      <c r="AY188" s="5">
        <v>54194.700000000012</v>
      </c>
    </row>
    <row r="189" spans="49:51" x14ac:dyDescent="0.35">
      <c r="AW189" s="25" t="s">
        <v>139</v>
      </c>
      <c r="AX189" s="5" t="s">
        <v>233</v>
      </c>
      <c r="AY189" s="5">
        <v>133548.10000000006</v>
      </c>
    </row>
    <row r="190" spans="49:51" x14ac:dyDescent="0.35">
      <c r="AW190" s="25" t="s">
        <v>139</v>
      </c>
      <c r="AX190" s="5" t="s">
        <v>206</v>
      </c>
      <c r="AY190" s="5">
        <v>50171.100000000093</v>
      </c>
    </row>
    <row r="191" spans="49:51" x14ac:dyDescent="0.35">
      <c r="AW191" s="25" t="s">
        <v>139</v>
      </c>
      <c r="AX191" s="5" t="s">
        <v>579</v>
      </c>
      <c r="AY191" s="5">
        <v>151937.09999999986</v>
      </c>
    </row>
    <row r="192" spans="49:51" x14ac:dyDescent="0.35">
      <c r="AW192" s="25" t="s">
        <v>139</v>
      </c>
      <c r="AX192" s="5" t="s">
        <v>580</v>
      </c>
      <c r="AY192" s="5">
        <v>23692.199999999997</v>
      </c>
    </row>
    <row r="193" spans="49:51" x14ac:dyDescent="0.35">
      <c r="AW193" s="25" t="s">
        <v>139</v>
      </c>
      <c r="AX193" s="5" t="s">
        <v>587</v>
      </c>
      <c r="AY193" s="5">
        <v>59696.700000000033</v>
      </c>
    </row>
    <row r="194" spans="49:51" x14ac:dyDescent="0.35">
      <c r="AW194" s="25" t="s">
        <v>139</v>
      </c>
      <c r="AX194" s="5" t="s">
        <v>295</v>
      </c>
      <c r="AY194" s="5">
        <v>32739.699999999986</v>
      </c>
    </row>
    <row r="195" spans="49:51" x14ac:dyDescent="0.35">
      <c r="AW195" s="25" t="s">
        <v>139</v>
      </c>
      <c r="AX195" s="5" t="s">
        <v>358</v>
      </c>
      <c r="AY195" s="5">
        <v>131551.70000000022</v>
      </c>
    </row>
    <row r="196" spans="49:51" x14ac:dyDescent="0.35">
      <c r="AW196" s="25" t="s">
        <v>139</v>
      </c>
      <c r="AX196" s="5" t="s">
        <v>356</v>
      </c>
      <c r="AY196" s="5">
        <v>15231.300000000001</v>
      </c>
    </row>
    <row r="197" spans="49:51" x14ac:dyDescent="0.35">
      <c r="AW197" s="25" t="s">
        <v>139</v>
      </c>
      <c r="AX197" s="5" t="s">
        <v>578</v>
      </c>
      <c r="AY197" s="5">
        <v>20869.100000000002</v>
      </c>
    </row>
    <row r="198" spans="49:51" x14ac:dyDescent="0.35">
      <c r="AW198" s="25" t="s">
        <v>139</v>
      </c>
      <c r="AX198" s="5" t="s">
        <v>276</v>
      </c>
      <c r="AY198" s="5">
        <v>25931.499999999982</v>
      </c>
    </row>
    <row r="199" spans="49:51" x14ac:dyDescent="0.35">
      <c r="AW199" s="25" t="s">
        <v>0</v>
      </c>
      <c r="AX199" s="5" t="s">
        <v>365</v>
      </c>
      <c r="AY199" s="5">
        <v>320875.04999999993</v>
      </c>
    </row>
    <row r="200" spans="49:51" x14ac:dyDescent="0.35">
      <c r="AW200" s="25" t="s">
        <v>0</v>
      </c>
      <c r="AX200" s="5" t="s">
        <v>263</v>
      </c>
      <c r="AY200" s="5">
        <v>241188.47000000055</v>
      </c>
    </row>
    <row r="201" spans="49:51" x14ac:dyDescent="0.35">
      <c r="AW201" s="25" t="s">
        <v>0</v>
      </c>
      <c r="AX201" s="5" t="s">
        <v>362</v>
      </c>
      <c r="AY201" s="5">
        <v>121990.74999999964</v>
      </c>
    </row>
    <row r="202" spans="49:51" x14ac:dyDescent="0.35">
      <c r="AW202" s="25" t="s">
        <v>0</v>
      </c>
      <c r="AX202" s="5" t="s">
        <v>519</v>
      </c>
      <c r="AY202" s="5">
        <v>188485.39000000063</v>
      </c>
    </row>
    <row r="203" spans="49:51" x14ac:dyDescent="0.35">
      <c r="AW203" s="25" t="s">
        <v>0</v>
      </c>
      <c r="AX203" s="5" t="s">
        <v>212</v>
      </c>
      <c r="AY203" s="5">
        <v>168120.07000000004</v>
      </c>
    </row>
    <row r="204" spans="49:51" x14ac:dyDescent="0.35">
      <c r="AW204" s="25" t="s">
        <v>0</v>
      </c>
      <c r="AX204" s="5" t="s">
        <v>687</v>
      </c>
      <c r="AY204" s="5">
        <v>24016</v>
      </c>
    </row>
    <row r="205" spans="49:51" x14ac:dyDescent="0.35">
      <c r="AW205" s="25" t="s">
        <v>0</v>
      </c>
      <c r="AX205" s="5" t="s">
        <v>677</v>
      </c>
      <c r="AY205" s="5">
        <v>25021.619999999981</v>
      </c>
    </row>
    <row r="206" spans="49:51" x14ac:dyDescent="0.35">
      <c r="AW206" s="25" t="s">
        <v>0</v>
      </c>
      <c r="AX206" s="5" t="s">
        <v>175</v>
      </c>
      <c r="AY206" s="5">
        <v>251882.08000000121</v>
      </c>
    </row>
    <row r="207" spans="49:51" x14ac:dyDescent="0.35">
      <c r="AW207" s="25" t="s">
        <v>0</v>
      </c>
      <c r="AX207" s="5" t="s">
        <v>211</v>
      </c>
      <c r="AY207" s="5">
        <v>137860.00999999975</v>
      </c>
    </row>
    <row r="208" spans="49:51" x14ac:dyDescent="0.35">
      <c r="AW208" s="25" t="s">
        <v>0</v>
      </c>
      <c r="AX208" s="5" t="s">
        <v>518</v>
      </c>
      <c r="AY208" s="5">
        <v>33579.81</v>
      </c>
    </row>
    <row r="209" spans="49:51" x14ac:dyDescent="0.35">
      <c r="AW209" s="25" t="s">
        <v>54</v>
      </c>
      <c r="AX209" s="5" t="s">
        <v>598</v>
      </c>
      <c r="AY209" s="5">
        <v>43197.87</v>
      </c>
    </row>
    <row r="210" spans="49:51" x14ac:dyDescent="0.35">
      <c r="AW210" s="25" t="s">
        <v>54</v>
      </c>
      <c r="AX210" s="5" t="s">
        <v>593</v>
      </c>
      <c r="AY210" s="5">
        <v>194077.64000000065</v>
      </c>
    </row>
    <row r="211" spans="49:51" x14ac:dyDescent="0.35">
      <c r="AW211" s="25" t="s">
        <v>54</v>
      </c>
      <c r="AX211" s="5" t="s">
        <v>600</v>
      </c>
      <c r="AY211" s="5">
        <v>7770.03</v>
      </c>
    </row>
    <row r="212" spans="49:51" x14ac:dyDescent="0.35">
      <c r="AW212" s="25" t="s">
        <v>54</v>
      </c>
      <c r="AX212" s="5" t="s">
        <v>599</v>
      </c>
      <c r="AY212" s="5">
        <v>12141.49</v>
      </c>
    </row>
    <row r="213" spans="49:51" x14ac:dyDescent="0.35">
      <c r="AW213" s="25" t="s">
        <v>54</v>
      </c>
      <c r="AX213" s="5" t="s">
        <v>610</v>
      </c>
      <c r="AY213" s="5">
        <v>13900.769999999999</v>
      </c>
    </row>
    <row r="214" spans="49:51" x14ac:dyDescent="0.35">
      <c r="AW214" s="25" t="s">
        <v>54</v>
      </c>
      <c r="AX214" s="5" t="s">
        <v>155</v>
      </c>
      <c r="AY214" s="5">
        <v>253051.41000000018</v>
      </c>
    </row>
    <row r="215" spans="49:51" x14ac:dyDescent="0.35">
      <c r="AW215" s="25" t="s">
        <v>54</v>
      </c>
      <c r="AX215" s="5" t="s">
        <v>595</v>
      </c>
      <c r="AY215" s="5">
        <v>13263.59</v>
      </c>
    </row>
    <row r="216" spans="49:51" x14ac:dyDescent="0.35">
      <c r="AW216" s="25" t="s">
        <v>54</v>
      </c>
      <c r="AX216" s="5" t="s">
        <v>4</v>
      </c>
      <c r="AY216" s="5">
        <v>270915.71999999991</v>
      </c>
    </row>
    <row r="217" spans="49:51" x14ac:dyDescent="0.35">
      <c r="AW217" s="25" t="s">
        <v>54</v>
      </c>
      <c r="AX217" s="5" t="s">
        <v>597</v>
      </c>
      <c r="AY217" s="5">
        <v>205179.12000000008</v>
      </c>
    </row>
    <row r="218" spans="49:51" x14ac:dyDescent="0.35">
      <c r="AW218" s="25" t="s">
        <v>54</v>
      </c>
      <c r="AX218" s="5" t="s">
        <v>594</v>
      </c>
      <c r="AY218" s="5">
        <v>7477.1699999999992</v>
      </c>
    </row>
    <row r="219" spans="49:51" x14ac:dyDescent="0.35">
      <c r="AW219" s="25" t="s">
        <v>54</v>
      </c>
      <c r="AX219" s="5" t="s">
        <v>596</v>
      </c>
      <c r="AY219" s="5">
        <v>27187.89000000001</v>
      </c>
    </row>
    <row r="220" spans="49:51" x14ac:dyDescent="0.35">
      <c r="AW220" s="25" t="s">
        <v>54</v>
      </c>
      <c r="AX220" s="5" t="s">
        <v>153</v>
      </c>
      <c r="AY220" s="5">
        <v>121863.75999999995</v>
      </c>
    </row>
    <row r="221" spans="49:51" x14ac:dyDescent="0.35">
      <c r="AW221" s="25" t="s">
        <v>54</v>
      </c>
      <c r="AX221" s="5" t="s">
        <v>171</v>
      </c>
      <c r="AY221" s="5">
        <v>250639.0399999994</v>
      </c>
    </row>
    <row r="222" spans="49:51" x14ac:dyDescent="0.35">
      <c r="AW222" s="25" t="s">
        <v>54</v>
      </c>
      <c r="AX222" s="5" t="s">
        <v>418</v>
      </c>
      <c r="AY222" s="5">
        <v>16409.109999999997</v>
      </c>
    </row>
    <row r="223" spans="49:51" x14ac:dyDescent="0.35">
      <c r="AW223" s="25" t="s">
        <v>16</v>
      </c>
      <c r="AX223" s="5" t="s">
        <v>173</v>
      </c>
      <c r="AY223" s="5">
        <v>131892.58999999973</v>
      </c>
    </row>
    <row r="224" spans="49:51" x14ac:dyDescent="0.35">
      <c r="AW224" s="25" t="s">
        <v>16</v>
      </c>
      <c r="AX224" s="5" t="s">
        <v>286</v>
      </c>
      <c r="AY224" s="5">
        <v>328609.45000000036</v>
      </c>
    </row>
    <row r="225" spans="49:51" x14ac:dyDescent="0.35">
      <c r="AW225" s="25" t="s">
        <v>16</v>
      </c>
      <c r="AX225" s="5" t="s">
        <v>24</v>
      </c>
      <c r="AY225" s="5">
        <v>278796.0900000002</v>
      </c>
    </row>
    <row r="226" spans="49:51" x14ac:dyDescent="0.35">
      <c r="AW226" s="25" t="s">
        <v>16</v>
      </c>
      <c r="AX226" s="5" t="s">
        <v>552</v>
      </c>
      <c r="AY226" s="5">
        <v>35249.050000000003</v>
      </c>
    </row>
    <row r="227" spans="49:51" x14ac:dyDescent="0.35">
      <c r="AW227" s="25" t="s">
        <v>16</v>
      </c>
      <c r="AX227" s="5" t="s">
        <v>386</v>
      </c>
      <c r="AY227" s="5">
        <v>45549.66</v>
      </c>
    </row>
    <row r="228" spans="49:51" x14ac:dyDescent="0.35">
      <c r="AW228" s="25" t="s">
        <v>16</v>
      </c>
      <c r="AX228" s="5" t="s">
        <v>291</v>
      </c>
      <c r="AY228" s="5">
        <v>15918.29</v>
      </c>
    </row>
    <row r="229" spans="49:51" x14ac:dyDescent="0.35">
      <c r="AW229" s="25" t="s">
        <v>16</v>
      </c>
      <c r="AX229" s="5" t="s">
        <v>278</v>
      </c>
      <c r="AY229" s="5">
        <v>70637.629999999946</v>
      </c>
    </row>
    <row r="230" spans="49:51" x14ac:dyDescent="0.35">
      <c r="AW230" s="25" t="s">
        <v>16</v>
      </c>
      <c r="AX230" s="5" t="s">
        <v>363</v>
      </c>
      <c r="AY230" s="5">
        <v>7570.5599999999995</v>
      </c>
    </row>
    <row r="231" spans="49:51" x14ac:dyDescent="0.35">
      <c r="AW231" s="25" t="s">
        <v>16</v>
      </c>
      <c r="AX231" s="5" t="s">
        <v>274</v>
      </c>
      <c r="AY231" s="5">
        <v>366925.7900000005</v>
      </c>
    </row>
    <row r="232" spans="49:51" x14ac:dyDescent="0.35">
      <c r="AW232" s="25" t="s">
        <v>16</v>
      </c>
      <c r="AX232" s="5" t="s">
        <v>361</v>
      </c>
      <c r="AY232" s="5">
        <v>58282.44</v>
      </c>
    </row>
    <row r="233" spans="49:51" x14ac:dyDescent="0.35">
      <c r="AW233" s="25" t="s">
        <v>16</v>
      </c>
      <c r="AX233" s="5" t="s">
        <v>391</v>
      </c>
      <c r="AY233" s="5">
        <v>146263.91999999995</v>
      </c>
    </row>
    <row r="234" spans="49:51" x14ac:dyDescent="0.35">
      <c r="AW234" s="25" t="s">
        <v>16</v>
      </c>
      <c r="AX234" s="5" t="s">
        <v>22</v>
      </c>
      <c r="AY234" s="5">
        <v>236784.16999999949</v>
      </c>
    </row>
    <row r="235" spans="49:51" x14ac:dyDescent="0.35">
      <c r="AW235" s="25" t="s">
        <v>16</v>
      </c>
      <c r="AX235" s="5" t="s">
        <v>366</v>
      </c>
      <c r="AY235" s="5">
        <v>41207.679999999978</v>
      </c>
    </row>
    <row r="236" spans="49:51" x14ac:dyDescent="0.35">
      <c r="AW236" s="25" t="s">
        <v>16</v>
      </c>
      <c r="AX236" s="5" t="s">
        <v>516</v>
      </c>
      <c r="AY236" s="5">
        <v>133832.48999999973</v>
      </c>
    </row>
    <row r="237" spans="49:51" x14ac:dyDescent="0.35">
      <c r="AW237" s="25" t="s">
        <v>16</v>
      </c>
      <c r="AX237" s="5" t="s">
        <v>569</v>
      </c>
      <c r="AY237" s="5">
        <v>184813.40999999989</v>
      </c>
    </row>
    <row r="238" spans="49:51" x14ac:dyDescent="0.35">
      <c r="AW238" s="25" t="s">
        <v>16</v>
      </c>
      <c r="AX238" s="5" t="s">
        <v>383</v>
      </c>
      <c r="AY238" s="5">
        <v>18138.16</v>
      </c>
    </row>
    <row r="239" spans="49:51" x14ac:dyDescent="0.35">
      <c r="AW239" s="25" t="s">
        <v>16</v>
      </c>
      <c r="AX239" s="5" t="s">
        <v>542</v>
      </c>
      <c r="AY239" s="5">
        <v>531890.87999999989</v>
      </c>
    </row>
    <row r="240" spans="49:51" x14ac:dyDescent="0.35">
      <c r="AW240" s="25" t="s">
        <v>16</v>
      </c>
      <c r="AX240" s="5" t="s">
        <v>264</v>
      </c>
      <c r="AY240" s="5">
        <v>24834.05</v>
      </c>
    </row>
    <row r="241" spans="49:51" x14ac:dyDescent="0.35">
      <c r="AW241" s="25" t="s">
        <v>16</v>
      </c>
      <c r="AX241" s="5" t="s">
        <v>543</v>
      </c>
      <c r="AY241" s="5">
        <v>151737.34999999989</v>
      </c>
    </row>
    <row r="242" spans="49:51" x14ac:dyDescent="0.35">
      <c r="AW242" s="25" t="s">
        <v>16</v>
      </c>
      <c r="AX242" s="5" t="s">
        <v>21</v>
      </c>
      <c r="AY242" s="5">
        <v>135167.81999999983</v>
      </c>
    </row>
    <row r="243" spans="49:51" x14ac:dyDescent="0.35">
      <c r="AW243" s="25" t="s">
        <v>16</v>
      </c>
      <c r="AX243" s="5" t="s">
        <v>184</v>
      </c>
      <c r="AY243" s="5">
        <v>171089.02999999997</v>
      </c>
    </row>
    <row r="244" spans="49:51" x14ac:dyDescent="0.35">
      <c r="AW244" s="25" t="s">
        <v>16</v>
      </c>
      <c r="AX244" s="5" t="s">
        <v>222</v>
      </c>
      <c r="AY244" s="5">
        <v>353454.23000000056</v>
      </c>
    </row>
    <row r="245" spans="49:51" x14ac:dyDescent="0.35">
      <c r="AW245" s="25" t="s">
        <v>16</v>
      </c>
      <c r="AX245" s="5" t="s">
        <v>360</v>
      </c>
      <c r="AY245" s="5">
        <v>20931.12</v>
      </c>
    </row>
    <row r="246" spans="49:51" x14ac:dyDescent="0.35">
      <c r="AW246" s="25" t="s">
        <v>16</v>
      </c>
      <c r="AX246" s="5" t="s">
        <v>384</v>
      </c>
      <c r="AY246" s="5">
        <v>19041.150000000001</v>
      </c>
    </row>
    <row r="247" spans="49:51" x14ac:dyDescent="0.35">
      <c r="AW247" s="25" t="s">
        <v>16</v>
      </c>
      <c r="AX247" s="5" t="s">
        <v>273</v>
      </c>
      <c r="AY247" s="5">
        <v>24784.58</v>
      </c>
    </row>
    <row r="248" spans="49:51" x14ac:dyDescent="0.35">
      <c r="AW248" s="25" t="s">
        <v>16</v>
      </c>
      <c r="AX248" s="5" t="s">
        <v>208</v>
      </c>
      <c r="AY248" s="5">
        <v>200607.92999999988</v>
      </c>
    </row>
    <row r="249" spans="49:51" x14ac:dyDescent="0.35">
      <c r="AW249" s="25" t="s">
        <v>16</v>
      </c>
      <c r="AX249" s="5" t="s">
        <v>277</v>
      </c>
      <c r="AY249" s="5">
        <v>225039.99999999994</v>
      </c>
    </row>
    <row r="250" spans="49:51" x14ac:dyDescent="0.35">
      <c r="AW250" s="25" t="s">
        <v>16</v>
      </c>
      <c r="AX250" s="5" t="s">
        <v>370</v>
      </c>
      <c r="AY250" s="5">
        <v>2123353.7999999998</v>
      </c>
    </row>
    <row r="251" spans="49:51" x14ac:dyDescent="0.35">
      <c r="AW251" s="25" t="s">
        <v>42</v>
      </c>
      <c r="AX251" s="5" t="s">
        <v>163</v>
      </c>
      <c r="AY251" s="5">
        <v>130073.89999999967</v>
      </c>
    </row>
    <row r="252" spans="49:51" x14ac:dyDescent="0.35">
      <c r="AW252" s="25" t="s">
        <v>42</v>
      </c>
      <c r="AX252" s="5" t="s">
        <v>557</v>
      </c>
      <c r="AY252" s="5">
        <v>852.84</v>
      </c>
    </row>
    <row r="253" spans="49:51" x14ac:dyDescent="0.35">
      <c r="AW253" s="25" t="s">
        <v>42</v>
      </c>
      <c r="AX253" s="5" t="s">
        <v>671</v>
      </c>
      <c r="AY253" s="5">
        <v>36537.949999999968</v>
      </c>
    </row>
    <row r="254" spans="49:51" x14ac:dyDescent="0.35">
      <c r="AW254" s="25" t="s">
        <v>42</v>
      </c>
      <c r="AX254" s="5" t="s">
        <v>279</v>
      </c>
      <c r="AY254" s="5">
        <v>23922.489999999994</v>
      </c>
    </row>
    <row r="255" spans="49:51" x14ac:dyDescent="0.35">
      <c r="AW255" s="25" t="s">
        <v>42</v>
      </c>
      <c r="AX255" s="5" t="s">
        <v>632</v>
      </c>
      <c r="AY255" s="5">
        <v>50610.609999999986</v>
      </c>
    </row>
    <row r="256" spans="49:51" x14ac:dyDescent="0.35">
      <c r="AW256" s="25" t="s">
        <v>42</v>
      </c>
      <c r="AX256" s="5" t="s">
        <v>359</v>
      </c>
      <c r="AY256" s="5">
        <v>58373.70999999997</v>
      </c>
    </row>
    <row r="257" spans="49:51" x14ac:dyDescent="0.35">
      <c r="AW257" s="25" t="s">
        <v>42</v>
      </c>
      <c r="AX257" s="5" t="s">
        <v>71</v>
      </c>
      <c r="AY257" s="5">
        <v>99361.649999999805</v>
      </c>
    </row>
    <row r="258" spans="49:51" x14ac:dyDescent="0.35">
      <c r="AW258" s="25" t="s">
        <v>42</v>
      </c>
      <c r="AX258" s="5" t="s">
        <v>369</v>
      </c>
      <c r="AY258" s="5">
        <v>16891.47</v>
      </c>
    </row>
    <row r="259" spans="49:51" x14ac:dyDescent="0.35">
      <c r="AW259" s="25" t="s">
        <v>42</v>
      </c>
      <c r="AX259" s="5" t="s">
        <v>183</v>
      </c>
      <c r="AY259" s="5">
        <v>76798.54999999993</v>
      </c>
    </row>
    <row r="260" spans="49:51" x14ac:dyDescent="0.35">
      <c r="AW260" s="25" t="s">
        <v>42</v>
      </c>
      <c r="AX260" s="5" t="s">
        <v>556</v>
      </c>
      <c r="AY260" s="5">
        <v>5443.55</v>
      </c>
    </row>
    <row r="261" spans="49:51" x14ac:dyDescent="0.35">
      <c r="AW261" s="25" t="s">
        <v>42</v>
      </c>
      <c r="AX261" s="5" t="s">
        <v>329</v>
      </c>
      <c r="AY261" s="5">
        <v>9623.34</v>
      </c>
    </row>
    <row r="262" spans="49:51" x14ac:dyDescent="0.35">
      <c r="AW262" s="25" t="s">
        <v>42</v>
      </c>
      <c r="AX262" s="5" t="s">
        <v>210</v>
      </c>
      <c r="AY262" s="5">
        <v>199499.80999999976</v>
      </c>
    </row>
    <row r="263" spans="49:51" x14ac:dyDescent="0.35">
      <c r="AW263" s="25" t="s">
        <v>42</v>
      </c>
      <c r="AX263" s="5" t="s">
        <v>335</v>
      </c>
      <c r="AY263" s="5">
        <v>83323.529999999926</v>
      </c>
    </row>
    <row r="264" spans="49:51" x14ac:dyDescent="0.35">
      <c r="AW264" s="25" t="s">
        <v>42</v>
      </c>
      <c r="AX264" s="5" t="s">
        <v>303</v>
      </c>
      <c r="AY264" s="5">
        <v>19059.579999999998</v>
      </c>
    </row>
    <row r="265" spans="49:51" x14ac:dyDescent="0.35">
      <c r="AW265" s="25" t="s">
        <v>42</v>
      </c>
      <c r="AX265" s="5" t="s">
        <v>419</v>
      </c>
      <c r="AY265" s="5">
        <v>47204.719999999972</v>
      </c>
    </row>
    <row r="266" spans="49:51" x14ac:dyDescent="0.35">
      <c r="AW266" s="25" t="s">
        <v>42</v>
      </c>
      <c r="AX266" s="5" t="s">
        <v>699</v>
      </c>
      <c r="AY266" s="5">
        <v>27668.87999999999</v>
      </c>
    </row>
    <row r="267" spans="49:51" x14ac:dyDescent="0.35">
      <c r="AW267" s="25" t="s">
        <v>42</v>
      </c>
      <c r="AX267" s="5" t="s">
        <v>563</v>
      </c>
      <c r="AY267" s="5">
        <v>87699.209999999992</v>
      </c>
    </row>
    <row r="268" spans="49:51" x14ac:dyDescent="0.35">
      <c r="AW268" s="25" t="s">
        <v>42</v>
      </c>
      <c r="AX268" s="5" t="s">
        <v>559</v>
      </c>
      <c r="AY268" s="5">
        <v>32797.869999999995</v>
      </c>
    </row>
    <row r="269" spans="49:51" x14ac:dyDescent="0.35">
      <c r="AW269" s="25" t="s">
        <v>203</v>
      </c>
      <c r="AX269" s="5" t="s">
        <v>662</v>
      </c>
      <c r="AY269" s="5">
        <v>28843.500000000011</v>
      </c>
    </row>
    <row r="270" spans="49:51" x14ac:dyDescent="0.35">
      <c r="AW270" s="25" t="s">
        <v>203</v>
      </c>
      <c r="AX270" s="5" t="s">
        <v>572</v>
      </c>
      <c r="AY270" s="5">
        <v>3920.6200000000003</v>
      </c>
    </row>
    <row r="271" spans="49:51" x14ac:dyDescent="0.35">
      <c r="AW271" s="25" t="s">
        <v>203</v>
      </c>
      <c r="AX271" s="5" t="s">
        <v>571</v>
      </c>
      <c r="AY271" s="5">
        <v>45535.149999999994</v>
      </c>
    </row>
    <row r="272" spans="49:51" x14ac:dyDescent="0.35">
      <c r="AW272" s="25" t="s">
        <v>203</v>
      </c>
      <c r="AX272" s="5" t="s">
        <v>424</v>
      </c>
      <c r="AY272" s="5">
        <v>15571.96</v>
      </c>
    </row>
    <row r="273" spans="49:51" x14ac:dyDescent="0.35">
      <c r="AW273" s="25" t="s">
        <v>203</v>
      </c>
      <c r="AX273" s="5" t="s">
        <v>428</v>
      </c>
      <c r="AY273" s="5">
        <v>1049.96</v>
      </c>
    </row>
    <row r="274" spans="49:51" x14ac:dyDescent="0.35">
      <c r="AW274" s="25" t="s">
        <v>44</v>
      </c>
      <c r="AX274" s="5"/>
      <c r="AY274" s="5">
        <v>23902928.2799986</v>
      </c>
    </row>
  </sheetData>
  <pageMargins left="0.7" right="0.7" top="0.75" bottom="0.75" header="0.3" footer="0.3"/>
  <pageSetup orientation="portrait"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66CCC-CEEB-44CC-BA65-BCF0D6F306C2}">
  <dimension ref="A3:V319"/>
  <sheetViews>
    <sheetView zoomScale="73" workbookViewId="0">
      <pane xSplit="3" ySplit="3" topLeftCell="D4" activePane="bottomRight" state="frozen"/>
      <selection pane="topRight" activeCell="F1" sqref="F1"/>
      <selection pane="bottomLeft" activeCell="A4" sqref="A4"/>
      <selection pane="bottomRight" activeCell="A3" sqref="A3"/>
    </sheetView>
  </sheetViews>
  <sheetFormatPr defaultRowHeight="14.5" x14ac:dyDescent="0.35"/>
  <cols>
    <col min="1" max="1" width="18.26953125" bestFit="1" customWidth="1"/>
    <col min="2" max="2" width="19.90625" bestFit="1" customWidth="1"/>
    <col min="3" max="3" width="6.36328125" bestFit="1" customWidth="1"/>
    <col min="4" max="4" width="7.90625" customWidth="1"/>
    <col min="5" max="5" width="6.81640625" customWidth="1"/>
    <col min="6" max="6" width="5.7265625" customWidth="1"/>
    <col min="7" max="7" width="7.36328125" customWidth="1"/>
    <col min="8" max="12" width="7.1796875" customWidth="1"/>
    <col min="13" max="13" width="8.453125" customWidth="1"/>
    <col min="14" max="15" width="8.453125" bestFit="1" customWidth="1"/>
    <col min="16" max="16" width="8.453125" customWidth="1"/>
    <col min="17" max="17" width="6.90625" bestFit="1" customWidth="1"/>
    <col min="18" max="18" width="6.453125" bestFit="1" customWidth="1"/>
  </cols>
  <sheetData>
    <row r="3" spans="1:22" ht="58" x14ac:dyDescent="0.35">
      <c r="A3" s="1" t="s">
        <v>721</v>
      </c>
      <c r="B3" s="1" t="s">
        <v>722</v>
      </c>
      <c r="C3" s="1" t="s">
        <v>723</v>
      </c>
      <c r="D3" s="1" t="s">
        <v>724</v>
      </c>
      <c r="E3" s="1" t="s">
        <v>725</v>
      </c>
      <c r="F3" s="1" t="s">
        <v>726</v>
      </c>
      <c r="G3" s="1" t="s">
        <v>727</v>
      </c>
      <c r="H3" s="177" t="s">
        <v>728</v>
      </c>
      <c r="I3" s="1" t="s">
        <v>729</v>
      </c>
      <c r="J3" s="177" t="s">
        <v>728</v>
      </c>
      <c r="K3" s="1" t="s">
        <v>730</v>
      </c>
      <c r="L3" s="177" t="s">
        <v>728</v>
      </c>
      <c r="M3" s="178" t="s">
        <v>731</v>
      </c>
      <c r="N3" s="178" t="s">
        <v>732</v>
      </c>
      <c r="O3" s="178" t="s">
        <v>733</v>
      </c>
      <c r="P3" s="179" t="s">
        <v>747</v>
      </c>
      <c r="Q3" s="179" t="s">
        <v>617</v>
      </c>
      <c r="R3" s="179" t="s">
        <v>748</v>
      </c>
      <c r="S3" s="179" t="s">
        <v>749</v>
      </c>
      <c r="T3" s="179" t="s">
        <v>750</v>
      </c>
      <c r="U3" s="179" t="s">
        <v>69</v>
      </c>
      <c r="V3" s="179" t="s">
        <v>751</v>
      </c>
    </row>
    <row r="4" spans="1:22" x14ac:dyDescent="0.35">
      <c r="A4" s="6" t="s">
        <v>734</v>
      </c>
      <c r="B4" s="6" t="s">
        <v>735</v>
      </c>
      <c r="C4" s="176">
        <v>1182</v>
      </c>
      <c r="D4" s="180">
        <v>750</v>
      </c>
      <c r="E4" s="181">
        <v>1.5</v>
      </c>
      <c r="F4" s="6">
        <v>0.4</v>
      </c>
      <c r="G4" s="182">
        <f>(IFERROR(VLOOKUP(C4,'[3]order Subzone'!$A$6:$C$123,3,0),"0"))/100000</f>
        <v>0.30042800000000014</v>
      </c>
      <c r="H4" s="183">
        <f t="shared" ref="H4:H67" si="0">(G4/E4)</f>
        <v>0.20028533333333343</v>
      </c>
      <c r="I4" s="184">
        <f>(IFERROR(VLOOKUP(D4,[3]prim!$P$6:$Q$353,2,0),"0"))/100000</f>
        <v>0</v>
      </c>
      <c r="J4" s="185">
        <f t="shared" ref="J4:J67" si="1">I4/F4</f>
        <v>0</v>
      </c>
      <c r="K4" s="186">
        <f>(IFERROR(VLOOKUP(D4,[3]prim!$X$6:$Y$1048563,2,0),"0"))/100000</f>
        <v>0</v>
      </c>
      <c r="L4" s="185">
        <f t="shared" ref="L4:L67" si="2">(K4/F4)</f>
        <v>0</v>
      </c>
      <c r="M4" s="187" t="b">
        <f t="shared" ref="M4:M24" si="3">IF(H4&gt;=120%,"5000",IF(H4&gt;=110%,"3000",IF(H4&gt;=100%,"2000")))</f>
        <v>0</v>
      </c>
      <c r="N4" s="188"/>
      <c r="O4" s="188"/>
      <c r="P4" s="228"/>
      <c r="Q4" s="5"/>
      <c r="R4" s="5">
        <f>IFERROR(VLOOKUP(C4,'[3]order Subzone'!$BP$5:$BR$242,3,0),"0")</f>
        <v>21</v>
      </c>
      <c r="S4" s="5"/>
      <c r="T4" s="5"/>
      <c r="U4" s="5"/>
    </row>
    <row r="5" spans="1:22" x14ac:dyDescent="0.35">
      <c r="A5" s="6" t="s">
        <v>734</v>
      </c>
      <c r="B5" s="6" t="s">
        <v>735</v>
      </c>
      <c r="C5" s="176"/>
      <c r="D5" s="180">
        <v>300</v>
      </c>
      <c r="E5" s="181"/>
      <c r="F5" s="6">
        <v>0.3</v>
      </c>
      <c r="G5" s="182">
        <f>(IFERROR(VLOOKUP(C5,'[3]order Subzone'!$A$6:$C$123,3,0),"0"))/100000</f>
        <v>0</v>
      </c>
      <c r="H5" s="183" t="e">
        <f t="shared" si="0"/>
        <v>#DIV/0!</v>
      </c>
      <c r="I5" s="184">
        <f>(IFERROR(VLOOKUP(D5,[3]prim!$P$6:$Q$353,2,0),"0"))/100000</f>
        <v>0</v>
      </c>
      <c r="J5" s="185">
        <f t="shared" si="1"/>
        <v>0</v>
      </c>
      <c r="K5" s="186">
        <f>(IFERROR(VLOOKUP(D5,[3]prim!$X$6:$Y$1048563,2,0),"0"))/100000</f>
        <v>0</v>
      </c>
      <c r="L5" s="185">
        <f t="shared" si="2"/>
        <v>0</v>
      </c>
      <c r="M5" s="187" t="e">
        <f t="shared" si="3"/>
        <v>#DIV/0!</v>
      </c>
      <c r="N5" s="188"/>
      <c r="O5" s="188"/>
      <c r="P5" s="228"/>
      <c r="Q5" s="5"/>
      <c r="R5" s="5"/>
      <c r="S5" s="5"/>
      <c r="T5" s="5"/>
      <c r="U5" s="5"/>
    </row>
    <row r="6" spans="1:22" x14ac:dyDescent="0.35">
      <c r="A6" s="6" t="s">
        <v>734</v>
      </c>
      <c r="B6" s="6" t="s">
        <v>735</v>
      </c>
      <c r="C6" s="176"/>
      <c r="D6" s="180">
        <v>301</v>
      </c>
      <c r="E6" s="181"/>
      <c r="F6" s="6">
        <v>0.2</v>
      </c>
      <c r="G6" s="182">
        <f>(IFERROR(VLOOKUP(C6,'[3]order Subzone'!$A$6:$C$123,3,0),"0"))/100000</f>
        <v>0</v>
      </c>
      <c r="H6" s="183" t="e">
        <f t="shared" si="0"/>
        <v>#DIV/0!</v>
      </c>
      <c r="I6" s="184">
        <f>(IFERROR(VLOOKUP(D6,[3]prim!$P$6:$Q$353,2,0),"0"))/100000</f>
        <v>0</v>
      </c>
      <c r="J6" s="185">
        <f t="shared" si="1"/>
        <v>0</v>
      </c>
      <c r="K6" s="186">
        <f>(IFERROR(VLOOKUP(D6,[3]prim!$X$6:$Y$1048563,2,0),"0"))/100000</f>
        <v>0</v>
      </c>
      <c r="L6" s="185">
        <f t="shared" si="2"/>
        <v>0</v>
      </c>
      <c r="M6" s="187" t="e">
        <f t="shared" si="3"/>
        <v>#DIV/0!</v>
      </c>
      <c r="N6" s="188"/>
      <c r="O6" s="188"/>
      <c r="P6" s="228"/>
      <c r="Q6" s="5"/>
      <c r="R6" s="5"/>
      <c r="S6" s="5"/>
      <c r="T6" s="5"/>
      <c r="U6" s="5"/>
    </row>
    <row r="7" spans="1:22" x14ac:dyDescent="0.35">
      <c r="A7" s="6" t="s">
        <v>734</v>
      </c>
      <c r="B7" s="6" t="s">
        <v>735</v>
      </c>
      <c r="C7" s="176">
        <v>1369</v>
      </c>
      <c r="D7" s="180">
        <v>681</v>
      </c>
      <c r="E7" s="181">
        <v>1.5</v>
      </c>
      <c r="F7" s="6">
        <v>1.2</v>
      </c>
      <c r="G7" s="182">
        <f>(IFERROR(VLOOKUP(C7,'[3]order Subzone'!$A$6:$C$123,3,0),"0"))/100000</f>
        <v>0.2952861</v>
      </c>
      <c r="H7" s="183">
        <f t="shared" si="0"/>
        <v>0.19685739999999999</v>
      </c>
      <c r="I7" s="184">
        <f>(IFERROR(VLOOKUP(D7,[3]prim!$P$6:$Q$353,2,0),"0"))/100000</f>
        <v>0.2352813559322034</v>
      </c>
      <c r="J7" s="185">
        <f t="shared" si="1"/>
        <v>0.19606779661016951</v>
      </c>
      <c r="K7" s="186">
        <f>(IFERROR(VLOOKUP(D7,[3]prim!$X$6:$Y$1048563,2,0),"0"))/100000</f>
        <v>0.2352813559322034</v>
      </c>
      <c r="L7" s="185">
        <f t="shared" si="2"/>
        <v>0.19606779661016951</v>
      </c>
      <c r="M7" s="187" t="b">
        <f t="shared" si="3"/>
        <v>0</v>
      </c>
      <c r="N7" s="188"/>
      <c r="O7" s="188"/>
      <c r="P7" s="228"/>
      <c r="Q7" s="5"/>
      <c r="R7" s="5">
        <f>IFERROR(VLOOKUP(C7,'[3]order Subzone'!$BP$5:$BR$242,3,0),"0")</f>
        <v>43</v>
      </c>
      <c r="S7" s="5"/>
      <c r="T7" s="5"/>
      <c r="U7" s="5"/>
    </row>
    <row r="8" spans="1:22" x14ac:dyDescent="0.35">
      <c r="A8" s="6" t="s">
        <v>734</v>
      </c>
      <c r="B8" s="6" t="s">
        <v>735</v>
      </c>
      <c r="C8" s="176">
        <v>1096</v>
      </c>
      <c r="D8" s="180">
        <v>591</v>
      </c>
      <c r="E8" s="181">
        <v>2.5</v>
      </c>
      <c r="F8" s="6">
        <v>2.5</v>
      </c>
      <c r="G8" s="182">
        <f>(IFERROR(VLOOKUP(C8,'[3]order Subzone'!$A$6:$C$123,3,0),"0"))/100000</f>
        <v>0.37550430000000007</v>
      </c>
      <c r="H8" s="183">
        <f t="shared" si="0"/>
        <v>0.15020172000000004</v>
      </c>
      <c r="I8" s="184">
        <f>(IFERROR(VLOOKUP(D8,[3]prim!$P$6:$Q$353,2,0),"0"))/100000</f>
        <v>0.81235830508474605</v>
      </c>
      <c r="J8" s="185">
        <f t="shared" si="1"/>
        <v>0.32494332203389842</v>
      </c>
      <c r="K8" s="186">
        <f>(IFERROR(VLOOKUP(D8,[3]prim!$X$6:$Y$1048563,2,0),"0"))/100000</f>
        <v>0.81235830508474605</v>
      </c>
      <c r="L8" s="185">
        <f t="shared" si="2"/>
        <v>0.32494332203389842</v>
      </c>
      <c r="M8" s="187" t="b">
        <f t="shared" si="3"/>
        <v>0</v>
      </c>
      <c r="N8" s="188"/>
      <c r="O8" s="188"/>
      <c r="P8" s="228"/>
      <c r="Q8" s="5"/>
      <c r="R8" s="5">
        <f>IFERROR(VLOOKUP(C8,'[3]order Subzone'!$BP$5:$BR$242,3,0),"0")</f>
        <v>44</v>
      </c>
      <c r="S8" s="5"/>
      <c r="T8" s="5"/>
      <c r="U8" s="5"/>
    </row>
    <row r="9" spans="1:22" x14ac:dyDescent="0.35">
      <c r="A9" s="6" t="s">
        <v>734</v>
      </c>
      <c r="B9" s="6" t="s">
        <v>735</v>
      </c>
      <c r="C9" s="176"/>
      <c r="D9" s="180"/>
      <c r="E9" s="181"/>
      <c r="F9" s="6"/>
      <c r="G9" s="182">
        <f>(IFERROR(VLOOKUP(C9,'[3]order Subzone'!$A$6:$C$123,3,0),"0"))/100000</f>
        <v>0</v>
      </c>
      <c r="H9" s="183" t="e">
        <f t="shared" si="0"/>
        <v>#DIV/0!</v>
      </c>
      <c r="I9" s="184">
        <f>(IFERROR(VLOOKUP(D9,[3]prim!$P$6:$Q$353,2,0),"0"))/100000</f>
        <v>0</v>
      </c>
      <c r="J9" s="185" t="e">
        <f t="shared" si="1"/>
        <v>#DIV/0!</v>
      </c>
      <c r="K9" s="186">
        <f>(IFERROR(VLOOKUP(D9,[3]prim!$X$6:$Y$1048563,2,0),"0"))/100000</f>
        <v>0</v>
      </c>
      <c r="L9" s="185" t="e">
        <f t="shared" si="2"/>
        <v>#DIV/0!</v>
      </c>
      <c r="M9" s="187" t="e">
        <f t="shared" si="3"/>
        <v>#DIV/0!</v>
      </c>
      <c r="N9" s="188"/>
      <c r="O9" s="188"/>
      <c r="P9" s="228"/>
      <c r="Q9" s="5"/>
      <c r="R9" s="5"/>
      <c r="S9" s="5"/>
      <c r="T9" s="5"/>
      <c r="U9" s="5"/>
    </row>
    <row r="10" spans="1:22" x14ac:dyDescent="0.35">
      <c r="A10" s="6" t="s">
        <v>734</v>
      </c>
      <c r="B10" s="6" t="s">
        <v>735</v>
      </c>
      <c r="C10" s="176"/>
      <c r="D10" s="180">
        <v>590</v>
      </c>
      <c r="E10" s="181"/>
      <c r="F10" s="6">
        <v>0.3</v>
      </c>
      <c r="G10" s="182">
        <f>(IFERROR(VLOOKUP(C10,'[3]order Subzone'!$A$6:$C$123,3,0),"0"))/100000</f>
        <v>0</v>
      </c>
      <c r="H10" s="183" t="e">
        <f>(G10/E10)</f>
        <v>#DIV/0!</v>
      </c>
      <c r="I10" s="184">
        <f>(IFERROR(VLOOKUP(D10,[3]prim!$P$6:$Q$353,2,0),"0"))/100000</f>
        <v>7.1096949152542374E-2</v>
      </c>
      <c r="J10" s="185">
        <f>I10/F10</f>
        <v>0.23698983050847458</v>
      </c>
      <c r="K10" s="186">
        <f>(IFERROR(VLOOKUP(D10,[3]prim!$X$6:$Y$1048563,2,0),"0"))/100000</f>
        <v>7.1096949152542374E-2</v>
      </c>
      <c r="L10" s="185">
        <f>(K10/F10)</f>
        <v>0.23698983050847458</v>
      </c>
      <c r="M10" s="187" t="e">
        <f t="shared" si="3"/>
        <v>#DIV/0!</v>
      </c>
      <c r="N10" s="188"/>
      <c r="O10" s="188"/>
      <c r="P10" s="228"/>
      <c r="Q10" s="5"/>
      <c r="R10" s="5"/>
      <c r="S10" s="5"/>
      <c r="T10" s="5"/>
      <c r="U10" s="5"/>
    </row>
    <row r="11" spans="1:22" x14ac:dyDescent="0.35">
      <c r="A11" s="6" t="s">
        <v>734</v>
      </c>
      <c r="B11" s="6" t="s">
        <v>735</v>
      </c>
      <c r="C11" s="176">
        <v>1249</v>
      </c>
      <c r="D11" s="180"/>
      <c r="E11" s="181">
        <v>1.5</v>
      </c>
      <c r="F11" s="6"/>
      <c r="G11" s="182">
        <f>(IFERROR(VLOOKUP(C11,'[3]order Subzone'!$A$6:$C$123,3,0),"0"))/100000</f>
        <v>0.37930950000000013</v>
      </c>
      <c r="H11" s="183">
        <f t="shared" si="0"/>
        <v>0.25287300000000007</v>
      </c>
      <c r="I11" s="184">
        <f>(IFERROR(VLOOKUP(D11,[3]prim!$P$6:$Q$353,2,0),"0"))/100000</f>
        <v>0</v>
      </c>
      <c r="J11" s="185" t="e">
        <f t="shared" si="1"/>
        <v>#DIV/0!</v>
      </c>
      <c r="K11" s="186">
        <f>(IFERROR(VLOOKUP(D11,[3]prim!$X$6:$Y$1048563,2,0),"0"))/100000</f>
        <v>0</v>
      </c>
      <c r="L11" s="185" t="e">
        <f t="shared" si="2"/>
        <v>#DIV/0!</v>
      </c>
      <c r="M11" s="187" t="b">
        <f t="shared" si="3"/>
        <v>0</v>
      </c>
      <c r="N11" s="188"/>
      <c r="O11" s="188"/>
      <c r="P11" s="228"/>
      <c r="Q11" s="5"/>
      <c r="R11" s="5">
        <f>IFERROR(VLOOKUP(C11,'[3]order Subzone'!$BP$5:$BR$242,3,0),"0")</f>
        <v>43</v>
      </c>
      <c r="S11" s="5"/>
      <c r="T11" s="5"/>
      <c r="U11" s="5"/>
    </row>
    <row r="12" spans="1:22" x14ac:dyDescent="0.35">
      <c r="A12" s="6" t="s">
        <v>734</v>
      </c>
      <c r="B12" s="6" t="s">
        <v>735</v>
      </c>
      <c r="C12" s="176">
        <v>631</v>
      </c>
      <c r="D12" s="180"/>
      <c r="E12" s="181">
        <v>3</v>
      </c>
      <c r="F12" s="6"/>
      <c r="G12" s="182">
        <f>(IFERROR(VLOOKUP(C12,'[3]order Subzone'!$A$6:$C$123,3,0),"0"))/100000</f>
        <v>1.4441924999999998</v>
      </c>
      <c r="H12" s="183">
        <f t="shared" si="0"/>
        <v>0.48139749999999992</v>
      </c>
      <c r="I12" s="184">
        <f>(IFERROR(VLOOKUP(D12,[3]prim!$P$6:$Q$353,2,0),"0"))/100000</f>
        <v>0</v>
      </c>
      <c r="J12" s="185" t="e">
        <f t="shared" si="1"/>
        <v>#DIV/0!</v>
      </c>
      <c r="K12" s="186">
        <f>(IFERROR(VLOOKUP(D12,[3]prim!$X$6:$Y$1048563,2,0),"0"))/100000</f>
        <v>0</v>
      </c>
      <c r="L12" s="185" t="e">
        <f t="shared" si="2"/>
        <v>#DIV/0!</v>
      </c>
      <c r="M12" s="187" t="b">
        <f t="shared" si="3"/>
        <v>0</v>
      </c>
      <c r="N12" s="188"/>
      <c r="O12" s="188"/>
      <c r="P12" s="228"/>
      <c r="Q12" s="5">
        <f>IFERROR(VLOOKUP(C12,'[3]order Subzone'!$BE$5:$BG$209,3,0),"0")</f>
        <v>12</v>
      </c>
      <c r="R12" s="5">
        <f>IFERROR(VLOOKUP(C12,'[3]order Subzone'!$BP$5:$BR$242,3,0),"0")</f>
        <v>112</v>
      </c>
      <c r="S12" s="5"/>
      <c r="T12" s="5"/>
      <c r="U12" s="5"/>
    </row>
    <row r="13" spans="1:22" x14ac:dyDescent="0.35">
      <c r="A13" s="6" t="s">
        <v>734</v>
      </c>
      <c r="B13" s="6" t="s">
        <v>735</v>
      </c>
      <c r="C13" s="176"/>
      <c r="D13" s="180">
        <v>621</v>
      </c>
      <c r="E13" s="181"/>
      <c r="F13" s="6">
        <v>0.5</v>
      </c>
      <c r="G13" s="182">
        <f>(IFERROR(VLOOKUP(C13,'[3]order Subzone'!$A$6:$C$123,3,0),"0"))/100000</f>
        <v>0</v>
      </c>
      <c r="H13" s="183" t="e">
        <f t="shared" si="0"/>
        <v>#DIV/0!</v>
      </c>
      <c r="I13" s="184">
        <f>(IFERROR(VLOOKUP(D13,[3]prim!$P$6:$Q$353,2,0),"0"))/100000</f>
        <v>0.29745355932203393</v>
      </c>
      <c r="J13" s="185">
        <f t="shared" si="1"/>
        <v>0.59490711864406787</v>
      </c>
      <c r="K13" s="186">
        <f>(IFERROR(VLOOKUP(D13,[3]prim!$X$6:$Y$1048563,2,0),"0"))/100000</f>
        <v>0.29745355932203393</v>
      </c>
      <c r="L13" s="185">
        <f t="shared" si="2"/>
        <v>0.59490711864406787</v>
      </c>
      <c r="M13" s="187" t="e">
        <f t="shared" si="3"/>
        <v>#DIV/0!</v>
      </c>
      <c r="N13" s="188"/>
      <c r="O13" s="188"/>
      <c r="P13" s="228"/>
      <c r="Q13" s="5"/>
      <c r="R13" s="5"/>
      <c r="S13" s="5"/>
      <c r="T13" s="5"/>
      <c r="U13" s="5"/>
    </row>
    <row r="14" spans="1:22" x14ac:dyDescent="0.35">
      <c r="A14" s="6" t="s">
        <v>734</v>
      </c>
      <c r="B14" s="6" t="s">
        <v>735</v>
      </c>
      <c r="C14" s="176"/>
      <c r="D14" s="180">
        <v>437</v>
      </c>
      <c r="E14" s="181"/>
      <c r="F14" s="6">
        <v>0.2</v>
      </c>
      <c r="G14" s="182">
        <f>(IFERROR(VLOOKUP(C14,'[3]order Subzone'!$A$6:$C$123,3,0),"0"))/100000</f>
        <v>0</v>
      </c>
      <c r="H14" s="183" t="e">
        <f t="shared" si="0"/>
        <v>#DIV/0!</v>
      </c>
      <c r="I14" s="184">
        <f>(IFERROR(VLOOKUP(D14,[3]prim!$P$6:$Q$353,2,0),"0"))/100000</f>
        <v>8.5696016949152548E-2</v>
      </c>
      <c r="J14" s="185">
        <f t="shared" si="1"/>
        <v>0.42848008474576271</v>
      </c>
      <c r="K14" s="186">
        <f>(IFERROR(VLOOKUP(D14,[3]prim!$X$6:$Y$1048563,2,0),"0"))/100000</f>
        <v>8.5696016949152548E-2</v>
      </c>
      <c r="L14" s="185">
        <f t="shared" si="2"/>
        <v>0.42848008474576271</v>
      </c>
      <c r="M14" s="187" t="e">
        <f t="shared" si="3"/>
        <v>#DIV/0!</v>
      </c>
      <c r="N14" s="188"/>
      <c r="O14" s="188"/>
      <c r="P14" s="228"/>
      <c r="Q14" s="5"/>
      <c r="R14" s="5"/>
      <c r="S14" s="5"/>
      <c r="T14" s="5"/>
      <c r="U14" s="5"/>
    </row>
    <row r="15" spans="1:22" x14ac:dyDescent="0.35">
      <c r="A15" s="6" t="s">
        <v>734</v>
      </c>
      <c r="B15" s="6" t="s">
        <v>735</v>
      </c>
      <c r="C15" s="176">
        <v>230</v>
      </c>
      <c r="D15" s="180">
        <v>204</v>
      </c>
      <c r="E15" s="181">
        <v>4</v>
      </c>
      <c r="F15" s="6">
        <v>2.5</v>
      </c>
      <c r="G15" s="182">
        <f>(IFERROR(VLOOKUP(C15,'[3]order Subzone'!$A$6:$C$123,3,0),"0"))/100000</f>
        <v>4.4713204000000006</v>
      </c>
      <c r="H15" s="183">
        <f t="shared" si="0"/>
        <v>1.1178301000000002</v>
      </c>
      <c r="I15" s="184">
        <f>(IFERROR(VLOOKUP(D15,[3]prim!$P$6:$Q$353,2,0),"0"))/100000</f>
        <v>2.1511200847457634</v>
      </c>
      <c r="J15" s="185">
        <f t="shared" si="1"/>
        <v>0.86044803389830538</v>
      </c>
      <c r="K15" s="186">
        <f>(IFERROR(VLOOKUP(D15,[3]prim!$X$6:$Y$1048563,2,0),"0"))/100000</f>
        <v>2.1511200847457634</v>
      </c>
      <c r="L15" s="185">
        <f t="shared" si="2"/>
        <v>0.86044803389830538</v>
      </c>
      <c r="M15" s="187" t="str">
        <f t="shared" si="3"/>
        <v>3000</v>
      </c>
      <c r="N15" s="188">
        <f>IF(J15 &gt;= 50%,  (I15) * 0.0075, 0)*10^5</f>
        <v>1613.3400635593227</v>
      </c>
      <c r="O15" s="188">
        <f>IF(L15 &gt;= 100%,  (K15) * 0.01, 0)*10^5</f>
        <v>0</v>
      </c>
      <c r="P15" s="228">
        <f>SUBTOTAL(9,N15:O15)</f>
        <v>1613.3400635593227</v>
      </c>
      <c r="Q15" s="5">
        <f>IFERROR(VLOOKUP(C15,'[3]order Subzone'!$BE$5:$BG$209,3,0),"0")</f>
        <v>55</v>
      </c>
      <c r="R15" s="5">
        <f>IFERROR(VLOOKUP(C15,'[3]order Subzone'!$BP$5:$BR$242,3,0),"0")</f>
        <v>166</v>
      </c>
      <c r="S15" s="5" t="str">
        <f>IF(Q15&gt;=60,"2000",IF(Q15&gt;=40,"1500",IF(Q15&gt;=30,"750",0)))</f>
        <v>1500</v>
      </c>
      <c r="T15" s="5" t="str">
        <f>IF(R15&gt;=144,"2000",IF(R15&gt;=132,"1500",IF(R15&gt;=120,"750",0)))</f>
        <v>2000</v>
      </c>
      <c r="U15" s="5">
        <f t="shared" ref="U15:U66" si="4">T15+S15+M15</f>
        <v>6500</v>
      </c>
      <c r="V15" t="str">
        <f>VLOOKUP(C15,[5]Sheet1!A$5:B$162,2,0)</f>
        <v>UG72</v>
      </c>
    </row>
    <row r="16" spans="1:22" x14ac:dyDescent="0.35">
      <c r="A16" s="6" t="s">
        <v>734</v>
      </c>
      <c r="B16" s="6" t="s">
        <v>735</v>
      </c>
      <c r="C16" s="176"/>
      <c r="D16" s="180">
        <v>302</v>
      </c>
      <c r="E16" s="181"/>
      <c r="F16" s="6">
        <v>0.5</v>
      </c>
      <c r="G16" s="182">
        <f>(IFERROR(VLOOKUP(C16,'[3]order Subzone'!$A$6:$C$123,3,0),"0"))/100000</f>
        <v>0</v>
      </c>
      <c r="H16" s="183" t="e">
        <f t="shared" si="0"/>
        <v>#DIV/0!</v>
      </c>
      <c r="I16" s="184">
        <f>(IFERROR(VLOOKUP(D16,[3]prim!$P$6:$Q$353,2,0),"0"))/100000</f>
        <v>0.74298737288135597</v>
      </c>
      <c r="J16" s="185">
        <f t="shared" si="1"/>
        <v>1.4859747457627119</v>
      </c>
      <c r="K16" s="186">
        <f>(IFERROR(VLOOKUP(D16,[3]prim!$X$6:$Y$1048563,2,0),"0"))/100000</f>
        <v>0.74298737288135597</v>
      </c>
      <c r="L16" s="185">
        <f t="shared" si="2"/>
        <v>1.4859747457627119</v>
      </c>
      <c r="M16" s="187" t="e">
        <f t="shared" si="3"/>
        <v>#DIV/0!</v>
      </c>
      <c r="N16" s="188"/>
      <c r="O16" s="188"/>
      <c r="P16" s="228"/>
      <c r="Q16" s="5"/>
      <c r="R16" s="5"/>
      <c r="S16" s="5"/>
      <c r="T16" s="5"/>
      <c r="U16" s="5"/>
    </row>
    <row r="17" spans="1:22" x14ac:dyDescent="0.35">
      <c r="A17" s="6" t="s">
        <v>734</v>
      </c>
      <c r="B17" s="6" t="s">
        <v>735</v>
      </c>
      <c r="C17" s="176"/>
      <c r="D17" s="180">
        <v>304</v>
      </c>
      <c r="E17" s="181"/>
      <c r="F17" s="6">
        <v>0.4</v>
      </c>
      <c r="G17" s="182">
        <f>(IFERROR(VLOOKUP(C17,'[3]order Subzone'!$A$6:$C$123,3,0),"0"))/100000</f>
        <v>0</v>
      </c>
      <c r="H17" s="183" t="e">
        <f t="shared" si="0"/>
        <v>#DIV/0!</v>
      </c>
      <c r="I17" s="184">
        <f>(IFERROR(VLOOKUP(D17,[3]prim!$P$6:$Q$353,2,0),"0"))/100000</f>
        <v>0.53783411864406783</v>
      </c>
      <c r="J17" s="185">
        <f t="shared" si="1"/>
        <v>1.3445852966101695</v>
      </c>
      <c r="K17" s="186">
        <f>(IFERROR(VLOOKUP(D17,[3]prim!$X$6:$Y$1048563,2,0),"0"))/100000</f>
        <v>0.53783411864406783</v>
      </c>
      <c r="L17" s="185">
        <f t="shared" si="2"/>
        <v>1.3445852966101695</v>
      </c>
      <c r="M17" s="187" t="e">
        <f t="shared" si="3"/>
        <v>#DIV/0!</v>
      </c>
      <c r="N17" s="188"/>
      <c r="O17" s="188"/>
      <c r="P17" s="228"/>
      <c r="Q17" s="5"/>
      <c r="R17" s="5"/>
      <c r="S17" s="5"/>
      <c r="T17" s="5"/>
      <c r="U17" s="5"/>
    </row>
    <row r="18" spans="1:22" x14ac:dyDescent="0.35">
      <c r="A18" s="6" t="s">
        <v>734</v>
      </c>
      <c r="B18" s="6" t="s">
        <v>735</v>
      </c>
      <c r="C18" s="176"/>
      <c r="D18" s="180">
        <v>589</v>
      </c>
      <c r="E18" s="181"/>
      <c r="F18" s="6">
        <v>0.6</v>
      </c>
      <c r="G18" s="182">
        <f>(IFERROR(VLOOKUP(C18,'[3]order Subzone'!$A$6:$C$123,3,0),"0"))/100000</f>
        <v>0</v>
      </c>
      <c r="H18" s="183" t="e">
        <f t="shared" si="0"/>
        <v>#DIV/0!</v>
      </c>
      <c r="I18" s="184">
        <f>(IFERROR(VLOOKUP(D18,[3]prim!$P$6:$Q$353,2,0),"0"))/100000</f>
        <v>1.6546135593220341</v>
      </c>
      <c r="J18" s="185">
        <f t="shared" si="1"/>
        <v>2.7576892655367238</v>
      </c>
      <c r="K18" s="186">
        <f>(IFERROR(VLOOKUP(D18,[3]prim!$X$6:$Y$1048563,2,0),"0"))/100000</f>
        <v>1.6546135593220341</v>
      </c>
      <c r="L18" s="185">
        <f t="shared" si="2"/>
        <v>2.7576892655367238</v>
      </c>
      <c r="M18" s="187" t="e">
        <f t="shared" si="3"/>
        <v>#DIV/0!</v>
      </c>
      <c r="N18" s="188"/>
      <c r="O18" s="188"/>
      <c r="P18" s="228"/>
      <c r="Q18" s="5"/>
      <c r="R18" s="5"/>
      <c r="S18" s="5"/>
      <c r="T18" s="5"/>
      <c r="U18" s="5"/>
    </row>
    <row r="19" spans="1:22" x14ac:dyDescent="0.35">
      <c r="A19" s="6" t="s">
        <v>734</v>
      </c>
      <c r="B19" s="6" t="s">
        <v>735</v>
      </c>
      <c r="C19" s="176">
        <v>268</v>
      </c>
      <c r="D19" s="180">
        <v>718</v>
      </c>
      <c r="E19" s="181">
        <v>2.1</v>
      </c>
      <c r="F19" s="6">
        <v>1.3</v>
      </c>
      <c r="G19" s="182">
        <f>(IFERROR(VLOOKUP(C19,'[3]order Subzone'!$A$6:$C$123,3,0),"0"))/100000</f>
        <v>1.4206911999999994</v>
      </c>
      <c r="H19" s="183">
        <f t="shared" si="0"/>
        <v>0.6765196190476187</v>
      </c>
      <c r="I19" s="184">
        <f>(IFERROR(VLOOKUP(D19,[3]prim!$P$6:$Q$353,2,0),"0"))/100000</f>
        <v>1.0979552542372881</v>
      </c>
      <c r="J19" s="185">
        <f t="shared" si="1"/>
        <v>0.84458096479791389</v>
      </c>
      <c r="K19" s="186">
        <f>(IFERROR(VLOOKUP(D19,[3]prim!$X$6:$Y$1048563,2,0),"0"))/100000</f>
        <v>1.0979552542372881</v>
      </c>
      <c r="L19" s="185">
        <f t="shared" si="2"/>
        <v>0.84458096479791389</v>
      </c>
      <c r="M19" s="187" t="b">
        <f t="shared" si="3"/>
        <v>0</v>
      </c>
      <c r="N19" s="188"/>
      <c r="O19" s="188"/>
      <c r="P19" s="228"/>
      <c r="Q19" s="5">
        <f>IFERROR(VLOOKUP(C19,'[3]order Subzone'!$BE$5:$BG$209,3,0),"0")</f>
        <v>1</v>
      </c>
      <c r="R19" s="5">
        <f>IFERROR(VLOOKUP(C19,'[3]order Subzone'!$BP$5:$BR$242,3,0),"0")</f>
        <v>65</v>
      </c>
      <c r="S19" s="5"/>
      <c r="T19" s="5"/>
      <c r="U19" s="5"/>
    </row>
    <row r="20" spans="1:22" x14ac:dyDescent="0.35">
      <c r="A20" s="6" t="s">
        <v>734</v>
      </c>
      <c r="B20" s="6" t="s">
        <v>735</v>
      </c>
      <c r="C20" s="176"/>
      <c r="D20" s="180">
        <v>432</v>
      </c>
      <c r="E20" s="181"/>
      <c r="F20" s="6">
        <v>0.2</v>
      </c>
      <c r="G20" s="182">
        <f>(IFERROR(VLOOKUP(C20,'[3]order Subzone'!$A$6:$C$123,3,0),"0"))/100000</f>
        <v>0</v>
      </c>
      <c r="H20" s="183" t="e">
        <f>(G20/E20)</f>
        <v>#DIV/0!</v>
      </c>
      <c r="I20" s="184">
        <f>(IFERROR(VLOOKUP(D20,[3]prim!$P$6:$Q$353,2,0),"0"))/100000</f>
        <v>0</v>
      </c>
      <c r="J20" s="185">
        <f>I20/F20</f>
        <v>0</v>
      </c>
      <c r="K20" s="186">
        <f>(IFERROR(VLOOKUP(D20,[3]prim!$X$6:$Y$1048563,2,0),"0"))/100000</f>
        <v>0</v>
      </c>
      <c r="L20" s="185">
        <f>(K20/F20)</f>
        <v>0</v>
      </c>
      <c r="M20" s="187" t="e">
        <f t="shared" si="3"/>
        <v>#DIV/0!</v>
      </c>
      <c r="N20" s="188"/>
      <c r="O20" s="188"/>
      <c r="P20" s="228"/>
      <c r="Q20" s="5"/>
      <c r="R20" s="5"/>
      <c r="S20" s="5"/>
      <c r="T20" s="5"/>
      <c r="U20" s="5"/>
    </row>
    <row r="21" spans="1:22" x14ac:dyDescent="0.35">
      <c r="A21" s="6" t="s">
        <v>734</v>
      </c>
      <c r="B21" s="6" t="s">
        <v>735</v>
      </c>
      <c r="C21" s="176"/>
      <c r="D21" s="180">
        <v>435</v>
      </c>
      <c r="E21" s="181"/>
      <c r="F21" s="6">
        <v>0.2</v>
      </c>
      <c r="G21" s="182">
        <f>(IFERROR(VLOOKUP(C21,'[3]order Subzone'!$A$6:$C$123,3,0),"0"))/100000</f>
        <v>0</v>
      </c>
      <c r="H21" s="183" t="e">
        <f t="shared" si="0"/>
        <v>#DIV/0!</v>
      </c>
      <c r="I21" s="184">
        <f>(IFERROR(VLOOKUP(D21,[3]prim!$P$6:$Q$353,2,0),"0"))/100000</f>
        <v>0.14318491525423732</v>
      </c>
      <c r="J21" s="185">
        <f t="shared" si="1"/>
        <v>0.71592457627118655</v>
      </c>
      <c r="K21" s="186">
        <f>(IFERROR(VLOOKUP(D21,[3]prim!$X$6:$Y$1048563,2,0),"0"))/100000</f>
        <v>0.14318491525423732</v>
      </c>
      <c r="L21" s="185">
        <f t="shared" si="2"/>
        <v>0.71592457627118655</v>
      </c>
      <c r="M21" s="187" t="e">
        <f t="shared" si="3"/>
        <v>#DIV/0!</v>
      </c>
      <c r="N21" s="188"/>
      <c r="O21" s="188"/>
      <c r="P21" s="228"/>
      <c r="Q21" s="5"/>
      <c r="R21" s="5"/>
      <c r="S21" s="5"/>
      <c r="T21" s="5"/>
      <c r="U21" s="5"/>
    </row>
    <row r="22" spans="1:22" x14ac:dyDescent="0.35">
      <c r="A22" s="6" t="s">
        <v>253</v>
      </c>
      <c r="B22" s="6" t="s">
        <v>257</v>
      </c>
      <c r="C22" s="176">
        <v>1260</v>
      </c>
      <c r="D22" s="17">
        <v>670</v>
      </c>
      <c r="E22" s="189">
        <v>3.5</v>
      </c>
      <c r="F22" s="6">
        <v>2</v>
      </c>
      <c r="G22" s="182">
        <f>(IFERROR(VLOOKUP(C22,'[3]order Subzone'!$A$6:$C$123,3,0),"0"))/100000</f>
        <v>2.7429003999999981</v>
      </c>
      <c r="H22" s="183">
        <f t="shared" si="0"/>
        <v>0.78368582857142799</v>
      </c>
      <c r="I22" s="184">
        <f>(IFERROR(VLOOKUP(D22,[3]prim!$P$6:$Q$353,2,0),"0"))/100000</f>
        <v>3.0009728813559322</v>
      </c>
      <c r="J22" s="185">
        <f t="shared" si="1"/>
        <v>1.5004864406779661</v>
      </c>
      <c r="K22" s="186">
        <f>(IFERROR(VLOOKUP(D22,[3]prim!$X$6:$Y$1048563,2,0),"0"))/100000</f>
        <v>3.0009728813559322</v>
      </c>
      <c r="L22" s="185">
        <f t="shared" si="2"/>
        <v>1.5004864406779661</v>
      </c>
      <c r="M22" s="187" t="b">
        <f t="shared" si="3"/>
        <v>0</v>
      </c>
      <c r="N22" s="188"/>
      <c r="O22" s="188"/>
      <c r="P22" s="228"/>
      <c r="Q22" s="5">
        <f>IFERROR(VLOOKUP(C22,'[3]order Subzone'!$BE$5:$BG$209,3,0),"0")</f>
        <v>3</v>
      </c>
      <c r="R22" s="5">
        <f>IFERROR(VLOOKUP(C22,'[3]order Subzone'!$BP$5:$BR$242,3,0),"0")</f>
        <v>77</v>
      </c>
      <c r="S22" s="5"/>
      <c r="T22" s="5"/>
      <c r="U22" s="5"/>
    </row>
    <row r="23" spans="1:22" x14ac:dyDescent="0.35">
      <c r="A23" s="6" t="s">
        <v>253</v>
      </c>
      <c r="B23" s="6" t="s">
        <v>257</v>
      </c>
      <c r="C23" s="176"/>
      <c r="D23" s="17"/>
      <c r="E23" s="189"/>
      <c r="F23" s="6">
        <v>1</v>
      </c>
      <c r="G23" s="182">
        <f>(IFERROR(VLOOKUP(C23,'[3]order Subzone'!$A$6:$C$123,3,0),"0"))/100000</f>
        <v>0</v>
      </c>
      <c r="H23" s="183" t="e">
        <f t="shared" si="0"/>
        <v>#DIV/0!</v>
      </c>
      <c r="I23" s="184">
        <f>(IFERROR(VLOOKUP(D23,[3]prim!$P$6:$Q$353,2,0),"0"))/100000</f>
        <v>0</v>
      </c>
      <c r="J23" s="185">
        <f t="shared" si="1"/>
        <v>0</v>
      </c>
      <c r="K23" s="186">
        <f>(IFERROR(VLOOKUP(D23,[3]prim!$X$6:$Y$1048563,2,0),"0"))/100000</f>
        <v>0</v>
      </c>
      <c r="L23" s="185">
        <f t="shared" si="2"/>
        <v>0</v>
      </c>
      <c r="M23" s="187" t="e">
        <f t="shared" si="3"/>
        <v>#DIV/0!</v>
      </c>
      <c r="N23" s="188"/>
      <c r="O23" s="188"/>
      <c r="P23" s="228"/>
      <c r="Q23" s="5"/>
      <c r="R23" s="5"/>
      <c r="S23" s="5"/>
      <c r="T23" s="5"/>
      <c r="U23" s="5"/>
    </row>
    <row r="24" spans="1:22" x14ac:dyDescent="0.35">
      <c r="A24" s="6" t="s">
        <v>253</v>
      </c>
      <c r="B24" s="6" t="s">
        <v>257</v>
      </c>
      <c r="C24" s="176">
        <v>1261</v>
      </c>
      <c r="D24" s="17">
        <v>671</v>
      </c>
      <c r="E24" s="189">
        <v>1.6</v>
      </c>
      <c r="F24" s="6">
        <v>2.8</v>
      </c>
      <c r="G24" s="182">
        <f>(IFERROR(VLOOKUP(C24,'[3]order Subzone'!$A$6:$C$123,3,0),"0"))/100000</f>
        <v>1.0603829999999965</v>
      </c>
      <c r="H24" s="183">
        <f t="shared" si="0"/>
        <v>0.6627393749999978</v>
      </c>
      <c r="I24" s="184">
        <f>(IFERROR(VLOOKUP(D24,[3]prim!$P$6:$Q$353,2,0),"0"))/100000</f>
        <v>1.8757833050847461</v>
      </c>
      <c r="J24" s="185">
        <f t="shared" si="1"/>
        <v>0.66992260895883793</v>
      </c>
      <c r="K24" s="186">
        <f>(IFERROR(VLOOKUP(D24,[3]prim!$X$6:$Y$1048563,2,0),"0"))/100000</f>
        <v>1.8757833050847461</v>
      </c>
      <c r="L24" s="185">
        <f t="shared" si="2"/>
        <v>0.66992260895883793</v>
      </c>
      <c r="M24" s="187" t="b">
        <f t="shared" si="3"/>
        <v>0</v>
      </c>
      <c r="N24" s="188"/>
      <c r="O24" s="188"/>
      <c r="P24" s="228"/>
      <c r="Q24" s="5">
        <f>IFERROR(VLOOKUP(C24,'[3]order Subzone'!$BE$5:$BG$209,3,0),"0")</f>
        <v>29</v>
      </c>
      <c r="R24" s="5">
        <f>IFERROR(VLOOKUP(C24,'[3]order Subzone'!$BP$5:$BR$242,3,0),"0")</f>
        <v>94</v>
      </c>
      <c r="S24" s="5"/>
      <c r="T24" s="5"/>
      <c r="U24" s="5"/>
    </row>
    <row r="25" spans="1:22" x14ac:dyDescent="0.35">
      <c r="A25" s="6" t="s">
        <v>253</v>
      </c>
      <c r="B25" s="6" t="s">
        <v>257</v>
      </c>
      <c r="C25" s="176">
        <v>1301</v>
      </c>
      <c r="D25" s="17">
        <v>689</v>
      </c>
      <c r="E25" s="189">
        <v>1.6</v>
      </c>
      <c r="F25" s="6">
        <v>1.75</v>
      </c>
      <c r="G25" s="182">
        <f>(IFERROR(VLOOKUP(C25,'[3]order Subzone'!$A$6:$C$123,3,0),"0"))/100000</f>
        <v>0.73133849999999856</v>
      </c>
      <c r="H25" s="183">
        <f t="shared" si="0"/>
        <v>0.45708656249999907</v>
      </c>
      <c r="I25" s="184">
        <f>(IFERROR(VLOOKUP(D25,[3]prim!$P$6:$Q$353,2,0),"0"))/100000</f>
        <v>1.4095488135593222</v>
      </c>
      <c r="J25" s="185">
        <f t="shared" si="1"/>
        <v>0.80545646489104128</v>
      </c>
      <c r="K25" s="186">
        <f>(IFERROR(VLOOKUP(D25,[3]prim!$X$6:$Y$1048563,2,0),"0"))/100000</f>
        <v>1.4095488135593222</v>
      </c>
      <c r="L25" s="185">
        <f t="shared" si="2"/>
        <v>0.80545646489104128</v>
      </c>
      <c r="M25" s="187"/>
      <c r="N25" s="188"/>
      <c r="O25" s="188"/>
      <c r="P25" s="228"/>
      <c r="Q25" s="5">
        <f>IFERROR(VLOOKUP(C25,'[3]order Subzone'!$BE$5:$BG$209,3,0),"0")</f>
        <v>41</v>
      </c>
      <c r="R25" s="5">
        <f>IFERROR(VLOOKUP(C25,'[3]order Subzone'!$BP$5:$BR$242,3,0),"0")</f>
        <v>129</v>
      </c>
      <c r="S25" s="5" t="str">
        <f>IF(Q25&gt;=60,"2000",IF(Q25&gt;=40,"1500",IF(Q25&gt;=30,"750",0)))</f>
        <v>1500</v>
      </c>
      <c r="T25" s="5" t="str">
        <f>IF(R25&gt;=126,"2000",IF(R25&gt;=115.05,"1500",IF(R25&gt;=105,"750",0)))</f>
        <v>2000</v>
      </c>
      <c r="U25" s="5">
        <f t="shared" si="4"/>
        <v>3500</v>
      </c>
      <c r="V25" t="str">
        <f>VLOOKUP(C25,[5]Sheet1!A$5:B$162,2,0)</f>
        <v>UG254</v>
      </c>
    </row>
    <row r="26" spans="1:22" x14ac:dyDescent="0.35">
      <c r="A26" s="6" t="s">
        <v>253</v>
      </c>
      <c r="B26" s="6" t="s">
        <v>257</v>
      </c>
      <c r="C26" s="176">
        <v>1326</v>
      </c>
      <c r="D26" s="17"/>
      <c r="E26" s="189">
        <v>1.6</v>
      </c>
      <c r="F26" s="6"/>
      <c r="G26" s="182">
        <f>(IFERROR(VLOOKUP(C26,'[3]order Subzone'!$A$6:$C$123,3,0),"0"))/100000</f>
        <v>0.55381479999999883</v>
      </c>
      <c r="H26" s="183">
        <f t="shared" si="0"/>
        <v>0.34613424999999926</v>
      </c>
      <c r="I26" s="184">
        <f>(IFERROR(VLOOKUP(D26,[3]prim!$P$6:$Q$353,2,0),"0"))/100000</f>
        <v>0</v>
      </c>
      <c r="J26" s="185" t="e">
        <f t="shared" si="1"/>
        <v>#DIV/0!</v>
      </c>
      <c r="K26" s="186">
        <f>(IFERROR(VLOOKUP(D26,[3]prim!$X$6:$Y$1048563,2,0),"0"))/100000</f>
        <v>0</v>
      </c>
      <c r="L26" s="185" t="e">
        <f t="shared" si="2"/>
        <v>#DIV/0!</v>
      </c>
      <c r="M26" s="187" t="b">
        <f t="shared" ref="M26:M42" si="5">IF(H26&gt;=120%,"5000",IF(H26&gt;=110%,"3000",IF(H26&gt;=100%,"2000")))</f>
        <v>0</v>
      </c>
      <c r="N26" s="188"/>
      <c r="O26" s="188"/>
      <c r="P26" s="228"/>
      <c r="Q26" s="5">
        <f>IFERROR(VLOOKUP(C26,'[3]order Subzone'!$BE$5:$BG$209,3,0),"0")</f>
        <v>11</v>
      </c>
      <c r="R26" s="5">
        <f>IFERROR(VLOOKUP(C26,'[3]order Subzone'!$BP$5:$BR$242,3,0),"0")</f>
        <v>107</v>
      </c>
      <c r="S26" s="5"/>
      <c r="T26" s="5" t="str">
        <f>IF(R26&gt;=126,"2000",IF(R26&gt;=115.05,"1500",IF(R26&gt;=105,"750",0)))</f>
        <v>750</v>
      </c>
      <c r="U26" s="5">
        <f t="shared" si="4"/>
        <v>750</v>
      </c>
      <c r="V26" t="str">
        <f>VLOOKUP(C26,[5]Sheet1!A$5:B$162,2,0)</f>
        <v>UG268</v>
      </c>
    </row>
    <row r="27" spans="1:22" x14ac:dyDescent="0.35">
      <c r="A27" s="6" t="s">
        <v>253</v>
      </c>
      <c r="B27" s="6" t="s">
        <v>257</v>
      </c>
      <c r="C27" s="176"/>
      <c r="D27" s="17"/>
      <c r="E27" s="189"/>
      <c r="F27" s="6">
        <v>0.8</v>
      </c>
      <c r="G27" s="182">
        <f>(IFERROR(VLOOKUP(C27,'[3]order Subzone'!$A$6:$C$123,3,0),"0"))/100000</f>
        <v>0</v>
      </c>
      <c r="H27" s="183" t="e">
        <f t="shared" si="0"/>
        <v>#DIV/0!</v>
      </c>
      <c r="I27" s="184">
        <f>(IFERROR(VLOOKUP(D27,[3]prim!$P$6:$Q$353,2,0),"0"))/100000</f>
        <v>0</v>
      </c>
      <c r="J27" s="185">
        <f t="shared" si="1"/>
        <v>0</v>
      </c>
      <c r="K27" s="186">
        <f>(IFERROR(VLOOKUP(D27,[3]prim!$X$6:$Y$1048563,2,0),"0"))/100000</f>
        <v>0</v>
      </c>
      <c r="L27" s="185">
        <f t="shared" si="2"/>
        <v>0</v>
      </c>
      <c r="M27" s="187" t="e">
        <f t="shared" si="5"/>
        <v>#DIV/0!</v>
      </c>
      <c r="N27" s="188"/>
      <c r="O27" s="188"/>
      <c r="P27" s="228"/>
      <c r="Q27" s="5"/>
      <c r="R27" s="5"/>
      <c r="S27" s="5"/>
      <c r="T27" s="5"/>
      <c r="U27" s="5"/>
    </row>
    <row r="28" spans="1:22" x14ac:dyDescent="0.35">
      <c r="A28" s="6" t="s">
        <v>253</v>
      </c>
      <c r="B28" s="6" t="s">
        <v>257</v>
      </c>
      <c r="C28" s="176">
        <v>1324</v>
      </c>
      <c r="D28" s="17">
        <v>686</v>
      </c>
      <c r="E28" s="189">
        <v>1.6</v>
      </c>
      <c r="F28" s="6">
        <v>1.35</v>
      </c>
      <c r="G28" s="182">
        <f>(IFERROR(VLOOKUP(C28,'[3]order Subzone'!$A$6:$C$123,3,0),"0"))/100000</f>
        <v>0</v>
      </c>
      <c r="H28" s="183">
        <f t="shared" si="0"/>
        <v>0</v>
      </c>
      <c r="I28" s="184">
        <f>(IFERROR(VLOOKUP(D28,[3]prim!$P$6:$Q$353,2,0),"0"))/100000</f>
        <v>0.82718491525423754</v>
      </c>
      <c r="J28" s="185">
        <f t="shared" si="1"/>
        <v>0.61272956685499069</v>
      </c>
      <c r="K28" s="186">
        <f>(IFERROR(VLOOKUP(D28,[3]prim!$X$6:$Y$1048563,2,0),"0"))/100000</f>
        <v>0.82718491525423754</v>
      </c>
      <c r="L28" s="185">
        <f t="shared" si="2"/>
        <v>0.61272956685499069</v>
      </c>
      <c r="M28" s="187" t="b">
        <f t="shared" si="5"/>
        <v>0</v>
      </c>
      <c r="N28" s="188"/>
      <c r="O28" s="188"/>
      <c r="P28" s="228"/>
      <c r="Q28" s="5"/>
      <c r="R28" s="5"/>
      <c r="S28" s="5"/>
      <c r="T28" s="5"/>
      <c r="U28" s="5"/>
    </row>
    <row r="29" spans="1:22" x14ac:dyDescent="0.35">
      <c r="A29" s="6" t="s">
        <v>253</v>
      </c>
      <c r="B29" s="6" t="s">
        <v>257</v>
      </c>
      <c r="C29" s="176">
        <v>1258</v>
      </c>
      <c r="D29" s="17"/>
      <c r="E29" s="189">
        <v>1.6</v>
      </c>
      <c r="F29" s="6"/>
      <c r="G29" s="182">
        <f>(IFERROR(VLOOKUP(C29,'[3]order Subzone'!$A$6:$C$123,3,0),"0"))/100000</f>
        <v>0.96472509999999723</v>
      </c>
      <c r="H29" s="183">
        <f t="shared" si="0"/>
        <v>0.60295318749999827</v>
      </c>
      <c r="I29" s="184">
        <f>(IFERROR(VLOOKUP(D29,[3]prim!$P$6:$Q$353,2,0),"0"))/100000</f>
        <v>0</v>
      </c>
      <c r="J29" s="185" t="e">
        <f t="shared" si="1"/>
        <v>#DIV/0!</v>
      </c>
      <c r="K29" s="186">
        <f>(IFERROR(VLOOKUP(D29,[3]prim!$X$6:$Y$1048563,2,0),"0"))/100000</f>
        <v>0</v>
      </c>
      <c r="L29" s="185" t="e">
        <f t="shared" si="2"/>
        <v>#DIV/0!</v>
      </c>
      <c r="M29" s="187" t="b">
        <f t="shared" si="5"/>
        <v>0</v>
      </c>
      <c r="N29" s="188"/>
      <c r="O29" s="188"/>
      <c r="P29" s="228"/>
      <c r="Q29" s="5">
        <f>IFERROR(VLOOKUP(C29,'[3]order Subzone'!$BE$5:$BG$209,3,0),"0")</f>
        <v>3</v>
      </c>
      <c r="R29" s="5">
        <f>IFERROR(VLOOKUP(C29,'[3]order Subzone'!$BP$5:$BR$242,3,0),"0")</f>
        <v>85</v>
      </c>
      <c r="S29" s="5"/>
      <c r="T29" s="5"/>
      <c r="U29" s="5"/>
    </row>
    <row r="30" spans="1:22" x14ac:dyDescent="0.35">
      <c r="A30" s="6" t="s">
        <v>253</v>
      </c>
      <c r="B30" s="6" t="s">
        <v>736</v>
      </c>
      <c r="C30" s="176"/>
      <c r="D30" s="17">
        <v>679</v>
      </c>
      <c r="E30" s="189">
        <v>1.1000000000000001</v>
      </c>
      <c r="F30" s="6">
        <v>1</v>
      </c>
      <c r="G30" s="182">
        <f>(IFERROR(VLOOKUP(C30,'[3]order Subzone'!$A$6:$C$123,3,0),"0"))/100000</f>
        <v>0</v>
      </c>
      <c r="H30" s="183">
        <f>(G30/E30)</f>
        <v>0</v>
      </c>
      <c r="I30" s="184">
        <f>(IFERROR(VLOOKUP(D30,[3]prim!$P$6:$Q$353,2,0),"0"))/100000</f>
        <v>0.49503322033898306</v>
      </c>
      <c r="J30" s="185">
        <f>I30/F30</f>
        <v>0.49503322033898306</v>
      </c>
      <c r="K30" s="186">
        <f>(IFERROR(VLOOKUP(D30,[3]prim!$X$6:$Y$1048563,2,0),"0"))/100000</f>
        <v>0.49503322033898306</v>
      </c>
      <c r="L30" s="185">
        <f>(K30/F30)</f>
        <v>0.49503322033898306</v>
      </c>
      <c r="M30" s="187" t="b">
        <f t="shared" si="5"/>
        <v>0</v>
      </c>
      <c r="N30" s="188"/>
      <c r="O30" s="188"/>
      <c r="P30" s="228"/>
      <c r="Q30" s="5"/>
      <c r="R30" s="5"/>
      <c r="S30" s="5"/>
      <c r="T30" s="5"/>
      <c r="U30" s="5"/>
    </row>
    <row r="31" spans="1:22" x14ac:dyDescent="0.35">
      <c r="A31" s="6" t="s">
        <v>253</v>
      </c>
      <c r="B31" s="6" t="s">
        <v>736</v>
      </c>
      <c r="C31" s="176">
        <v>1348</v>
      </c>
      <c r="D31" s="17">
        <v>700</v>
      </c>
      <c r="E31" s="189">
        <v>2.4</v>
      </c>
      <c r="F31" s="6">
        <v>2</v>
      </c>
      <c r="G31" s="182">
        <f>(IFERROR(VLOOKUP(C31,'[3]order Subzone'!$A$6:$C$123,3,0),"0"))/100000</f>
        <v>1.0083103999999974</v>
      </c>
      <c r="H31" s="183">
        <f t="shared" si="0"/>
        <v>0.42012933333333224</v>
      </c>
      <c r="I31" s="184">
        <f>(IFERROR(VLOOKUP(D31,[3]prim!$P$6:$Q$353,2,0),"0"))/100000</f>
        <v>0.84519584745762721</v>
      </c>
      <c r="J31" s="185">
        <f t="shared" si="1"/>
        <v>0.42259792372881361</v>
      </c>
      <c r="K31" s="186">
        <f>(IFERROR(VLOOKUP(D31,[3]prim!$X$6:$Y$1048563,2,0),"0"))/100000</f>
        <v>0.84519584745762721</v>
      </c>
      <c r="L31" s="185">
        <f t="shared" si="2"/>
        <v>0.42259792372881361</v>
      </c>
      <c r="M31" s="187" t="b">
        <f t="shared" si="5"/>
        <v>0</v>
      </c>
      <c r="N31" s="188"/>
      <c r="O31" s="188"/>
      <c r="P31" s="228"/>
      <c r="Q31" s="5">
        <f>IFERROR(VLOOKUP(C31,'[3]order Subzone'!$BE$5:$BG$209,3,0),"0")</f>
        <v>2</v>
      </c>
      <c r="R31" s="5">
        <f>IFERROR(VLOOKUP(C31,'[3]order Subzone'!$BP$5:$BR$242,3,0),"0")</f>
        <v>55</v>
      </c>
      <c r="S31" s="5"/>
      <c r="T31" s="5"/>
      <c r="U31" s="5"/>
    </row>
    <row r="32" spans="1:22" x14ac:dyDescent="0.35">
      <c r="A32" s="6" t="s">
        <v>253</v>
      </c>
      <c r="B32" s="6" t="s">
        <v>736</v>
      </c>
      <c r="C32" s="176">
        <v>1399</v>
      </c>
      <c r="D32" s="17">
        <v>713</v>
      </c>
      <c r="E32" s="189">
        <v>2</v>
      </c>
      <c r="F32" s="6">
        <v>1.7</v>
      </c>
      <c r="G32" s="182">
        <f>(IFERROR(VLOOKUP(C32,'[3]order Subzone'!$A$6:$C$123,3,0),"0"))/100000</f>
        <v>0.96593489999999826</v>
      </c>
      <c r="H32" s="183">
        <f t="shared" si="0"/>
        <v>0.48296744999999913</v>
      </c>
      <c r="I32" s="184">
        <f>(IFERROR(VLOOKUP(D32,[3]prim!$P$6:$Q$353,2,0),"0"))/100000</f>
        <v>0.65782474576271199</v>
      </c>
      <c r="J32" s="185">
        <f t="shared" si="1"/>
        <v>0.38695573280159529</v>
      </c>
      <c r="K32" s="186">
        <f>(IFERROR(VLOOKUP(D32,[3]prim!$X$6:$Y$1048563,2,0),"0"))/100000</f>
        <v>0.65782474576271199</v>
      </c>
      <c r="L32" s="185">
        <f t="shared" si="2"/>
        <v>0.38695573280159529</v>
      </c>
      <c r="M32" s="187" t="b">
        <f t="shared" si="5"/>
        <v>0</v>
      </c>
      <c r="N32" s="188"/>
      <c r="O32" s="188"/>
      <c r="P32" s="228"/>
      <c r="Q32" s="5">
        <f>IFERROR(VLOOKUP(C32,'[3]order Subzone'!$BE$5:$BG$209,3,0),"0")</f>
        <v>4</v>
      </c>
      <c r="R32" s="5"/>
      <c r="S32" s="5"/>
      <c r="T32" s="5"/>
      <c r="U32" s="5"/>
    </row>
    <row r="33" spans="1:22" x14ac:dyDescent="0.35">
      <c r="A33" s="6" t="s">
        <v>253</v>
      </c>
      <c r="B33" s="6" t="s">
        <v>736</v>
      </c>
      <c r="C33" s="176">
        <v>1397</v>
      </c>
      <c r="D33" s="17">
        <v>720</v>
      </c>
      <c r="E33" s="189">
        <v>1.5</v>
      </c>
      <c r="F33" s="6">
        <v>1.3</v>
      </c>
      <c r="G33" s="182">
        <f>(IFERROR(VLOOKUP(C33,'[3]order Subzone'!$A$6:$C$123,3,0),"0"))/100000</f>
        <v>0.47788239999999982</v>
      </c>
      <c r="H33" s="183">
        <f t="shared" si="0"/>
        <v>0.31858826666666656</v>
      </c>
      <c r="I33" s="184">
        <f>(IFERROR(VLOOKUP(D33,[3]prim!$P$6:$Q$353,2,0),"0"))/100000</f>
        <v>0</v>
      </c>
      <c r="J33" s="185">
        <f t="shared" si="1"/>
        <v>0</v>
      </c>
      <c r="K33" s="186">
        <f>(IFERROR(VLOOKUP(D33,[3]prim!$X$6:$Y$1048563,2,0),"0"))/100000</f>
        <v>0</v>
      </c>
      <c r="L33" s="185">
        <f t="shared" si="2"/>
        <v>0</v>
      </c>
      <c r="M33" s="187" t="b">
        <f t="shared" si="5"/>
        <v>0</v>
      </c>
      <c r="N33" s="188"/>
      <c r="O33" s="188"/>
      <c r="P33" s="228"/>
      <c r="Q33" s="5"/>
      <c r="R33" s="5"/>
      <c r="S33" s="5"/>
      <c r="T33" s="5"/>
      <c r="U33" s="5"/>
    </row>
    <row r="34" spans="1:22" x14ac:dyDescent="0.35">
      <c r="A34" s="6" t="s">
        <v>253</v>
      </c>
      <c r="B34" s="6" t="s">
        <v>736</v>
      </c>
      <c r="C34" s="176">
        <v>1274</v>
      </c>
      <c r="D34" s="17">
        <v>678</v>
      </c>
      <c r="E34" s="189"/>
      <c r="F34" s="6"/>
      <c r="G34" s="182">
        <f>(IFERROR(VLOOKUP(C34,'[3]order Subzone'!$A$6:$C$123,3,0),"0"))/100000</f>
        <v>5.3386399999999994E-2</v>
      </c>
      <c r="H34" s="183" t="e">
        <f t="shared" si="0"/>
        <v>#DIV/0!</v>
      </c>
      <c r="I34" s="184">
        <f>(IFERROR(VLOOKUP(D34,[3]prim!$P$6:$Q$353,2,0),"0"))/100000</f>
        <v>0</v>
      </c>
      <c r="J34" s="185" t="e">
        <f t="shared" si="1"/>
        <v>#DIV/0!</v>
      </c>
      <c r="K34" s="186">
        <f>(IFERROR(VLOOKUP(D34,[3]prim!$X$6:$Y$1048563,2,0),"0"))/100000</f>
        <v>0</v>
      </c>
      <c r="L34" s="185" t="e">
        <f t="shared" si="2"/>
        <v>#DIV/0!</v>
      </c>
      <c r="M34" s="187" t="e">
        <f t="shared" si="5"/>
        <v>#DIV/0!</v>
      </c>
      <c r="N34" s="188"/>
      <c r="O34" s="188"/>
      <c r="P34" s="228"/>
      <c r="Q34" s="5"/>
      <c r="R34" s="5">
        <f>IFERROR(VLOOKUP(C34,'[3]order Subzone'!$BP$5:$BR$242,3,0),"0")</f>
        <v>8</v>
      </c>
      <c r="S34" s="5"/>
      <c r="T34" s="5"/>
      <c r="U34" s="5"/>
    </row>
    <row r="35" spans="1:22" x14ac:dyDescent="0.35">
      <c r="A35" s="6" t="s">
        <v>253</v>
      </c>
      <c r="B35" s="6" t="s">
        <v>736</v>
      </c>
      <c r="C35" s="176"/>
      <c r="D35" s="17">
        <v>696</v>
      </c>
      <c r="E35" s="189">
        <v>1.5</v>
      </c>
      <c r="F35" s="6">
        <v>1.3</v>
      </c>
      <c r="G35" s="182">
        <f>(IFERROR(VLOOKUP(C35,'[3]order Subzone'!$A$6:$C$123,3,0),"0"))/100000</f>
        <v>0</v>
      </c>
      <c r="H35" s="183">
        <f t="shared" si="0"/>
        <v>0</v>
      </c>
      <c r="I35" s="184">
        <f>(IFERROR(VLOOKUP(D35,[3]prim!$P$6:$Q$353,2,0),"0"))/100000</f>
        <v>0</v>
      </c>
      <c r="J35" s="185">
        <f t="shared" si="1"/>
        <v>0</v>
      </c>
      <c r="K35" s="186">
        <f>(IFERROR(VLOOKUP(D35,[3]prim!$X$6:$Y$1048563,2,0),"0"))/100000</f>
        <v>0</v>
      </c>
      <c r="L35" s="185">
        <f t="shared" si="2"/>
        <v>0</v>
      </c>
      <c r="M35" s="187" t="b">
        <f t="shared" si="5"/>
        <v>0</v>
      </c>
      <c r="N35" s="188"/>
      <c r="O35" s="188"/>
      <c r="P35" s="228"/>
      <c r="Q35" s="5"/>
      <c r="R35" s="5"/>
      <c r="S35" s="5"/>
      <c r="T35" s="5"/>
      <c r="U35" s="5"/>
    </row>
    <row r="36" spans="1:22" x14ac:dyDescent="0.35">
      <c r="A36" s="6" t="s">
        <v>253</v>
      </c>
      <c r="B36" s="6" t="s">
        <v>736</v>
      </c>
      <c r="C36" s="176"/>
      <c r="D36" s="17">
        <v>712</v>
      </c>
      <c r="E36" s="189"/>
      <c r="F36" s="6"/>
      <c r="G36" s="182">
        <f>(IFERROR(VLOOKUP(C36,'[3]order Subzone'!$A$6:$C$123,3,0),"0"))/100000</f>
        <v>0</v>
      </c>
      <c r="H36" s="183" t="e">
        <f t="shared" si="0"/>
        <v>#DIV/0!</v>
      </c>
      <c r="I36" s="184">
        <f>(IFERROR(VLOOKUP(D36,[3]prim!$P$6:$Q$353,2,0),"0"))/100000</f>
        <v>0.28718338983050851</v>
      </c>
      <c r="J36" s="185" t="e">
        <f t="shared" si="1"/>
        <v>#DIV/0!</v>
      </c>
      <c r="K36" s="186">
        <f>(IFERROR(VLOOKUP(D36,[3]prim!$X$6:$Y$1048563,2,0),"0"))/100000</f>
        <v>0.28718338983050851</v>
      </c>
      <c r="L36" s="185" t="e">
        <f t="shared" si="2"/>
        <v>#DIV/0!</v>
      </c>
      <c r="M36" s="187" t="e">
        <f t="shared" si="5"/>
        <v>#DIV/0!</v>
      </c>
      <c r="N36" s="188"/>
      <c r="O36" s="188"/>
      <c r="P36" s="228"/>
      <c r="Q36" s="5"/>
      <c r="R36" s="5"/>
      <c r="S36" s="5"/>
      <c r="T36" s="5"/>
      <c r="U36" s="5"/>
    </row>
    <row r="37" spans="1:22" x14ac:dyDescent="0.35">
      <c r="A37" s="6" t="s">
        <v>737</v>
      </c>
      <c r="B37" s="6" t="s">
        <v>738</v>
      </c>
      <c r="C37" s="176">
        <v>632</v>
      </c>
      <c r="D37" s="17">
        <v>334</v>
      </c>
      <c r="E37" s="189">
        <v>7.3</v>
      </c>
      <c r="F37" s="6">
        <v>2.5</v>
      </c>
      <c r="G37" s="182">
        <f>(IFERROR(VLOOKUP(C37,'[3]order Subzone'!$A$6:$C$123,3,0),"0"))/100000</f>
        <v>7.3825951000000005</v>
      </c>
      <c r="H37" s="183">
        <f t="shared" si="0"/>
        <v>1.0113143972602741</v>
      </c>
      <c r="I37" s="184">
        <f>(IFERROR(VLOOKUP(D37,[3]prim!$P$6:$Q$353,2,0),"0"))/100000</f>
        <v>0</v>
      </c>
      <c r="J37" s="185">
        <f t="shared" si="1"/>
        <v>0</v>
      </c>
      <c r="K37" s="186">
        <f>(IFERROR(VLOOKUP(D37,[3]prim!$X$6:$Y$1048563,2,0),"0"))/100000</f>
        <v>0</v>
      </c>
      <c r="L37" s="185">
        <f t="shared" si="2"/>
        <v>0</v>
      </c>
      <c r="M37" s="187" t="str">
        <f t="shared" si="5"/>
        <v>2000</v>
      </c>
      <c r="N37" s="188"/>
      <c r="O37" s="188"/>
      <c r="P37" s="228"/>
      <c r="Q37" s="5">
        <f>IFERROR(VLOOKUP(C37,'[3]order Subzone'!$BE$5:$BG$209,3,0),"0")</f>
        <v>56</v>
      </c>
      <c r="R37" s="5">
        <f>IFERROR(VLOOKUP(C37,'[3]order Subzone'!$BP$5:$BR$242,3,0),"0")</f>
        <v>193</v>
      </c>
      <c r="S37" s="5" t="str">
        <f>IF(Q37&gt;=60,"2000",IF(Q37&gt;=40,"1500",IF(Q37&gt;=30,"750",0)))</f>
        <v>1500</v>
      </c>
      <c r="T37" s="5" t="str">
        <f>IF(R37&gt;=144,"2000",IF(R37&gt;=132,"1500",IF(R37&gt;=120,"750",0)))</f>
        <v>2000</v>
      </c>
      <c r="U37" s="5">
        <f t="shared" si="4"/>
        <v>5500</v>
      </c>
      <c r="V37" t="str">
        <f>VLOOKUP(C37,[5]Sheet1!A$5:B$162,2,0)</f>
        <v>UG33</v>
      </c>
    </row>
    <row r="38" spans="1:22" x14ac:dyDescent="0.35">
      <c r="A38" s="6" t="s">
        <v>737</v>
      </c>
      <c r="B38" s="6" t="s">
        <v>738</v>
      </c>
      <c r="C38" s="176"/>
      <c r="D38" s="17">
        <v>737</v>
      </c>
      <c r="E38" s="189"/>
      <c r="F38" s="6">
        <v>2.1</v>
      </c>
      <c r="G38" s="182">
        <f>(IFERROR(VLOOKUP(C38,'[3]order Subzone'!$A$6:$C$123,3,0),"0"))/100000</f>
        <v>0</v>
      </c>
      <c r="H38" s="183" t="e">
        <f t="shared" si="0"/>
        <v>#DIV/0!</v>
      </c>
      <c r="I38" s="184">
        <f>(IFERROR(VLOOKUP(D38,[3]prim!$P$6:$Q$353,2,0),"0"))/100000</f>
        <v>3.7001405932203402</v>
      </c>
      <c r="J38" s="185">
        <f t="shared" si="1"/>
        <v>1.7619717110573048</v>
      </c>
      <c r="K38" s="186">
        <f>(IFERROR(VLOOKUP(D38,[3]prim!$X$6:$Y$1048563,2,0),"0"))/100000</f>
        <v>3.7001405932203402</v>
      </c>
      <c r="L38" s="185">
        <f t="shared" si="2"/>
        <v>1.7619717110573048</v>
      </c>
      <c r="M38" s="187" t="e">
        <f t="shared" si="5"/>
        <v>#DIV/0!</v>
      </c>
      <c r="N38" s="188">
        <f>IF(J38 &gt;= 50%,  (I38) * 0.0075, 0)*10^5</f>
        <v>2775.1054449152548</v>
      </c>
      <c r="O38" s="188">
        <f>IF(L38 &gt;= 100%,  (K38) * 0.01, 0)*10^5</f>
        <v>3700.1405932203406</v>
      </c>
      <c r="P38" s="228">
        <f>SUBTOTAL(9,N38:O38)</f>
        <v>6475.2460381355959</v>
      </c>
      <c r="Q38" s="5"/>
      <c r="R38" s="5"/>
      <c r="S38" s="5"/>
      <c r="T38" s="5"/>
      <c r="U38" s="5"/>
    </row>
    <row r="39" spans="1:22" x14ac:dyDescent="0.35">
      <c r="A39" s="6" t="s">
        <v>737</v>
      </c>
      <c r="B39" s="6" t="s">
        <v>738</v>
      </c>
      <c r="C39" s="176"/>
      <c r="D39" s="17">
        <v>256</v>
      </c>
      <c r="E39" s="189"/>
      <c r="F39" s="6">
        <v>1.25</v>
      </c>
      <c r="G39" s="182">
        <f>(IFERROR(VLOOKUP(C39,'[3]order Subzone'!$A$6:$C$123,3,0),"0"))/100000</f>
        <v>0</v>
      </c>
      <c r="H39" s="183" t="e">
        <f t="shared" si="0"/>
        <v>#DIV/0!</v>
      </c>
      <c r="I39" s="184">
        <f>(IFERROR(VLOOKUP(D39,[3]prim!$P$6:$Q$353,2,0),"0"))/100000</f>
        <v>0.32875322033898308</v>
      </c>
      <c r="J39" s="185">
        <f t="shared" si="1"/>
        <v>0.26300257627118645</v>
      </c>
      <c r="K39" s="186">
        <f>(IFERROR(VLOOKUP(D39,[3]prim!$X$6:$Y$1048563,2,0),"0"))/100000</f>
        <v>0.32875322033898308</v>
      </c>
      <c r="L39" s="185">
        <f t="shared" si="2"/>
        <v>0.26300257627118645</v>
      </c>
      <c r="M39" s="187" t="e">
        <f t="shared" si="5"/>
        <v>#DIV/0!</v>
      </c>
      <c r="N39" s="188"/>
      <c r="O39" s="188"/>
      <c r="P39" s="228"/>
      <c r="Q39" s="5"/>
      <c r="R39" s="5"/>
      <c r="S39" s="5"/>
      <c r="T39" s="5"/>
      <c r="U39" s="5"/>
    </row>
    <row r="40" spans="1:22" x14ac:dyDescent="0.35">
      <c r="A40" s="6" t="s">
        <v>737</v>
      </c>
      <c r="B40" s="6" t="s">
        <v>738</v>
      </c>
      <c r="C40" s="176"/>
      <c r="D40" s="17">
        <v>577</v>
      </c>
      <c r="E40" s="189"/>
      <c r="F40" s="6">
        <v>0.15</v>
      </c>
      <c r="G40" s="182">
        <f>(IFERROR(VLOOKUP(C40,'[3]order Subzone'!$A$6:$C$123,3,0),"0"))/100000</f>
        <v>0</v>
      </c>
      <c r="H40" s="183" t="e">
        <f>(G40/E40)</f>
        <v>#DIV/0!</v>
      </c>
      <c r="I40" s="184">
        <f>(IFERROR(VLOOKUP(D40,[3]prim!$P$6:$Q$353,2,0),"0"))/100000</f>
        <v>0</v>
      </c>
      <c r="J40" s="185">
        <f>I40/F40</f>
        <v>0</v>
      </c>
      <c r="K40" s="186">
        <f>(IFERROR(VLOOKUP(D40,[3]prim!$X$6:$Y$1048563,2,0),"0"))/100000</f>
        <v>0</v>
      </c>
      <c r="L40" s="185">
        <f>(K40/F40)</f>
        <v>0</v>
      </c>
      <c r="M40" s="187" t="e">
        <f t="shared" si="5"/>
        <v>#DIV/0!</v>
      </c>
      <c r="N40" s="188"/>
      <c r="O40" s="188"/>
      <c r="P40" s="228"/>
      <c r="Q40" s="5"/>
      <c r="R40" s="5"/>
      <c r="S40" s="5"/>
      <c r="T40" s="5"/>
      <c r="U40" s="5"/>
    </row>
    <row r="41" spans="1:22" x14ac:dyDescent="0.35">
      <c r="A41" s="6" t="s">
        <v>737</v>
      </c>
      <c r="B41" s="6" t="s">
        <v>738</v>
      </c>
      <c r="C41" s="176"/>
      <c r="D41" s="17">
        <v>252</v>
      </c>
      <c r="E41" s="229"/>
      <c r="F41" s="6">
        <v>1</v>
      </c>
      <c r="G41" s="230">
        <f>(IFERROR(VLOOKUP(C41,'[3]order Subzone'!$A$6:$C$123,3,0),"0"))/100000</f>
        <v>0</v>
      </c>
      <c r="H41" s="231" t="e">
        <f t="shared" si="0"/>
        <v>#DIV/0!</v>
      </c>
      <c r="I41" s="232">
        <f>(IFERROR(VLOOKUP(D41,[3]prim!$P$6:$Q$353,2,0),"0"))/100000</f>
        <v>1.1946279661016952</v>
      </c>
      <c r="J41" s="231">
        <f t="shared" si="1"/>
        <v>1.1946279661016952</v>
      </c>
      <c r="K41" s="233">
        <f>(IFERROR(VLOOKUP(D41,[3]prim!$X$6:$Y$1048563,2,0),"0"))/100000</f>
        <v>1.1946279661016952</v>
      </c>
      <c r="L41" s="231">
        <f t="shared" si="2"/>
        <v>1.1946279661016952</v>
      </c>
      <c r="M41" s="234" t="e">
        <f t="shared" si="5"/>
        <v>#DIV/0!</v>
      </c>
      <c r="N41" s="188">
        <f>IF(J41 &gt;= 50%,  (I41) * 0.0075, 0)*10^5</f>
        <v>895.97097457627137</v>
      </c>
      <c r="O41" s="235"/>
      <c r="P41" s="228">
        <f>SUBTOTAL(9,N41:O41)</f>
        <v>895.97097457627137</v>
      </c>
      <c r="Q41" s="5"/>
      <c r="R41" s="5"/>
      <c r="S41" s="5"/>
      <c r="T41" s="5"/>
      <c r="U41" s="5"/>
    </row>
    <row r="42" spans="1:22" x14ac:dyDescent="0.35">
      <c r="A42" s="6" t="s">
        <v>737</v>
      </c>
      <c r="B42" s="6" t="s">
        <v>738</v>
      </c>
      <c r="C42" s="176"/>
      <c r="D42" s="17">
        <v>430</v>
      </c>
      <c r="E42" s="189"/>
      <c r="F42" s="6">
        <v>0.4</v>
      </c>
      <c r="G42" s="182">
        <f>(IFERROR(VLOOKUP(C42,'[3]order Subzone'!$A$6:$C$123,3,0),"0"))/100000</f>
        <v>0</v>
      </c>
      <c r="H42" s="183" t="e">
        <f t="shared" si="0"/>
        <v>#DIV/0!</v>
      </c>
      <c r="I42" s="184">
        <f>(IFERROR(VLOOKUP(D42,[3]prim!$P$6:$Q$353,2,0),"0"))/100000</f>
        <v>0</v>
      </c>
      <c r="J42" s="185">
        <f t="shared" si="1"/>
        <v>0</v>
      </c>
      <c r="K42" s="186">
        <f>(IFERROR(VLOOKUP(D42,[3]prim!$X$6:$Y$1048563,2,0),"0"))/100000</f>
        <v>0</v>
      </c>
      <c r="L42" s="185">
        <f t="shared" si="2"/>
        <v>0</v>
      </c>
      <c r="M42" s="187" t="e">
        <f t="shared" si="5"/>
        <v>#DIV/0!</v>
      </c>
      <c r="N42" s="188"/>
      <c r="O42" s="188"/>
      <c r="P42" s="228"/>
      <c r="Q42" s="5"/>
      <c r="R42" s="5"/>
      <c r="S42" s="5"/>
      <c r="T42" s="5"/>
      <c r="U42" s="5"/>
    </row>
    <row r="43" spans="1:22" x14ac:dyDescent="0.35">
      <c r="A43" s="6" t="s">
        <v>737</v>
      </c>
      <c r="B43" s="6" t="s">
        <v>738</v>
      </c>
      <c r="C43" s="176">
        <v>1232</v>
      </c>
      <c r="D43" s="17">
        <v>502</v>
      </c>
      <c r="E43" s="189">
        <v>2.25</v>
      </c>
      <c r="F43" s="6">
        <v>1.1000000000000001</v>
      </c>
      <c r="G43" s="182">
        <f>(IFERROR(VLOOKUP(C43,'[3]order Subzone'!$A$6:$C$123,3,0),"0"))/100000</f>
        <v>1.4530751999999956</v>
      </c>
      <c r="H43" s="183">
        <f t="shared" si="0"/>
        <v>0.64581119999999803</v>
      </c>
      <c r="I43" s="184">
        <f>(IFERROR(VLOOKUP(D43,[3]prim!$P$6:$Q$353,2,0),"0"))/100000</f>
        <v>0.92381776271186467</v>
      </c>
      <c r="J43" s="185">
        <f t="shared" si="1"/>
        <v>0.83983432973805872</v>
      </c>
      <c r="K43" s="186">
        <f>(IFERROR(VLOOKUP(D43,[3]prim!$X$6:$Y$1048563,2,0),"0"))/100000</f>
        <v>0.92381776271186467</v>
      </c>
      <c r="L43" s="185">
        <f t="shared" si="2"/>
        <v>0.83983432973805872</v>
      </c>
      <c r="M43" s="187"/>
      <c r="N43" s="188"/>
      <c r="O43" s="188"/>
      <c r="P43" s="228"/>
      <c r="Q43" s="5">
        <f>IFERROR(VLOOKUP(C43,'[3]order Subzone'!$BE$5:$BG$209,3,0),"0")</f>
        <v>38</v>
      </c>
      <c r="R43" s="5">
        <f>IFERROR(VLOOKUP(C43,'[3]order Subzone'!$BP$5:$BR$242,3,0),"0")</f>
        <v>156</v>
      </c>
      <c r="S43" s="5" t="str">
        <f>IF(Q43&gt;=60,"2000",IF(Q43&gt;=40,"1500",IF(Q43&gt;=30,"750",0)))</f>
        <v>750</v>
      </c>
      <c r="T43" s="5" t="str">
        <f>IF(R43&gt;=144,"2000",IF(R43&gt;=132,"1500",IF(R43&gt;=120,"750",0)))</f>
        <v>2000</v>
      </c>
      <c r="U43" s="5">
        <f t="shared" si="4"/>
        <v>2750</v>
      </c>
      <c r="V43" t="str">
        <f>VLOOKUP(C43,[5]Sheet1!A$5:B$162,2,0)</f>
        <v>UG235</v>
      </c>
    </row>
    <row r="44" spans="1:22" x14ac:dyDescent="0.35">
      <c r="A44" s="6" t="s">
        <v>737</v>
      </c>
      <c r="B44" s="6" t="s">
        <v>738</v>
      </c>
      <c r="C44" s="176"/>
      <c r="D44" s="17">
        <v>412</v>
      </c>
      <c r="E44" s="189"/>
      <c r="F44" s="6">
        <v>0.2</v>
      </c>
      <c r="G44" s="182">
        <f>(IFERROR(VLOOKUP(C44,'[3]order Subzone'!$A$6:$C$123,3,0),"0"))/100000</f>
        <v>0</v>
      </c>
      <c r="H44" s="183" t="e">
        <f t="shared" si="0"/>
        <v>#DIV/0!</v>
      </c>
      <c r="I44" s="184">
        <f>(IFERROR(VLOOKUP(D44,[3]prim!$P$6:$Q$353,2,0),"0"))/100000</f>
        <v>0.12814016949152546</v>
      </c>
      <c r="J44" s="185">
        <f t="shared" si="1"/>
        <v>0.64070084745762723</v>
      </c>
      <c r="K44" s="186">
        <f>(IFERROR(VLOOKUP(D44,[3]prim!$X$6:$Y$1048563,2,0),"0"))/100000</f>
        <v>0.12814016949152546</v>
      </c>
      <c r="L44" s="185">
        <f t="shared" si="2"/>
        <v>0.64070084745762723</v>
      </c>
      <c r="M44" s="187" t="e">
        <f t="shared" ref="M44:M65" si="6">IF(H44&gt;=120%,"5000",IF(H44&gt;=110%,"3000",IF(H44&gt;=100%,"2000")))</f>
        <v>#DIV/0!</v>
      </c>
      <c r="N44" s="188"/>
      <c r="O44" s="188"/>
      <c r="P44" s="228"/>
      <c r="Q44" s="5"/>
      <c r="R44" s="5"/>
      <c r="S44" s="5"/>
      <c r="T44" s="5"/>
      <c r="U44" s="5"/>
    </row>
    <row r="45" spans="1:22" x14ac:dyDescent="0.35">
      <c r="A45" s="6" t="s">
        <v>737</v>
      </c>
      <c r="B45" s="6" t="s">
        <v>738</v>
      </c>
      <c r="C45" s="176"/>
      <c r="D45" s="17"/>
      <c r="E45" s="189"/>
      <c r="F45" s="6">
        <v>0.15</v>
      </c>
      <c r="G45" s="182">
        <f>(IFERROR(VLOOKUP(C45,'[3]order Subzone'!$A$6:$C$123,3,0),"0"))/100000</f>
        <v>0</v>
      </c>
      <c r="H45" s="183" t="e">
        <f t="shared" si="0"/>
        <v>#DIV/0!</v>
      </c>
      <c r="I45" s="184">
        <f>(IFERROR(VLOOKUP(D45,[3]prim!$P$6:$Q$353,2,0),"0"))/100000</f>
        <v>0</v>
      </c>
      <c r="J45" s="185">
        <f t="shared" si="1"/>
        <v>0</v>
      </c>
      <c r="K45" s="186">
        <f>(IFERROR(VLOOKUP(D45,[3]prim!$X$6:$Y$1048563,2,0),"0"))/100000</f>
        <v>0</v>
      </c>
      <c r="L45" s="185">
        <f t="shared" si="2"/>
        <v>0</v>
      </c>
      <c r="M45" s="187" t="e">
        <f t="shared" si="6"/>
        <v>#DIV/0!</v>
      </c>
      <c r="N45" s="188"/>
      <c r="O45" s="188"/>
      <c r="P45" s="228"/>
      <c r="Q45" s="5"/>
      <c r="R45" s="5"/>
      <c r="S45" s="5"/>
      <c r="T45" s="5"/>
      <c r="U45" s="5"/>
    </row>
    <row r="46" spans="1:22" x14ac:dyDescent="0.35">
      <c r="A46" s="6" t="s">
        <v>737</v>
      </c>
      <c r="B46" s="6" t="s">
        <v>738</v>
      </c>
      <c r="C46" s="176"/>
      <c r="D46" s="17">
        <v>705</v>
      </c>
      <c r="E46" s="189"/>
      <c r="F46" s="6">
        <v>0.2</v>
      </c>
      <c r="G46" s="182">
        <f>(IFERROR(VLOOKUP(C46,'[3]order Subzone'!$A$6:$C$123,3,0),"0"))/100000</f>
        <v>0</v>
      </c>
      <c r="H46" s="183" t="e">
        <f t="shared" si="0"/>
        <v>#DIV/0!</v>
      </c>
      <c r="I46" s="184">
        <f>(IFERROR(VLOOKUP(D46,[3]prim!$P$6:$Q$353,2,0),"0"))/100000</f>
        <v>0</v>
      </c>
      <c r="J46" s="185">
        <f t="shared" si="1"/>
        <v>0</v>
      </c>
      <c r="K46" s="186">
        <f>(IFERROR(VLOOKUP(D46,[3]prim!$X$6:$Y$1048563,2,0),"0"))/100000</f>
        <v>0</v>
      </c>
      <c r="L46" s="185">
        <f t="shared" si="2"/>
        <v>0</v>
      </c>
      <c r="M46" s="187" t="e">
        <f t="shared" si="6"/>
        <v>#DIV/0!</v>
      </c>
      <c r="N46" s="188"/>
      <c r="O46" s="188"/>
      <c r="P46" s="228"/>
      <c r="Q46" s="5"/>
      <c r="R46" s="5"/>
      <c r="S46" s="5"/>
      <c r="T46" s="5"/>
      <c r="U46" s="5"/>
    </row>
    <row r="47" spans="1:22" x14ac:dyDescent="0.35">
      <c r="A47" s="6" t="s">
        <v>737</v>
      </c>
      <c r="B47" s="6" t="s">
        <v>738</v>
      </c>
      <c r="C47" s="176"/>
      <c r="D47" s="17"/>
      <c r="E47" s="189"/>
      <c r="F47" s="6">
        <v>0.15</v>
      </c>
      <c r="G47" s="182">
        <f>(IFERROR(VLOOKUP(C47,'[3]order Subzone'!$A$6:$C$123,3,0),"0"))/100000</f>
        <v>0</v>
      </c>
      <c r="H47" s="183" t="e">
        <f t="shared" si="0"/>
        <v>#DIV/0!</v>
      </c>
      <c r="I47" s="184">
        <f>(IFERROR(VLOOKUP(D47,[3]prim!$P$6:$Q$353,2,0),"0"))/100000</f>
        <v>0</v>
      </c>
      <c r="J47" s="185">
        <f t="shared" si="1"/>
        <v>0</v>
      </c>
      <c r="K47" s="186">
        <f>(IFERROR(VLOOKUP(D47,[3]prim!$X$6:$Y$1048563,2,0),"0"))/100000</f>
        <v>0</v>
      </c>
      <c r="L47" s="185">
        <f t="shared" si="2"/>
        <v>0</v>
      </c>
      <c r="M47" s="187" t="e">
        <f t="shared" si="6"/>
        <v>#DIV/0!</v>
      </c>
      <c r="N47" s="188"/>
      <c r="O47" s="188"/>
      <c r="P47" s="228"/>
      <c r="Q47" s="5"/>
      <c r="R47" s="5"/>
      <c r="S47" s="5"/>
      <c r="T47" s="5"/>
      <c r="U47" s="5"/>
    </row>
    <row r="48" spans="1:22" x14ac:dyDescent="0.35">
      <c r="A48" s="6" t="s">
        <v>737</v>
      </c>
      <c r="B48" s="6" t="s">
        <v>738</v>
      </c>
      <c r="C48" s="176">
        <v>1075</v>
      </c>
      <c r="D48" s="17">
        <v>226</v>
      </c>
      <c r="E48" s="189">
        <v>3.15</v>
      </c>
      <c r="F48" s="6">
        <v>0.5</v>
      </c>
      <c r="G48" s="182">
        <f>(IFERROR(VLOOKUP(C48,'[3]order Subzone'!$A$6:$C$123,3,0),"0"))/100000</f>
        <v>2.6237239000000012</v>
      </c>
      <c r="H48" s="183">
        <f t="shared" si="0"/>
        <v>0.83292822222222263</v>
      </c>
      <c r="I48" s="184">
        <f>(IFERROR(VLOOKUP(D48,[3]prim!$P$6:$Q$353,2,0),"0"))/100000</f>
        <v>0</v>
      </c>
      <c r="J48" s="185">
        <f t="shared" si="1"/>
        <v>0</v>
      </c>
      <c r="K48" s="186">
        <f>(IFERROR(VLOOKUP(D48,[3]prim!$X$6:$Y$1048563,2,0),"0"))/100000</f>
        <v>0</v>
      </c>
      <c r="L48" s="185">
        <f t="shared" si="2"/>
        <v>0</v>
      </c>
      <c r="M48" s="187" t="b">
        <f t="shared" si="6"/>
        <v>0</v>
      </c>
      <c r="N48" s="188"/>
      <c r="O48" s="188"/>
      <c r="P48" s="228"/>
      <c r="Q48" s="5">
        <f>IFERROR(VLOOKUP(C48,'[3]order Subzone'!$BE$5:$BG$209,3,0),"0")</f>
        <v>57</v>
      </c>
      <c r="R48" s="5">
        <f>IFERROR(VLOOKUP(C48,'[3]order Subzone'!$BP$5:$BR$242,3,0),"0")</f>
        <v>197</v>
      </c>
      <c r="S48" s="5" t="str">
        <f>IF(Q48&gt;=60,"2000",IF(Q48&gt;=40,"1500",IF(Q48&gt;=30,"750",0)))</f>
        <v>1500</v>
      </c>
      <c r="T48" s="5" t="str">
        <f>IF(R48&gt;=144,"2000",IF(R48&gt;=132,"1500",IF(R48&gt;=120,"750",0)))</f>
        <v>2000</v>
      </c>
      <c r="U48" s="5">
        <f t="shared" si="4"/>
        <v>3500</v>
      </c>
      <c r="V48" t="str">
        <f>VLOOKUP(C48,[5]Sheet1!A$5:B$162,2,0)</f>
        <v>UG173</v>
      </c>
    </row>
    <row r="49" spans="1:22" x14ac:dyDescent="0.35">
      <c r="A49" s="6" t="s">
        <v>737</v>
      </c>
      <c r="B49" s="6" t="s">
        <v>738</v>
      </c>
      <c r="C49" s="176"/>
      <c r="D49" s="17">
        <v>501</v>
      </c>
      <c r="E49" s="189"/>
      <c r="F49" s="6">
        <v>1.25</v>
      </c>
      <c r="G49" s="182">
        <f>(IFERROR(VLOOKUP(C49,'[3]order Subzone'!$A$6:$C$123,3,0),"0"))/100000</f>
        <v>0</v>
      </c>
      <c r="H49" s="183" t="e">
        <f t="shared" si="0"/>
        <v>#DIV/0!</v>
      </c>
      <c r="I49" s="184">
        <f>(IFERROR(VLOOKUP(D49,[3]prim!$P$6:$Q$353,2,0),"0"))/100000</f>
        <v>1.6582096610169499</v>
      </c>
      <c r="J49" s="185">
        <f t="shared" si="1"/>
        <v>1.32656772881356</v>
      </c>
      <c r="K49" s="186">
        <f>(IFERROR(VLOOKUP(D49,[3]prim!$X$6:$Y$1048563,2,0),"0"))/100000</f>
        <v>1.6582096610169499</v>
      </c>
      <c r="L49" s="185">
        <f t="shared" si="2"/>
        <v>1.32656772881356</v>
      </c>
      <c r="M49" s="187" t="e">
        <f t="shared" si="6"/>
        <v>#DIV/0!</v>
      </c>
      <c r="N49" s="188">
        <f>IF(J49 &gt;= 50%,  (I49) * 0.0075, 0)*10^5</f>
        <v>1243.6572457627124</v>
      </c>
      <c r="O49" s="188">
        <f>IF(L49 &gt;= 100%,  (K49) * 0.01, 0)*10^5</f>
        <v>1658.2096610169499</v>
      </c>
      <c r="P49" s="228">
        <f>SUBTOTAL(9,N49:O49)</f>
        <v>2901.8669067796623</v>
      </c>
      <c r="Q49" s="5"/>
      <c r="R49" s="5"/>
      <c r="S49" s="5"/>
      <c r="T49" s="5"/>
      <c r="U49" s="5"/>
    </row>
    <row r="50" spans="1:22" x14ac:dyDescent="0.35">
      <c r="A50" s="6" t="s">
        <v>737</v>
      </c>
      <c r="B50" s="6" t="s">
        <v>738</v>
      </c>
      <c r="C50" s="176"/>
      <c r="D50" s="17">
        <v>499</v>
      </c>
      <c r="E50" s="189"/>
      <c r="F50" s="6">
        <v>0.25</v>
      </c>
      <c r="G50" s="182">
        <f>(IFERROR(VLOOKUP(C50,'[3]order Subzone'!$A$6:$C$123,3,0),"0"))/100000</f>
        <v>0</v>
      </c>
      <c r="H50" s="183" t="e">
        <f>(G50/E50)</f>
        <v>#DIV/0!</v>
      </c>
      <c r="I50" s="184">
        <f>(IFERROR(VLOOKUP(D50,[3]prim!$P$6:$Q$353,2,0),"0"))/100000</f>
        <v>0</v>
      </c>
      <c r="J50" s="185">
        <f>I50/F50</f>
        <v>0</v>
      </c>
      <c r="K50" s="186">
        <f>(IFERROR(VLOOKUP(D50,[3]prim!$X$6:$Y$1048563,2,0),"0"))/100000</f>
        <v>0</v>
      </c>
      <c r="L50" s="185">
        <f>(K50/F50)</f>
        <v>0</v>
      </c>
      <c r="M50" s="187" t="e">
        <f t="shared" si="6"/>
        <v>#DIV/0!</v>
      </c>
      <c r="N50" s="188"/>
      <c r="O50" s="188"/>
      <c r="P50" s="228"/>
      <c r="Q50" s="5"/>
      <c r="R50" s="5"/>
      <c r="S50" s="5"/>
      <c r="T50" s="5"/>
      <c r="U50" s="5"/>
    </row>
    <row r="51" spans="1:22" x14ac:dyDescent="0.35">
      <c r="A51" s="6" t="s">
        <v>737</v>
      </c>
      <c r="B51" s="6" t="s">
        <v>738</v>
      </c>
      <c r="C51" s="176">
        <v>1237</v>
      </c>
      <c r="D51" s="17">
        <v>368</v>
      </c>
      <c r="E51" s="189">
        <v>3</v>
      </c>
      <c r="F51" s="6">
        <v>1.5</v>
      </c>
      <c r="G51" s="182">
        <f>(IFERROR(VLOOKUP(C51,'[3]order Subzone'!$A$6:$C$123,3,0),"0"))/100000</f>
        <v>2.2487264999999979</v>
      </c>
      <c r="H51" s="183">
        <f t="shared" si="0"/>
        <v>0.74957549999999928</v>
      </c>
      <c r="I51" s="184">
        <f>(IFERROR(VLOOKUP(D51,[3]prim!$P$6:$Q$353,2,0),"0"))/100000</f>
        <v>1.1098403389830509</v>
      </c>
      <c r="J51" s="185">
        <f t="shared" si="1"/>
        <v>0.73989355932203393</v>
      </c>
      <c r="K51" s="186">
        <f>(IFERROR(VLOOKUP(D51,[3]prim!$X$6:$Y$1048563,2,0),"0"))/100000</f>
        <v>1.1098403389830509</v>
      </c>
      <c r="L51" s="185">
        <f t="shared" si="2"/>
        <v>0.73989355932203393</v>
      </c>
      <c r="M51" s="187" t="b">
        <f t="shared" si="6"/>
        <v>0</v>
      </c>
      <c r="N51" s="188"/>
      <c r="O51" s="188"/>
      <c r="P51" s="228"/>
      <c r="Q51" s="5">
        <f>IFERROR(VLOOKUP(C51,'[3]order Subzone'!$BE$5:$BG$209,3,0),"0")</f>
        <v>28</v>
      </c>
      <c r="R51" s="5">
        <f>IFERROR(VLOOKUP(C51,'[3]order Subzone'!$BP$5:$BR$242,3,0),"0")</f>
        <v>142</v>
      </c>
      <c r="S51" s="5"/>
      <c r="T51" s="5" t="str">
        <f>IF(R51&gt;=144,"2000",IF(R51&gt;=132,"1500",IF(R51&gt;=120,"750",0)))</f>
        <v>1500</v>
      </c>
      <c r="U51" s="5">
        <f t="shared" si="4"/>
        <v>1500</v>
      </c>
      <c r="V51" t="str">
        <f>VLOOKUP(C51,[5]Sheet1!A$5:B$162,2,0)</f>
        <v>UG238</v>
      </c>
    </row>
    <row r="52" spans="1:22" x14ac:dyDescent="0.35">
      <c r="A52" s="6" t="s">
        <v>737</v>
      </c>
      <c r="B52" s="6" t="s">
        <v>738</v>
      </c>
      <c r="C52" s="176"/>
      <c r="D52" s="17"/>
      <c r="E52" s="189"/>
      <c r="F52" s="6">
        <v>0.3</v>
      </c>
      <c r="G52" s="182">
        <f>(IFERROR(VLOOKUP(C52,'[3]order Subzone'!$A$6:$C$123,3,0),"0"))/100000</f>
        <v>0</v>
      </c>
      <c r="H52" s="183" t="e">
        <f t="shared" si="0"/>
        <v>#DIV/0!</v>
      </c>
      <c r="I52" s="184">
        <f>(IFERROR(VLOOKUP(D52,[3]prim!$P$6:$Q$353,2,0),"0"))/100000</f>
        <v>0</v>
      </c>
      <c r="J52" s="185">
        <f t="shared" si="1"/>
        <v>0</v>
      </c>
      <c r="K52" s="186">
        <f>(IFERROR(VLOOKUP(D52,[3]prim!$X$6:$Y$1048563,2,0),"0"))/100000</f>
        <v>0</v>
      </c>
      <c r="L52" s="185">
        <f t="shared" si="2"/>
        <v>0</v>
      </c>
      <c r="M52" s="187" t="e">
        <f t="shared" si="6"/>
        <v>#DIV/0!</v>
      </c>
      <c r="N52" s="188"/>
      <c r="O52" s="188"/>
      <c r="P52" s="228"/>
      <c r="Q52" s="5"/>
      <c r="R52" s="5"/>
      <c r="S52" s="5"/>
      <c r="T52" s="5"/>
      <c r="U52" s="5"/>
    </row>
    <row r="53" spans="1:22" x14ac:dyDescent="0.35">
      <c r="A53" s="6" t="s">
        <v>737</v>
      </c>
      <c r="B53" s="6" t="s">
        <v>738</v>
      </c>
      <c r="C53" s="176"/>
      <c r="D53" s="17"/>
      <c r="E53" s="189"/>
      <c r="F53" s="6">
        <v>0.15</v>
      </c>
      <c r="G53" s="182">
        <f>(IFERROR(VLOOKUP(C53,'[3]order Subzone'!$A$6:$C$123,3,0),"0"))/100000</f>
        <v>0</v>
      </c>
      <c r="H53" s="183" t="e">
        <f t="shared" si="0"/>
        <v>#DIV/0!</v>
      </c>
      <c r="I53" s="184">
        <f>(IFERROR(VLOOKUP(D53,[3]prim!$P$6:$Q$353,2,0),"0"))/100000</f>
        <v>0</v>
      </c>
      <c r="J53" s="185">
        <f t="shared" si="1"/>
        <v>0</v>
      </c>
      <c r="K53" s="186">
        <f>(IFERROR(VLOOKUP(D53,[3]prim!$X$6:$Y$1048563,2,0),"0"))/100000</f>
        <v>0</v>
      </c>
      <c r="L53" s="185">
        <f t="shared" si="2"/>
        <v>0</v>
      </c>
      <c r="M53" s="187" t="e">
        <f t="shared" si="6"/>
        <v>#DIV/0!</v>
      </c>
      <c r="N53" s="188"/>
      <c r="O53" s="188"/>
      <c r="P53" s="228"/>
      <c r="Q53" s="5"/>
      <c r="R53" s="5"/>
      <c r="S53" s="5"/>
      <c r="T53" s="5"/>
      <c r="U53" s="5"/>
    </row>
    <row r="54" spans="1:22" x14ac:dyDescent="0.35">
      <c r="A54" s="6" t="s">
        <v>737</v>
      </c>
      <c r="B54" s="6" t="s">
        <v>738</v>
      </c>
      <c r="C54" s="176"/>
      <c r="D54" s="17"/>
      <c r="E54" s="189"/>
      <c r="F54" s="6">
        <v>0.15</v>
      </c>
      <c r="G54" s="182">
        <f>(IFERROR(VLOOKUP(C54,'[3]order Subzone'!$A$6:$C$123,3,0),"0"))/100000</f>
        <v>0</v>
      </c>
      <c r="H54" s="183" t="e">
        <f t="shared" si="0"/>
        <v>#DIV/0!</v>
      </c>
      <c r="I54" s="184">
        <f>(IFERROR(VLOOKUP(D54,[3]prim!$P$6:$Q$353,2,0),"0"))/100000</f>
        <v>0</v>
      </c>
      <c r="J54" s="185">
        <f t="shared" si="1"/>
        <v>0</v>
      </c>
      <c r="K54" s="186">
        <f>(IFERROR(VLOOKUP(D54,[3]prim!$X$6:$Y$1048563,2,0),"0"))/100000</f>
        <v>0</v>
      </c>
      <c r="L54" s="185">
        <f t="shared" si="2"/>
        <v>0</v>
      </c>
      <c r="M54" s="187" t="e">
        <f t="shared" si="6"/>
        <v>#DIV/0!</v>
      </c>
      <c r="N54" s="188"/>
      <c r="O54" s="188"/>
      <c r="P54" s="228"/>
      <c r="Q54" s="5"/>
      <c r="R54" s="5"/>
      <c r="S54" s="5"/>
      <c r="T54" s="5"/>
      <c r="U54" s="5"/>
    </row>
    <row r="55" spans="1:22" x14ac:dyDescent="0.35">
      <c r="A55" s="6" t="s">
        <v>737</v>
      </c>
      <c r="B55" s="6" t="s">
        <v>738</v>
      </c>
      <c r="C55" s="176"/>
      <c r="D55" s="17"/>
      <c r="E55" s="189"/>
      <c r="F55" s="6">
        <v>0.15</v>
      </c>
      <c r="G55" s="182">
        <f>(IFERROR(VLOOKUP(C55,'[3]order Subzone'!$A$6:$C$123,3,0),"0"))/100000</f>
        <v>0</v>
      </c>
      <c r="H55" s="183" t="e">
        <f t="shared" si="0"/>
        <v>#DIV/0!</v>
      </c>
      <c r="I55" s="184">
        <f>(IFERROR(VLOOKUP(D55,[3]prim!$P$6:$Q$353,2,0),"0"))/100000</f>
        <v>0</v>
      </c>
      <c r="J55" s="185">
        <f t="shared" si="1"/>
        <v>0</v>
      </c>
      <c r="K55" s="186">
        <f>(IFERROR(VLOOKUP(D55,[3]prim!$X$6:$Y$1048563,2,0),"0"))/100000</f>
        <v>0</v>
      </c>
      <c r="L55" s="185">
        <f t="shared" si="2"/>
        <v>0</v>
      </c>
      <c r="M55" s="187" t="e">
        <f t="shared" si="6"/>
        <v>#DIV/0!</v>
      </c>
      <c r="N55" s="188"/>
      <c r="O55" s="188"/>
      <c r="P55" s="228"/>
      <c r="Q55" s="5"/>
      <c r="R55" s="5"/>
      <c r="S55" s="5"/>
      <c r="T55" s="5"/>
      <c r="U55" s="5"/>
    </row>
    <row r="56" spans="1:22" x14ac:dyDescent="0.35">
      <c r="A56" s="6" t="s">
        <v>737</v>
      </c>
      <c r="B56" s="6" t="s">
        <v>738</v>
      </c>
      <c r="C56" s="176">
        <v>1211</v>
      </c>
      <c r="D56" s="17">
        <v>404</v>
      </c>
      <c r="E56" s="189">
        <v>3.6</v>
      </c>
      <c r="F56" s="6">
        <v>0.35</v>
      </c>
      <c r="G56" s="182">
        <f>(IFERROR(VLOOKUP(C56,'[3]order Subzone'!$A$6:$C$123,3,0),"0"))/100000</f>
        <v>2.5130677999999977</v>
      </c>
      <c r="H56" s="183">
        <f t="shared" si="0"/>
        <v>0.69807438888888829</v>
      </c>
      <c r="I56" s="184">
        <f>(IFERROR(VLOOKUP(D56,[3]prim!$P$6:$Q$353,2,0),"0"))/100000</f>
        <v>0.53349661016949157</v>
      </c>
      <c r="J56" s="185">
        <f t="shared" si="1"/>
        <v>1.5242760290556903</v>
      </c>
      <c r="K56" s="186">
        <f>(IFERROR(VLOOKUP(D56,[3]prim!$X$6:$Y$1048563,2,0),"0"))/100000</f>
        <v>0.53349661016949157</v>
      </c>
      <c r="L56" s="185">
        <f t="shared" si="2"/>
        <v>1.5242760290556903</v>
      </c>
      <c r="M56" s="187" t="b">
        <f t="shared" si="6"/>
        <v>0</v>
      </c>
      <c r="N56" s="188"/>
      <c r="O56" s="188"/>
      <c r="P56" s="228"/>
      <c r="Q56" s="5">
        <f>IFERROR(VLOOKUP(C56,'[3]order Subzone'!$BE$5:$BG$209,3,0),"0")</f>
        <v>15</v>
      </c>
      <c r="R56" s="5">
        <f>IFERROR(VLOOKUP(C56,'[3]order Subzone'!$BP$5:$BR$242,3,0),"0")</f>
        <v>151</v>
      </c>
      <c r="S56" s="5"/>
      <c r="T56" s="5" t="str">
        <f>IF(R56&gt;=144,"2000",IF(R56&gt;=132,"1500",IF(R56&gt;=120,"750",0)))</f>
        <v>2000</v>
      </c>
      <c r="U56" s="5">
        <f t="shared" si="4"/>
        <v>2000</v>
      </c>
      <c r="V56" t="str">
        <f>VLOOKUP(C56,[5]Sheet1!A$5:B$162,2,0)</f>
        <v>UG224</v>
      </c>
    </row>
    <row r="57" spans="1:22" x14ac:dyDescent="0.35">
      <c r="A57" s="6" t="s">
        <v>737</v>
      </c>
      <c r="B57" s="6" t="s">
        <v>738</v>
      </c>
      <c r="C57" s="176"/>
      <c r="D57" s="17">
        <v>337</v>
      </c>
      <c r="E57" s="189"/>
      <c r="F57" s="6">
        <v>0.3</v>
      </c>
      <c r="G57" s="182">
        <f>(IFERROR(VLOOKUP(C57,'[3]order Subzone'!$A$6:$C$123,3,0),"0"))/100000</f>
        <v>0</v>
      </c>
      <c r="H57" s="183" t="e">
        <f t="shared" si="0"/>
        <v>#DIV/0!</v>
      </c>
      <c r="I57" s="184">
        <f>(IFERROR(VLOOKUP(D57,[3]prim!$P$6:$Q$353,2,0),"0"))/100000</f>
        <v>0.15617288135593221</v>
      </c>
      <c r="J57" s="185">
        <f t="shared" si="1"/>
        <v>0.52057627118644079</v>
      </c>
      <c r="K57" s="186">
        <f>(IFERROR(VLOOKUP(D57,[3]prim!$X$6:$Y$1048563,2,0),"0"))/100000</f>
        <v>0.15617288135593221</v>
      </c>
      <c r="L57" s="185">
        <f t="shared" si="2"/>
        <v>0.52057627118644079</v>
      </c>
      <c r="M57" s="187" t="e">
        <f t="shared" si="6"/>
        <v>#DIV/0!</v>
      </c>
      <c r="N57" s="188"/>
      <c r="O57" s="188"/>
      <c r="P57" s="228"/>
      <c r="Q57" s="5"/>
      <c r="R57" s="5"/>
      <c r="S57" s="5"/>
      <c r="T57" s="5"/>
      <c r="U57" s="5"/>
    </row>
    <row r="58" spans="1:22" x14ac:dyDescent="0.35">
      <c r="A58" s="6" t="s">
        <v>737</v>
      </c>
      <c r="B58" s="6" t="s">
        <v>738</v>
      </c>
      <c r="C58" s="176"/>
      <c r="D58" s="17">
        <v>333</v>
      </c>
      <c r="E58" s="189"/>
      <c r="F58" s="6">
        <v>0.6</v>
      </c>
      <c r="G58" s="182">
        <f>(IFERROR(VLOOKUP(C58,'[3]order Subzone'!$A$6:$C$123,3,0),"0"))/100000</f>
        <v>0</v>
      </c>
      <c r="H58" s="183" t="e">
        <f t="shared" si="0"/>
        <v>#DIV/0!</v>
      </c>
      <c r="I58" s="184">
        <f>(IFERROR(VLOOKUP(D58,[3]prim!$P$6:$Q$353,2,0),"0"))/100000</f>
        <v>0.1377477966101695</v>
      </c>
      <c r="J58" s="185">
        <f t="shared" si="1"/>
        <v>0.22957966101694918</v>
      </c>
      <c r="K58" s="186">
        <f>(IFERROR(VLOOKUP(D58,[3]prim!$X$6:$Y$1048563,2,0),"0"))/100000</f>
        <v>0.1377477966101695</v>
      </c>
      <c r="L58" s="185">
        <f t="shared" si="2"/>
        <v>0.22957966101694918</v>
      </c>
      <c r="M58" s="187" t="e">
        <f t="shared" si="6"/>
        <v>#DIV/0!</v>
      </c>
      <c r="N58" s="188"/>
      <c r="O58" s="188"/>
      <c r="P58" s="228"/>
      <c r="Q58" s="5"/>
      <c r="R58" s="5"/>
      <c r="S58" s="5"/>
      <c r="T58" s="5"/>
      <c r="U58" s="5"/>
    </row>
    <row r="59" spans="1:22" x14ac:dyDescent="0.35">
      <c r="A59" s="6" t="s">
        <v>737</v>
      </c>
      <c r="B59" s="6" t="s">
        <v>738</v>
      </c>
      <c r="C59" s="176"/>
      <c r="D59" s="17">
        <v>336</v>
      </c>
      <c r="E59" s="189"/>
      <c r="F59" s="6">
        <v>1.5</v>
      </c>
      <c r="G59" s="182">
        <f>(IFERROR(VLOOKUP(C59,'[3]order Subzone'!$A$6:$C$123,3,0),"0"))/100000</f>
        <v>0</v>
      </c>
      <c r="H59" s="183" t="e">
        <f t="shared" si="0"/>
        <v>#DIV/0!</v>
      </c>
      <c r="I59" s="184">
        <f>(IFERROR(VLOOKUP(D59,[3]prim!$P$6:$Q$353,2,0),"0"))/100000</f>
        <v>1.5400245762711871</v>
      </c>
      <c r="J59" s="185">
        <f t="shared" si="1"/>
        <v>1.026683050847458</v>
      </c>
      <c r="K59" s="186">
        <f>(IFERROR(VLOOKUP(D59,[3]prim!$X$6:$Y$1048563,2,0),"0"))/100000</f>
        <v>1.5400245762711871</v>
      </c>
      <c r="L59" s="185">
        <f t="shared" si="2"/>
        <v>1.026683050847458</v>
      </c>
      <c r="M59" s="187" t="e">
        <f t="shared" si="6"/>
        <v>#DIV/0!</v>
      </c>
      <c r="N59" s="188">
        <f>IF(J59 &gt;= 50%,  (I59) * 0.0075, 0)*10^5</f>
        <v>1155.0184322033904</v>
      </c>
      <c r="O59" s="188">
        <f>IF(L59 &gt;= 100%,  (K59) * 0.01, 0)*10^5</f>
        <v>1540.024576271187</v>
      </c>
      <c r="P59" s="228">
        <f>SUBTOTAL(9,N59:O59)</f>
        <v>2695.0430084745776</v>
      </c>
      <c r="Q59" s="5"/>
      <c r="R59" s="5"/>
      <c r="S59" s="5"/>
      <c r="T59" s="5"/>
      <c r="U59" s="5"/>
    </row>
    <row r="60" spans="1:22" x14ac:dyDescent="0.35">
      <c r="A60" s="6" t="s">
        <v>737</v>
      </c>
      <c r="B60" s="6" t="s">
        <v>738</v>
      </c>
      <c r="C60" s="176"/>
      <c r="D60" s="17">
        <v>346</v>
      </c>
      <c r="E60" s="189"/>
      <c r="F60" s="6">
        <v>0.15</v>
      </c>
      <c r="G60" s="182">
        <f>(IFERROR(VLOOKUP(C60,'[3]order Subzone'!$A$6:$C$123,3,0),"0"))/100000</f>
        <v>0</v>
      </c>
      <c r="H60" s="183" t="e">
        <f>(G60/E60)</f>
        <v>#DIV/0!</v>
      </c>
      <c r="I60" s="184">
        <f>(IFERROR(VLOOKUP(D60,[3]prim!$P$6:$Q$353,2,0),"0"))/100000</f>
        <v>0.18255406779661018</v>
      </c>
      <c r="J60" s="185">
        <f>I60/F60</f>
        <v>1.217027118644068</v>
      </c>
      <c r="K60" s="186">
        <f>(IFERROR(VLOOKUP(D60,[3]prim!$X$6:$Y$1048563,2,0),"0"))/100000</f>
        <v>0.18255406779661018</v>
      </c>
      <c r="L60" s="185">
        <f>(K60/F60)</f>
        <v>1.217027118644068</v>
      </c>
      <c r="M60" s="187" t="e">
        <f t="shared" si="6"/>
        <v>#DIV/0!</v>
      </c>
      <c r="N60" s="188"/>
      <c r="O60" s="188"/>
      <c r="P60" s="228"/>
      <c r="Q60" s="5"/>
      <c r="R60" s="5"/>
      <c r="S60" s="5"/>
      <c r="T60" s="5"/>
      <c r="U60" s="5"/>
    </row>
    <row r="61" spans="1:22" x14ac:dyDescent="0.35">
      <c r="A61" s="6" t="s">
        <v>737</v>
      </c>
      <c r="B61" s="6" t="s">
        <v>738</v>
      </c>
      <c r="C61" s="176"/>
      <c r="D61" s="17"/>
      <c r="E61" s="189"/>
      <c r="F61" s="6">
        <v>0.15</v>
      </c>
      <c r="G61" s="182">
        <f>(IFERROR(VLOOKUP(C61,'[3]order Subzone'!$A$6:$C$123,3,0),"0"))/100000</f>
        <v>0</v>
      </c>
      <c r="H61" s="183" t="e">
        <f t="shared" si="0"/>
        <v>#DIV/0!</v>
      </c>
      <c r="I61" s="184">
        <f>(IFERROR(VLOOKUP(D61,[3]prim!$P$6:$Q$353,2,0),"0"))/100000</f>
        <v>0</v>
      </c>
      <c r="J61" s="185">
        <f t="shared" si="1"/>
        <v>0</v>
      </c>
      <c r="K61" s="186">
        <f>(IFERROR(VLOOKUP(D61,[3]prim!$X$6:$Y$1048563,2,0),"0"))/100000</f>
        <v>0</v>
      </c>
      <c r="L61" s="185">
        <f t="shared" si="2"/>
        <v>0</v>
      </c>
      <c r="M61" s="187" t="e">
        <f t="shared" si="6"/>
        <v>#DIV/0!</v>
      </c>
      <c r="N61" s="188"/>
      <c r="O61" s="188"/>
      <c r="P61" s="228"/>
      <c r="Q61" s="5"/>
      <c r="R61" s="5"/>
      <c r="S61" s="5"/>
      <c r="T61" s="5"/>
      <c r="U61" s="5"/>
    </row>
    <row r="62" spans="1:22" x14ac:dyDescent="0.35">
      <c r="A62" s="6" t="s">
        <v>737</v>
      </c>
      <c r="B62" s="6" t="s">
        <v>738</v>
      </c>
      <c r="C62" s="176"/>
      <c r="D62" s="17"/>
      <c r="E62" s="189"/>
      <c r="F62" s="6">
        <v>0.15</v>
      </c>
      <c r="G62" s="182">
        <f>(IFERROR(VLOOKUP(C62,'[3]order Subzone'!$A$6:$C$123,3,0),"0"))/100000</f>
        <v>0</v>
      </c>
      <c r="H62" s="183" t="e">
        <f t="shared" si="0"/>
        <v>#DIV/0!</v>
      </c>
      <c r="I62" s="184">
        <f>(IFERROR(VLOOKUP(D62,[3]prim!$P$6:$Q$353,2,0),"0"))/100000</f>
        <v>0</v>
      </c>
      <c r="J62" s="185">
        <f t="shared" si="1"/>
        <v>0</v>
      </c>
      <c r="K62" s="186">
        <f>(IFERROR(VLOOKUP(D62,[3]prim!$X$6:$Y$1048563,2,0),"0"))/100000</f>
        <v>0</v>
      </c>
      <c r="L62" s="185">
        <f t="shared" si="2"/>
        <v>0</v>
      </c>
      <c r="M62" s="187" t="e">
        <f t="shared" si="6"/>
        <v>#DIV/0!</v>
      </c>
      <c r="N62" s="188"/>
      <c r="O62" s="188"/>
      <c r="P62" s="228"/>
      <c r="Q62" s="5"/>
      <c r="R62" s="5"/>
      <c r="S62" s="5"/>
      <c r="T62" s="5"/>
      <c r="U62" s="5"/>
    </row>
    <row r="63" spans="1:22" x14ac:dyDescent="0.35">
      <c r="A63" s="6" t="s">
        <v>737</v>
      </c>
      <c r="B63" s="6" t="s">
        <v>738</v>
      </c>
      <c r="C63" s="176">
        <v>1231</v>
      </c>
      <c r="D63" s="17">
        <v>738</v>
      </c>
      <c r="E63" s="189">
        <v>3.6</v>
      </c>
      <c r="F63" s="6">
        <v>1.5</v>
      </c>
      <c r="G63" s="182">
        <f>(IFERROR(VLOOKUP(C63,'[3]order Subzone'!$A$6:$C$123,3,0),"0"))/100000</f>
        <v>2.1506340999999933</v>
      </c>
      <c r="H63" s="183">
        <f t="shared" si="0"/>
        <v>0.59739836111110922</v>
      </c>
      <c r="I63" s="184">
        <f>(IFERROR(VLOOKUP(D63,[3]prim!$P$6:$Q$353,2,0),"0"))/100000</f>
        <v>1.7303958474576278</v>
      </c>
      <c r="J63" s="185">
        <f t="shared" si="1"/>
        <v>1.1535972316384184</v>
      </c>
      <c r="K63" s="186">
        <f>(IFERROR(VLOOKUP(D63,[3]prim!$X$6:$Y$1048563,2,0),"0"))/100000</f>
        <v>1.7303958474576278</v>
      </c>
      <c r="L63" s="185">
        <f t="shared" si="2"/>
        <v>1.1535972316384184</v>
      </c>
      <c r="M63" s="187" t="b">
        <f t="shared" si="6"/>
        <v>0</v>
      </c>
      <c r="N63" s="188">
        <f>IF(J63 &gt;= 50%,  (I63) * 0.0075, 0)*10^5</f>
        <v>1297.7968855932208</v>
      </c>
      <c r="O63" s="188">
        <f>IF(L63 &gt;= 100%,  (K63) * 0.01, 0)*10^5</f>
        <v>1730.395847457628</v>
      </c>
      <c r="P63" s="228">
        <f>SUBTOTAL(9,N63:O63)</f>
        <v>3028.1927330508488</v>
      </c>
      <c r="Q63" s="5">
        <f>IFERROR(VLOOKUP(C63,'[3]order Subzone'!$BE$5:$BG$209,3,0),"0")</f>
        <v>31</v>
      </c>
      <c r="R63" s="5">
        <f>IFERROR(VLOOKUP(C63,'[3]order Subzone'!$BP$5:$BR$242,3,0),"0")</f>
        <v>132</v>
      </c>
      <c r="S63" s="5" t="str">
        <f>IF(Q63&gt;=60,"2000",IF(Q63&gt;=40,"1500",IF(Q63&gt;=30,"750",0)))</f>
        <v>750</v>
      </c>
      <c r="T63" s="5" t="str">
        <f>IF(R63&gt;=144,"2000",IF(R63&gt;=132,"1500",IF(R63&gt;=120,"750",0)))</f>
        <v>1500</v>
      </c>
      <c r="U63" s="5">
        <f t="shared" si="4"/>
        <v>2250</v>
      </c>
      <c r="V63" t="str">
        <f>VLOOKUP(C63,[5]Sheet1!A$5:B$162,2,0)</f>
        <v>UG236</v>
      </c>
    </row>
    <row r="64" spans="1:22" x14ac:dyDescent="0.35">
      <c r="A64" s="6" t="s">
        <v>737</v>
      </c>
      <c r="B64" s="6" t="s">
        <v>738</v>
      </c>
      <c r="C64" s="176"/>
      <c r="D64" s="17">
        <v>708</v>
      </c>
      <c r="E64" s="189"/>
      <c r="F64" s="6">
        <v>0.25</v>
      </c>
      <c r="G64" s="182">
        <f>(IFERROR(VLOOKUP(C64,'[3]order Subzone'!$A$6:$C$123,3,0),"0"))/100000</f>
        <v>0</v>
      </c>
      <c r="H64" s="183" t="e">
        <f t="shared" si="0"/>
        <v>#DIV/0!</v>
      </c>
      <c r="I64" s="184">
        <f>(IFERROR(VLOOKUP(D64,[3]prim!$P$6:$Q$353,2,0),"0"))/100000</f>
        <v>0.18040576271186445</v>
      </c>
      <c r="J64" s="185">
        <f t="shared" si="1"/>
        <v>0.72162305084745781</v>
      </c>
      <c r="K64" s="186">
        <f>(IFERROR(VLOOKUP(D64,[3]prim!$X$6:$Y$1048563,2,0),"0"))/100000</f>
        <v>0.18040576271186445</v>
      </c>
      <c r="L64" s="185">
        <f t="shared" si="2"/>
        <v>0.72162305084745781</v>
      </c>
      <c r="M64" s="187" t="e">
        <f t="shared" si="6"/>
        <v>#DIV/0!</v>
      </c>
      <c r="N64" s="188"/>
      <c r="O64" s="188"/>
      <c r="P64" s="228"/>
      <c r="Q64" s="5"/>
      <c r="R64" s="5"/>
      <c r="S64" s="5"/>
      <c r="T64" s="5"/>
      <c r="U64" s="5"/>
    </row>
    <row r="65" spans="1:22" x14ac:dyDescent="0.35">
      <c r="A65" s="6" t="s">
        <v>737</v>
      </c>
      <c r="B65" s="6" t="s">
        <v>738</v>
      </c>
      <c r="C65" s="176"/>
      <c r="D65" s="17">
        <v>335</v>
      </c>
      <c r="E65" s="189"/>
      <c r="F65" s="6">
        <v>0.25</v>
      </c>
      <c r="G65" s="182">
        <f>(IFERROR(VLOOKUP(C65,'[3]order Subzone'!$A$6:$C$123,3,0),"0"))/100000</f>
        <v>0</v>
      </c>
      <c r="H65" s="183" t="e">
        <f t="shared" si="0"/>
        <v>#DIV/0!</v>
      </c>
      <c r="I65" s="184">
        <f>(IFERROR(VLOOKUP(D65,[3]prim!$P$6:$Q$353,2,0),"0"))/100000</f>
        <v>0.19440610169491526</v>
      </c>
      <c r="J65" s="185">
        <f t="shared" si="1"/>
        <v>0.77762440677966105</v>
      </c>
      <c r="K65" s="186">
        <f>(IFERROR(VLOOKUP(D65,[3]prim!$X$6:$Y$1048563,2,0),"0"))/100000</f>
        <v>0.19440610169491526</v>
      </c>
      <c r="L65" s="185">
        <f t="shared" si="2"/>
        <v>0.77762440677966105</v>
      </c>
      <c r="M65" s="187" t="e">
        <f t="shared" si="6"/>
        <v>#DIV/0!</v>
      </c>
      <c r="N65" s="188"/>
      <c r="O65" s="188"/>
      <c r="P65" s="228"/>
      <c r="Q65" s="5"/>
      <c r="R65" s="5"/>
      <c r="S65" s="5"/>
      <c r="T65" s="5"/>
      <c r="U65" s="5"/>
    </row>
    <row r="66" spans="1:22" x14ac:dyDescent="0.35">
      <c r="A66" s="6" t="s">
        <v>737</v>
      </c>
      <c r="B66" s="6" t="s">
        <v>738</v>
      </c>
      <c r="C66" s="176">
        <v>1393</v>
      </c>
      <c r="D66" s="17">
        <v>579</v>
      </c>
      <c r="E66" s="189">
        <v>2.25</v>
      </c>
      <c r="F66" s="6">
        <v>0.15</v>
      </c>
      <c r="G66" s="182">
        <f>(IFERROR(VLOOKUP(C66,'[3]order Subzone'!$A$6:$C$123,3,0),"0"))/100000</f>
        <v>2.3591951999999976</v>
      </c>
      <c r="H66" s="183">
        <f t="shared" si="0"/>
        <v>1.0485311999999989</v>
      </c>
      <c r="I66" s="184">
        <f>(IFERROR(VLOOKUP(D66,[3]prim!$P$6:$Q$353,2,0),"0"))/100000</f>
        <v>0.1581528813559322</v>
      </c>
      <c r="J66" s="185">
        <f t="shared" si="1"/>
        <v>1.0543525423728815</v>
      </c>
      <c r="K66" s="186">
        <f>(IFERROR(VLOOKUP(D66,[3]prim!$X$6:$Y$1048563,2,0),"0"))/100000</f>
        <v>0.1581528813559322</v>
      </c>
      <c r="L66" s="185">
        <f t="shared" si="2"/>
        <v>1.0543525423728815</v>
      </c>
      <c r="M66" s="187"/>
      <c r="N66" s="188"/>
      <c r="O66" s="188"/>
      <c r="P66" s="228"/>
      <c r="Q66" s="5">
        <f>IFERROR(VLOOKUP(C66,'[3]order Subzone'!$BE$5:$BG$209,3,0),"0")</f>
        <v>20</v>
      </c>
      <c r="R66" s="5">
        <f>IFERROR(VLOOKUP(C66,'[3]order Subzone'!$BP$5:$BR$242,3,0),"0")</f>
        <v>148</v>
      </c>
      <c r="S66" s="5"/>
      <c r="T66" s="5" t="str">
        <f>IF(R66&gt;=144,"2000",IF(R66&gt;=132,"1500",IF(R66&gt;=120,"750",0)))</f>
        <v>2000</v>
      </c>
      <c r="U66" s="5">
        <f t="shared" si="4"/>
        <v>2000</v>
      </c>
      <c r="V66" t="str">
        <f>VLOOKUP(C66,[5]Sheet1!A$5:B$162,2,0)</f>
        <v>(blank)</v>
      </c>
    </row>
    <row r="67" spans="1:22" x14ac:dyDescent="0.35">
      <c r="A67" s="6" t="s">
        <v>737</v>
      </c>
      <c r="B67" s="6" t="s">
        <v>738</v>
      </c>
      <c r="C67" s="176"/>
      <c r="D67" s="17"/>
      <c r="E67" s="189"/>
      <c r="F67" s="6">
        <v>0.2</v>
      </c>
      <c r="G67" s="182">
        <f>(IFERROR(VLOOKUP(C67,'[3]order Subzone'!$A$6:$C$123,3,0),"0"))/100000</f>
        <v>0</v>
      </c>
      <c r="H67" s="183" t="e">
        <f t="shared" si="0"/>
        <v>#DIV/0!</v>
      </c>
      <c r="I67" s="184">
        <f>(IFERROR(VLOOKUP(D67,[3]prim!$P$6:$Q$353,2,0),"0"))/100000</f>
        <v>0</v>
      </c>
      <c r="J67" s="185">
        <f t="shared" si="1"/>
        <v>0</v>
      </c>
      <c r="K67" s="186">
        <f>(IFERROR(VLOOKUP(D67,[3]prim!$X$6:$Y$1048563,2,0),"0"))/100000</f>
        <v>0</v>
      </c>
      <c r="L67" s="185">
        <f t="shared" si="2"/>
        <v>0</v>
      </c>
      <c r="M67" s="187" t="e">
        <f t="shared" ref="M67:M107" si="7">IF(H67&gt;=120%,"5000",IF(H67&gt;=110%,"3000",IF(H67&gt;=100%,"2000")))</f>
        <v>#DIV/0!</v>
      </c>
      <c r="N67" s="188"/>
      <c r="O67" s="188"/>
      <c r="P67" s="228"/>
      <c r="Q67" s="5"/>
      <c r="R67" s="5"/>
      <c r="S67" s="5"/>
      <c r="T67" s="5"/>
      <c r="U67" s="5"/>
    </row>
    <row r="68" spans="1:22" x14ac:dyDescent="0.35">
      <c r="A68" s="6" t="s">
        <v>737</v>
      </c>
      <c r="B68" s="6" t="s">
        <v>738</v>
      </c>
      <c r="C68" s="176"/>
      <c r="D68" s="17">
        <v>259</v>
      </c>
      <c r="E68" s="189"/>
      <c r="F68" s="6">
        <v>0.15</v>
      </c>
      <c r="G68" s="182">
        <f>(IFERROR(VLOOKUP(C68,'[3]order Subzone'!$A$6:$C$123,3,0),"0"))/100000</f>
        <v>0</v>
      </c>
      <c r="H68" s="183" t="e">
        <f t="shared" ref="H68:H131" si="8">(G68/E68)</f>
        <v>#DIV/0!</v>
      </c>
      <c r="I68" s="184">
        <f>(IFERROR(VLOOKUP(D68,[3]prim!$P$6:$Q$353,2,0),"0"))/100000</f>
        <v>0.28995762711864409</v>
      </c>
      <c r="J68" s="185">
        <f t="shared" ref="J68:J131" si="9">I68/F68</f>
        <v>1.9330508474576273</v>
      </c>
      <c r="K68" s="186">
        <f>(IFERROR(VLOOKUP(D68,[3]prim!$X$6:$Y$1048563,2,0),"0"))/100000</f>
        <v>0.28995762711864409</v>
      </c>
      <c r="L68" s="185">
        <f t="shared" ref="L68:L131" si="10">(K68/F68)</f>
        <v>1.9330508474576273</v>
      </c>
      <c r="M68" s="187" t="e">
        <f t="shared" si="7"/>
        <v>#DIV/0!</v>
      </c>
      <c r="N68" s="188"/>
      <c r="O68" s="188"/>
      <c r="P68" s="228"/>
      <c r="Q68" s="5"/>
      <c r="R68" s="5"/>
      <c r="S68" s="5"/>
      <c r="T68" s="5"/>
      <c r="U68" s="5"/>
    </row>
    <row r="69" spans="1:22" x14ac:dyDescent="0.35">
      <c r="A69" s="6" t="s">
        <v>737</v>
      </c>
      <c r="B69" s="6" t="s">
        <v>738</v>
      </c>
      <c r="C69" s="176"/>
      <c r="D69" s="17">
        <v>345</v>
      </c>
      <c r="E69" s="189"/>
      <c r="F69" s="6">
        <v>0.15</v>
      </c>
      <c r="G69" s="182">
        <f>(IFERROR(VLOOKUP(C69,'[3]order Subzone'!$A$6:$C$123,3,0),"0"))/100000</f>
        <v>0</v>
      </c>
      <c r="H69" s="183" t="e">
        <f t="shared" si="8"/>
        <v>#DIV/0!</v>
      </c>
      <c r="I69" s="184">
        <f>(IFERROR(VLOOKUP(D69,[3]prim!$P$6:$Q$353,2,0),"0"))/100000</f>
        <v>0.32944677966101699</v>
      </c>
      <c r="J69" s="185">
        <f t="shared" si="9"/>
        <v>2.1963118644067801</v>
      </c>
      <c r="K69" s="186">
        <f>(IFERROR(VLOOKUP(D69,[3]prim!$X$6:$Y$1048563,2,0),"0"))/100000</f>
        <v>0.32944677966101699</v>
      </c>
      <c r="L69" s="185">
        <f t="shared" si="10"/>
        <v>2.1963118644067801</v>
      </c>
      <c r="M69" s="187" t="e">
        <f t="shared" si="7"/>
        <v>#DIV/0!</v>
      </c>
      <c r="N69" s="188"/>
      <c r="O69" s="188"/>
      <c r="P69" s="228"/>
      <c r="Q69" s="5"/>
      <c r="R69" s="5"/>
      <c r="S69" s="5"/>
      <c r="T69" s="5"/>
      <c r="U69" s="5"/>
    </row>
    <row r="70" spans="1:22" x14ac:dyDescent="0.35">
      <c r="A70" s="6" t="s">
        <v>737</v>
      </c>
      <c r="B70" s="6" t="s">
        <v>738</v>
      </c>
      <c r="C70" s="176"/>
      <c r="D70" s="17">
        <v>258</v>
      </c>
      <c r="E70" s="189"/>
      <c r="F70" s="6">
        <v>0.15</v>
      </c>
      <c r="G70" s="182">
        <f>(IFERROR(VLOOKUP(C70,'[3]order Subzone'!$A$6:$C$123,3,0),"0"))/100000</f>
        <v>0</v>
      </c>
      <c r="H70" s="183" t="e">
        <f>(G70/E70)</f>
        <v>#DIV/0!</v>
      </c>
      <c r="I70" s="184">
        <f>(IFERROR(VLOOKUP(D70,[3]prim!$P$6:$Q$353,2,0),"0"))/100000</f>
        <v>0.14428576271186441</v>
      </c>
      <c r="J70" s="185">
        <f>I70/F70</f>
        <v>0.96190508474576275</v>
      </c>
      <c r="K70" s="186">
        <f>(IFERROR(VLOOKUP(D70,[3]prim!$X$6:$Y$1048563,2,0),"0"))/100000</f>
        <v>0.14428576271186441</v>
      </c>
      <c r="L70" s="185">
        <f>(K70/F70)</f>
        <v>0.96190508474576275</v>
      </c>
      <c r="M70" s="187" t="e">
        <f t="shared" si="7"/>
        <v>#DIV/0!</v>
      </c>
      <c r="N70" s="188"/>
      <c r="O70" s="188"/>
      <c r="P70" s="228"/>
      <c r="Q70" s="5"/>
      <c r="R70" s="5"/>
      <c r="S70" s="5"/>
      <c r="T70" s="5"/>
      <c r="U70" s="5"/>
    </row>
    <row r="71" spans="1:22" x14ac:dyDescent="0.35">
      <c r="A71" s="6" t="s">
        <v>737</v>
      </c>
      <c r="B71" s="6" t="s">
        <v>738</v>
      </c>
      <c r="C71" s="176"/>
      <c r="D71" s="17">
        <v>582</v>
      </c>
      <c r="E71" s="189"/>
      <c r="F71" s="6">
        <v>1.1000000000000001</v>
      </c>
      <c r="G71" s="182">
        <f>(IFERROR(VLOOKUP(C71,'[3]order Subzone'!$A$6:$C$123,3,0),"0"))/100000</f>
        <v>0</v>
      </c>
      <c r="H71" s="183" t="e">
        <f t="shared" si="8"/>
        <v>#DIV/0!</v>
      </c>
      <c r="I71" s="184">
        <f>(IFERROR(VLOOKUP(D71,[3]prim!$P$6:$Q$353,2,0),"0"))/100000</f>
        <v>0.98870033898305132</v>
      </c>
      <c r="J71" s="185">
        <f t="shared" si="9"/>
        <v>0.89881848998459202</v>
      </c>
      <c r="K71" s="186">
        <f>(IFERROR(VLOOKUP(D71,[3]prim!$X$6:$Y$1048563,2,0),"0"))/100000</f>
        <v>0.98870033898305132</v>
      </c>
      <c r="L71" s="185">
        <f t="shared" si="10"/>
        <v>0.89881848998459202</v>
      </c>
      <c r="M71" s="187" t="e">
        <f t="shared" si="7"/>
        <v>#DIV/0!</v>
      </c>
      <c r="N71" s="188"/>
      <c r="O71" s="188"/>
      <c r="P71" s="228"/>
      <c r="Q71" s="5"/>
      <c r="R71" s="5"/>
      <c r="S71" s="5"/>
      <c r="T71" s="5"/>
      <c r="U71" s="5"/>
    </row>
    <row r="72" spans="1:22" x14ac:dyDescent="0.35">
      <c r="A72" s="6" t="s">
        <v>737</v>
      </c>
      <c r="B72" s="6" t="s">
        <v>738</v>
      </c>
      <c r="C72" s="176">
        <v>342</v>
      </c>
      <c r="D72" s="17"/>
      <c r="E72" s="189">
        <v>3.6</v>
      </c>
      <c r="F72" s="6">
        <v>0</v>
      </c>
      <c r="G72" s="182">
        <f>(IFERROR(VLOOKUP(C72,'[3]order Subzone'!$A$6:$C$123,3,0),"0"))/100000</f>
        <v>3.5165096999999821</v>
      </c>
      <c r="H72" s="183">
        <f t="shared" si="8"/>
        <v>0.97680824999999505</v>
      </c>
      <c r="I72" s="184">
        <f>(IFERROR(VLOOKUP(D72,[3]prim!$P$6:$Q$353,2,0),"0"))/100000</f>
        <v>0</v>
      </c>
      <c r="J72" s="185" t="e">
        <f t="shared" si="9"/>
        <v>#DIV/0!</v>
      </c>
      <c r="K72" s="186">
        <f>(IFERROR(VLOOKUP(D72,[3]prim!$X$6:$Y$1048563,2,0),"0"))/100000</f>
        <v>0</v>
      </c>
      <c r="L72" s="185" t="e">
        <f t="shared" si="10"/>
        <v>#DIV/0!</v>
      </c>
      <c r="M72" s="187" t="b">
        <f t="shared" si="7"/>
        <v>0</v>
      </c>
      <c r="N72" s="188"/>
      <c r="O72" s="188"/>
      <c r="P72" s="228"/>
      <c r="Q72" s="5">
        <f>IFERROR(VLOOKUP(C72,'[3]order Subzone'!$BE$5:$BG$209,3,0),"0")</f>
        <v>32</v>
      </c>
      <c r="R72" s="5">
        <f>IFERROR(VLOOKUP(C72,'[3]order Subzone'!$BP$5:$BR$242,3,0),"0")</f>
        <v>193</v>
      </c>
      <c r="S72" s="5" t="str">
        <f>IF(Q72&gt;=60,"2000",IF(Q72&gt;=40,"1500",IF(Q72&gt;=30,"750",0)))</f>
        <v>750</v>
      </c>
      <c r="T72" s="5" t="str">
        <f>IF(R72&gt;=144,"2000",IF(R72&gt;=132,"1500",IF(R72&gt;=120,"750",0)))</f>
        <v>2000</v>
      </c>
      <c r="U72" s="5">
        <f t="shared" ref="U72:U135" si="11">T72+S72+M72</f>
        <v>2750</v>
      </c>
      <c r="V72" t="str">
        <f>VLOOKUP(C72,[5]Sheet1!A$5:B$162,2,0)</f>
        <v>UG84</v>
      </c>
    </row>
    <row r="73" spans="1:22" x14ac:dyDescent="0.35">
      <c r="A73" s="6" t="s">
        <v>737</v>
      </c>
      <c r="B73" s="6" t="s">
        <v>738</v>
      </c>
      <c r="C73" s="176"/>
      <c r="D73" s="17"/>
      <c r="E73" s="189"/>
      <c r="F73" s="6">
        <v>0.75</v>
      </c>
      <c r="G73" s="182">
        <f>(IFERROR(VLOOKUP(C73,'[3]order Subzone'!$A$6:$C$123,3,0),"0"))/100000</f>
        <v>0</v>
      </c>
      <c r="H73" s="183" t="e">
        <f t="shared" si="8"/>
        <v>#DIV/0!</v>
      </c>
      <c r="I73" s="184">
        <f>(IFERROR(VLOOKUP(D73,[3]prim!$P$6:$Q$353,2,0),"0"))/100000</f>
        <v>0</v>
      </c>
      <c r="J73" s="185">
        <f t="shared" si="9"/>
        <v>0</v>
      </c>
      <c r="K73" s="186">
        <f>(IFERROR(VLOOKUP(D73,[3]prim!$X$6:$Y$1048563,2,0),"0"))/100000</f>
        <v>0</v>
      </c>
      <c r="L73" s="185">
        <f t="shared" si="10"/>
        <v>0</v>
      </c>
      <c r="M73" s="187" t="e">
        <f t="shared" si="7"/>
        <v>#DIV/0!</v>
      </c>
      <c r="N73" s="188"/>
      <c r="O73" s="188"/>
      <c r="P73" s="228"/>
      <c r="Q73" s="5"/>
      <c r="R73" s="5"/>
      <c r="S73" s="5"/>
      <c r="T73" s="5"/>
      <c r="U73" s="5"/>
    </row>
    <row r="74" spans="1:22" x14ac:dyDescent="0.35">
      <c r="A74" s="6" t="s">
        <v>737</v>
      </c>
      <c r="B74" s="6" t="s">
        <v>738</v>
      </c>
      <c r="C74" s="176"/>
      <c r="D74" s="17">
        <v>261</v>
      </c>
      <c r="E74" s="189"/>
      <c r="F74" s="6">
        <v>1.5</v>
      </c>
      <c r="G74" s="182">
        <f>(IFERROR(VLOOKUP(C74,'[3]order Subzone'!$A$6:$C$123,3,0),"0"))/100000</f>
        <v>0</v>
      </c>
      <c r="H74" s="183" t="e">
        <f t="shared" si="8"/>
        <v>#DIV/0!</v>
      </c>
      <c r="I74" s="184">
        <f>(IFERROR(VLOOKUP(D74,[3]prim!$P$6:$Q$353,2,0),"0"))/100000</f>
        <v>1.684276271186441</v>
      </c>
      <c r="J74" s="185">
        <f t="shared" si="9"/>
        <v>1.1228508474576273</v>
      </c>
      <c r="K74" s="186">
        <f>(IFERROR(VLOOKUP(D74,[3]prim!$X$6:$Y$1048563,2,0),"0"))/100000</f>
        <v>1.684276271186441</v>
      </c>
      <c r="L74" s="185">
        <f t="shared" si="10"/>
        <v>1.1228508474576273</v>
      </c>
      <c r="M74" s="187" t="e">
        <f t="shared" si="7"/>
        <v>#DIV/0!</v>
      </c>
      <c r="N74" s="188">
        <f>IF(J74 &gt;= 50%,  (I74) * 0.0075, 0)*10^5</f>
        <v>1263.2072033898307</v>
      </c>
      <c r="O74" s="188">
        <f>IF(L74 &gt;= 100%,  (K74) * 0.01, 0)*10^5</f>
        <v>1684.2762711864409</v>
      </c>
      <c r="P74" s="228">
        <f>SUBTOTAL(9,N74:O74)</f>
        <v>2947.4834745762719</v>
      </c>
      <c r="Q74" s="5"/>
      <c r="R74" s="5"/>
      <c r="S74" s="5"/>
      <c r="T74" s="5"/>
      <c r="U74" s="5"/>
    </row>
    <row r="75" spans="1:22" x14ac:dyDescent="0.35">
      <c r="A75" s="6" t="s">
        <v>737</v>
      </c>
      <c r="B75" s="6" t="s">
        <v>738</v>
      </c>
      <c r="C75" s="176"/>
      <c r="D75" s="17">
        <v>263</v>
      </c>
      <c r="E75" s="189"/>
      <c r="F75" s="6">
        <v>0.3</v>
      </c>
      <c r="G75" s="182">
        <f>(IFERROR(VLOOKUP(C75,'[3]order Subzone'!$A$6:$C$123,3,0),"0"))/100000</f>
        <v>0</v>
      </c>
      <c r="H75" s="183" t="e">
        <f t="shared" si="8"/>
        <v>#DIV/0!</v>
      </c>
      <c r="I75" s="184">
        <f>(IFERROR(VLOOKUP(D75,[3]prim!$P$6:$Q$353,2,0),"0"))/100000</f>
        <v>0.29180542372881357</v>
      </c>
      <c r="J75" s="185">
        <f t="shared" si="9"/>
        <v>0.97268474576271191</v>
      </c>
      <c r="K75" s="186">
        <f>(IFERROR(VLOOKUP(D75,[3]prim!$X$6:$Y$1048563,2,0),"0"))/100000</f>
        <v>0.29180542372881357</v>
      </c>
      <c r="L75" s="185">
        <f t="shared" si="10"/>
        <v>0.97268474576271191</v>
      </c>
      <c r="M75" s="187" t="e">
        <f t="shared" si="7"/>
        <v>#DIV/0!</v>
      </c>
      <c r="N75" s="188"/>
      <c r="O75" s="188"/>
      <c r="P75" s="228"/>
      <c r="Q75" s="5"/>
      <c r="R75" s="5"/>
      <c r="S75" s="5"/>
      <c r="T75" s="5"/>
      <c r="U75" s="5"/>
    </row>
    <row r="76" spans="1:22" x14ac:dyDescent="0.35">
      <c r="A76" s="6" t="s">
        <v>737</v>
      </c>
      <c r="B76" s="6" t="s">
        <v>738</v>
      </c>
      <c r="C76" s="176"/>
      <c r="D76" s="17">
        <v>342</v>
      </c>
      <c r="E76" s="189"/>
      <c r="F76" s="6">
        <v>0.25</v>
      </c>
      <c r="G76" s="182">
        <f>(IFERROR(VLOOKUP(C76,'[3]order Subzone'!$A$6:$C$123,3,0),"0"))/100000</f>
        <v>0</v>
      </c>
      <c r="H76" s="183" t="e">
        <f t="shared" si="8"/>
        <v>#DIV/0!</v>
      </c>
      <c r="I76" s="184">
        <f>(IFERROR(VLOOKUP(D76,[3]prim!$P$6:$Q$353,2,0),"0"))/100000</f>
        <v>0.12173644067796609</v>
      </c>
      <c r="J76" s="185">
        <f t="shared" si="9"/>
        <v>0.48694576271186435</v>
      </c>
      <c r="K76" s="186">
        <f>(IFERROR(VLOOKUP(D76,[3]prim!$X$6:$Y$1048563,2,0),"0"))/100000</f>
        <v>0.12173644067796609</v>
      </c>
      <c r="L76" s="185">
        <f t="shared" si="10"/>
        <v>0.48694576271186435</v>
      </c>
      <c r="M76" s="187" t="e">
        <f t="shared" si="7"/>
        <v>#DIV/0!</v>
      </c>
      <c r="N76" s="188"/>
      <c r="O76" s="188"/>
      <c r="P76" s="228"/>
      <c r="Q76" s="5"/>
      <c r="R76" s="5"/>
      <c r="S76" s="5"/>
      <c r="T76" s="5"/>
      <c r="U76" s="5"/>
    </row>
    <row r="77" spans="1:22" x14ac:dyDescent="0.35">
      <c r="A77" s="6" t="s">
        <v>737</v>
      </c>
      <c r="B77" s="6" t="s">
        <v>738</v>
      </c>
      <c r="C77" s="176"/>
      <c r="D77" s="17">
        <v>369</v>
      </c>
      <c r="E77" s="189"/>
      <c r="F77" s="6">
        <v>0</v>
      </c>
      <c r="G77" s="182">
        <f>(IFERROR(VLOOKUP(C77,'[3]order Subzone'!$A$6:$C$123,3,0),"0"))/100000</f>
        <v>0</v>
      </c>
      <c r="H77" s="183" t="e">
        <f t="shared" si="8"/>
        <v>#DIV/0!</v>
      </c>
      <c r="I77" s="184">
        <f>(IFERROR(VLOOKUP(D77,[3]prim!$P$6:$Q$353,2,0),"0"))/100000</f>
        <v>0</v>
      </c>
      <c r="J77" s="185" t="e">
        <f t="shared" si="9"/>
        <v>#DIV/0!</v>
      </c>
      <c r="K77" s="186">
        <f>(IFERROR(VLOOKUP(D77,[3]prim!$X$6:$Y$1048563,2,0),"0"))/100000</f>
        <v>0</v>
      </c>
      <c r="L77" s="185" t="e">
        <f t="shared" si="10"/>
        <v>#DIV/0!</v>
      </c>
      <c r="M77" s="187" t="e">
        <f t="shared" si="7"/>
        <v>#DIV/0!</v>
      </c>
      <c r="N77" s="188"/>
      <c r="O77" s="188"/>
      <c r="P77" s="228"/>
      <c r="Q77" s="5"/>
      <c r="R77" s="5"/>
      <c r="S77" s="5"/>
      <c r="T77" s="5"/>
      <c r="U77" s="5"/>
    </row>
    <row r="78" spans="1:22" x14ac:dyDescent="0.35">
      <c r="A78" s="6" t="s">
        <v>737</v>
      </c>
      <c r="B78" s="6" t="s">
        <v>738</v>
      </c>
      <c r="C78" s="176"/>
      <c r="D78" s="17">
        <v>341</v>
      </c>
      <c r="E78" s="189"/>
      <c r="F78" s="6">
        <v>0.3</v>
      </c>
      <c r="G78" s="182">
        <f>(IFERROR(VLOOKUP(C78,'[3]order Subzone'!$A$6:$C$123,3,0),"0"))/100000</f>
        <v>0</v>
      </c>
      <c r="H78" s="183" t="e">
        <f t="shared" si="8"/>
        <v>#DIV/0!</v>
      </c>
      <c r="I78" s="184">
        <f>(IFERROR(VLOOKUP(D78,[3]prim!$P$6:$Q$353,2,0),"0"))/100000</f>
        <v>0.2840150847457627</v>
      </c>
      <c r="J78" s="185">
        <f t="shared" si="9"/>
        <v>0.94671694915254234</v>
      </c>
      <c r="K78" s="186">
        <f>(IFERROR(VLOOKUP(D78,[3]prim!$X$6:$Y$1048563,2,0),"0"))/100000</f>
        <v>0.2840150847457627</v>
      </c>
      <c r="L78" s="185">
        <f t="shared" si="10"/>
        <v>0.94671694915254234</v>
      </c>
      <c r="M78" s="187" t="e">
        <f t="shared" si="7"/>
        <v>#DIV/0!</v>
      </c>
      <c r="N78" s="188"/>
      <c r="O78" s="188"/>
      <c r="P78" s="228"/>
      <c r="Q78" s="5"/>
      <c r="R78" s="5"/>
      <c r="S78" s="5"/>
      <c r="T78" s="5"/>
      <c r="U78" s="5"/>
    </row>
    <row r="79" spans="1:22" x14ac:dyDescent="0.35">
      <c r="A79" s="6" t="s">
        <v>737</v>
      </c>
      <c r="B79" s="6" t="s">
        <v>738</v>
      </c>
      <c r="C79" s="176"/>
      <c r="D79" s="17">
        <v>262</v>
      </c>
      <c r="E79" s="189"/>
      <c r="F79" s="6">
        <v>0.25</v>
      </c>
      <c r="G79" s="182">
        <f>(IFERROR(VLOOKUP(C79,'[3]order Subzone'!$A$6:$C$123,3,0),"0"))/100000</f>
        <v>0</v>
      </c>
      <c r="H79" s="183" t="e">
        <f t="shared" si="8"/>
        <v>#DIV/0!</v>
      </c>
      <c r="I79" s="184">
        <f>(IFERROR(VLOOKUP(D79,[3]prim!$P$6:$Q$353,2,0),"0"))/100000</f>
        <v>0</v>
      </c>
      <c r="J79" s="185">
        <f t="shared" si="9"/>
        <v>0</v>
      </c>
      <c r="K79" s="186">
        <f>(IFERROR(VLOOKUP(D79,[3]prim!$X$6:$Y$1048563,2,0),"0"))/100000</f>
        <v>0</v>
      </c>
      <c r="L79" s="185">
        <f t="shared" si="10"/>
        <v>0</v>
      </c>
      <c r="M79" s="187" t="e">
        <f t="shared" si="7"/>
        <v>#DIV/0!</v>
      </c>
      <c r="N79" s="188"/>
      <c r="O79" s="188"/>
      <c r="P79" s="228"/>
      <c r="Q79" s="5"/>
      <c r="R79" s="5"/>
      <c r="S79" s="5"/>
      <c r="T79" s="5"/>
      <c r="U79" s="5"/>
    </row>
    <row r="80" spans="1:22" x14ac:dyDescent="0.35">
      <c r="A80" s="6" t="s">
        <v>737</v>
      </c>
      <c r="B80" s="6" t="s">
        <v>738</v>
      </c>
      <c r="C80" s="176">
        <v>949</v>
      </c>
      <c r="D80" s="17">
        <v>338</v>
      </c>
      <c r="E80" s="189">
        <v>3.25</v>
      </c>
      <c r="F80" s="6">
        <v>1.5</v>
      </c>
      <c r="G80" s="182">
        <f>(IFERROR(VLOOKUP(C80,'[3]order Subzone'!$A$6:$C$123,3,0),"0"))/100000</f>
        <v>3.3015521999999868</v>
      </c>
      <c r="H80" s="183">
        <f>(G80/E80)</f>
        <v>1.0158622153846113</v>
      </c>
      <c r="I80" s="184">
        <f>(IFERROR(VLOOKUP(D80,[3]prim!$P$6:$Q$353,2,0),"0"))/100000</f>
        <v>1.6586893220338985</v>
      </c>
      <c r="J80" s="185">
        <f>I80/F80</f>
        <v>1.1057928813559323</v>
      </c>
      <c r="K80" s="186">
        <f>(IFERROR(VLOOKUP(D80,[3]prim!$X$6:$Y$1048563,2,0),"0"))/100000</f>
        <v>1.6586893220338985</v>
      </c>
      <c r="L80" s="185">
        <f>(K80/F80)</f>
        <v>1.1057928813559323</v>
      </c>
      <c r="M80" s="187" t="str">
        <f t="shared" si="7"/>
        <v>2000</v>
      </c>
      <c r="N80" s="188">
        <f>IF(J80 &gt;= 50%,  (I80) * 0.0075, 0)*10^5</f>
        <v>1244.0169915254237</v>
      </c>
      <c r="O80" s="188">
        <f>IF(L80 &gt;= 100%,  (K80) * 0.01, 0)*10^5</f>
        <v>1658.6893220338984</v>
      </c>
      <c r="P80" s="228">
        <f>SUBTOTAL(9,N80:O80)</f>
        <v>2902.7063135593221</v>
      </c>
      <c r="Q80" s="5">
        <f>IFERROR(VLOOKUP(C80,'[3]order Subzone'!$BE$5:$BG$209,3,0),"0")</f>
        <v>51</v>
      </c>
      <c r="R80" s="5">
        <f>IFERROR(VLOOKUP(C80,'[3]order Subzone'!$BP$5:$BR$242,3,0),"0")</f>
        <v>183</v>
      </c>
      <c r="S80" s="5" t="str">
        <f>IF(Q80&gt;=60,"2000",IF(Q80&gt;=40,"1500",IF(Q80&gt;=30,"750",0)))</f>
        <v>1500</v>
      </c>
      <c r="T80" s="5" t="str">
        <f>IF(R80&gt;=144,"2000",IF(R80&gt;=132,"1500",IF(R80&gt;=120,"750",0)))</f>
        <v>2000</v>
      </c>
      <c r="U80" s="5">
        <f>T80+S80+M80</f>
        <v>5500</v>
      </c>
      <c r="V80" t="str">
        <f>VLOOKUP(C80,[5]Sheet1!A$5:B$162,2,0)</f>
        <v>UG142</v>
      </c>
    </row>
    <row r="81" spans="1:22" x14ac:dyDescent="0.35">
      <c r="A81" s="6" t="s">
        <v>737</v>
      </c>
      <c r="B81" s="6" t="s">
        <v>738</v>
      </c>
      <c r="C81" s="176"/>
      <c r="D81" s="17">
        <v>574</v>
      </c>
      <c r="E81" s="189"/>
      <c r="F81" s="6">
        <v>0.25</v>
      </c>
      <c r="G81" s="182">
        <f>(IFERROR(VLOOKUP(C81,'[3]order Subzone'!$A$6:$C$123,3,0),"0"))/100000</f>
        <v>0</v>
      </c>
      <c r="H81" s="183" t="e">
        <f t="shared" si="8"/>
        <v>#DIV/0!</v>
      </c>
      <c r="I81" s="184">
        <f>(IFERROR(VLOOKUP(D81,[3]prim!$P$6:$Q$353,2,0),"0"))/100000</f>
        <v>0.12226372881355932</v>
      </c>
      <c r="J81" s="185">
        <f t="shared" si="9"/>
        <v>0.48905491525423728</v>
      </c>
      <c r="K81" s="186">
        <f>(IFERROR(VLOOKUP(D81,[3]prim!$X$6:$Y$1048563,2,0),"0"))/100000</f>
        <v>0.12226372881355932</v>
      </c>
      <c r="L81" s="185">
        <f t="shared" si="10"/>
        <v>0.48905491525423728</v>
      </c>
      <c r="M81" s="187" t="e">
        <f t="shared" si="7"/>
        <v>#DIV/0!</v>
      </c>
      <c r="N81" s="188"/>
      <c r="O81" s="188"/>
      <c r="P81" s="228"/>
      <c r="Q81" s="5"/>
      <c r="R81" s="5"/>
      <c r="S81" s="5"/>
      <c r="T81" s="5"/>
      <c r="U81" s="5"/>
    </row>
    <row r="82" spans="1:22" x14ac:dyDescent="0.35">
      <c r="A82" s="6" t="s">
        <v>737</v>
      </c>
      <c r="B82" s="6" t="s">
        <v>738</v>
      </c>
      <c r="C82" s="176"/>
      <c r="D82" s="17">
        <v>706</v>
      </c>
      <c r="E82" s="189"/>
      <c r="F82" s="6">
        <v>0.15</v>
      </c>
      <c r="G82" s="182">
        <f>(IFERROR(VLOOKUP(C82,'[3]order Subzone'!$A$6:$C$123,3,0),"0"))/100000</f>
        <v>0</v>
      </c>
      <c r="H82" s="183" t="e">
        <f t="shared" si="8"/>
        <v>#DIV/0!</v>
      </c>
      <c r="I82" s="184">
        <f>(IFERROR(VLOOKUP(D82,[3]prim!$P$6:$Q$353,2,0),"0"))/100000</f>
        <v>0.12761338983050849</v>
      </c>
      <c r="J82" s="185">
        <f t="shared" si="9"/>
        <v>0.85075593220338996</v>
      </c>
      <c r="K82" s="186">
        <f>(IFERROR(VLOOKUP(D82,[3]prim!$X$6:$Y$1048563,2,0),"0"))/100000</f>
        <v>0.12761338983050849</v>
      </c>
      <c r="L82" s="185">
        <f t="shared" si="10"/>
        <v>0.85075593220338996</v>
      </c>
      <c r="M82" s="187" t="e">
        <f t="shared" si="7"/>
        <v>#DIV/0!</v>
      </c>
      <c r="N82" s="188"/>
      <c r="O82" s="188"/>
      <c r="P82" s="228"/>
      <c r="Q82" s="5"/>
      <c r="R82" s="5"/>
      <c r="S82" s="5"/>
      <c r="T82" s="5"/>
      <c r="U82" s="5"/>
    </row>
    <row r="83" spans="1:22" x14ac:dyDescent="0.35">
      <c r="A83" s="6" t="s">
        <v>737</v>
      </c>
      <c r="B83" s="6" t="s">
        <v>738</v>
      </c>
      <c r="C83" s="176"/>
      <c r="D83" s="17">
        <v>429</v>
      </c>
      <c r="E83" s="189"/>
      <c r="F83" s="6">
        <v>0.3</v>
      </c>
      <c r="G83" s="182">
        <f>(IFERROR(VLOOKUP(C83,'[3]order Subzone'!$A$6:$C$123,3,0),"0"))/100000</f>
        <v>0</v>
      </c>
      <c r="H83" s="183" t="e">
        <f t="shared" si="8"/>
        <v>#DIV/0!</v>
      </c>
      <c r="I83" s="184">
        <f>(IFERROR(VLOOKUP(D83,[3]prim!$P$6:$Q$353,2,0),"0"))/100000</f>
        <v>0.21812618644067799</v>
      </c>
      <c r="J83" s="185">
        <f t="shared" si="9"/>
        <v>0.72708728813559331</v>
      </c>
      <c r="K83" s="186">
        <f>(IFERROR(VLOOKUP(D83,[3]prim!$X$6:$Y$1048563,2,0),"0"))/100000</f>
        <v>0.21812618644067799</v>
      </c>
      <c r="L83" s="185">
        <f t="shared" si="10"/>
        <v>0.72708728813559331</v>
      </c>
      <c r="M83" s="187" t="e">
        <f t="shared" si="7"/>
        <v>#DIV/0!</v>
      </c>
      <c r="N83" s="188"/>
      <c r="O83" s="188"/>
      <c r="P83" s="228"/>
      <c r="Q83" s="5"/>
      <c r="R83" s="5"/>
      <c r="S83" s="5"/>
      <c r="T83" s="5"/>
      <c r="U83" s="5"/>
    </row>
    <row r="84" spans="1:22" x14ac:dyDescent="0.35">
      <c r="A84" s="6" t="s">
        <v>737</v>
      </c>
      <c r="B84" s="6" t="s">
        <v>738</v>
      </c>
      <c r="C84" s="176"/>
      <c r="D84" s="17">
        <v>580</v>
      </c>
      <c r="E84" s="189"/>
      <c r="F84" s="6">
        <v>0.25</v>
      </c>
      <c r="G84" s="182">
        <f>(IFERROR(VLOOKUP(C84,'[3]order Subzone'!$A$6:$C$123,3,0),"0"))/100000</f>
        <v>0</v>
      </c>
      <c r="H84" s="183" t="e">
        <f t="shared" si="8"/>
        <v>#DIV/0!</v>
      </c>
      <c r="I84" s="184">
        <f>(IFERROR(VLOOKUP(D84,[3]prim!$P$6:$Q$353,2,0),"0"))/100000</f>
        <v>0.18519355932203391</v>
      </c>
      <c r="J84" s="185">
        <f t="shared" si="9"/>
        <v>0.74077423728813563</v>
      </c>
      <c r="K84" s="186">
        <f>(IFERROR(VLOOKUP(D84,[3]prim!$X$6:$Y$1048563,2,0),"0"))/100000</f>
        <v>0.18519355932203391</v>
      </c>
      <c r="L84" s="185">
        <f t="shared" si="10"/>
        <v>0.74077423728813563</v>
      </c>
      <c r="M84" s="187" t="e">
        <f t="shared" si="7"/>
        <v>#DIV/0!</v>
      </c>
      <c r="N84" s="188"/>
      <c r="O84" s="188"/>
      <c r="P84" s="228"/>
      <c r="Q84" s="5"/>
      <c r="R84" s="5"/>
      <c r="S84" s="5"/>
      <c r="T84" s="5"/>
      <c r="U84" s="5"/>
    </row>
    <row r="85" spans="1:22" x14ac:dyDescent="0.35">
      <c r="A85" s="6" t="s">
        <v>737</v>
      </c>
      <c r="B85" s="6" t="s">
        <v>738</v>
      </c>
      <c r="C85" s="176"/>
      <c r="D85" s="17">
        <v>660</v>
      </c>
      <c r="E85" s="189"/>
      <c r="F85" s="6">
        <v>0.15</v>
      </c>
      <c r="G85" s="182">
        <f>(IFERROR(VLOOKUP(C85,'[3]order Subzone'!$A$6:$C$123,3,0),"0"))/100000</f>
        <v>0</v>
      </c>
      <c r="H85" s="183" t="e">
        <f t="shared" si="8"/>
        <v>#DIV/0!</v>
      </c>
      <c r="I85" s="184">
        <f>(IFERROR(VLOOKUP(D85,[3]prim!$P$6:$Q$353,2,0),"0"))/100000</f>
        <v>0.18885966101694918</v>
      </c>
      <c r="J85" s="185">
        <f t="shared" si="9"/>
        <v>1.2590644067796612</v>
      </c>
      <c r="K85" s="186">
        <f>(IFERROR(VLOOKUP(D85,[3]prim!$X$6:$Y$1048563,2,0),"0"))/100000</f>
        <v>0.18885966101694918</v>
      </c>
      <c r="L85" s="185">
        <f t="shared" si="10"/>
        <v>1.2590644067796612</v>
      </c>
      <c r="M85" s="187" t="e">
        <f t="shared" si="7"/>
        <v>#DIV/0!</v>
      </c>
      <c r="N85" s="188"/>
      <c r="O85" s="188"/>
      <c r="P85" s="228"/>
      <c r="Q85" s="5"/>
      <c r="R85" s="5"/>
      <c r="S85" s="5"/>
      <c r="T85" s="5"/>
      <c r="U85" s="5"/>
    </row>
    <row r="86" spans="1:22" x14ac:dyDescent="0.35">
      <c r="A86" s="6" t="s">
        <v>737</v>
      </c>
      <c r="B86" s="6" t="s">
        <v>738</v>
      </c>
      <c r="C86" s="176"/>
      <c r="D86" s="17">
        <v>704</v>
      </c>
      <c r="E86" s="189"/>
      <c r="F86" s="6">
        <v>0.15</v>
      </c>
      <c r="G86" s="182">
        <f>(IFERROR(VLOOKUP(C86,'[3]order Subzone'!$A$6:$C$123,3,0),"0"))/100000</f>
        <v>0</v>
      </c>
      <c r="H86" s="183" t="e">
        <f t="shared" si="8"/>
        <v>#DIV/0!</v>
      </c>
      <c r="I86" s="184">
        <f>(IFERROR(VLOOKUP(D86,[3]prim!$P$6:$Q$353,2,0),"0"))/100000</f>
        <v>0.13500661016949153</v>
      </c>
      <c r="J86" s="185">
        <f t="shared" si="9"/>
        <v>0.90004406779661028</v>
      </c>
      <c r="K86" s="186">
        <f>(IFERROR(VLOOKUP(D86,[3]prim!$X$6:$Y$1048563,2,0),"0"))/100000</f>
        <v>0.13500661016949153</v>
      </c>
      <c r="L86" s="185">
        <f t="shared" si="10"/>
        <v>0.90004406779661028</v>
      </c>
      <c r="M86" s="187" t="e">
        <f t="shared" si="7"/>
        <v>#DIV/0!</v>
      </c>
      <c r="N86" s="188"/>
      <c r="O86" s="188"/>
      <c r="P86" s="228"/>
      <c r="Q86" s="5"/>
      <c r="R86" s="5"/>
      <c r="S86" s="5"/>
      <c r="T86" s="5"/>
      <c r="U86" s="5"/>
    </row>
    <row r="87" spans="1:22" x14ac:dyDescent="0.35">
      <c r="A87" s="6" t="s">
        <v>737</v>
      </c>
      <c r="B87" s="6" t="s">
        <v>738</v>
      </c>
      <c r="C87" s="176"/>
      <c r="D87" s="17">
        <v>709</v>
      </c>
      <c r="E87" s="189"/>
      <c r="F87" s="6">
        <v>0.15</v>
      </c>
      <c r="G87" s="182">
        <f>(IFERROR(VLOOKUP(C87,'[3]order Subzone'!$A$6:$C$123,3,0),"0"))/100000</f>
        <v>0</v>
      </c>
      <c r="H87" s="183" t="e">
        <f t="shared" si="8"/>
        <v>#DIV/0!</v>
      </c>
      <c r="I87" s="184">
        <f>(IFERROR(VLOOKUP(D87,[3]prim!$P$6:$Q$353,2,0),"0"))/100000</f>
        <v>0</v>
      </c>
      <c r="J87" s="185">
        <f t="shared" si="9"/>
        <v>0</v>
      </c>
      <c r="K87" s="186">
        <f>(IFERROR(VLOOKUP(D87,[3]prim!$X$6:$Y$1048563,2,0),"0"))/100000</f>
        <v>0</v>
      </c>
      <c r="L87" s="185">
        <f t="shared" si="10"/>
        <v>0</v>
      </c>
      <c r="M87" s="187" t="e">
        <f t="shared" si="7"/>
        <v>#DIV/0!</v>
      </c>
      <c r="N87" s="188"/>
      <c r="O87" s="188"/>
      <c r="P87" s="228"/>
      <c r="Q87" s="5"/>
      <c r="R87" s="5"/>
      <c r="S87" s="5"/>
      <c r="T87" s="5"/>
      <c r="U87" s="5"/>
    </row>
    <row r="88" spans="1:22" x14ac:dyDescent="0.35">
      <c r="A88" s="6" t="s">
        <v>737</v>
      </c>
      <c r="B88" s="6" t="s">
        <v>738</v>
      </c>
      <c r="C88" s="176"/>
      <c r="D88" s="17">
        <v>428</v>
      </c>
      <c r="E88" s="189"/>
      <c r="F88" s="6">
        <v>0.2</v>
      </c>
      <c r="G88" s="182">
        <f>(IFERROR(VLOOKUP(C88,'[3]order Subzone'!$A$6:$C$123,3,0),"0"))/100000</f>
        <v>0</v>
      </c>
      <c r="H88" s="183" t="e">
        <f t="shared" si="8"/>
        <v>#DIV/0!</v>
      </c>
      <c r="I88" s="184">
        <f>(IFERROR(VLOOKUP(D88,[3]prim!$P$6:$Q$353,2,0),"0"))/100000</f>
        <v>0.16576245762711866</v>
      </c>
      <c r="J88" s="185">
        <f t="shared" si="9"/>
        <v>0.82881228813559327</v>
      </c>
      <c r="K88" s="186">
        <f>(IFERROR(VLOOKUP(D88,[3]prim!$X$6:$Y$1048563,2,0),"0"))/100000</f>
        <v>0.16576245762711866</v>
      </c>
      <c r="L88" s="185">
        <f t="shared" si="10"/>
        <v>0.82881228813559327</v>
      </c>
      <c r="M88" s="187" t="e">
        <f t="shared" si="7"/>
        <v>#DIV/0!</v>
      </c>
      <c r="N88" s="188"/>
      <c r="O88" s="188"/>
      <c r="P88" s="228"/>
      <c r="Q88" s="5"/>
      <c r="R88" s="5"/>
      <c r="S88" s="5"/>
      <c r="T88" s="5"/>
      <c r="U88" s="5"/>
    </row>
    <row r="89" spans="1:22" x14ac:dyDescent="0.35">
      <c r="A89" s="6" t="s">
        <v>290</v>
      </c>
      <c r="B89" s="6" t="s">
        <v>739</v>
      </c>
      <c r="C89" s="176">
        <v>1303</v>
      </c>
      <c r="D89" s="17">
        <v>691</v>
      </c>
      <c r="E89" s="189">
        <v>1.2</v>
      </c>
      <c r="F89" s="6">
        <v>0.4</v>
      </c>
      <c r="G89" s="182">
        <f>(IFERROR(VLOOKUP(C89,'[3]order Subzone'!$A$6:$C$123,3,0),"0"))/100000</f>
        <v>0.66081400000000245</v>
      </c>
      <c r="H89" s="183">
        <f t="shared" si="8"/>
        <v>0.55067833333333538</v>
      </c>
      <c r="I89" s="184">
        <f>(IFERROR(VLOOKUP(D89,[3]prim!$P$6:$Q$353,2,0),"0"))/100000</f>
        <v>0.56981796610169488</v>
      </c>
      <c r="J89" s="185">
        <f t="shared" si="9"/>
        <v>1.4245449152542371</v>
      </c>
      <c r="K89" s="186">
        <f>(IFERROR(VLOOKUP(D89,[3]prim!$X$6:$Y$1048563,2,0),"0"))/100000</f>
        <v>0.56981796610169488</v>
      </c>
      <c r="L89" s="185">
        <f t="shared" si="10"/>
        <v>1.4245449152542371</v>
      </c>
      <c r="M89" s="187" t="b">
        <f t="shared" si="7"/>
        <v>0</v>
      </c>
      <c r="N89" s="188"/>
      <c r="O89" s="188"/>
      <c r="P89" s="228"/>
      <c r="Q89" s="5"/>
      <c r="R89" s="25">
        <f>IFERROR(VLOOKUP(C89,'[3]order Subzone'!$BP$5:$BR$242,3,0),"0")</f>
        <v>108</v>
      </c>
      <c r="S89" s="5"/>
      <c r="T89" s="5" t="str">
        <f>IF(R89&gt;=126,"2000",IF(R89&gt;=115.05,"1500",IF(R89&gt;=105,"750",0)))</f>
        <v>750</v>
      </c>
      <c r="U89" s="5">
        <f t="shared" si="11"/>
        <v>750</v>
      </c>
      <c r="V89" t="str">
        <f>VLOOKUP(C89,[5]Sheet1!A$5:B$162,2,0)</f>
        <v>UG256</v>
      </c>
    </row>
    <row r="90" spans="1:22" x14ac:dyDescent="0.35">
      <c r="A90" s="6" t="s">
        <v>290</v>
      </c>
      <c r="B90" s="6" t="s">
        <v>739</v>
      </c>
      <c r="C90" s="176"/>
      <c r="D90" s="17"/>
      <c r="E90" s="189"/>
      <c r="F90" s="6">
        <v>0.3</v>
      </c>
      <c r="G90" s="182">
        <f>(IFERROR(VLOOKUP(C90,'[3]order Subzone'!$A$6:$C$123,3,0),"0"))/100000</f>
        <v>0</v>
      </c>
      <c r="H90" s="183" t="e">
        <f>(G90/E90)</f>
        <v>#DIV/0!</v>
      </c>
      <c r="I90" s="184">
        <f>(IFERROR(VLOOKUP(D90,[3]prim!$P$6:$Q$353,2,0),"0"))/100000</f>
        <v>0</v>
      </c>
      <c r="J90" s="185">
        <f>I90/F90</f>
        <v>0</v>
      </c>
      <c r="K90" s="186">
        <f>(IFERROR(VLOOKUP(D90,[3]prim!$X$6:$Y$1048563,2,0),"0"))/100000</f>
        <v>0</v>
      </c>
      <c r="L90" s="185">
        <f>(K90/F90)</f>
        <v>0</v>
      </c>
      <c r="M90" s="187" t="e">
        <f t="shared" si="7"/>
        <v>#DIV/0!</v>
      </c>
      <c r="N90" s="188"/>
      <c r="O90" s="188"/>
      <c r="P90" s="228"/>
      <c r="Q90" s="5"/>
      <c r="R90" s="5"/>
      <c r="S90" s="5"/>
      <c r="T90" s="5"/>
      <c r="U90" s="5"/>
    </row>
    <row r="91" spans="1:22" x14ac:dyDescent="0.35">
      <c r="A91" s="6" t="s">
        <v>290</v>
      </c>
      <c r="B91" s="6" t="s">
        <v>739</v>
      </c>
      <c r="C91" s="176"/>
      <c r="D91" s="17"/>
      <c r="E91" s="189"/>
      <c r="F91" s="6">
        <v>0.3</v>
      </c>
      <c r="G91" s="182">
        <f>(IFERROR(VLOOKUP(C91,'[3]order Subzone'!$A$6:$C$123,3,0),"0"))/100000</f>
        <v>0</v>
      </c>
      <c r="H91" s="183" t="e">
        <f t="shared" si="8"/>
        <v>#DIV/0!</v>
      </c>
      <c r="I91" s="184">
        <f>(IFERROR(VLOOKUP(D91,[3]prim!$P$6:$Q$353,2,0),"0"))/100000</f>
        <v>0</v>
      </c>
      <c r="J91" s="185">
        <f t="shared" si="9"/>
        <v>0</v>
      </c>
      <c r="K91" s="186">
        <f>(IFERROR(VLOOKUP(D91,[3]prim!$X$6:$Y$1048563,2,0),"0"))/100000</f>
        <v>0</v>
      </c>
      <c r="L91" s="185">
        <f t="shared" si="10"/>
        <v>0</v>
      </c>
      <c r="M91" s="187" t="e">
        <f t="shared" si="7"/>
        <v>#DIV/0!</v>
      </c>
      <c r="N91" s="188"/>
      <c r="O91" s="188"/>
      <c r="P91" s="228"/>
      <c r="Q91" s="5"/>
      <c r="R91" s="5"/>
      <c r="S91" s="5"/>
      <c r="T91" s="5"/>
      <c r="U91" s="5"/>
    </row>
    <row r="92" spans="1:22" x14ac:dyDescent="0.35">
      <c r="A92" s="6" t="s">
        <v>290</v>
      </c>
      <c r="B92" s="6" t="s">
        <v>739</v>
      </c>
      <c r="C92" s="176">
        <v>1305</v>
      </c>
      <c r="D92" s="17">
        <v>688</v>
      </c>
      <c r="E92" s="189">
        <v>1.1000000000000001</v>
      </c>
      <c r="F92" s="6">
        <v>0.9</v>
      </c>
      <c r="G92" s="182">
        <f>(IFERROR(VLOOKUP(C92,'[3]order Subzone'!$A$6:$C$123,3,0),"0"))/100000</f>
        <v>0.66519600000000345</v>
      </c>
      <c r="H92" s="183">
        <f t="shared" si="8"/>
        <v>0.60472363636363946</v>
      </c>
      <c r="I92" s="184">
        <f>(IFERROR(VLOOKUP(D92,[3]prim!$P$6:$Q$353,2,0),"0"))/100000</f>
        <v>0</v>
      </c>
      <c r="J92" s="185">
        <f t="shared" si="9"/>
        <v>0</v>
      </c>
      <c r="K92" s="186">
        <f>(IFERROR(VLOOKUP(D92,[3]prim!$X$6:$Y$1048563,2,0),"0"))/100000</f>
        <v>0</v>
      </c>
      <c r="L92" s="185">
        <f t="shared" si="10"/>
        <v>0</v>
      </c>
      <c r="M92" s="187" t="b">
        <f t="shared" si="7"/>
        <v>0</v>
      </c>
      <c r="N92" s="188"/>
      <c r="O92" s="188"/>
      <c r="P92" s="228"/>
      <c r="Q92" s="5">
        <f>IFERROR(VLOOKUP(C92,'[3]order Subzone'!$BE$5:$BG$209,3,0),"0")</f>
        <v>2</v>
      </c>
      <c r="R92" s="5">
        <f>IFERROR(VLOOKUP(C92,'[3]order Subzone'!$BP$5:$BR$242,3,0),"0")</f>
        <v>76</v>
      </c>
      <c r="S92" s="5"/>
      <c r="T92" s="5"/>
      <c r="U92" s="5"/>
    </row>
    <row r="93" spans="1:22" x14ac:dyDescent="0.35">
      <c r="A93" s="6" t="s">
        <v>290</v>
      </c>
      <c r="B93" s="6" t="s">
        <v>739</v>
      </c>
      <c r="C93" s="176">
        <v>1183</v>
      </c>
      <c r="D93" s="17">
        <v>687</v>
      </c>
      <c r="E93" s="189">
        <v>1.2</v>
      </c>
      <c r="F93" s="6">
        <v>0.9</v>
      </c>
      <c r="G93" s="182">
        <f>(IFERROR(VLOOKUP(C93,'[3]order Subzone'!$A$6:$C$123,3,0),"0"))/100000</f>
        <v>0</v>
      </c>
      <c r="H93" s="183">
        <f t="shared" si="8"/>
        <v>0</v>
      </c>
      <c r="I93" s="184">
        <f>(IFERROR(VLOOKUP(D93,[3]prim!$P$6:$Q$353,2,0),"0"))/100000</f>
        <v>1.2576759322033904</v>
      </c>
      <c r="J93" s="185">
        <f t="shared" si="9"/>
        <v>1.3974177024482115</v>
      </c>
      <c r="K93" s="186">
        <f>(IFERROR(VLOOKUP(D93,[3]prim!$X$6:$Y$1048563,2,0),"0"))/100000</f>
        <v>1.2576759322033904</v>
      </c>
      <c r="L93" s="185">
        <f t="shared" si="10"/>
        <v>1.3974177024482115</v>
      </c>
      <c r="M93" s="187" t="b">
        <f t="shared" si="7"/>
        <v>0</v>
      </c>
      <c r="N93" s="188"/>
      <c r="O93" s="188"/>
      <c r="P93" s="228"/>
      <c r="Q93" s="5"/>
      <c r="R93" s="5"/>
      <c r="S93" s="5"/>
      <c r="T93" s="5"/>
      <c r="U93" s="5"/>
    </row>
    <row r="94" spans="1:22" x14ac:dyDescent="0.35">
      <c r="A94" s="6" t="s">
        <v>290</v>
      </c>
      <c r="B94" s="6" t="s">
        <v>739</v>
      </c>
      <c r="C94" s="176">
        <v>1325</v>
      </c>
      <c r="D94" s="17"/>
      <c r="E94" s="189">
        <v>0.5</v>
      </c>
      <c r="F94" s="6">
        <v>0.4</v>
      </c>
      <c r="G94" s="182">
        <f>(IFERROR(VLOOKUP(C94,'[3]order Subzone'!$A$6:$C$123,3,0),"0"))/100000</f>
        <v>1.0115000000000001E-2</v>
      </c>
      <c r="H94" s="183">
        <f t="shared" si="8"/>
        <v>2.0230000000000001E-2</v>
      </c>
      <c r="I94" s="184">
        <f>(IFERROR(VLOOKUP(D94,[3]prim!$P$6:$Q$353,2,0),"0"))/100000</f>
        <v>0</v>
      </c>
      <c r="J94" s="185">
        <f t="shared" si="9"/>
        <v>0</v>
      </c>
      <c r="K94" s="186">
        <f>(IFERROR(VLOOKUP(D94,[3]prim!$X$6:$Y$1048563,2,0),"0"))/100000</f>
        <v>0</v>
      </c>
      <c r="L94" s="185">
        <f t="shared" si="10"/>
        <v>0</v>
      </c>
      <c r="M94" s="187" t="b">
        <f t="shared" si="7"/>
        <v>0</v>
      </c>
      <c r="N94" s="188"/>
      <c r="O94" s="188"/>
      <c r="P94" s="228"/>
      <c r="Q94" s="5"/>
      <c r="R94" s="5"/>
      <c r="S94" s="5"/>
      <c r="T94" s="5"/>
      <c r="U94" s="5"/>
    </row>
    <row r="95" spans="1:22" x14ac:dyDescent="0.35">
      <c r="A95" s="6" t="s">
        <v>290</v>
      </c>
      <c r="B95" s="6" t="s">
        <v>739</v>
      </c>
      <c r="C95" s="176">
        <v>1308</v>
      </c>
      <c r="D95" s="17">
        <v>677</v>
      </c>
      <c r="E95" s="189">
        <v>1</v>
      </c>
      <c r="F95" s="6">
        <v>0.45</v>
      </c>
      <c r="G95" s="182">
        <f>(IFERROR(VLOOKUP(C95,'[3]order Subzone'!$A$6:$C$123,3,0),"0"))/100000</f>
        <v>1.0027150000000018</v>
      </c>
      <c r="H95" s="183">
        <f t="shared" si="8"/>
        <v>1.0027150000000018</v>
      </c>
      <c r="I95" s="184">
        <f>(IFERROR(VLOOKUP(D95,[3]prim!$P$6:$Q$353,2,0),"0"))/100000</f>
        <v>0.81909305084745765</v>
      </c>
      <c r="J95" s="185">
        <f t="shared" si="9"/>
        <v>1.8202067796610168</v>
      </c>
      <c r="K95" s="186">
        <f>(IFERROR(VLOOKUP(D95,[3]prim!$X$6:$Y$1048563,2,0),"0"))/100000</f>
        <v>0.81909305084745765</v>
      </c>
      <c r="L95" s="185">
        <f t="shared" si="10"/>
        <v>1.8202067796610168</v>
      </c>
      <c r="M95" s="236">
        <v>1500</v>
      </c>
      <c r="N95" s="188"/>
      <c r="O95" s="188"/>
      <c r="P95" s="228"/>
      <c r="Q95" s="5">
        <f>IFERROR(VLOOKUP(C95,'[3]order Subzone'!$BE$5:$BG$209,3,0),"0")</f>
        <v>36</v>
      </c>
      <c r="R95" s="5">
        <f>IFERROR(VLOOKUP(C95,'[3]order Subzone'!$BP$5:$BR$242,3,0),"0")</f>
        <v>98</v>
      </c>
      <c r="S95" s="5" t="str">
        <f>IF(Q95&gt;=60,"2000",IF(Q95&gt;=40,"1500",IF(Q95&gt;=30,"750",0)))</f>
        <v>750</v>
      </c>
      <c r="T95" s="5"/>
      <c r="U95" s="5">
        <f t="shared" si="11"/>
        <v>2250</v>
      </c>
      <c r="V95" t="str">
        <f>VLOOKUP(C95,[5]Sheet1!A$5:B$162,2,0)</f>
        <v>UG258</v>
      </c>
    </row>
    <row r="96" spans="1:22" x14ac:dyDescent="0.35">
      <c r="A96" s="6" t="s">
        <v>290</v>
      </c>
      <c r="B96" s="6" t="s">
        <v>739</v>
      </c>
      <c r="C96" s="176"/>
      <c r="D96" s="17">
        <v>707</v>
      </c>
      <c r="E96" s="189"/>
      <c r="F96" s="6">
        <v>0.35</v>
      </c>
      <c r="G96" s="182">
        <f>(IFERROR(VLOOKUP(C96,'[3]order Subzone'!$A$6:$C$123,3,0),"0"))/100000</f>
        <v>0</v>
      </c>
      <c r="H96" s="183" t="e">
        <f t="shared" si="8"/>
        <v>#DIV/0!</v>
      </c>
      <c r="I96" s="184">
        <f>(IFERROR(VLOOKUP(D96,[3]prim!$P$6:$Q$353,2,0),"0"))/100000</f>
        <v>0</v>
      </c>
      <c r="J96" s="185">
        <f t="shared" si="9"/>
        <v>0</v>
      </c>
      <c r="K96" s="186">
        <f>(IFERROR(VLOOKUP(D96,[3]prim!$X$6:$Y$1048563,2,0),"0"))/100000</f>
        <v>0</v>
      </c>
      <c r="L96" s="185">
        <f t="shared" si="10"/>
        <v>0</v>
      </c>
      <c r="M96" s="187" t="e">
        <f t="shared" si="7"/>
        <v>#DIV/0!</v>
      </c>
      <c r="N96" s="188"/>
      <c r="O96" s="188"/>
      <c r="P96" s="228"/>
      <c r="Q96" s="5"/>
      <c r="R96" s="5"/>
      <c r="S96" s="5"/>
      <c r="T96" s="5"/>
      <c r="U96" s="5"/>
    </row>
    <row r="97" spans="1:22" x14ac:dyDescent="0.35">
      <c r="A97" s="6" t="s">
        <v>207</v>
      </c>
      <c r="B97" s="6" t="s">
        <v>739</v>
      </c>
      <c r="C97" s="176">
        <v>1302</v>
      </c>
      <c r="D97" s="17">
        <v>648</v>
      </c>
      <c r="E97" s="189">
        <v>1</v>
      </c>
      <c r="F97" s="6">
        <v>0.9</v>
      </c>
      <c r="G97" s="182">
        <f>(IFERROR(VLOOKUP(C97,'[3]order Subzone'!$A$6:$C$123,3,0),"0"))/100000</f>
        <v>0.46484199999999998</v>
      </c>
      <c r="H97" s="183">
        <f t="shared" si="8"/>
        <v>0.46484199999999998</v>
      </c>
      <c r="I97" s="184">
        <f>(IFERROR(VLOOKUP(D97,[3]prim!$P$6:$Q$353,2,0),"0"))/100000</f>
        <v>0</v>
      </c>
      <c r="J97" s="185">
        <f t="shared" si="9"/>
        <v>0</v>
      </c>
      <c r="K97" s="186">
        <f>(IFERROR(VLOOKUP(D97,[3]prim!$X$6:$Y$1048563,2,0),"0"))/100000</f>
        <v>0</v>
      </c>
      <c r="L97" s="185">
        <f t="shared" si="10"/>
        <v>0</v>
      </c>
      <c r="M97" s="187" t="b">
        <f t="shared" si="7"/>
        <v>0</v>
      </c>
      <c r="N97" s="188"/>
      <c r="O97" s="188"/>
      <c r="P97" s="228"/>
      <c r="Q97" s="5">
        <f>IFERROR(VLOOKUP(C97,'[3]order Subzone'!$BE$5:$BG$209,3,0),"0")</f>
        <v>5</v>
      </c>
      <c r="R97" s="5">
        <f>IFERROR(VLOOKUP(C97,'[3]order Subzone'!$BP$5:$BR$242,3,0),"0")</f>
        <v>37</v>
      </c>
      <c r="S97" s="5"/>
      <c r="T97" s="5"/>
      <c r="U97" s="5"/>
    </row>
    <row r="98" spans="1:22" x14ac:dyDescent="0.35">
      <c r="A98" s="6" t="s">
        <v>207</v>
      </c>
      <c r="B98" s="6" t="s">
        <v>739</v>
      </c>
      <c r="C98" s="176">
        <v>1202</v>
      </c>
      <c r="D98" s="17">
        <v>641</v>
      </c>
      <c r="E98" s="189">
        <v>1</v>
      </c>
      <c r="F98" s="6">
        <v>0.9</v>
      </c>
      <c r="G98" s="182">
        <f>(IFERROR(VLOOKUP(C98,'[3]order Subzone'!$A$6:$C$123,3,0),"0"))/100000</f>
        <v>0.32053699999999996</v>
      </c>
      <c r="H98" s="183">
        <f t="shared" si="8"/>
        <v>0.32053699999999996</v>
      </c>
      <c r="I98" s="184">
        <f>(IFERROR(VLOOKUP(D98,[3]prim!$P$6:$Q$353,2,0),"0"))/100000</f>
        <v>0.14505949152542372</v>
      </c>
      <c r="J98" s="185">
        <f t="shared" si="9"/>
        <v>0.16117721280602634</v>
      </c>
      <c r="K98" s="186">
        <f>(IFERROR(VLOOKUP(D98,[3]prim!$X$6:$Y$1048563,2,0),"0"))/100000</f>
        <v>0.14505949152542372</v>
      </c>
      <c r="L98" s="185">
        <f t="shared" si="10"/>
        <v>0.16117721280602634</v>
      </c>
      <c r="M98" s="187" t="b">
        <f t="shared" si="7"/>
        <v>0</v>
      </c>
      <c r="N98" s="188"/>
      <c r="O98" s="188"/>
      <c r="P98" s="228"/>
      <c r="Q98" s="5">
        <f>IFERROR(VLOOKUP(C98,'[3]order Subzone'!$BE$5:$BG$209,3,0),"0")</f>
        <v>1</v>
      </c>
      <c r="R98" s="5">
        <f>IFERROR(VLOOKUP(C98,'[3]order Subzone'!$BP$5:$BR$242,3,0),"0")</f>
        <v>25</v>
      </c>
      <c r="S98" s="5"/>
      <c r="T98" s="5"/>
      <c r="U98" s="5"/>
    </row>
    <row r="99" spans="1:22" x14ac:dyDescent="0.35">
      <c r="A99" s="6" t="s">
        <v>207</v>
      </c>
      <c r="B99" s="6" t="s">
        <v>739</v>
      </c>
      <c r="C99" s="176">
        <v>1227</v>
      </c>
      <c r="D99" s="17">
        <v>653</v>
      </c>
      <c r="E99" s="189">
        <v>1</v>
      </c>
      <c r="F99" s="6">
        <v>1.3</v>
      </c>
      <c r="G99" s="182">
        <f>(IFERROR(VLOOKUP(C99,'[3]order Subzone'!$A$6:$C$123,3,0),"0"))/100000</f>
        <v>0.45061100000000015</v>
      </c>
      <c r="H99" s="183">
        <f t="shared" si="8"/>
        <v>0.45061100000000015</v>
      </c>
      <c r="I99" s="184">
        <f>(IFERROR(VLOOKUP(D99,[3]prim!$P$6:$Q$353,2,0),"0"))/100000</f>
        <v>0</v>
      </c>
      <c r="J99" s="185">
        <f t="shared" si="9"/>
        <v>0</v>
      </c>
      <c r="K99" s="186">
        <f>(IFERROR(VLOOKUP(D99,[3]prim!$X$6:$Y$1048563,2,0),"0"))/100000</f>
        <v>0</v>
      </c>
      <c r="L99" s="185">
        <f t="shared" si="10"/>
        <v>0</v>
      </c>
      <c r="M99" s="187" t="b">
        <f t="shared" si="7"/>
        <v>0</v>
      </c>
      <c r="N99" s="188"/>
      <c r="O99" s="188"/>
      <c r="P99" s="228"/>
      <c r="Q99" s="5">
        <f>IFERROR(VLOOKUP(C99,'[3]order Subzone'!$BE$5:$BG$209,3,0),"0")</f>
        <v>1</v>
      </c>
      <c r="R99" s="5">
        <f>IFERROR(VLOOKUP(C99,'[3]order Subzone'!$BP$5:$BR$242,3,0),"0")</f>
        <v>14</v>
      </c>
      <c r="S99" s="5"/>
      <c r="T99" s="5"/>
      <c r="U99" s="5"/>
    </row>
    <row r="100" spans="1:22" x14ac:dyDescent="0.35">
      <c r="A100" s="6" t="s">
        <v>207</v>
      </c>
      <c r="B100" s="6" t="s">
        <v>739</v>
      </c>
      <c r="C100" s="176">
        <v>1238</v>
      </c>
      <c r="D100" s="17">
        <v>652</v>
      </c>
      <c r="E100" s="189">
        <v>1</v>
      </c>
      <c r="F100" s="6">
        <v>1</v>
      </c>
      <c r="G100" s="182">
        <f>(IFERROR(VLOOKUP(C100,'[3]order Subzone'!$A$6:$C$123,3,0),"0"))/100000</f>
        <v>0</v>
      </c>
      <c r="H100" s="183">
        <f t="shared" si="8"/>
        <v>0</v>
      </c>
      <c r="I100" s="184">
        <f>(IFERROR(VLOOKUP(D100,[3]prim!$P$6:$Q$353,2,0),"0"))/100000</f>
        <v>0</v>
      </c>
      <c r="J100" s="185">
        <f t="shared" si="9"/>
        <v>0</v>
      </c>
      <c r="K100" s="186">
        <f>(IFERROR(VLOOKUP(D100,[3]prim!$X$6:$Y$1048563,2,0),"0"))/100000</f>
        <v>0</v>
      </c>
      <c r="L100" s="185">
        <f t="shared" si="10"/>
        <v>0</v>
      </c>
      <c r="M100" s="187" t="b">
        <f t="shared" si="7"/>
        <v>0</v>
      </c>
      <c r="N100" s="188"/>
      <c r="O100" s="188"/>
      <c r="P100" s="228"/>
      <c r="Q100" s="5"/>
      <c r="R100" s="5"/>
      <c r="S100" s="5"/>
      <c r="T100" s="5"/>
      <c r="U100" s="5"/>
    </row>
    <row r="101" spans="1:22" x14ac:dyDescent="0.35">
      <c r="A101" s="6" t="s">
        <v>207</v>
      </c>
      <c r="B101" s="6" t="s">
        <v>739</v>
      </c>
      <c r="C101" s="176"/>
      <c r="D101" s="17"/>
      <c r="E101" s="189">
        <v>0</v>
      </c>
      <c r="F101" s="6">
        <v>0</v>
      </c>
      <c r="G101" s="182">
        <f>(IFERROR(VLOOKUP(C101,'[3]order Subzone'!$A$6:$C$123,3,0),"0"))/100000</f>
        <v>0</v>
      </c>
      <c r="H101" s="183" t="e">
        <f t="shared" si="8"/>
        <v>#DIV/0!</v>
      </c>
      <c r="I101" s="184">
        <f>(IFERROR(VLOOKUP(D101,[3]prim!$P$6:$Q$353,2,0),"0"))/100000</f>
        <v>0</v>
      </c>
      <c r="J101" s="185" t="e">
        <f t="shared" si="9"/>
        <v>#DIV/0!</v>
      </c>
      <c r="K101" s="186">
        <f>(IFERROR(VLOOKUP(D101,[3]prim!$X$6:$Y$1048563,2,0),"0"))/100000</f>
        <v>0</v>
      </c>
      <c r="L101" s="185" t="e">
        <f t="shared" si="10"/>
        <v>#DIV/0!</v>
      </c>
      <c r="M101" s="187" t="e">
        <f t="shared" si="7"/>
        <v>#DIV/0!</v>
      </c>
      <c r="N101" s="188"/>
      <c r="O101" s="188"/>
      <c r="P101" s="228"/>
      <c r="Q101" s="5"/>
      <c r="R101" s="5"/>
      <c r="S101" s="5"/>
      <c r="T101" s="5"/>
      <c r="U101" s="5"/>
    </row>
    <row r="102" spans="1:22" x14ac:dyDescent="0.35">
      <c r="A102" s="6" t="s">
        <v>207</v>
      </c>
      <c r="B102" s="6" t="s">
        <v>739</v>
      </c>
      <c r="C102" s="176"/>
      <c r="D102" s="17"/>
      <c r="E102" s="189">
        <v>0</v>
      </c>
      <c r="F102" s="6">
        <v>0</v>
      </c>
      <c r="G102" s="182">
        <f>(IFERROR(VLOOKUP(C102,'[3]order Subzone'!$A$6:$C$123,3,0),"0"))/100000</f>
        <v>0</v>
      </c>
      <c r="H102" s="183" t="e">
        <f t="shared" si="8"/>
        <v>#DIV/0!</v>
      </c>
      <c r="I102" s="184">
        <f>(IFERROR(VLOOKUP(D102,[3]prim!$P$6:$Q$353,2,0),"0"))/100000</f>
        <v>0</v>
      </c>
      <c r="J102" s="185" t="e">
        <f t="shared" si="9"/>
        <v>#DIV/0!</v>
      </c>
      <c r="K102" s="186">
        <f>(IFERROR(VLOOKUP(D102,[3]prim!$X$6:$Y$1048563,2,0),"0"))/100000</f>
        <v>0</v>
      </c>
      <c r="L102" s="185" t="e">
        <f t="shared" si="10"/>
        <v>#DIV/0!</v>
      </c>
      <c r="M102" s="187" t="e">
        <f t="shared" si="7"/>
        <v>#DIV/0!</v>
      </c>
      <c r="N102" s="188"/>
      <c r="O102" s="188"/>
      <c r="P102" s="228"/>
      <c r="Q102" s="5"/>
      <c r="R102" s="5"/>
      <c r="S102" s="5"/>
      <c r="T102" s="5"/>
      <c r="U102" s="5"/>
    </row>
    <row r="103" spans="1:22" x14ac:dyDescent="0.35">
      <c r="A103" s="6" t="s">
        <v>207</v>
      </c>
      <c r="B103" s="6" t="s">
        <v>739</v>
      </c>
      <c r="C103" s="176"/>
      <c r="D103" s="17"/>
      <c r="E103" s="189">
        <v>0.5</v>
      </c>
      <c r="F103" s="6">
        <v>0.5</v>
      </c>
      <c r="G103" s="182">
        <f>(IFERROR(VLOOKUP(C103,'[3]order Subzone'!$A$6:$C$123,3,0),"0"))/100000</f>
        <v>0</v>
      </c>
      <c r="H103" s="183">
        <f t="shared" si="8"/>
        <v>0</v>
      </c>
      <c r="I103" s="184">
        <f>(IFERROR(VLOOKUP(D103,[3]prim!$P$6:$Q$353,2,0),"0"))/100000</f>
        <v>0</v>
      </c>
      <c r="J103" s="185">
        <f t="shared" si="9"/>
        <v>0</v>
      </c>
      <c r="K103" s="186">
        <f>(IFERROR(VLOOKUP(D103,[3]prim!$X$6:$Y$1048563,2,0),"0"))/100000</f>
        <v>0</v>
      </c>
      <c r="L103" s="185">
        <f t="shared" si="10"/>
        <v>0</v>
      </c>
      <c r="M103" s="187" t="b">
        <f t="shared" si="7"/>
        <v>0</v>
      </c>
      <c r="N103" s="188"/>
      <c r="O103" s="188"/>
      <c r="P103" s="228"/>
      <c r="Q103" s="5"/>
      <c r="R103" s="5"/>
      <c r="S103" s="5"/>
      <c r="T103" s="5"/>
      <c r="U103" s="5"/>
    </row>
    <row r="104" spans="1:22" x14ac:dyDescent="0.35">
      <c r="A104" s="6" t="s">
        <v>207</v>
      </c>
      <c r="B104" s="6" t="s">
        <v>739</v>
      </c>
      <c r="C104" s="176"/>
      <c r="D104" s="17"/>
      <c r="E104" s="189">
        <v>0.5</v>
      </c>
      <c r="F104" s="6">
        <v>0.4</v>
      </c>
      <c r="G104" s="182">
        <f>(IFERROR(VLOOKUP(C104,'[3]order Subzone'!$A$6:$C$123,3,0),"0"))/100000</f>
        <v>0</v>
      </c>
      <c r="H104" s="183">
        <f t="shared" si="8"/>
        <v>0</v>
      </c>
      <c r="I104" s="184">
        <f>(IFERROR(VLOOKUP(D104,[3]prim!$P$6:$Q$353,2,0),"0"))/100000</f>
        <v>0</v>
      </c>
      <c r="J104" s="185">
        <f t="shared" si="9"/>
        <v>0</v>
      </c>
      <c r="K104" s="186">
        <f>(IFERROR(VLOOKUP(D104,[3]prim!$X$6:$Y$1048563,2,0),"0"))/100000</f>
        <v>0</v>
      </c>
      <c r="L104" s="185">
        <f t="shared" si="10"/>
        <v>0</v>
      </c>
      <c r="M104" s="187" t="b">
        <f t="shared" si="7"/>
        <v>0</v>
      </c>
      <c r="N104" s="188"/>
      <c r="O104" s="188"/>
      <c r="P104" s="228"/>
      <c r="Q104" s="5"/>
      <c r="R104" s="5"/>
      <c r="S104" s="5"/>
      <c r="T104" s="5"/>
      <c r="U104" s="5"/>
    </row>
    <row r="105" spans="1:22" x14ac:dyDescent="0.35">
      <c r="A105" s="6" t="s">
        <v>740</v>
      </c>
      <c r="B105" s="6" t="s">
        <v>741</v>
      </c>
      <c r="C105" s="176">
        <v>1366</v>
      </c>
      <c r="D105" s="17">
        <v>657</v>
      </c>
      <c r="E105" s="189">
        <v>1.3</v>
      </c>
      <c r="F105" s="6">
        <v>0.55000000000000004</v>
      </c>
      <c r="G105" s="182">
        <f>(IFERROR(VLOOKUP(C105,'[3]order Subzone'!$A$6:$C$123,3,0),"0"))/100000</f>
        <v>1.2929769999999987</v>
      </c>
      <c r="H105" s="183">
        <f t="shared" si="8"/>
        <v>0.99459769230769124</v>
      </c>
      <c r="I105" s="184">
        <f>(IFERROR(VLOOKUP(D105,[3]prim!$P$6:$Q$353,2,0),"0"))/100000</f>
        <v>0.29950174114021577</v>
      </c>
      <c r="J105" s="185">
        <f t="shared" si="9"/>
        <v>0.54454862025493778</v>
      </c>
      <c r="K105" s="186">
        <f>(IFERROR(VLOOKUP(D105,[3]prim!$X$6:$Y$1048563,2,0),"0"))/100000</f>
        <v>0.29950174114021577</v>
      </c>
      <c r="L105" s="185">
        <f t="shared" si="10"/>
        <v>0.54454862025493778</v>
      </c>
      <c r="M105" s="236">
        <v>1500</v>
      </c>
      <c r="N105" s="188"/>
      <c r="O105" s="188"/>
      <c r="P105" s="228"/>
      <c r="Q105" s="5">
        <f>IFERROR(VLOOKUP(C105,'[3]order Subzone'!$BE$5:$BG$209,3,0),"0")</f>
        <v>1</v>
      </c>
      <c r="R105" s="5">
        <f>IFERROR(VLOOKUP(C105,'[3]order Subzone'!$BP$5:$BR$242,3,0),"0")</f>
        <v>51</v>
      </c>
      <c r="S105" s="5"/>
      <c r="T105" s="5"/>
      <c r="U105" s="5">
        <f t="shared" si="11"/>
        <v>1500</v>
      </c>
      <c r="V105" t="str">
        <f>VLOOKUP(C105,[5]Sheet1!A$5:B$162,2,0)</f>
        <v>UG288</v>
      </c>
    </row>
    <row r="106" spans="1:22" x14ac:dyDescent="0.35">
      <c r="A106" s="6" t="s">
        <v>740</v>
      </c>
      <c r="B106" s="6" t="s">
        <v>741</v>
      </c>
      <c r="C106" s="176"/>
      <c r="D106" s="17">
        <v>725</v>
      </c>
      <c r="E106" s="189"/>
      <c r="F106" s="6">
        <v>0.25</v>
      </c>
      <c r="G106" s="182">
        <f>(IFERROR(VLOOKUP(C106,'[3]order Subzone'!$A$6:$C$123,3,0),"0"))/100000</f>
        <v>0</v>
      </c>
      <c r="H106" s="183" t="e">
        <f t="shared" si="8"/>
        <v>#DIV/0!</v>
      </c>
      <c r="I106" s="184">
        <f>(IFERROR(VLOOKUP(D106,[3]prim!$P$6:$Q$353,2,0),"0"))/100000</f>
        <v>0.34208389830508479</v>
      </c>
      <c r="J106" s="185">
        <f t="shared" si="9"/>
        <v>1.3683355932203392</v>
      </c>
      <c r="K106" s="186">
        <f>(IFERROR(VLOOKUP(D106,[3]prim!$X$6:$Y$1048563,2,0),"0"))/100000</f>
        <v>0.34208389830508479</v>
      </c>
      <c r="L106" s="185">
        <f t="shared" si="10"/>
        <v>1.3683355932203392</v>
      </c>
      <c r="M106" s="187" t="e">
        <f t="shared" si="7"/>
        <v>#DIV/0!</v>
      </c>
      <c r="N106" s="188"/>
      <c r="O106" s="188"/>
      <c r="P106" s="228"/>
      <c r="Q106" s="5"/>
      <c r="R106" s="5"/>
      <c r="S106" s="5"/>
      <c r="T106" s="5"/>
      <c r="U106" s="5"/>
    </row>
    <row r="107" spans="1:22" x14ac:dyDescent="0.35">
      <c r="A107" s="6" t="s">
        <v>740</v>
      </c>
      <c r="B107" s="6" t="s">
        <v>741</v>
      </c>
      <c r="C107" s="176"/>
      <c r="D107" s="17">
        <v>726</v>
      </c>
      <c r="E107" s="189"/>
      <c r="F107" s="6">
        <v>0.25</v>
      </c>
      <c r="G107" s="182">
        <f>(IFERROR(VLOOKUP(C107,'[3]order Subzone'!$A$6:$C$123,3,0),"0"))/100000</f>
        <v>0</v>
      </c>
      <c r="H107" s="183" t="e">
        <f t="shared" si="8"/>
        <v>#DIV/0!</v>
      </c>
      <c r="I107" s="184">
        <f>(IFERROR(VLOOKUP(D107,[3]prim!$P$6:$Q$353,2,0),"0"))/100000</f>
        <v>0.21285330508474576</v>
      </c>
      <c r="J107" s="185">
        <f t="shared" si="9"/>
        <v>0.85141322033898303</v>
      </c>
      <c r="K107" s="186">
        <f>(IFERROR(VLOOKUP(D107,[3]prim!$X$6:$Y$1048563,2,0),"0"))/100000</f>
        <v>0.21285330508474576</v>
      </c>
      <c r="L107" s="185">
        <f t="shared" si="10"/>
        <v>0.85141322033898303</v>
      </c>
      <c r="M107" s="187" t="e">
        <f t="shared" si="7"/>
        <v>#DIV/0!</v>
      </c>
      <c r="N107" s="188"/>
      <c r="O107" s="188"/>
      <c r="P107" s="228"/>
      <c r="Q107" s="5"/>
      <c r="R107" s="5"/>
      <c r="S107" s="5"/>
      <c r="T107" s="5"/>
      <c r="U107" s="5"/>
    </row>
    <row r="108" spans="1:22" x14ac:dyDescent="0.35">
      <c r="A108" s="6" t="s">
        <v>740</v>
      </c>
      <c r="B108" s="6" t="s">
        <v>741</v>
      </c>
      <c r="C108" s="176">
        <v>1220</v>
      </c>
      <c r="D108" s="17">
        <v>174</v>
      </c>
      <c r="E108" s="189">
        <v>1</v>
      </c>
      <c r="F108" s="6">
        <v>0.85</v>
      </c>
      <c r="G108" s="182">
        <f>(IFERROR(VLOOKUP(C108,'[3]order Subzone'!$A$6:$C$123,3,0),"0"))/100000</f>
        <v>1.0039016999999999</v>
      </c>
      <c r="H108" s="183">
        <f t="shared" si="8"/>
        <v>1.0039016999999999</v>
      </c>
      <c r="I108" s="184">
        <f>(IFERROR(VLOOKUP(D108,[3]prim!$P$6:$Q$353,2,0),"0"))/100000</f>
        <v>0</v>
      </c>
      <c r="J108" s="185">
        <f t="shared" si="9"/>
        <v>0</v>
      </c>
      <c r="K108" s="186">
        <f>(IFERROR(VLOOKUP(D108,[3]prim!$X$6:$Y$1048563,2,0),"0"))/100000</f>
        <v>0</v>
      </c>
      <c r="L108" s="185">
        <f t="shared" si="10"/>
        <v>0</v>
      </c>
      <c r="M108" s="236">
        <v>1500</v>
      </c>
      <c r="N108" s="188"/>
      <c r="O108" s="188"/>
      <c r="P108" s="228"/>
      <c r="Q108" s="5">
        <f>IFERROR(VLOOKUP(C108,'[3]order Subzone'!$BE$5:$BG$209,3,0),"0")</f>
        <v>1</v>
      </c>
      <c r="R108" s="5"/>
      <c r="S108" s="5"/>
      <c r="T108" s="5"/>
      <c r="U108" s="5">
        <f t="shared" si="11"/>
        <v>1500</v>
      </c>
      <c r="V108" t="str">
        <f>VLOOKUP(C108,[5]Sheet1!A$5:B$162,2,0)</f>
        <v>UG230</v>
      </c>
    </row>
    <row r="109" spans="1:22" x14ac:dyDescent="0.35">
      <c r="A109" s="6" t="s">
        <v>740</v>
      </c>
      <c r="B109" s="6" t="s">
        <v>741</v>
      </c>
      <c r="C109" s="176">
        <v>1221</v>
      </c>
      <c r="D109" s="17">
        <v>667</v>
      </c>
      <c r="E109" s="189">
        <v>1.1499999999999999</v>
      </c>
      <c r="F109" s="6">
        <v>0.83</v>
      </c>
      <c r="G109" s="182">
        <f>(IFERROR(VLOOKUP(C109,'[3]order Subzone'!$A$6:$C$123,3,0),"0"))/100000</f>
        <v>0.52106600000000014</v>
      </c>
      <c r="H109" s="183">
        <f t="shared" si="8"/>
        <v>0.45310086956521756</v>
      </c>
      <c r="I109" s="184">
        <f>(IFERROR(VLOOKUP(D109,[3]prim!$P$6:$Q$353,2,0),"0"))/100000</f>
        <v>0.47167779661016951</v>
      </c>
      <c r="J109" s="185">
        <f t="shared" si="9"/>
        <v>0.56828650193996333</v>
      </c>
      <c r="K109" s="186">
        <f>(IFERROR(VLOOKUP(D109,[3]prim!$X$6:$Y$1048563,2,0),"0"))/100000</f>
        <v>0.47167779661016951</v>
      </c>
      <c r="L109" s="185">
        <f t="shared" si="10"/>
        <v>0.56828650193996333</v>
      </c>
      <c r="M109" s="187" t="b">
        <f t="shared" ref="M109:M120" si="12">IF(H109&gt;=120%,"5000",IF(H109&gt;=110%,"3000",IF(H109&gt;=100%,"2000")))</f>
        <v>0</v>
      </c>
      <c r="N109" s="188"/>
      <c r="O109" s="188"/>
      <c r="P109" s="228"/>
      <c r="Q109" s="5">
        <f>IFERROR(VLOOKUP(C109,'[3]order Subzone'!$BE$5:$BG$209,3,0),"0")</f>
        <v>1</v>
      </c>
      <c r="R109" s="5">
        <f>IFERROR(VLOOKUP(C109,'[3]order Subzone'!$BP$5:$BR$242,3,0),"0")</f>
        <v>19</v>
      </c>
      <c r="S109" s="5"/>
      <c r="T109" s="5"/>
      <c r="U109" s="5"/>
    </row>
    <row r="110" spans="1:22" x14ac:dyDescent="0.35">
      <c r="A110" s="6" t="s">
        <v>740</v>
      </c>
      <c r="B110" s="6" t="s">
        <v>741</v>
      </c>
      <c r="C110" s="176"/>
      <c r="D110" s="17">
        <v>668</v>
      </c>
      <c r="E110" s="189"/>
      <c r="F110" s="6">
        <v>0</v>
      </c>
      <c r="G110" s="182">
        <f>(IFERROR(VLOOKUP(C110,'[3]order Subzone'!$A$6:$C$123,3,0),"0"))/100000</f>
        <v>0</v>
      </c>
      <c r="H110" s="183" t="e">
        <f t="shared" si="8"/>
        <v>#DIV/0!</v>
      </c>
      <c r="I110" s="184">
        <f>(IFERROR(VLOOKUP(D110,[3]prim!$P$6:$Q$353,2,0),"0"))/100000</f>
        <v>0</v>
      </c>
      <c r="J110" s="185" t="e">
        <f t="shared" si="9"/>
        <v>#DIV/0!</v>
      </c>
      <c r="K110" s="186">
        <f>(IFERROR(VLOOKUP(D110,[3]prim!$X$6:$Y$1048563,2,0),"0"))/100000</f>
        <v>0</v>
      </c>
      <c r="L110" s="185" t="e">
        <f t="shared" si="10"/>
        <v>#DIV/0!</v>
      </c>
      <c r="M110" s="187" t="e">
        <f t="shared" si="12"/>
        <v>#DIV/0!</v>
      </c>
      <c r="N110" s="188"/>
      <c r="O110" s="188"/>
      <c r="P110" s="228"/>
      <c r="Q110" s="5"/>
      <c r="R110" s="5"/>
      <c r="S110" s="5"/>
      <c r="T110" s="5"/>
      <c r="U110" s="5"/>
    </row>
    <row r="111" spans="1:22" x14ac:dyDescent="0.35">
      <c r="A111" s="6" t="s">
        <v>740</v>
      </c>
      <c r="B111" s="6" t="s">
        <v>741</v>
      </c>
      <c r="C111" s="176">
        <v>1180</v>
      </c>
      <c r="D111" s="17">
        <v>630</v>
      </c>
      <c r="E111" s="189">
        <v>1.5</v>
      </c>
      <c r="F111" s="6">
        <v>0.21</v>
      </c>
      <c r="G111" s="182">
        <f>(IFERROR(VLOOKUP(C111,'[3]order Subzone'!$A$6:$C$123,3,0),"0"))/100000</f>
        <v>1.9309989999999988</v>
      </c>
      <c r="H111" s="183">
        <f t="shared" si="8"/>
        <v>1.2873326666666658</v>
      </c>
      <c r="I111" s="184">
        <f>(IFERROR(VLOOKUP(D111,[3]prim!$P$6:$Q$353,2,0),"0"))/100000</f>
        <v>0.19757473035439133</v>
      </c>
      <c r="J111" s="185">
        <f t="shared" si="9"/>
        <v>0.94083204930662545</v>
      </c>
      <c r="K111" s="186">
        <f>(IFERROR(VLOOKUP(D111,[3]prim!$X$6:$Y$1048563,2,0),"0"))/100000</f>
        <v>0.19757473035439133</v>
      </c>
      <c r="L111" s="185">
        <f t="shared" si="10"/>
        <v>0.94083204930662545</v>
      </c>
      <c r="M111" s="187" t="str">
        <f t="shared" si="12"/>
        <v>5000</v>
      </c>
      <c r="N111" s="188"/>
      <c r="O111" s="188"/>
      <c r="P111" s="228"/>
      <c r="Q111" s="5">
        <f>IFERROR(VLOOKUP(C111,'[3]order Subzone'!$BE$5:$BG$209,3,0),"0")</f>
        <v>34</v>
      </c>
      <c r="R111" s="5">
        <f>IFERROR(VLOOKUP(C111,'[3]order Subzone'!$BP$5:$BR$242,3,0),"0")</f>
        <v>91</v>
      </c>
      <c r="S111" s="5" t="str">
        <f>IF(Q111&gt;=60,"2000",IF(Q111&gt;=40,"1500",IF(Q111&gt;=30,"750",0)))</f>
        <v>750</v>
      </c>
      <c r="T111" s="5"/>
      <c r="U111" s="5">
        <f t="shared" si="11"/>
        <v>5750</v>
      </c>
      <c r="V111" t="str">
        <f>VLOOKUP(C111,[5]Sheet1!A$5:B$162,2,0)</f>
        <v>UG209</v>
      </c>
    </row>
    <row r="112" spans="1:22" x14ac:dyDescent="0.35">
      <c r="A112" s="6" t="s">
        <v>740</v>
      </c>
      <c r="B112" s="6" t="s">
        <v>741</v>
      </c>
      <c r="C112" s="176"/>
      <c r="D112" s="17">
        <v>633</v>
      </c>
      <c r="E112" s="189"/>
      <c r="F112" s="6">
        <v>0.64</v>
      </c>
      <c r="G112" s="182">
        <f>(IFERROR(VLOOKUP(C112,'[3]order Subzone'!$A$6:$C$123,3,0),"0"))/100000</f>
        <v>0</v>
      </c>
      <c r="H112" s="183" t="e">
        <f t="shared" si="8"/>
        <v>#DIV/0!</v>
      </c>
      <c r="I112" s="184">
        <f>(IFERROR(VLOOKUP(D112,[3]prim!$P$6:$Q$353,2,0),"0"))/100000</f>
        <v>0.55729275808936829</v>
      </c>
      <c r="J112" s="185">
        <f t="shared" si="9"/>
        <v>0.87076993451463791</v>
      </c>
      <c r="K112" s="186">
        <f>(IFERROR(VLOOKUP(D112,[3]prim!$X$6:$Y$1048563,2,0),"0"))/100000</f>
        <v>0.55729275808936829</v>
      </c>
      <c r="L112" s="185">
        <f t="shared" si="10"/>
        <v>0.87076993451463791</v>
      </c>
      <c r="M112" s="187" t="e">
        <f t="shared" si="12"/>
        <v>#DIV/0!</v>
      </c>
      <c r="N112" s="188"/>
      <c r="O112" s="188"/>
      <c r="P112" s="228"/>
      <c r="Q112" s="5"/>
      <c r="R112" s="5"/>
      <c r="S112" s="5"/>
      <c r="T112" s="5"/>
      <c r="U112" s="5"/>
    </row>
    <row r="113" spans="1:22" x14ac:dyDescent="0.35">
      <c r="A113" s="6" t="s">
        <v>740</v>
      </c>
      <c r="B113" s="6" t="s">
        <v>741</v>
      </c>
      <c r="C113" s="176"/>
      <c r="D113" s="17">
        <v>636</v>
      </c>
      <c r="E113" s="189"/>
      <c r="F113" s="6">
        <v>0.42</v>
      </c>
      <c r="G113" s="182">
        <f>(IFERROR(VLOOKUP(C113,'[3]order Subzone'!$A$6:$C$123,3,0),"0"))/100000</f>
        <v>0</v>
      </c>
      <c r="H113" s="183" t="e">
        <f t="shared" si="8"/>
        <v>#DIV/0!</v>
      </c>
      <c r="I113" s="184">
        <f>(IFERROR(VLOOKUP(D113,[3]prim!$P$6:$Q$353,2,0),"0"))/100000</f>
        <v>1.3711317411402155</v>
      </c>
      <c r="J113" s="185">
        <f t="shared" si="9"/>
        <v>3.2645993836671798</v>
      </c>
      <c r="K113" s="186">
        <f>(IFERROR(VLOOKUP(D113,[3]prim!$X$6:$Y$1048563,2,0),"0"))/100000</f>
        <v>1.3711317411402155</v>
      </c>
      <c r="L113" s="185">
        <f t="shared" si="10"/>
        <v>3.2645993836671798</v>
      </c>
      <c r="M113" s="187" t="e">
        <f t="shared" si="12"/>
        <v>#DIV/0!</v>
      </c>
      <c r="N113" s="188"/>
      <c r="O113" s="188"/>
      <c r="P113" s="228"/>
      <c r="Q113" s="5"/>
      <c r="R113" s="5"/>
      <c r="S113" s="5"/>
      <c r="T113" s="5"/>
      <c r="U113" s="5"/>
    </row>
    <row r="114" spans="1:22" x14ac:dyDescent="0.35">
      <c r="A114" s="6" t="s">
        <v>740</v>
      </c>
      <c r="B114" s="6" t="s">
        <v>741</v>
      </c>
      <c r="C114" s="176">
        <v>1218</v>
      </c>
      <c r="D114" s="17">
        <v>631</v>
      </c>
      <c r="E114" s="189">
        <v>1.6</v>
      </c>
      <c r="F114" s="6">
        <v>0.85</v>
      </c>
      <c r="G114" s="182">
        <f>(IFERROR(VLOOKUP(C114,'[3]order Subzone'!$A$6:$C$123,3,0),"0"))/100000</f>
        <v>0.52770899999999976</v>
      </c>
      <c r="H114" s="183">
        <f t="shared" si="8"/>
        <v>0.32981812499999985</v>
      </c>
      <c r="I114" s="184">
        <f>(IFERROR(VLOOKUP(D114,[3]prim!$P$6:$Q$353,2,0),"0"))/100000</f>
        <v>0</v>
      </c>
      <c r="J114" s="185">
        <f t="shared" si="9"/>
        <v>0</v>
      </c>
      <c r="K114" s="186">
        <f>(IFERROR(VLOOKUP(D114,[3]prim!$X$6:$Y$1048563,2,0),"0"))/100000</f>
        <v>0</v>
      </c>
      <c r="L114" s="185">
        <f t="shared" si="10"/>
        <v>0</v>
      </c>
      <c r="M114" s="187" t="b">
        <f t="shared" si="12"/>
        <v>0</v>
      </c>
      <c r="N114" s="188"/>
      <c r="O114" s="188"/>
      <c r="P114" s="228"/>
      <c r="Q114" s="5">
        <f>IFERROR(VLOOKUP(C114,'[3]order Subzone'!$BE$5:$BG$209,3,0),"0")</f>
        <v>1</v>
      </c>
      <c r="R114" s="5">
        <f>IFERROR(VLOOKUP(C114,'[3]order Subzone'!$BP$5:$BR$242,3,0),"0")</f>
        <v>37</v>
      </c>
      <c r="S114" s="5"/>
      <c r="T114" s="5"/>
      <c r="U114" s="5"/>
    </row>
    <row r="115" spans="1:22" x14ac:dyDescent="0.35">
      <c r="A115" s="6" t="s">
        <v>740</v>
      </c>
      <c r="B115" s="6" t="s">
        <v>741</v>
      </c>
      <c r="C115" s="176"/>
      <c r="D115" s="17">
        <v>632</v>
      </c>
      <c r="E115" s="189"/>
      <c r="F115" s="6">
        <v>0.51</v>
      </c>
      <c r="G115" s="182">
        <f>(IFERROR(VLOOKUP(C115,'[3]order Subzone'!$A$6:$C$123,3,0),"0"))/100000</f>
        <v>0</v>
      </c>
      <c r="H115" s="183" t="e">
        <f t="shared" si="8"/>
        <v>#DIV/0!</v>
      </c>
      <c r="I115" s="184">
        <f>(IFERROR(VLOOKUP(D115,[3]prim!$P$6:$Q$353,2,0),"0"))/100000</f>
        <v>0</v>
      </c>
      <c r="J115" s="185">
        <f t="shared" si="9"/>
        <v>0</v>
      </c>
      <c r="K115" s="186">
        <f>(IFERROR(VLOOKUP(D115,[3]prim!$X$6:$Y$1048563,2,0),"0"))/100000</f>
        <v>0</v>
      </c>
      <c r="L115" s="185">
        <f t="shared" si="10"/>
        <v>0</v>
      </c>
      <c r="M115" s="187" t="e">
        <f t="shared" si="12"/>
        <v>#DIV/0!</v>
      </c>
      <c r="N115" s="188"/>
      <c r="O115" s="188"/>
      <c r="P115" s="228"/>
      <c r="Q115" s="5"/>
      <c r="R115" s="5"/>
      <c r="S115" s="5"/>
      <c r="T115" s="5"/>
      <c r="U115" s="5"/>
    </row>
    <row r="116" spans="1:22" x14ac:dyDescent="0.35">
      <c r="A116" s="6" t="s">
        <v>740</v>
      </c>
      <c r="B116" s="6" t="s">
        <v>741</v>
      </c>
      <c r="C116" s="176">
        <v>1176</v>
      </c>
      <c r="D116" s="17">
        <v>635</v>
      </c>
      <c r="E116" s="189">
        <v>1</v>
      </c>
      <c r="F116" s="6">
        <v>0.64</v>
      </c>
      <c r="G116" s="182">
        <f>(IFERROR(VLOOKUP(C116,'[3]order Subzone'!$A$6:$C$123,3,0),"0"))/100000</f>
        <v>0.59530100000000119</v>
      </c>
      <c r="H116" s="183">
        <f t="shared" si="8"/>
        <v>0.59530100000000119</v>
      </c>
      <c r="I116" s="184">
        <f>(IFERROR(VLOOKUP(D116,[3]prim!$P$6:$Q$353,2,0),"0"))/100000</f>
        <v>0</v>
      </c>
      <c r="J116" s="185">
        <f t="shared" si="9"/>
        <v>0</v>
      </c>
      <c r="K116" s="186">
        <f>(IFERROR(VLOOKUP(D116,[3]prim!$X$6:$Y$1048563,2,0),"0"))/100000</f>
        <v>0</v>
      </c>
      <c r="L116" s="185">
        <f t="shared" si="10"/>
        <v>0</v>
      </c>
      <c r="M116" s="187" t="b">
        <f t="shared" si="12"/>
        <v>0</v>
      </c>
      <c r="N116" s="188"/>
      <c r="O116" s="188"/>
      <c r="P116" s="228"/>
      <c r="Q116" s="5"/>
      <c r="R116" s="5">
        <f>IFERROR(VLOOKUP(C116,'[3]order Subzone'!$BP$5:$BR$242,3,0),"0")</f>
        <v>58</v>
      </c>
      <c r="S116" s="5"/>
      <c r="T116" s="5"/>
      <c r="U116" s="5"/>
    </row>
    <row r="117" spans="1:22" x14ac:dyDescent="0.35">
      <c r="A117" s="6" t="s">
        <v>740</v>
      </c>
      <c r="B117" s="6" t="s">
        <v>741</v>
      </c>
      <c r="C117" s="176"/>
      <c r="D117" s="17">
        <v>655</v>
      </c>
      <c r="E117" s="189"/>
      <c r="F117" s="6">
        <v>0.17</v>
      </c>
      <c r="G117" s="182">
        <f>(IFERROR(VLOOKUP(C117,'[3]order Subzone'!$A$6:$C$123,3,0),"0"))/100000</f>
        <v>0</v>
      </c>
      <c r="H117" s="183" t="e">
        <f t="shared" si="8"/>
        <v>#DIV/0!</v>
      </c>
      <c r="I117" s="184">
        <f>(IFERROR(VLOOKUP(D117,[3]prim!$P$6:$Q$353,2,0),"0"))/100000</f>
        <v>0.19369183359013864</v>
      </c>
      <c r="J117" s="185">
        <f t="shared" si="9"/>
        <v>1.1393637270008155</v>
      </c>
      <c r="K117" s="186">
        <f>(IFERROR(VLOOKUP(D117,[3]prim!$X$6:$Y$1048563,2,0),"0"))/100000</f>
        <v>0.19369183359013864</v>
      </c>
      <c r="L117" s="185">
        <f t="shared" si="10"/>
        <v>1.1393637270008155</v>
      </c>
      <c r="M117" s="187" t="e">
        <f t="shared" si="12"/>
        <v>#DIV/0!</v>
      </c>
      <c r="N117" s="188"/>
      <c r="O117" s="188"/>
      <c r="P117" s="228"/>
      <c r="Q117" s="5"/>
      <c r="R117" s="5"/>
      <c r="S117" s="5"/>
      <c r="T117" s="5"/>
      <c r="U117" s="5"/>
    </row>
    <row r="118" spans="1:22" x14ac:dyDescent="0.35">
      <c r="A118" s="6" t="s">
        <v>740</v>
      </c>
      <c r="B118" s="6" t="s">
        <v>741</v>
      </c>
      <c r="C118" s="176">
        <v>1217</v>
      </c>
      <c r="D118" s="17">
        <v>170</v>
      </c>
      <c r="E118" s="189">
        <v>1.4</v>
      </c>
      <c r="F118" s="6">
        <v>0</v>
      </c>
      <c r="G118" s="182">
        <f>(IFERROR(VLOOKUP(C118,'[3]order Subzone'!$A$6:$C$123,3,0),"0"))/100000</f>
        <v>0.67206300000000019</v>
      </c>
      <c r="H118" s="183">
        <f t="shared" si="8"/>
        <v>0.48004500000000017</v>
      </c>
      <c r="I118" s="184">
        <f>(IFERROR(VLOOKUP(D118,[3]prim!$P$6:$Q$353,2,0),"0"))/100000</f>
        <v>0</v>
      </c>
      <c r="J118" s="185" t="e">
        <f t="shared" si="9"/>
        <v>#DIV/0!</v>
      </c>
      <c r="K118" s="186">
        <f>(IFERROR(VLOOKUP(D118,[3]prim!$X$6:$Y$1048563,2,0),"0"))/100000</f>
        <v>0</v>
      </c>
      <c r="L118" s="185" t="e">
        <f t="shared" si="10"/>
        <v>#DIV/0!</v>
      </c>
      <c r="M118" s="187" t="b">
        <f t="shared" si="12"/>
        <v>0</v>
      </c>
      <c r="N118" s="188"/>
      <c r="O118" s="188"/>
      <c r="P118" s="228"/>
      <c r="Q118" s="5">
        <f>IFERROR(VLOOKUP(C118,'[3]order Subzone'!$BE$5:$BG$209,3,0),"0")</f>
        <v>1</v>
      </c>
      <c r="R118" s="5">
        <f>IFERROR(VLOOKUP(C118,'[3]order Subzone'!$BP$5:$BR$242,3,0),"0")</f>
        <v>35</v>
      </c>
      <c r="S118" s="5"/>
      <c r="T118" s="5"/>
      <c r="U118" s="5"/>
    </row>
    <row r="119" spans="1:22" x14ac:dyDescent="0.35">
      <c r="A119" s="6" t="s">
        <v>740</v>
      </c>
      <c r="B119" s="6" t="s">
        <v>741</v>
      </c>
      <c r="C119" s="176"/>
      <c r="D119" s="17">
        <v>646</v>
      </c>
      <c r="E119" s="189"/>
      <c r="F119" s="6">
        <v>1.1399999999999999</v>
      </c>
      <c r="G119" s="182">
        <f>(IFERROR(VLOOKUP(C119,'[3]order Subzone'!$A$6:$C$123,3,0),"0"))/100000</f>
        <v>0</v>
      </c>
      <c r="H119" s="183" t="e">
        <f t="shared" si="8"/>
        <v>#DIV/0!</v>
      </c>
      <c r="I119" s="184">
        <f>(IFERROR(VLOOKUP(D119,[3]prim!$P$6:$Q$353,2,0),"0"))/100000</f>
        <v>1.0359441525423729</v>
      </c>
      <c r="J119" s="185">
        <f t="shared" si="9"/>
        <v>0.90872294082664296</v>
      </c>
      <c r="K119" s="186">
        <f>(IFERROR(VLOOKUP(D119,[3]prim!$X$6:$Y$1048563,2,0),"0"))/100000</f>
        <v>1.0359441525423729</v>
      </c>
      <c r="L119" s="185">
        <f t="shared" si="10"/>
        <v>0.90872294082664296</v>
      </c>
      <c r="M119" s="187" t="e">
        <f t="shared" si="12"/>
        <v>#DIV/0!</v>
      </c>
      <c r="N119" s="188"/>
      <c r="O119" s="188"/>
      <c r="P119" s="228"/>
      <c r="Q119" s="5"/>
      <c r="R119" s="5"/>
      <c r="S119" s="5"/>
      <c r="T119" s="5"/>
      <c r="U119" s="5"/>
    </row>
    <row r="120" spans="1:22" x14ac:dyDescent="0.35">
      <c r="A120" s="6" t="s">
        <v>740</v>
      </c>
      <c r="B120" s="6" t="s">
        <v>741</v>
      </c>
      <c r="C120" s="176"/>
      <c r="D120" s="17">
        <v>666</v>
      </c>
      <c r="E120" s="189"/>
      <c r="F120" s="6">
        <v>0</v>
      </c>
      <c r="G120" s="182">
        <f>(IFERROR(VLOOKUP(C120,'[3]order Subzone'!$A$6:$C$123,3,0),"0"))/100000</f>
        <v>0</v>
      </c>
      <c r="H120" s="183" t="e">
        <f>(G120/E120)</f>
        <v>#DIV/0!</v>
      </c>
      <c r="I120" s="184">
        <f>(IFERROR(VLOOKUP(D120,[3]prim!$P$6:$Q$353,2,0),"0"))/100000</f>
        <v>0</v>
      </c>
      <c r="J120" s="185" t="e">
        <f>I120/F120</f>
        <v>#DIV/0!</v>
      </c>
      <c r="K120" s="186">
        <f>(IFERROR(VLOOKUP(D120,[3]prim!$X$6:$Y$1048563,2,0),"0"))/100000</f>
        <v>0</v>
      </c>
      <c r="L120" s="185" t="e">
        <f>(K120/F120)</f>
        <v>#DIV/0!</v>
      </c>
      <c r="M120" s="187" t="e">
        <f t="shared" si="12"/>
        <v>#DIV/0!</v>
      </c>
      <c r="N120" s="188"/>
      <c r="O120" s="188"/>
      <c r="P120" s="228"/>
      <c r="Q120" s="5"/>
      <c r="R120" s="5"/>
      <c r="S120" s="5"/>
      <c r="T120" s="5"/>
      <c r="U120" s="5"/>
    </row>
    <row r="121" spans="1:22" x14ac:dyDescent="0.35">
      <c r="A121" s="6" t="s">
        <v>740</v>
      </c>
      <c r="B121" s="6" t="s">
        <v>741</v>
      </c>
      <c r="C121" s="176">
        <v>1178</v>
      </c>
      <c r="D121" s="17">
        <v>242</v>
      </c>
      <c r="E121" s="189">
        <v>1.1000000000000001</v>
      </c>
      <c r="F121" s="6">
        <v>0.86</v>
      </c>
      <c r="G121" s="182">
        <f>(IFERROR(VLOOKUP(C121,'[3]order Subzone'!$A$6:$C$123,3,0),"0"))/100000</f>
        <v>1.3354810000000006</v>
      </c>
      <c r="H121" s="183">
        <f t="shared" si="8"/>
        <v>1.2140736363636369</v>
      </c>
      <c r="I121" s="184">
        <f>(IFERROR(VLOOKUP(D121,[3]prim!$P$6:$Q$353,2,0),"0"))/100000</f>
        <v>0.94529796610169525</v>
      </c>
      <c r="J121" s="185">
        <f t="shared" si="9"/>
        <v>1.0991836815135991</v>
      </c>
      <c r="K121" s="186">
        <f>(IFERROR(VLOOKUP(D121,[3]prim!$X$6:$Y$1048563,2,0),"0"))/100000</f>
        <v>0.94529796610169525</v>
      </c>
      <c r="L121" s="185">
        <f t="shared" si="10"/>
        <v>1.0991836815135991</v>
      </c>
      <c r="M121" s="187">
        <v>2000</v>
      </c>
      <c r="N121" s="188"/>
      <c r="O121" s="188"/>
      <c r="P121" s="228"/>
      <c r="Q121" s="5">
        <f>IFERROR(VLOOKUP(C121,'[3]order Subzone'!$BE$5:$BG$209,3,0),"0")</f>
        <v>3</v>
      </c>
      <c r="R121" s="5">
        <f>IFERROR(VLOOKUP(C121,'[3]order Subzone'!$BP$5:$BR$242,3,0),"0")</f>
        <v>53</v>
      </c>
      <c r="S121" s="5"/>
      <c r="T121" s="5"/>
      <c r="U121" s="5">
        <f t="shared" si="11"/>
        <v>2000</v>
      </c>
      <c r="V121" t="str">
        <f>VLOOKUP(C121,[5]Sheet1!A$5:B$162,2,0)</f>
        <v>UG208</v>
      </c>
    </row>
    <row r="122" spans="1:22" x14ac:dyDescent="0.35">
      <c r="A122" s="6" t="s">
        <v>740</v>
      </c>
      <c r="B122" s="6" t="s">
        <v>741</v>
      </c>
      <c r="C122" s="176">
        <v>1403</v>
      </c>
      <c r="D122" s="17">
        <v>634</v>
      </c>
      <c r="E122" s="189">
        <v>1</v>
      </c>
      <c r="F122" s="6">
        <v>0.89</v>
      </c>
      <c r="G122" s="182">
        <f>(IFERROR(VLOOKUP(C122,'[3]order Subzone'!$A$6:$C$123,3,0),"0"))/100000</f>
        <v>0</v>
      </c>
      <c r="H122" s="183">
        <f t="shared" si="8"/>
        <v>0</v>
      </c>
      <c r="I122" s="184">
        <f>(IFERROR(VLOOKUP(D122,[3]prim!$P$6:$Q$353,2,0),"0"))/100000</f>
        <v>1.4122095531587056</v>
      </c>
      <c r="J122" s="185">
        <f t="shared" si="9"/>
        <v>1.5867523069198939</v>
      </c>
      <c r="K122" s="186">
        <f>(IFERROR(VLOOKUP(D122,[3]prim!$X$6:$Y$1048563,2,0),"0"))/100000</f>
        <v>1.4122095531587056</v>
      </c>
      <c r="L122" s="185">
        <f t="shared" si="10"/>
        <v>1.5867523069198939</v>
      </c>
      <c r="M122" s="236">
        <v>800</v>
      </c>
      <c r="N122" s="188"/>
      <c r="O122" s="188"/>
      <c r="P122" s="228"/>
      <c r="Q122" s="5"/>
      <c r="R122" s="5"/>
      <c r="S122" s="5"/>
      <c r="T122" s="5"/>
      <c r="U122" s="5">
        <f t="shared" si="11"/>
        <v>800</v>
      </c>
      <c r="V122" t="str">
        <f>VLOOKUP(C122,[5]Sheet1!A$5:B$162,2,0)</f>
        <v>UG304</v>
      </c>
    </row>
    <row r="123" spans="1:22" x14ac:dyDescent="0.35">
      <c r="A123" s="6" t="s">
        <v>740</v>
      </c>
      <c r="B123" s="6" t="s">
        <v>741</v>
      </c>
      <c r="C123" s="176"/>
      <c r="D123" s="17">
        <v>651</v>
      </c>
      <c r="E123" s="189">
        <v>0.15</v>
      </c>
      <c r="F123" s="6">
        <v>0.13</v>
      </c>
      <c r="G123" s="182">
        <f>(IFERROR(VLOOKUP(C123,'[3]order Subzone'!$A$6:$C$123,3,0),"0"))/100000</f>
        <v>0</v>
      </c>
      <c r="H123" s="183">
        <f t="shared" si="8"/>
        <v>0</v>
      </c>
      <c r="I123" s="184">
        <f>(IFERROR(VLOOKUP(D123,[3]prim!$P$6:$Q$353,2,0),"0"))/100000</f>
        <v>0</v>
      </c>
      <c r="J123" s="185">
        <f t="shared" si="9"/>
        <v>0</v>
      </c>
      <c r="K123" s="186">
        <f>(IFERROR(VLOOKUP(D123,[3]prim!$X$6:$Y$1048563,2,0),"0"))/100000</f>
        <v>0</v>
      </c>
      <c r="L123" s="185">
        <f t="shared" si="10"/>
        <v>0</v>
      </c>
      <c r="M123" s="187" t="b">
        <f>IF(H123&gt;=120%,"5000",IF(H123&gt;=110%,"3000",IF(H123&gt;=100%,"2000")))</f>
        <v>0</v>
      </c>
      <c r="N123" s="188"/>
      <c r="O123" s="188"/>
      <c r="P123" s="228"/>
      <c r="Q123" s="5"/>
      <c r="R123" s="5"/>
      <c r="S123" s="5"/>
      <c r="T123" s="5"/>
      <c r="U123" s="5"/>
    </row>
    <row r="124" spans="1:22" x14ac:dyDescent="0.35">
      <c r="A124" s="6" t="s">
        <v>740</v>
      </c>
      <c r="B124" s="6" t="s">
        <v>741</v>
      </c>
      <c r="C124" s="176"/>
      <c r="D124" s="17">
        <v>680</v>
      </c>
      <c r="E124" s="189">
        <v>0.1</v>
      </c>
      <c r="F124" s="6">
        <v>0.08</v>
      </c>
      <c r="G124" s="182">
        <f>(IFERROR(VLOOKUP(C124,'[3]order Subzone'!$A$6:$C$123,3,0),"0"))/100000</f>
        <v>0</v>
      </c>
      <c r="H124" s="183">
        <f t="shared" si="8"/>
        <v>0</v>
      </c>
      <c r="I124" s="184">
        <f>(IFERROR(VLOOKUP(D124,[3]prim!$P$6:$Q$353,2,0),"0"))/100000</f>
        <v>0.17696302003081663</v>
      </c>
      <c r="J124" s="185">
        <f t="shared" si="9"/>
        <v>2.2120377503852078</v>
      </c>
      <c r="K124" s="186">
        <f>(IFERROR(VLOOKUP(D124,[3]prim!$X$6:$Y$1048563,2,0),"0"))/100000</f>
        <v>0.17696302003081663</v>
      </c>
      <c r="L124" s="185">
        <f t="shared" si="10"/>
        <v>2.2120377503852078</v>
      </c>
      <c r="M124" s="187" t="b">
        <f>IF(H124&gt;=120%,"5000",IF(H124&gt;=110%,"3000",IF(H124&gt;=100%,"2000")))</f>
        <v>0</v>
      </c>
      <c r="N124" s="188"/>
      <c r="O124" s="188"/>
      <c r="P124" s="228"/>
      <c r="Q124" s="5"/>
      <c r="R124" s="5"/>
      <c r="S124" s="5"/>
      <c r="T124" s="5"/>
      <c r="U124" s="5"/>
    </row>
    <row r="125" spans="1:22" x14ac:dyDescent="0.35">
      <c r="A125" s="6" t="s">
        <v>740</v>
      </c>
      <c r="B125" s="6" t="s">
        <v>741</v>
      </c>
      <c r="C125" s="176">
        <v>1379</v>
      </c>
      <c r="D125" s="17">
        <v>639</v>
      </c>
      <c r="E125" s="189">
        <v>0.85</v>
      </c>
      <c r="F125" s="6">
        <v>0</v>
      </c>
      <c r="G125" s="182">
        <f>(IFERROR(VLOOKUP(C125,'[3]order Subzone'!$A$6:$C$123,3,0),"0"))/100000</f>
        <v>0.94924900000000112</v>
      </c>
      <c r="H125" s="183">
        <f t="shared" si="8"/>
        <v>1.1167635294117662</v>
      </c>
      <c r="I125" s="184">
        <f>(IFERROR(VLOOKUP(D125,[3]prim!$P$6:$Q$353,2,0),"0"))/100000</f>
        <v>0</v>
      </c>
      <c r="J125" s="185" t="e">
        <f t="shared" si="9"/>
        <v>#DIV/0!</v>
      </c>
      <c r="K125" s="186">
        <f>(IFERROR(VLOOKUP(D125,[3]prim!$X$6:$Y$1048563,2,0),"0"))/100000</f>
        <v>0</v>
      </c>
      <c r="L125" s="185" t="e">
        <f t="shared" si="10"/>
        <v>#DIV/0!</v>
      </c>
      <c r="M125" s="237">
        <v>1500</v>
      </c>
      <c r="N125" s="188"/>
      <c r="O125" s="188"/>
      <c r="P125" s="228"/>
      <c r="Q125" s="5"/>
      <c r="R125" s="5">
        <f>IFERROR(VLOOKUP(C125,'[3]order Subzone'!$BP$5:$BR$242,3,0),"0")</f>
        <v>56</v>
      </c>
      <c r="S125" s="5"/>
      <c r="T125" s="5"/>
      <c r="U125" s="5">
        <f t="shared" si="11"/>
        <v>1500</v>
      </c>
      <c r="V125" t="str">
        <f>VLOOKUP(C125,[5]Sheet1!A$5:B$162,2,0)</f>
        <v>UG291</v>
      </c>
    </row>
    <row r="126" spans="1:22" x14ac:dyDescent="0.35">
      <c r="A126" s="6" t="s">
        <v>740</v>
      </c>
      <c r="B126" s="6" t="s">
        <v>741</v>
      </c>
      <c r="C126" s="176"/>
      <c r="D126" s="17">
        <v>669</v>
      </c>
      <c r="E126" s="189"/>
      <c r="F126" s="6">
        <v>0.72</v>
      </c>
      <c r="G126" s="182">
        <f>(IFERROR(VLOOKUP(C126,'[3]order Subzone'!$A$6:$C$123,3,0),"0"))/100000</f>
        <v>0</v>
      </c>
      <c r="H126" s="183" t="e">
        <f t="shared" si="8"/>
        <v>#DIV/0!</v>
      </c>
      <c r="I126" s="184">
        <f>(IFERROR(VLOOKUP(D126,[3]prim!$P$6:$Q$353,2,0),"0"))/100000</f>
        <v>0</v>
      </c>
      <c r="J126" s="185">
        <f t="shared" si="9"/>
        <v>0</v>
      </c>
      <c r="K126" s="186">
        <f>(IFERROR(VLOOKUP(D126,[3]prim!$X$6:$Y$1048563,2,0),"0"))/100000</f>
        <v>0</v>
      </c>
      <c r="L126" s="185">
        <f t="shared" si="10"/>
        <v>0</v>
      </c>
      <c r="M126" s="187" t="e">
        <f>IF(H126&gt;=120%,"5000",IF(H126&gt;=110%,"3000",IF(H126&gt;=100%,"2000")))</f>
        <v>#DIV/0!</v>
      </c>
      <c r="N126" s="188"/>
      <c r="O126" s="188"/>
      <c r="P126" s="228"/>
      <c r="Q126" s="5"/>
      <c r="R126" s="5"/>
      <c r="S126" s="5"/>
      <c r="T126" s="5"/>
      <c r="U126" s="5"/>
    </row>
    <row r="127" spans="1:22" x14ac:dyDescent="0.35">
      <c r="A127" s="6" t="s">
        <v>742</v>
      </c>
      <c r="B127" s="6" t="s">
        <v>0</v>
      </c>
      <c r="C127" s="176">
        <v>1181</v>
      </c>
      <c r="D127" s="17">
        <v>614</v>
      </c>
      <c r="E127" s="189">
        <v>2.5</v>
      </c>
      <c r="F127" s="6">
        <v>2</v>
      </c>
      <c r="G127" s="182">
        <f>(IFERROR(VLOOKUP(C127,'[3]order Subzone'!$A$6:$C$123,3,0),"0"))/100000</f>
        <v>1.8833834000000009</v>
      </c>
      <c r="H127" s="183">
        <f t="shared" si="8"/>
        <v>0.75335336000000042</v>
      </c>
      <c r="I127" s="184">
        <f>(IFERROR(VLOOKUP(D127,[3]prim!$P$6:$Q$353,2,0),"0"))/100000</f>
        <v>1.4843885593220338</v>
      </c>
      <c r="J127" s="185">
        <f t="shared" si="9"/>
        <v>0.74219427966101692</v>
      </c>
      <c r="K127" s="186">
        <f>(IFERROR(VLOOKUP(D127,[3]prim!$X$6:$Y$1048563,2,0),"0"))/100000</f>
        <v>1.4843885593220338</v>
      </c>
      <c r="L127" s="185">
        <f t="shared" si="10"/>
        <v>0.74219427966101692</v>
      </c>
      <c r="M127" s="187"/>
      <c r="N127" s="188"/>
      <c r="O127" s="188"/>
      <c r="P127" s="228"/>
      <c r="Q127" s="5">
        <f>IFERROR(VLOOKUP(C127,'[3]order Subzone'!$BE$5:$BG$209,3,0),"0")</f>
        <v>10</v>
      </c>
      <c r="R127" s="5">
        <f>IFERROR(VLOOKUP(C127,'[3]order Subzone'!$BP$5:$BR$242,3,0),"0")</f>
        <v>122</v>
      </c>
      <c r="S127" s="5"/>
      <c r="T127" s="5" t="str">
        <f>IF(R127&gt;=144,"2000",IF(R127&gt;=132,"1500",IF(R127&gt;=120,"750",0)))</f>
        <v>750</v>
      </c>
      <c r="U127" s="5">
        <f t="shared" si="11"/>
        <v>750</v>
      </c>
      <c r="V127" t="str">
        <f>VLOOKUP(C127,[5]Sheet1!A$5:B$162,2,0)</f>
        <v>UG211</v>
      </c>
    </row>
    <row r="128" spans="1:22" x14ac:dyDescent="0.35">
      <c r="A128" s="6" t="s">
        <v>742</v>
      </c>
      <c r="B128" s="6" t="s">
        <v>0</v>
      </c>
      <c r="C128" s="176">
        <v>1350</v>
      </c>
      <c r="D128" s="17">
        <v>154</v>
      </c>
      <c r="E128" s="189">
        <v>2</v>
      </c>
      <c r="F128" s="6">
        <v>1.75</v>
      </c>
      <c r="G128" s="182">
        <f>(IFERROR(VLOOKUP(C128,'[3]order Subzone'!$A$6:$C$123,3,0),"0"))/100000</f>
        <v>1.3383248999999973</v>
      </c>
      <c r="H128" s="183">
        <f t="shared" si="8"/>
        <v>0.66916244999999863</v>
      </c>
      <c r="I128" s="184">
        <f>(IFERROR(VLOOKUP(D128,[3]prim!$P$6:$Q$353,2,0),"0"))/100000</f>
        <v>2.2241244067796617</v>
      </c>
      <c r="J128" s="185">
        <f t="shared" si="9"/>
        <v>1.2709282324455209</v>
      </c>
      <c r="K128" s="186">
        <f>(IFERROR(VLOOKUP(D128,[3]prim!$X$6:$Y$1048563,2,0),"0"))/100000</f>
        <v>2.2241244067796617</v>
      </c>
      <c r="L128" s="185">
        <f t="shared" si="10"/>
        <v>1.2709282324455209</v>
      </c>
      <c r="M128" s="187"/>
      <c r="N128" s="188">
        <f>IF(J128 &gt;= 50%,  (I128) * 0.0075, 0)*10^5</f>
        <v>1668.0933050847464</v>
      </c>
      <c r="O128" s="188">
        <f>IF(L128 &gt;= 100%,  (K128) * 0.01, 0)*10^5</f>
        <v>2224.124406779662</v>
      </c>
      <c r="P128" s="228">
        <f t="shared" ref="P128:P129" si="13">SUBTOTAL(9,N128:O128)</f>
        <v>3892.2177118644086</v>
      </c>
      <c r="Q128" s="5">
        <f>IFERROR(VLOOKUP(C128,'[3]order Subzone'!$BE$5:$BG$209,3,0),"0")</f>
        <v>31</v>
      </c>
      <c r="R128" s="5"/>
      <c r="S128" s="5" t="str">
        <f>IF(Q128&gt;=60,"2000",IF(Q128&gt;=40,"1500",IF(Q128&gt;=30,"750",0)))</f>
        <v>750</v>
      </c>
      <c r="T128" s="5"/>
      <c r="U128" s="5">
        <f t="shared" si="11"/>
        <v>750</v>
      </c>
      <c r="V128" t="str">
        <f>VLOOKUP(C128,[5]Sheet1!A$5:B$162,2,0)</f>
        <v>UG279</v>
      </c>
    </row>
    <row r="129" spans="1:22" x14ac:dyDescent="0.35">
      <c r="A129" s="6" t="s">
        <v>742</v>
      </c>
      <c r="B129" s="6" t="s">
        <v>0</v>
      </c>
      <c r="C129" s="176">
        <v>1360</v>
      </c>
      <c r="D129" s="17">
        <v>692</v>
      </c>
      <c r="E129" s="189">
        <v>2.5</v>
      </c>
      <c r="F129" s="6">
        <v>1.75</v>
      </c>
      <c r="G129" s="182">
        <f>(IFERROR(VLOOKUP(C129,'[3]order Subzone'!$A$6:$C$123,3,0),"0"))/100000</f>
        <v>1.8848539000000062</v>
      </c>
      <c r="H129" s="183">
        <f t="shared" si="8"/>
        <v>0.75394156000000245</v>
      </c>
      <c r="I129" s="184">
        <f>(IFERROR(VLOOKUP(D129,[3]prim!$P$6:$Q$353,2,0),"0"))/100000</f>
        <v>2.2033463559322035</v>
      </c>
      <c r="J129" s="185">
        <f t="shared" si="9"/>
        <v>1.2590550605326878</v>
      </c>
      <c r="K129" s="186">
        <f>(IFERROR(VLOOKUP(D129,[3]prim!$X$6:$Y$1048563,2,0),"0"))/100000</f>
        <v>2.2033463559322035</v>
      </c>
      <c r="L129" s="185">
        <f t="shared" si="10"/>
        <v>1.2590550605326878</v>
      </c>
      <c r="M129" s="187"/>
      <c r="N129" s="188">
        <f>IF(J129 &gt;= 50%,  (I129) * 0.0075, 0)*10^5</f>
        <v>1652.5097669491527</v>
      </c>
      <c r="O129" s="188">
        <f>IF(L129 &gt;= 100%,  (K129) * 0.01, 0)*10^5</f>
        <v>2203.3463559322036</v>
      </c>
      <c r="P129" s="228">
        <f t="shared" si="13"/>
        <v>3855.856122881356</v>
      </c>
      <c r="Q129" s="5">
        <f>IFERROR(VLOOKUP(C129,'[3]order Subzone'!$BE$5:$BG$209,3,0),"0")</f>
        <v>30</v>
      </c>
      <c r="R129" s="5"/>
      <c r="S129" s="5" t="str">
        <f>IF(Q129&gt;=60,"2000",IF(Q129&gt;=40,"1500",IF(Q129&gt;=30,"750",0)))</f>
        <v>750</v>
      </c>
      <c r="T129" s="5"/>
      <c r="U129" s="5">
        <f t="shared" si="11"/>
        <v>750</v>
      </c>
      <c r="V129" t="str">
        <f>VLOOKUP(C129,[5]Sheet1!A$5:B$162,2,0)</f>
        <v>UG284</v>
      </c>
    </row>
    <row r="130" spans="1:22" x14ac:dyDescent="0.35">
      <c r="A130" s="6" t="s">
        <v>742</v>
      </c>
      <c r="B130" s="6" t="s">
        <v>0</v>
      </c>
      <c r="C130" s="176">
        <v>1167</v>
      </c>
      <c r="D130" s="17">
        <v>527</v>
      </c>
      <c r="E130" s="189">
        <v>2.5</v>
      </c>
      <c r="F130" s="6">
        <v>1.5</v>
      </c>
      <c r="G130" s="182">
        <f>(IFERROR(VLOOKUP(C130,'[3]order Subzone'!$A$6:$C$123,3,0),"0"))/100000</f>
        <v>1.3479292999999968</v>
      </c>
      <c r="H130" s="183">
        <f>(G130/E130)</f>
        <v>0.53917171999999869</v>
      </c>
      <c r="I130" s="184">
        <f>(IFERROR(VLOOKUP(D130,[3]prim!$P$6:$Q$353,2,0),"0"))/100000</f>
        <v>0.85204271186440705</v>
      </c>
      <c r="J130" s="185">
        <f>I130/F130</f>
        <v>0.56802847457627137</v>
      </c>
      <c r="K130" s="186">
        <f>(IFERROR(VLOOKUP(D130,[3]prim!$X$6:$Y$1048563,2,0),"0"))/100000</f>
        <v>0.85204271186440705</v>
      </c>
      <c r="L130" s="185">
        <f>(K130/F130)</f>
        <v>0.56802847457627137</v>
      </c>
      <c r="M130" s="187"/>
      <c r="N130" s="188"/>
      <c r="O130" s="188"/>
      <c r="P130" s="228"/>
      <c r="Q130" s="5"/>
      <c r="R130" s="5">
        <f>IFERROR(VLOOKUP(C130,'[3]order Subzone'!$BP$5:$BR$242,3,0),"0")</f>
        <v>120</v>
      </c>
      <c r="S130" s="5"/>
      <c r="T130" s="5" t="str">
        <f>IF(R130&gt;=144,"2000",IF(R130&gt;=132,"1500",IF(R130&gt;=120,"750",0)))</f>
        <v>750</v>
      </c>
      <c r="U130" s="5">
        <f>T130+S130+M130</f>
        <v>750</v>
      </c>
      <c r="V130" t="str">
        <f>VLOOKUP(C130,[5]Sheet1!A$5:B$162,2,0)</f>
        <v>UG206</v>
      </c>
    </row>
    <row r="131" spans="1:22" x14ac:dyDescent="0.35">
      <c r="A131" s="6" t="s">
        <v>742</v>
      </c>
      <c r="B131" s="6" t="s">
        <v>0</v>
      </c>
      <c r="C131" s="176">
        <v>1306</v>
      </c>
      <c r="D131" s="17"/>
      <c r="E131" s="189">
        <v>1</v>
      </c>
      <c r="F131" s="6">
        <v>1.5</v>
      </c>
      <c r="G131" s="182">
        <f>(IFERROR(VLOOKUP(C131,'[3]order Subzone'!$A$6:$C$123,3,0),"0"))/100000</f>
        <v>0</v>
      </c>
      <c r="H131" s="183">
        <f t="shared" si="8"/>
        <v>0</v>
      </c>
      <c r="I131" s="184">
        <f>(IFERROR(VLOOKUP(D131,[3]prim!$P$6:$Q$353,2,0),"0"))/100000</f>
        <v>0</v>
      </c>
      <c r="J131" s="185">
        <f t="shared" si="9"/>
        <v>0</v>
      </c>
      <c r="K131" s="186">
        <f>(IFERROR(VLOOKUP(D131,[3]prim!$X$6:$Y$1048563,2,0),"0"))/100000</f>
        <v>0</v>
      </c>
      <c r="L131" s="185">
        <f t="shared" si="10"/>
        <v>0</v>
      </c>
      <c r="M131" s="187" t="b">
        <f>IF(H131&gt;=120%,"5000",IF(H131&gt;=110%,"3000",IF(H131&gt;=100%,"2000")))</f>
        <v>0</v>
      </c>
      <c r="N131" s="188"/>
      <c r="O131" s="188"/>
      <c r="P131" s="228"/>
      <c r="Q131" s="5"/>
      <c r="R131" s="5"/>
      <c r="S131" s="5"/>
      <c r="T131" s="5"/>
      <c r="U131" s="5"/>
    </row>
    <row r="132" spans="1:22" x14ac:dyDescent="0.35">
      <c r="A132" s="6" t="s">
        <v>742</v>
      </c>
      <c r="B132" s="6" t="s">
        <v>0</v>
      </c>
      <c r="C132" s="176">
        <v>1144</v>
      </c>
      <c r="D132" s="17">
        <v>662</v>
      </c>
      <c r="E132" s="189">
        <v>2.5</v>
      </c>
      <c r="F132" s="6">
        <v>1.75</v>
      </c>
      <c r="G132" s="182">
        <f>(IFERROR(VLOOKUP(C132,'[3]order Subzone'!$A$6:$C$123,3,0),"0"))/100000</f>
        <v>1.8726853000000021</v>
      </c>
      <c r="H132" s="183">
        <f t="shared" ref="H132:H195" si="14">(G132/E132)</f>
        <v>0.74907412000000084</v>
      </c>
      <c r="I132" s="184">
        <f>(IFERROR(VLOOKUP(D132,[3]prim!$P$6:$Q$353,2,0),"0"))/100000</f>
        <v>1.4858440677966103</v>
      </c>
      <c r="J132" s="185">
        <f t="shared" ref="J132:J195" si="15">I132/F132</f>
        <v>0.84905375302663444</v>
      </c>
      <c r="K132" s="186">
        <f>(IFERROR(VLOOKUP(D132,[3]prim!$X$6:$Y$1048563,2,0),"0"))/100000</f>
        <v>1.4858440677966103</v>
      </c>
      <c r="L132" s="185">
        <f t="shared" ref="L132:L195" si="16">(K132/F132)</f>
        <v>0.84905375302663444</v>
      </c>
      <c r="M132" s="187"/>
      <c r="N132" s="188"/>
      <c r="O132" s="188"/>
      <c r="P132" s="228"/>
      <c r="Q132" s="5">
        <f>IFERROR(VLOOKUP(C132,'[3]order Subzone'!$BE$5:$BG$209,3,0),"0")</f>
        <v>1</v>
      </c>
      <c r="R132" s="5">
        <f>IFERROR(VLOOKUP(C132,'[3]order Subzone'!$BP$5:$BR$242,3,0),"0")</f>
        <v>195</v>
      </c>
      <c r="S132" s="5"/>
      <c r="T132" s="5" t="str">
        <f>IF(R132&gt;=144,"2000",IF(R132&gt;=132,"1500",IF(R132&gt;=120,"750",0)))</f>
        <v>2000</v>
      </c>
      <c r="U132" s="5">
        <f t="shared" si="11"/>
        <v>2000</v>
      </c>
      <c r="V132" t="str">
        <f>VLOOKUP(C132,[5]Sheet1!A$5:B$162,2,0)</f>
        <v>UG199</v>
      </c>
    </row>
    <row r="133" spans="1:22" x14ac:dyDescent="0.35">
      <c r="A133" s="6" t="s">
        <v>742</v>
      </c>
      <c r="B133" s="6" t="s">
        <v>0</v>
      </c>
      <c r="C133" s="176">
        <v>297</v>
      </c>
      <c r="D133" s="17">
        <v>400</v>
      </c>
      <c r="E133" s="189">
        <v>2.5</v>
      </c>
      <c r="F133" s="6">
        <v>1.75</v>
      </c>
      <c r="G133" s="182">
        <f>(IFERROR(VLOOKUP(C133,'[3]order Subzone'!$A$6:$C$123,3,0),"0"))/100000</f>
        <v>2.515263800000012</v>
      </c>
      <c r="H133" s="183">
        <f t="shared" si="14"/>
        <v>1.0061055200000049</v>
      </c>
      <c r="I133" s="184">
        <f>(IFERROR(VLOOKUP(D133,[3]prim!$P$6:$Q$353,2,0),"0"))/100000</f>
        <v>1.7254759322033899</v>
      </c>
      <c r="J133" s="185">
        <f t="shared" si="15"/>
        <v>0.98598624697336568</v>
      </c>
      <c r="K133" s="186">
        <f>(IFERROR(VLOOKUP(D133,[3]prim!$X$6:$Y$1048563,2,0),"0"))/100000</f>
        <v>1.7254759322033899</v>
      </c>
      <c r="L133" s="185">
        <f t="shared" si="16"/>
        <v>0.98598624697336568</v>
      </c>
      <c r="M133" s="187" t="str">
        <f>IF(H133&gt;=120%,"5000",IF(H133&gt;=110%,"3000",IF(H133&gt;=100%,"2000")))</f>
        <v>2000</v>
      </c>
      <c r="N133" s="188"/>
      <c r="O133" s="188"/>
      <c r="P133" s="228"/>
      <c r="Q133" s="5">
        <f>IFERROR(VLOOKUP(C133,'[3]order Subzone'!$BE$5:$BG$209,3,0),"0")</f>
        <v>39</v>
      </c>
      <c r="R133" s="5">
        <f>IFERROR(VLOOKUP(C133,'[3]order Subzone'!$BP$5:$BR$242,3,0),"0")</f>
        <v>216</v>
      </c>
      <c r="S133" s="5" t="str">
        <f>IF(Q133&gt;=60,"2000",IF(Q133&gt;=40,"1500",IF(Q133&gt;=30,"750",0)))</f>
        <v>750</v>
      </c>
      <c r="T133" s="5" t="str">
        <f>IF(R133&gt;=144,"2000",IF(R133&gt;=132,"1500",IF(R133&gt;=120,"750",0)))</f>
        <v>2000</v>
      </c>
      <c r="U133" s="5">
        <f t="shared" si="11"/>
        <v>4750</v>
      </c>
      <c r="V133" t="str">
        <f>VLOOKUP(C133,[5]Sheet1!A$5:B$162,2,0)</f>
        <v>UG39</v>
      </c>
    </row>
    <row r="134" spans="1:22" x14ac:dyDescent="0.35">
      <c r="A134" s="6" t="s">
        <v>742</v>
      </c>
      <c r="B134" s="6" t="s">
        <v>0</v>
      </c>
      <c r="C134" s="176">
        <v>1322</v>
      </c>
      <c r="D134" s="17">
        <v>658</v>
      </c>
      <c r="E134" s="189">
        <v>2</v>
      </c>
      <c r="F134" s="6">
        <v>1.5</v>
      </c>
      <c r="G134" s="182">
        <f>(IFERROR(VLOOKUP(C134,'[3]order Subzone'!$A$6:$C$123,3,0),"0"))/100000</f>
        <v>1.1053948999999972</v>
      </c>
      <c r="H134" s="183">
        <f t="shared" si="14"/>
        <v>0.55269744999999859</v>
      </c>
      <c r="I134" s="184">
        <f>(IFERROR(VLOOKUP(D134,[3]prim!$P$6:$Q$353,2,0),"0"))/100000</f>
        <v>0</v>
      </c>
      <c r="J134" s="185">
        <f t="shared" si="15"/>
        <v>0</v>
      </c>
      <c r="K134" s="186">
        <f>(IFERROR(VLOOKUP(D134,[3]prim!$X$6:$Y$1048563,2,0),"0"))/100000</f>
        <v>0</v>
      </c>
      <c r="L134" s="185">
        <f t="shared" si="16"/>
        <v>0</v>
      </c>
      <c r="M134" s="187"/>
      <c r="N134" s="188"/>
      <c r="O134" s="188"/>
      <c r="P134" s="228"/>
      <c r="Q134" s="5">
        <f>IFERROR(VLOOKUP(C134,'[3]order Subzone'!$BE$5:$BG$209,3,0),"0")</f>
        <v>2</v>
      </c>
      <c r="R134" s="5">
        <f>IFERROR(VLOOKUP(C134,'[3]order Subzone'!$BP$5:$BR$242,3,0),"0")</f>
        <v>121</v>
      </c>
      <c r="S134" s="5"/>
      <c r="T134" s="5" t="str">
        <f>IF(R134&gt;=144,"2000",IF(R134&gt;=132,"1500",IF(R134&gt;=120,"750",0)))</f>
        <v>750</v>
      </c>
      <c r="U134" s="5">
        <f t="shared" si="11"/>
        <v>750</v>
      </c>
      <c r="V134" t="str">
        <f>VLOOKUP(C134,[5]Sheet1!A$5:B$162,2,0)</f>
        <v>UG267</v>
      </c>
    </row>
    <row r="135" spans="1:22" x14ac:dyDescent="0.35">
      <c r="A135" s="6" t="s">
        <v>742</v>
      </c>
      <c r="B135" s="6" t="s">
        <v>0</v>
      </c>
      <c r="C135" s="176">
        <v>901</v>
      </c>
      <c r="D135" s="17">
        <v>49</v>
      </c>
      <c r="E135" s="189">
        <v>3</v>
      </c>
      <c r="F135" s="6">
        <v>2.5</v>
      </c>
      <c r="G135" s="182">
        <f>(IFERROR(VLOOKUP(C135,'[3]order Subzone'!$A$6:$C$123,3,0),"0"))/100000</f>
        <v>3.5346506999999989</v>
      </c>
      <c r="H135" s="183">
        <f t="shared" si="14"/>
        <v>1.1782168999999996</v>
      </c>
      <c r="I135" s="184">
        <f>(IFERROR(VLOOKUP(D135,[3]prim!$P$6:$Q$353,2,0),"0"))/100000</f>
        <v>3.0050328813559322</v>
      </c>
      <c r="J135" s="185">
        <f t="shared" si="15"/>
        <v>1.202013152542373</v>
      </c>
      <c r="K135" s="186">
        <f>(IFERROR(VLOOKUP(D135,[3]prim!$X$6:$Y$1048563,2,0),"0"))/100000</f>
        <v>3.0050328813559322</v>
      </c>
      <c r="L135" s="185">
        <f t="shared" si="16"/>
        <v>1.202013152542373</v>
      </c>
      <c r="M135" s="187" t="str">
        <f>IF(H135&gt;=120%,"5000",IF(H135&gt;=110%,"3000",IF(H135&gt;=100%,"2000")))</f>
        <v>3000</v>
      </c>
      <c r="N135" s="188">
        <f>IF(J135 &gt;= 50%,  (I135) * 0.0075, 0)*10^5</f>
        <v>2253.7746610169488</v>
      </c>
      <c r="O135" s="188">
        <f>IF(L135 &gt;= 100%,  (K135) * 0.01, 0)*10^5</f>
        <v>3005.0328813559322</v>
      </c>
      <c r="P135" s="228">
        <f>SUBTOTAL(9,N135:O135)</f>
        <v>5258.8075423728806</v>
      </c>
      <c r="Q135" s="5"/>
      <c r="R135" s="5"/>
      <c r="S135" s="5"/>
      <c r="T135" s="5"/>
      <c r="U135" s="5">
        <f t="shared" si="11"/>
        <v>3000</v>
      </c>
      <c r="V135" t="str">
        <f>VLOOKUP(C135,[5]Sheet1!A$5:B$162,2,0)</f>
        <v>UG120</v>
      </c>
    </row>
    <row r="136" spans="1:22" x14ac:dyDescent="0.35">
      <c r="A136" s="6" t="s">
        <v>742</v>
      </c>
      <c r="B136" s="6" t="s">
        <v>0</v>
      </c>
      <c r="C136" s="176"/>
      <c r="D136" s="17"/>
      <c r="E136" s="189"/>
      <c r="F136" s="6">
        <v>1.5</v>
      </c>
      <c r="G136" s="182">
        <f>(IFERROR(VLOOKUP(C136,'[3]order Subzone'!$A$6:$C$123,3,0),"0"))/100000</f>
        <v>0</v>
      </c>
      <c r="H136" s="183" t="e">
        <f t="shared" si="14"/>
        <v>#DIV/0!</v>
      </c>
      <c r="I136" s="184">
        <f>(IFERROR(VLOOKUP(D136,[3]prim!$P$6:$Q$353,2,0),"0"))/100000</f>
        <v>0</v>
      </c>
      <c r="J136" s="185">
        <f t="shared" si="15"/>
        <v>0</v>
      </c>
      <c r="K136" s="186">
        <f>(IFERROR(VLOOKUP(D136,[3]prim!$X$6:$Y$1048563,2,0),"0"))/100000</f>
        <v>0</v>
      </c>
      <c r="L136" s="185">
        <f t="shared" si="16"/>
        <v>0</v>
      </c>
      <c r="M136" s="187" t="e">
        <f>IF(H136&gt;=120%,"5000",IF(H136&gt;=110%,"3000",IF(H136&gt;=100%,"2000")))</f>
        <v>#DIV/0!</v>
      </c>
      <c r="N136" s="188"/>
      <c r="O136" s="188"/>
      <c r="P136" s="228"/>
      <c r="Q136" s="5"/>
      <c r="R136" s="5"/>
      <c r="S136" s="5"/>
      <c r="T136" s="5"/>
      <c r="U136" s="5"/>
    </row>
    <row r="137" spans="1:22" x14ac:dyDescent="0.35">
      <c r="A137" s="6" t="s">
        <v>743</v>
      </c>
      <c r="B137" s="6" t="s">
        <v>744</v>
      </c>
      <c r="C137" s="176">
        <v>10</v>
      </c>
      <c r="D137" s="17"/>
      <c r="E137" s="189">
        <v>2.5</v>
      </c>
      <c r="F137" s="6">
        <v>2</v>
      </c>
      <c r="G137" s="182">
        <f>(IFERROR(VLOOKUP(C137,'[3]order Subzone'!$A$6:$C$123,3,0),"0"))/100000</f>
        <v>1.9223270000000066</v>
      </c>
      <c r="H137" s="183">
        <f t="shared" si="14"/>
        <v>0.76893080000000258</v>
      </c>
      <c r="I137" s="184">
        <f>(IFERROR(VLOOKUP(D137,[3]prim!$P$6:$Q$353,2,0),"0"))/100000</f>
        <v>0</v>
      </c>
      <c r="J137" s="185">
        <f t="shared" si="15"/>
        <v>0</v>
      </c>
      <c r="K137" s="186">
        <f>(IFERROR(VLOOKUP(D137,[3]prim!$X$6:$Y$1048563,2,0),"0"))/100000</f>
        <v>0</v>
      </c>
      <c r="L137" s="185">
        <f t="shared" si="16"/>
        <v>0</v>
      </c>
      <c r="M137" s="187"/>
      <c r="N137" s="188"/>
      <c r="O137" s="188"/>
      <c r="P137" s="228"/>
      <c r="Q137" s="5">
        <f>IFERROR(VLOOKUP(C137,'[3]order Subzone'!$BE$5:$BG$209,3,0),"0")</f>
        <v>39</v>
      </c>
      <c r="R137" s="5"/>
      <c r="S137" s="5" t="str">
        <f>IF(Q137&gt;=60,"2000",IF(Q137&gt;=40,"1500",IF(Q137&gt;=30,"750",0)))</f>
        <v>750</v>
      </c>
      <c r="T137" s="5"/>
      <c r="U137" s="5">
        <f t="shared" ref="U137:U165" si="17">T137+S137+M137</f>
        <v>750</v>
      </c>
      <c r="V137" t="str">
        <f>VLOOKUP(C137,[5]Sheet1!A$5:B$162,2,0)</f>
        <v>UG157</v>
      </c>
    </row>
    <row r="138" spans="1:22" x14ac:dyDescent="0.35">
      <c r="A138" s="6" t="s">
        <v>743</v>
      </c>
      <c r="B138" s="6" t="s">
        <v>744</v>
      </c>
      <c r="C138" s="176">
        <v>11</v>
      </c>
      <c r="D138" s="17"/>
      <c r="E138" s="189">
        <v>2.5</v>
      </c>
      <c r="F138" s="6">
        <v>2</v>
      </c>
      <c r="G138" s="182">
        <f>(IFERROR(VLOOKUP(C138,'[3]order Subzone'!$A$6:$C$123,3,0),"0"))/100000</f>
        <v>2.5305141000000018</v>
      </c>
      <c r="H138" s="183">
        <f t="shared" si="14"/>
        <v>1.0122056400000008</v>
      </c>
      <c r="I138" s="184">
        <f>(IFERROR(VLOOKUP(D138,[3]prim!$P$6:$Q$353,2,0),"0"))/100000</f>
        <v>0</v>
      </c>
      <c r="J138" s="185">
        <f t="shared" si="15"/>
        <v>0</v>
      </c>
      <c r="K138" s="186">
        <f>(IFERROR(VLOOKUP(D138,[3]prim!$X$6:$Y$1048563,2,0),"0"))/100000</f>
        <v>0</v>
      </c>
      <c r="L138" s="185">
        <f t="shared" si="16"/>
        <v>0</v>
      </c>
      <c r="M138" s="187" t="str">
        <f>IF(H138&gt;=120%,"5000",IF(H138&gt;=110%,"3000",IF(H138&gt;=100%,"2000")))</f>
        <v>2000</v>
      </c>
      <c r="N138" s="188"/>
      <c r="O138" s="188"/>
      <c r="P138" s="228"/>
      <c r="Q138" s="5">
        <f>IFERROR(VLOOKUP(C138,'[3]order Subzone'!$BE$5:$BG$209,3,0),"0")</f>
        <v>22</v>
      </c>
      <c r="R138" s="5">
        <f>IFERROR(VLOOKUP(C138,'[3]order Subzone'!$BP$5:$BR$242,3,0),"0")</f>
        <v>238</v>
      </c>
      <c r="S138" s="5"/>
      <c r="T138" s="5" t="str">
        <f>IF(R138&gt;=144,"2000",IF(R138&gt;=132,"1500",IF(R138&gt;=120,"750",0)))</f>
        <v>2000</v>
      </c>
      <c r="U138" s="5">
        <f t="shared" si="17"/>
        <v>4000</v>
      </c>
      <c r="V138" t="str">
        <f>VLOOKUP(C138,[5]Sheet1!A$5:B$162,2,0)</f>
        <v>M-175</v>
      </c>
    </row>
    <row r="139" spans="1:22" x14ac:dyDescent="0.35">
      <c r="A139" s="6" t="s">
        <v>745</v>
      </c>
      <c r="B139" s="6" t="s">
        <v>744</v>
      </c>
      <c r="C139" s="176">
        <v>299</v>
      </c>
      <c r="D139" s="17"/>
      <c r="E139" s="189">
        <v>3.5</v>
      </c>
      <c r="F139" s="6">
        <v>3</v>
      </c>
      <c r="G139" s="182">
        <f>(IFERROR(VLOOKUP(C139,'[3]order Subzone'!$A$6:$C$123,3,0),"0"))/100000</f>
        <v>2.494547599999994</v>
      </c>
      <c r="H139" s="183">
        <f t="shared" si="14"/>
        <v>0.71272788571428403</v>
      </c>
      <c r="I139" s="184">
        <f>(IFERROR(VLOOKUP(D139,[3]prim!$P$6:$Q$353,2,0),"0"))/100000</f>
        <v>0</v>
      </c>
      <c r="J139" s="185">
        <f t="shared" si="15"/>
        <v>0</v>
      </c>
      <c r="K139" s="186">
        <f>(IFERROR(VLOOKUP(D139,[3]prim!$X$6:$Y$1048563,2,0),"0"))/100000</f>
        <v>0</v>
      </c>
      <c r="L139" s="185">
        <f t="shared" si="16"/>
        <v>0</v>
      </c>
      <c r="M139" s="187" t="b">
        <f>IF(H139&gt;=120%,"5000",IF(H139&gt;=110%,"3000",IF(H139&gt;=100%,"2000")))</f>
        <v>0</v>
      </c>
      <c r="N139" s="188"/>
      <c r="O139" s="188"/>
      <c r="P139" s="228"/>
      <c r="Q139" s="5">
        <f>IFERROR(VLOOKUP(C139,'[3]order Subzone'!$BE$5:$BG$209,3,0),"0")</f>
        <v>45</v>
      </c>
      <c r="R139" s="5">
        <f>IFERROR(VLOOKUP(C139,'[3]order Subzone'!$BP$5:$BR$242,3,0),"0")</f>
        <v>222</v>
      </c>
      <c r="S139" s="5" t="str">
        <f>IF(Q139&gt;=60,"2000",IF(Q139&gt;=40,"1500",IF(Q139&gt;=30,"750",0)))</f>
        <v>1500</v>
      </c>
      <c r="T139" s="5" t="str">
        <f>IF(R139&gt;=144,"2000",IF(R139&gt;=132,"1500",IF(R139&gt;=120,"750",0)))</f>
        <v>2000</v>
      </c>
      <c r="U139" s="5">
        <f t="shared" si="17"/>
        <v>3500</v>
      </c>
      <c r="V139" t="str">
        <f>VLOOKUP(C139,[5]Sheet1!A$5:B$162,2,0)</f>
        <v>UG56</v>
      </c>
    </row>
    <row r="140" spans="1:22" x14ac:dyDescent="0.35">
      <c r="A140" s="6" t="s">
        <v>745</v>
      </c>
      <c r="B140" s="6" t="s">
        <v>744</v>
      </c>
      <c r="C140" s="176">
        <v>16</v>
      </c>
      <c r="D140" s="17"/>
      <c r="E140" s="189">
        <v>4.5</v>
      </c>
      <c r="F140" s="6">
        <v>2.5</v>
      </c>
      <c r="G140" s="182">
        <f>(IFERROR(VLOOKUP(C140,'[3]order Subzone'!$A$6:$C$123,3,0),"0"))/100000</f>
        <v>5.0233988999999868</v>
      </c>
      <c r="H140" s="183">
        <f>(G140/E140)</f>
        <v>1.1163108666666637</v>
      </c>
      <c r="I140" s="184">
        <f>(IFERROR(VLOOKUP(D140,[3]prim!$P$6:$Q$353,2,0),"0"))/100000</f>
        <v>0</v>
      </c>
      <c r="J140" s="185">
        <f>I140/F140</f>
        <v>0</v>
      </c>
      <c r="K140" s="186">
        <f>(IFERROR(VLOOKUP(D140,[3]prim!$X$6:$Y$1048563,2,0),"0"))/100000</f>
        <v>0</v>
      </c>
      <c r="L140" s="185">
        <f>(K140/F140)</f>
        <v>0</v>
      </c>
      <c r="M140" s="187" t="str">
        <f>IF(H140&gt;=120%,"5000",IF(H140&gt;=110%,"3000",IF(H140&gt;=100%,"2000")))</f>
        <v>3000</v>
      </c>
      <c r="N140" s="188"/>
      <c r="O140" s="188"/>
      <c r="P140" s="228"/>
      <c r="Q140" s="5">
        <f>IFERROR(VLOOKUP(C140,'[3]order Subzone'!$BE$5:$BG$209,3,0),"0")</f>
        <v>31</v>
      </c>
      <c r="R140" s="5">
        <f>IFERROR(VLOOKUP(C140,'[3]order Subzone'!$BP$5:$BR$242,3,0),"0")</f>
        <v>221</v>
      </c>
      <c r="S140" s="5" t="str">
        <f>IF(Q140&gt;=60,"2000",IF(Q140&gt;=40,"1500",IF(Q140&gt;=30,"750",0)))</f>
        <v>750</v>
      </c>
      <c r="T140" s="5" t="str">
        <f>IF(R140&gt;=144,"2000",IF(R140&gt;=132,"1500",IF(R140&gt;=120,"750",0)))</f>
        <v>2000</v>
      </c>
      <c r="U140" s="5">
        <f>T140+S140+M140</f>
        <v>5750</v>
      </c>
      <c r="V140" t="str">
        <f>VLOOKUP(C140,[5]Sheet1!A$5:B$162,2,0)</f>
        <v>M-176</v>
      </c>
    </row>
    <row r="141" spans="1:22" x14ac:dyDescent="0.35">
      <c r="A141" s="6" t="s">
        <v>745</v>
      </c>
      <c r="B141" s="6" t="s">
        <v>744</v>
      </c>
      <c r="C141" s="176"/>
      <c r="D141" s="17"/>
      <c r="E141" s="189"/>
      <c r="F141" s="6">
        <v>0.3</v>
      </c>
      <c r="G141" s="182">
        <f>(IFERROR(VLOOKUP(C141,'[3]order Subzone'!$A$6:$C$123,3,0),"0"))/100000</f>
        <v>0</v>
      </c>
      <c r="H141" s="183" t="e">
        <f t="shared" si="14"/>
        <v>#DIV/0!</v>
      </c>
      <c r="I141" s="184">
        <f>(IFERROR(VLOOKUP(D141,[3]prim!$P$6:$Q$353,2,0),"0"))/100000</f>
        <v>0</v>
      </c>
      <c r="J141" s="185">
        <f t="shared" si="15"/>
        <v>0</v>
      </c>
      <c r="K141" s="186">
        <f>(IFERROR(VLOOKUP(D141,[3]prim!$X$6:$Y$1048563,2,0),"0"))/100000</f>
        <v>0</v>
      </c>
      <c r="L141" s="185">
        <f t="shared" si="16"/>
        <v>0</v>
      </c>
      <c r="M141" s="187" t="e">
        <f>IF(H141&gt;=120%,"5000",IF(H141&gt;=110%,"3000",IF(H141&gt;=100%,"2000")))</f>
        <v>#DIV/0!</v>
      </c>
      <c r="N141" s="188"/>
      <c r="O141" s="188"/>
      <c r="P141" s="228"/>
      <c r="Q141" s="5"/>
      <c r="R141" s="5"/>
      <c r="S141" s="5"/>
      <c r="T141" s="5"/>
      <c r="U141" s="5"/>
    </row>
    <row r="142" spans="1:22" x14ac:dyDescent="0.35">
      <c r="A142" s="6" t="s">
        <v>745</v>
      </c>
      <c r="B142" s="6" t="s">
        <v>744</v>
      </c>
      <c r="C142" s="176"/>
      <c r="D142" s="17"/>
      <c r="E142" s="189"/>
      <c r="F142" s="6">
        <v>1</v>
      </c>
      <c r="G142" s="182">
        <f>(IFERROR(VLOOKUP(C142,'[3]order Subzone'!$A$6:$C$123,3,0),"0"))/100000</f>
        <v>0</v>
      </c>
      <c r="H142" s="183" t="e">
        <f t="shared" si="14"/>
        <v>#DIV/0!</v>
      </c>
      <c r="I142" s="184">
        <f>(IFERROR(VLOOKUP(D142,[3]prim!$P$6:$Q$353,2,0),"0"))/100000</f>
        <v>0</v>
      </c>
      <c r="J142" s="185">
        <f t="shared" si="15"/>
        <v>0</v>
      </c>
      <c r="K142" s="186">
        <f>(IFERROR(VLOOKUP(D142,[3]prim!$X$6:$Y$1048563,2,0),"0"))/100000</f>
        <v>0</v>
      </c>
      <c r="L142" s="185">
        <f t="shared" si="16"/>
        <v>0</v>
      </c>
      <c r="M142" s="187" t="e">
        <f>IF(H142&gt;=120%,"5000",IF(H142&gt;=110%,"3000",IF(H142&gt;=100%,"2000")))</f>
        <v>#DIV/0!</v>
      </c>
      <c r="N142" s="188"/>
      <c r="O142" s="188"/>
      <c r="P142" s="228"/>
      <c r="Q142" s="5"/>
      <c r="R142" s="5"/>
      <c r="S142" s="5"/>
      <c r="T142" s="5"/>
      <c r="U142" s="5"/>
    </row>
    <row r="143" spans="1:22" x14ac:dyDescent="0.35">
      <c r="A143" s="6" t="s">
        <v>745</v>
      </c>
      <c r="B143" s="6" t="s">
        <v>744</v>
      </c>
      <c r="C143" s="176">
        <v>12</v>
      </c>
      <c r="D143" s="17"/>
      <c r="E143" s="189">
        <v>2.5</v>
      </c>
      <c r="F143" s="6">
        <v>0.6</v>
      </c>
      <c r="G143" s="182">
        <f>(IFERROR(VLOOKUP(C143,'[3]order Subzone'!$A$6:$C$123,3,0),"0"))/100000</f>
        <v>1.7752301000000001</v>
      </c>
      <c r="H143" s="183">
        <f t="shared" si="14"/>
        <v>0.71009204000000004</v>
      </c>
      <c r="I143" s="184">
        <f>(IFERROR(VLOOKUP(D143,[3]prim!$P$6:$Q$353,2,0),"0"))/100000</f>
        <v>0</v>
      </c>
      <c r="J143" s="185">
        <f t="shared" si="15"/>
        <v>0</v>
      </c>
      <c r="K143" s="186">
        <f>(IFERROR(VLOOKUP(D143,[3]prim!$X$6:$Y$1048563,2,0),"0"))/100000</f>
        <v>0</v>
      </c>
      <c r="L143" s="185">
        <f t="shared" si="16"/>
        <v>0</v>
      </c>
      <c r="M143" s="187"/>
      <c r="N143" s="188"/>
      <c r="O143" s="188"/>
      <c r="P143" s="228"/>
      <c r="Q143" s="5">
        <f>IFERROR(VLOOKUP(C143,'[3]order Subzone'!$BE$5:$BG$209,3,0),"0")</f>
        <v>6</v>
      </c>
      <c r="R143" s="5">
        <f>IFERROR(VLOOKUP(C143,'[3]order Subzone'!$BP$5:$BR$242,3,0),"0")</f>
        <v>168</v>
      </c>
      <c r="S143" s="5"/>
      <c r="T143" s="5" t="str">
        <f>IF(R143&gt;=144,"2000",IF(R143&gt;=132,"1500",IF(R143&gt;=120,"750",0)))</f>
        <v>2000</v>
      </c>
      <c r="U143" s="5">
        <f t="shared" si="17"/>
        <v>2000</v>
      </c>
      <c r="V143" t="str">
        <f>VLOOKUP(C143,[5]Sheet1!A$5:B$162,2,0)</f>
        <v>M-179</v>
      </c>
    </row>
    <row r="144" spans="1:22" x14ac:dyDescent="0.35">
      <c r="A144" s="6" t="s">
        <v>745</v>
      </c>
      <c r="B144" s="6" t="s">
        <v>744</v>
      </c>
      <c r="C144" s="176"/>
      <c r="D144" s="17"/>
      <c r="E144" s="189"/>
      <c r="F144" s="6">
        <v>0.3</v>
      </c>
      <c r="G144" s="182">
        <f>(IFERROR(VLOOKUP(C144,'[3]order Subzone'!$A$6:$C$123,3,0),"0"))/100000</f>
        <v>0</v>
      </c>
      <c r="H144" s="183" t="e">
        <f t="shared" si="14"/>
        <v>#DIV/0!</v>
      </c>
      <c r="I144" s="184">
        <f>(IFERROR(VLOOKUP(D144,[3]prim!$P$6:$Q$353,2,0),"0"))/100000</f>
        <v>0</v>
      </c>
      <c r="J144" s="185">
        <f t="shared" si="15"/>
        <v>0</v>
      </c>
      <c r="K144" s="186">
        <f>(IFERROR(VLOOKUP(D144,[3]prim!$X$6:$Y$1048563,2,0),"0"))/100000</f>
        <v>0</v>
      </c>
      <c r="L144" s="185">
        <f t="shared" si="16"/>
        <v>0</v>
      </c>
      <c r="M144" s="187" t="e">
        <f t="shared" ref="M144:M204" si="18">IF(H144&gt;=120%,"5000",IF(H144&gt;=110%,"3000",IF(H144&gt;=100%,"2000")))</f>
        <v>#DIV/0!</v>
      </c>
      <c r="N144" s="188"/>
      <c r="O144" s="188"/>
      <c r="P144" s="228"/>
      <c r="Q144" s="5"/>
      <c r="R144" s="5"/>
      <c r="S144" s="5"/>
      <c r="T144" s="5"/>
      <c r="U144" s="5"/>
    </row>
    <row r="145" spans="1:21" x14ac:dyDescent="0.35">
      <c r="A145" s="6" t="s">
        <v>745</v>
      </c>
      <c r="B145" s="6" t="s">
        <v>744</v>
      </c>
      <c r="C145" s="176"/>
      <c r="D145" s="17"/>
      <c r="E145" s="189"/>
      <c r="F145" s="6">
        <v>0.5</v>
      </c>
      <c r="G145" s="182">
        <f>(IFERROR(VLOOKUP(C145,'[3]order Subzone'!$A$6:$C$123,3,0),"0"))/100000</f>
        <v>0</v>
      </c>
      <c r="H145" s="183" t="e">
        <f t="shared" si="14"/>
        <v>#DIV/0!</v>
      </c>
      <c r="I145" s="184">
        <f>(IFERROR(VLOOKUP(D145,[3]prim!$P$6:$Q$353,2,0),"0"))/100000</f>
        <v>0</v>
      </c>
      <c r="J145" s="185">
        <f t="shared" si="15"/>
        <v>0</v>
      </c>
      <c r="K145" s="186">
        <f>(IFERROR(VLOOKUP(D145,[3]prim!$X$6:$Y$1048563,2,0),"0"))/100000</f>
        <v>0</v>
      </c>
      <c r="L145" s="185">
        <f t="shared" si="16"/>
        <v>0</v>
      </c>
      <c r="M145" s="187" t="e">
        <f t="shared" si="18"/>
        <v>#DIV/0!</v>
      </c>
      <c r="N145" s="188"/>
      <c r="O145" s="188"/>
      <c r="P145" s="228"/>
      <c r="Q145" s="5"/>
      <c r="R145" s="5"/>
      <c r="S145" s="5"/>
      <c r="T145" s="5"/>
      <c r="U145" s="5"/>
    </row>
    <row r="146" spans="1:21" x14ac:dyDescent="0.35">
      <c r="A146" s="6" t="s">
        <v>745</v>
      </c>
      <c r="B146" s="6" t="s">
        <v>744</v>
      </c>
      <c r="C146" s="176"/>
      <c r="D146" s="17"/>
      <c r="E146" s="189"/>
      <c r="F146" s="6">
        <v>0.2</v>
      </c>
      <c r="G146" s="182">
        <f>(IFERROR(VLOOKUP(C146,'[3]order Subzone'!$A$6:$C$123,3,0),"0"))/100000</f>
        <v>0</v>
      </c>
      <c r="H146" s="183" t="e">
        <f t="shared" si="14"/>
        <v>#DIV/0!</v>
      </c>
      <c r="I146" s="184">
        <f>(IFERROR(VLOOKUP(D146,[3]prim!$P$6:$Q$353,2,0),"0"))/100000</f>
        <v>0</v>
      </c>
      <c r="J146" s="185">
        <f t="shared" si="15"/>
        <v>0</v>
      </c>
      <c r="K146" s="186">
        <f>(IFERROR(VLOOKUP(D146,[3]prim!$X$6:$Y$1048563,2,0),"0"))/100000</f>
        <v>0</v>
      </c>
      <c r="L146" s="185">
        <f t="shared" si="16"/>
        <v>0</v>
      </c>
      <c r="M146" s="187" t="e">
        <f t="shared" si="18"/>
        <v>#DIV/0!</v>
      </c>
      <c r="N146" s="188"/>
      <c r="O146" s="188"/>
      <c r="P146" s="228"/>
      <c r="Q146" s="5"/>
      <c r="R146" s="5"/>
      <c r="S146" s="5"/>
      <c r="T146" s="5"/>
      <c r="U146" s="5"/>
    </row>
    <row r="147" spans="1:21" x14ac:dyDescent="0.35">
      <c r="A147" s="6" t="s">
        <v>745</v>
      </c>
      <c r="B147" s="6" t="s">
        <v>744</v>
      </c>
      <c r="C147" s="176"/>
      <c r="D147" s="17"/>
      <c r="E147" s="189"/>
      <c r="F147" s="6">
        <v>0.2</v>
      </c>
      <c r="G147" s="182">
        <f>(IFERROR(VLOOKUP(C147,'[3]order Subzone'!$A$6:$C$123,3,0),"0"))/100000</f>
        <v>0</v>
      </c>
      <c r="H147" s="183" t="e">
        <f t="shared" si="14"/>
        <v>#DIV/0!</v>
      </c>
      <c r="I147" s="184">
        <f>(IFERROR(VLOOKUP(D147,[3]prim!$P$6:$Q$353,2,0),"0"))/100000</f>
        <v>0</v>
      </c>
      <c r="J147" s="185">
        <f t="shared" si="15"/>
        <v>0</v>
      </c>
      <c r="K147" s="186">
        <f>(IFERROR(VLOOKUP(D147,[3]prim!$X$6:$Y$1048563,2,0),"0"))/100000</f>
        <v>0</v>
      </c>
      <c r="L147" s="185">
        <f t="shared" si="16"/>
        <v>0</v>
      </c>
      <c r="M147" s="187" t="e">
        <f t="shared" si="18"/>
        <v>#DIV/0!</v>
      </c>
      <c r="N147" s="188"/>
      <c r="O147" s="188"/>
      <c r="P147" s="228"/>
      <c r="Q147" s="5"/>
      <c r="R147" s="5"/>
      <c r="S147" s="5"/>
      <c r="T147" s="5"/>
      <c r="U147" s="5"/>
    </row>
    <row r="148" spans="1:21" x14ac:dyDescent="0.35">
      <c r="A148" s="6" t="s">
        <v>745</v>
      </c>
      <c r="B148" s="6" t="s">
        <v>744</v>
      </c>
      <c r="C148" s="176"/>
      <c r="D148" s="17"/>
      <c r="E148" s="189"/>
      <c r="F148" s="6">
        <v>0.2</v>
      </c>
      <c r="G148" s="182">
        <f>(IFERROR(VLOOKUP(C148,'[3]order Subzone'!$A$6:$C$123,3,0),"0"))/100000</f>
        <v>0</v>
      </c>
      <c r="H148" s="183" t="e">
        <f t="shared" si="14"/>
        <v>#DIV/0!</v>
      </c>
      <c r="I148" s="184">
        <f>(IFERROR(VLOOKUP(D148,[3]prim!$P$6:$Q$353,2,0),"0"))/100000</f>
        <v>0</v>
      </c>
      <c r="J148" s="185">
        <f t="shared" si="15"/>
        <v>0</v>
      </c>
      <c r="K148" s="186">
        <f>(IFERROR(VLOOKUP(D148,[3]prim!$X$6:$Y$1048563,2,0),"0"))/100000</f>
        <v>0</v>
      </c>
      <c r="L148" s="185">
        <f t="shared" si="16"/>
        <v>0</v>
      </c>
      <c r="M148" s="187" t="e">
        <f t="shared" si="18"/>
        <v>#DIV/0!</v>
      </c>
      <c r="N148" s="188"/>
      <c r="O148" s="188"/>
      <c r="P148" s="228"/>
      <c r="Q148" s="5"/>
      <c r="R148" s="5"/>
      <c r="S148" s="5"/>
      <c r="T148" s="5"/>
      <c r="U148" s="5"/>
    </row>
    <row r="149" spans="1:21" x14ac:dyDescent="0.35">
      <c r="A149" s="6" t="s">
        <v>745</v>
      </c>
      <c r="B149" s="6" t="s">
        <v>744</v>
      </c>
      <c r="C149" s="176"/>
      <c r="D149" s="17"/>
      <c r="E149" s="189">
        <v>1.5</v>
      </c>
      <c r="F149" s="6">
        <v>1.2</v>
      </c>
      <c r="G149" s="182">
        <f>(IFERROR(VLOOKUP(C149,'[3]order Subzone'!$A$6:$C$123,3,0),"0"))/100000</f>
        <v>0</v>
      </c>
      <c r="H149" s="183">
        <f t="shared" si="14"/>
        <v>0</v>
      </c>
      <c r="I149" s="184">
        <f>(IFERROR(VLOOKUP(D149,[3]prim!$P$6:$Q$353,2,0),"0"))/100000</f>
        <v>0</v>
      </c>
      <c r="J149" s="185">
        <f t="shared" si="15"/>
        <v>0</v>
      </c>
      <c r="K149" s="186">
        <f>(IFERROR(VLOOKUP(D149,[3]prim!$X$6:$Y$1048563,2,0),"0"))/100000</f>
        <v>0</v>
      </c>
      <c r="L149" s="185">
        <f t="shared" si="16"/>
        <v>0</v>
      </c>
      <c r="M149" s="187" t="b">
        <f t="shared" si="18"/>
        <v>0</v>
      </c>
      <c r="N149" s="188"/>
      <c r="O149" s="188"/>
      <c r="P149" s="228"/>
      <c r="Q149" s="5"/>
      <c r="R149" s="5"/>
      <c r="S149" s="5"/>
      <c r="T149" s="5"/>
      <c r="U149" s="5"/>
    </row>
    <row r="150" spans="1:21" x14ac:dyDescent="0.35">
      <c r="A150" s="6" t="s">
        <v>39</v>
      </c>
      <c r="B150" s="6" t="s">
        <v>16</v>
      </c>
      <c r="C150" s="176">
        <v>33</v>
      </c>
      <c r="D150" s="17">
        <v>108</v>
      </c>
      <c r="E150" s="189">
        <v>7</v>
      </c>
      <c r="F150" s="6">
        <v>4</v>
      </c>
      <c r="G150" s="182">
        <f>(IFERROR(VLOOKUP(C150,'[3]order Subzone'!$A$6:$C$123,3,0),"0"))/100000</f>
        <v>4.1316904000000019</v>
      </c>
      <c r="H150" s="183">
        <f>(G150/E150)</f>
        <v>0.59024148571428603</v>
      </c>
      <c r="I150" s="184">
        <f>(IFERROR(VLOOKUP(D150,[3]prim!$P$6:$Q$353,2,0),"0"))/100000</f>
        <v>2.8997044067796609</v>
      </c>
      <c r="J150" s="185">
        <f>I150/F150</f>
        <v>0.72492610169491523</v>
      </c>
      <c r="K150" s="186">
        <f>(IFERROR(VLOOKUP(D150,[3]prim!$X$6:$Y$1048563,2,0),"0"))/100000</f>
        <v>2.8997044067796609</v>
      </c>
      <c r="L150" s="185">
        <f>(K150/F150)</f>
        <v>0.72492610169491523</v>
      </c>
      <c r="M150" s="187" t="b">
        <f t="shared" si="18"/>
        <v>0</v>
      </c>
      <c r="N150" s="188">
        <f>IF(J150 &gt;= 50%,  (I150) * 0.0075, 0)*10^5</f>
        <v>2174.7783050847456</v>
      </c>
      <c r="O150" s="188">
        <f>IF(L150 &gt;= 100%,  (K150) * 0.01, 0)*10^5</f>
        <v>0</v>
      </c>
      <c r="P150" s="228">
        <f>SUBTOTAL(9,N150:O150)</f>
        <v>2174.7783050847456</v>
      </c>
      <c r="Q150" s="5"/>
      <c r="R150" s="5">
        <f>IFERROR(VLOOKUP(C150,'[3]order Subzone'!$BP$5:$BR$242,3,0),"0")</f>
        <v>66</v>
      </c>
      <c r="S150" s="5"/>
      <c r="T150" s="5"/>
      <c r="U150" s="5"/>
    </row>
    <row r="151" spans="1:21" x14ac:dyDescent="0.35">
      <c r="A151" s="6" t="s">
        <v>39</v>
      </c>
      <c r="B151" s="6" t="s">
        <v>16</v>
      </c>
      <c r="C151" s="176"/>
      <c r="D151" s="17">
        <v>320</v>
      </c>
      <c r="E151" s="189"/>
      <c r="F151" s="6">
        <v>1</v>
      </c>
      <c r="G151" s="182">
        <f>(IFERROR(VLOOKUP(C151,'[3]order Subzone'!$A$6:$C$123,3,0),"0"))/100000</f>
        <v>0</v>
      </c>
      <c r="H151" s="183" t="e">
        <f t="shared" si="14"/>
        <v>#DIV/0!</v>
      </c>
      <c r="I151" s="184">
        <f>(IFERROR(VLOOKUP(D151,[3]prim!$P$6:$Q$353,2,0),"0"))/100000</f>
        <v>0.79082847457627115</v>
      </c>
      <c r="J151" s="185">
        <f t="shared" si="15"/>
        <v>0.79082847457627115</v>
      </c>
      <c r="K151" s="186">
        <f>(IFERROR(VLOOKUP(D151,[3]prim!$X$6:$Y$1048563,2,0),"0"))/100000</f>
        <v>0.79082847457627115</v>
      </c>
      <c r="L151" s="185">
        <f t="shared" si="16"/>
        <v>0.79082847457627115</v>
      </c>
      <c r="M151" s="187" t="e">
        <f t="shared" si="18"/>
        <v>#DIV/0!</v>
      </c>
      <c r="N151" s="188"/>
      <c r="O151" s="188"/>
      <c r="P151" s="228"/>
      <c r="Q151" s="5"/>
      <c r="R151" s="5"/>
      <c r="S151" s="5"/>
      <c r="T151" s="5"/>
      <c r="U151" s="5"/>
    </row>
    <row r="152" spans="1:21" x14ac:dyDescent="0.35">
      <c r="A152" s="6" t="s">
        <v>39</v>
      </c>
      <c r="B152" s="6" t="s">
        <v>16</v>
      </c>
      <c r="C152" s="176"/>
      <c r="D152" s="17">
        <v>619</v>
      </c>
      <c r="E152" s="189"/>
      <c r="F152" s="6">
        <v>0.5</v>
      </c>
      <c r="G152" s="182">
        <f>(IFERROR(VLOOKUP(C152,'[3]order Subzone'!$A$6:$C$123,3,0),"0"))/100000</f>
        <v>0</v>
      </c>
      <c r="H152" s="183" t="e">
        <f t="shared" si="14"/>
        <v>#DIV/0!</v>
      </c>
      <c r="I152" s="184">
        <f>(IFERROR(VLOOKUP(D152,[3]prim!$P$6:$Q$353,2,0),"0"))/100000</f>
        <v>0.92263322033898321</v>
      </c>
      <c r="J152" s="185">
        <f t="shared" si="15"/>
        <v>1.8452664406779664</v>
      </c>
      <c r="K152" s="186">
        <f>(IFERROR(VLOOKUP(D152,[3]prim!$X$6:$Y$1048563,2,0),"0"))/100000</f>
        <v>0.92263322033898321</v>
      </c>
      <c r="L152" s="185">
        <f t="shared" si="16"/>
        <v>1.8452664406779664</v>
      </c>
      <c r="M152" s="187" t="e">
        <f t="shared" si="18"/>
        <v>#DIV/0!</v>
      </c>
      <c r="N152" s="188"/>
      <c r="O152" s="188"/>
      <c r="P152" s="228"/>
      <c r="Q152" s="5"/>
      <c r="R152" s="5"/>
      <c r="S152" s="5"/>
      <c r="T152" s="5"/>
      <c r="U152" s="5"/>
    </row>
    <row r="153" spans="1:21" x14ac:dyDescent="0.35">
      <c r="A153" s="6" t="s">
        <v>39</v>
      </c>
      <c r="B153" s="6" t="s">
        <v>16</v>
      </c>
      <c r="C153" s="176"/>
      <c r="D153" s="17">
        <v>627</v>
      </c>
      <c r="E153" s="189"/>
      <c r="F153" s="6">
        <v>0.2</v>
      </c>
      <c r="G153" s="182">
        <f>(IFERROR(VLOOKUP(C153,'[3]order Subzone'!$A$6:$C$123,3,0),"0"))/100000</f>
        <v>0</v>
      </c>
      <c r="H153" s="183" t="e">
        <f t="shared" si="14"/>
        <v>#DIV/0!</v>
      </c>
      <c r="I153" s="184">
        <f>(IFERROR(VLOOKUP(D153,[3]prim!$P$6:$Q$353,2,0),"0"))/100000</f>
        <v>0.23594135593220336</v>
      </c>
      <c r="J153" s="185">
        <f t="shared" si="15"/>
        <v>1.1797067796610168</v>
      </c>
      <c r="K153" s="186">
        <f>(IFERROR(VLOOKUP(D153,[3]prim!$X$6:$Y$1048563,2,0),"0"))/100000</f>
        <v>0.23594135593220336</v>
      </c>
      <c r="L153" s="185">
        <f t="shared" si="16"/>
        <v>1.1797067796610168</v>
      </c>
      <c r="M153" s="187" t="e">
        <f t="shared" si="18"/>
        <v>#DIV/0!</v>
      </c>
      <c r="N153" s="188"/>
      <c r="O153" s="188"/>
      <c r="P153" s="228"/>
      <c r="Q153" s="5"/>
      <c r="R153" s="5"/>
      <c r="S153" s="5"/>
      <c r="T153" s="5"/>
      <c r="U153" s="5"/>
    </row>
    <row r="154" spans="1:21" x14ac:dyDescent="0.35">
      <c r="A154" s="6" t="s">
        <v>39</v>
      </c>
      <c r="B154" s="6" t="s">
        <v>16</v>
      </c>
      <c r="C154" s="176">
        <v>1370</v>
      </c>
      <c r="D154" s="17">
        <v>298</v>
      </c>
      <c r="E154" s="189">
        <v>3</v>
      </c>
      <c r="F154" s="6">
        <v>0.8</v>
      </c>
      <c r="G154" s="182">
        <f>(IFERROR(VLOOKUP(C154,'[3]order Subzone'!$A$6:$C$123,3,0),"0"))/100000</f>
        <v>1.9468489999999967</v>
      </c>
      <c r="H154" s="183">
        <f t="shared" si="14"/>
        <v>0.64894966666666554</v>
      </c>
      <c r="I154" s="184">
        <f>(IFERROR(VLOOKUP(D154,[3]prim!$P$6:$Q$353,2,0),"0"))/100000</f>
        <v>0.87776186440677983</v>
      </c>
      <c r="J154" s="185">
        <f t="shared" si="15"/>
        <v>1.0972023305084748</v>
      </c>
      <c r="K154" s="186">
        <f>(IFERROR(VLOOKUP(D154,[3]prim!$X$6:$Y$1048563,2,0),"0"))/100000</f>
        <v>0.87776186440677983</v>
      </c>
      <c r="L154" s="185">
        <f t="shared" si="16"/>
        <v>1.0972023305084748</v>
      </c>
      <c r="M154" s="187" t="b">
        <f t="shared" si="18"/>
        <v>0</v>
      </c>
      <c r="N154" s="188"/>
      <c r="O154" s="188"/>
      <c r="P154" s="228"/>
      <c r="Q154" s="5"/>
      <c r="R154" s="5"/>
      <c r="S154" s="5"/>
      <c r="T154" s="5"/>
      <c r="U154" s="5"/>
    </row>
    <row r="155" spans="1:21" x14ac:dyDescent="0.35">
      <c r="A155" s="6" t="s">
        <v>39</v>
      </c>
      <c r="B155" s="6" t="s">
        <v>16</v>
      </c>
      <c r="C155" s="176"/>
      <c r="D155" s="17">
        <v>625</v>
      </c>
      <c r="E155" s="189"/>
      <c r="F155" s="6">
        <v>0.15</v>
      </c>
      <c r="G155" s="182">
        <f>(IFERROR(VLOOKUP(C155,'[3]order Subzone'!$A$6:$C$123,3,0),"0"))/100000</f>
        <v>0</v>
      </c>
      <c r="H155" s="183" t="e">
        <f t="shared" si="14"/>
        <v>#DIV/0!</v>
      </c>
      <c r="I155" s="184">
        <f>(IFERROR(VLOOKUP(D155,[3]prim!$P$6:$Q$353,2,0),"0"))/100000</f>
        <v>0.13180474576271187</v>
      </c>
      <c r="J155" s="185">
        <f t="shared" si="15"/>
        <v>0.87869830508474578</v>
      </c>
      <c r="K155" s="186">
        <f>(IFERROR(VLOOKUP(D155,[3]prim!$X$6:$Y$1048563,2,0),"0"))/100000</f>
        <v>0.13180474576271187</v>
      </c>
      <c r="L155" s="185">
        <f t="shared" si="16"/>
        <v>0.87869830508474578</v>
      </c>
      <c r="M155" s="187" t="e">
        <f t="shared" si="18"/>
        <v>#DIV/0!</v>
      </c>
      <c r="N155" s="188"/>
      <c r="O155" s="188"/>
      <c r="P155" s="228"/>
      <c r="Q155" s="5"/>
      <c r="R155" s="5"/>
      <c r="S155" s="5"/>
      <c r="T155" s="5"/>
      <c r="U155" s="5"/>
    </row>
    <row r="156" spans="1:21" x14ac:dyDescent="0.35">
      <c r="A156" s="6" t="s">
        <v>39</v>
      </c>
      <c r="B156" s="6" t="s">
        <v>16</v>
      </c>
      <c r="C156" s="176"/>
      <c r="D156" s="17">
        <v>532</v>
      </c>
      <c r="E156" s="189"/>
      <c r="F156" s="6">
        <v>0.75</v>
      </c>
      <c r="G156" s="182">
        <f>(IFERROR(VLOOKUP(C156,'[3]order Subzone'!$A$6:$C$123,3,0),"0"))/100000</f>
        <v>0</v>
      </c>
      <c r="H156" s="183" t="e">
        <f t="shared" si="14"/>
        <v>#DIV/0!</v>
      </c>
      <c r="I156" s="184">
        <f>(IFERROR(VLOOKUP(D156,[3]prim!$P$6:$Q$353,2,0),"0"))/100000</f>
        <v>0</v>
      </c>
      <c r="J156" s="185">
        <f t="shared" si="15"/>
        <v>0</v>
      </c>
      <c r="K156" s="186">
        <f>(IFERROR(VLOOKUP(D156,[3]prim!$X$6:$Y$1048563,2,0),"0"))/100000</f>
        <v>0</v>
      </c>
      <c r="L156" s="185">
        <f t="shared" si="16"/>
        <v>0</v>
      </c>
      <c r="M156" s="187" t="e">
        <f t="shared" si="18"/>
        <v>#DIV/0!</v>
      </c>
      <c r="N156" s="188"/>
      <c r="O156" s="188"/>
      <c r="P156" s="228"/>
      <c r="Q156" s="5"/>
      <c r="R156" s="5"/>
      <c r="S156" s="5"/>
      <c r="T156" s="5"/>
      <c r="U156" s="5"/>
    </row>
    <row r="157" spans="1:21" x14ac:dyDescent="0.35">
      <c r="A157" s="6" t="s">
        <v>39</v>
      </c>
      <c r="B157" s="6" t="s">
        <v>16</v>
      </c>
      <c r="C157" s="176"/>
      <c r="D157" s="17">
        <v>289</v>
      </c>
      <c r="E157" s="189"/>
      <c r="F157" s="6">
        <v>0.9</v>
      </c>
      <c r="G157" s="182">
        <f>(IFERROR(VLOOKUP(C157,'[3]order Subzone'!$A$6:$C$123,3,0),"0"))/100000</f>
        <v>0</v>
      </c>
      <c r="H157" s="183" t="e">
        <f t="shared" si="14"/>
        <v>#DIV/0!</v>
      </c>
      <c r="I157" s="184">
        <f>(IFERROR(VLOOKUP(D157,[3]prim!$P$6:$Q$353,2,0),"0"))/100000</f>
        <v>0</v>
      </c>
      <c r="J157" s="185">
        <f t="shared" si="15"/>
        <v>0</v>
      </c>
      <c r="K157" s="186">
        <f>(IFERROR(VLOOKUP(D157,[3]prim!$X$6:$Y$1048563,2,0),"0"))/100000</f>
        <v>0</v>
      </c>
      <c r="L157" s="185">
        <f t="shared" si="16"/>
        <v>0</v>
      </c>
      <c r="M157" s="187" t="e">
        <f t="shared" si="18"/>
        <v>#DIV/0!</v>
      </c>
      <c r="N157" s="188"/>
      <c r="O157" s="188"/>
      <c r="P157" s="228"/>
      <c r="Q157" s="5"/>
      <c r="R157" s="5"/>
      <c r="S157" s="5"/>
      <c r="T157" s="5"/>
      <c r="U157" s="5"/>
    </row>
    <row r="158" spans="1:21" x14ac:dyDescent="0.35">
      <c r="A158" s="6" t="s">
        <v>39</v>
      </c>
      <c r="B158" s="6" t="s">
        <v>16</v>
      </c>
      <c r="C158" s="176"/>
      <c r="D158" s="17">
        <v>388</v>
      </c>
      <c r="E158" s="189"/>
      <c r="F158" s="6">
        <v>0.2</v>
      </c>
      <c r="G158" s="182">
        <f>(IFERROR(VLOOKUP(C158,'[3]order Subzone'!$A$6:$C$123,3,0),"0"))/100000</f>
        <v>0</v>
      </c>
      <c r="H158" s="183" t="e">
        <f t="shared" si="14"/>
        <v>#DIV/0!</v>
      </c>
      <c r="I158" s="184">
        <f>(IFERROR(VLOOKUP(D158,[3]prim!$P$6:$Q$353,2,0),"0"))/100000</f>
        <v>0</v>
      </c>
      <c r="J158" s="185">
        <f t="shared" si="15"/>
        <v>0</v>
      </c>
      <c r="K158" s="186">
        <f>(IFERROR(VLOOKUP(D158,[3]prim!$X$6:$Y$1048563,2,0),"0"))/100000</f>
        <v>0</v>
      </c>
      <c r="L158" s="185">
        <f t="shared" si="16"/>
        <v>0</v>
      </c>
      <c r="M158" s="187" t="e">
        <f t="shared" si="18"/>
        <v>#DIV/0!</v>
      </c>
      <c r="N158" s="188"/>
      <c r="O158" s="188"/>
      <c r="P158" s="228"/>
      <c r="Q158" s="5"/>
      <c r="R158" s="5"/>
      <c r="S158" s="5"/>
      <c r="T158" s="5"/>
      <c r="U158" s="5"/>
    </row>
    <row r="159" spans="1:21" x14ac:dyDescent="0.35">
      <c r="A159" s="6" t="s">
        <v>39</v>
      </c>
      <c r="B159" s="6" t="s">
        <v>16</v>
      </c>
      <c r="C159" s="176"/>
      <c r="D159" s="17"/>
      <c r="E159" s="189"/>
      <c r="F159" s="6">
        <v>0.35</v>
      </c>
      <c r="G159" s="182">
        <f>(IFERROR(VLOOKUP(C159,'[3]order Subzone'!$A$6:$C$123,3,0),"0"))/100000</f>
        <v>0</v>
      </c>
      <c r="H159" s="183" t="e">
        <f t="shared" si="14"/>
        <v>#DIV/0!</v>
      </c>
      <c r="I159" s="184">
        <f>(IFERROR(VLOOKUP(D159,[3]prim!$P$6:$Q$353,2,0),"0"))/100000</f>
        <v>0</v>
      </c>
      <c r="J159" s="185">
        <f t="shared" si="15"/>
        <v>0</v>
      </c>
      <c r="K159" s="186">
        <f>(IFERROR(VLOOKUP(D159,[3]prim!$X$6:$Y$1048563,2,0),"0"))/100000</f>
        <v>0</v>
      </c>
      <c r="L159" s="185">
        <f t="shared" si="16"/>
        <v>0</v>
      </c>
      <c r="M159" s="187" t="e">
        <f t="shared" si="18"/>
        <v>#DIV/0!</v>
      </c>
      <c r="N159" s="188"/>
      <c r="O159" s="188"/>
      <c r="P159" s="228"/>
      <c r="Q159" s="5"/>
      <c r="R159" s="5"/>
      <c r="S159" s="5"/>
      <c r="T159" s="5"/>
      <c r="U159" s="5"/>
    </row>
    <row r="160" spans="1:21" x14ac:dyDescent="0.35">
      <c r="A160" s="6" t="s">
        <v>39</v>
      </c>
      <c r="B160" s="6" t="s">
        <v>16</v>
      </c>
      <c r="C160" s="176"/>
      <c r="D160" s="17"/>
      <c r="E160" s="189"/>
      <c r="F160" s="6">
        <v>0.2</v>
      </c>
      <c r="G160" s="182">
        <f>(IFERROR(VLOOKUP(C160,'[3]order Subzone'!$A$6:$C$123,3,0),"0"))/100000</f>
        <v>0</v>
      </c>
      <c r="H160" s="183" t="e">
        <f>(G160/E160)</f>
        <v>#DIV/0!</v>
      </c>
      <c r="I160" s="184">
        <f>(IFERROR(VLOOKUP(D160,[3]prim!$P$6:$Q$353,2,0),"0"))/100000</f>
        <v>0</v>
      </c>
      <c r="J160" s="185">
        <f>I160/F160</f>
        <v>0</v>
      </c>
      <c r="K160" s="186">
        <f>(IFERROR(VLOOKUP(D160,[3]prim!$X$6:$Y$1048563,2,0),"0"))/100000</f>
        <v>0</v>
      </c>
      <c r="L160" s="185">
        <f>(K160/F160)</f>
        <v>0</v>
      </c>
      <c r="M160" s="187" t="e">
        <f t="shared" si="18"/>
        <v>#DIV/0!</v>
      </c>
      <c r="N160" s="188"/>
      <c r="O160" s="188"/>
      <c r="P160" s="228"/>
      <c r="Q160" s="5"/>
      <c r="R160" s="5"/>
      <c r="S160" s="5"/>
      <c r="T160" s="5"/>
      <c r="U160" s="5"/>
    </row>
    <row r="161" spans="1:22" x14ac:dyDescent="0.35">
      <c r="A161" s="6" t="s">
        <v>39</v>
      </c>
      <c r="B161" s="6" t="s">
        <v>16</v>
      </c>
      <c r="C161" s="176"/>
      <c r="D161" s="17">
        <v>515</v>
      </c>
      <c r="E161" s="189"/>
      <c r="F161" s="6">
        <v>0.15</v>
      </c>
      <c r="G161" s="182">
        <f>(IFERROR(VLOOKUP(C161,'[3]order Subzone'!$A$6:$C$123,3,0),"0"))/100000</f>
        <v>0</v>
      </c>
      <c r="H161" s="183" t="e">
        <f t="shared" si="14"/>
        <v>#DIV/0!</v>
      </c>
      <c r="I161" s="184">
        <f>(IFERROR(VLOOKUP(D161,[3]prim!$P$6:$Q$353,2,0),"0"))/100000</f>
        <v>0</v>
      </c>
      <c r="J161" s="185">
        <f t="shared" si="15"/>
        <v>0</v>
      </c>
      <c r="K161" s="186">
        <f>(IFERROR(VLOOKUP(D161,[3]prim!$X$6:$Y$1048563,2,0),"0"))/100000</f>
        <v>0</v>
      </c>
      <c r="L161" s="185">
        <f t="shared" si="16"/>
        <v>0</v>
      </c>
      <c r="M161" s="187" t="e">
        <f t="shared" si="18"/>
        <v>#DIV/0!</v>
      </c>
      <c r="N161" s="188"/>
      <c r="O161" s="188"/>
      <c r="P161" s="228"/>
      <c r="Q161" s="5"/>
      <c r="R161" s="5"/>
      <c r="S161" s="5"/>
      <c r="T161" s="5"/>
      <c r="U161" s="5"/>
    </row>
    <row r="162" spans="1:22" x14ac:dyDescent="0.35">
      <c r="A162" s="6" t="s">
        <v>39</v>
      </c>
      <c r="B162" s="6" t="s">
        <v>16</v>
      </c>
      <c r="C162" s="176">
        <v>1081</v>
      </c>
      <c r="D162" s="17">
        <v>483</v>
      </c>
      <c r="E162" s="189">
        <v>5</v>
      </c>
      <c r="F162" s="6">
        <v>1</v>
      </c>
      <c r="G162" s="182">
        <f>(IFERROR(VLOOKUP(C162,'[3]order Subzone'!$A$6:$C$123,3,0),"0"))/100000</f>
        <v>7.2220822000000098</v>
      </c>
      <c r="H162" s="183">
        <f t="shared" si="14"/>
        <v>1.4444164400000019</v>
      </c>
      <c r="I162" s="184">
        <f>(IFERROR(VLOOKUP(D162,[3]prim!$P$6:$Q$353,2,0),"0"))/100000</f>
        <v>2.6843838135593225</v>
      </c>
      <c r="J162" s="185">
        <f t="shared" si="15"/>
        <v>2.6843838135593225</v>
      </c>
      <c r="K162" s="186">
        <f>(IFERROR(VLOOKUP(D162,[3]prim!$X$6:$Y$1048563,2,0),"0"))/100000</f>
        <v>2.6843838135593225</v>
      </c>
      <c r="L162" s="185">
        <f t="shared" si="16"/>
        <v>2.6843838135593225</v>
      </c>
      <c r="M162" s="187" t="str">
        <f t="shared" si="18"/>
        <v>5000</v>
      </c>
      <c r="N162" s="188">
        <f>IF(J162 &gt;= 50%,  (I162) * 0.0075, 0)*10^5</f>
        <v>2013.287860169492</v>
      </c>
      <c r="O162" s="188">
        <f>IF(L162 &gt;= 100%,  (K162) * 0.01, 0)*10^5</f>
        <v>2684.3838135593228</v>
      </c>
      <c r="P162" s="228">
        <f>SUBTOTAL(9,N162:O162)</f>
        <v>4697.6716737288152</v>
      </c>
      <c r="Q162" s="5">
        <f>IFERROR(VLOOKUP(C162,'[3]order Subzone'!$BE$5:$BG$209,3,0),"0")</f>
        <v>1</v>
      </c>
      <c r="R162" s="5">
        <f>IFERROR(VLOOKUP(C162,'[3]order Subzone'!$BP$5:$BR$242,3,0),"0")</f>
        <v>216</v>
      </c>
      <c r="S162" s="5"/>
      <c r="T162" s="5" t="str">
        <f>IF(R162&gt;=144,"2000",IF(R162&gt;=132,"1500",IF(R162&gt;=120,"750",0)))</f>
        <v>2000</v>
      </c>
      <c r="U162" s="5">
        <f t="shared" si="17"/>
        <v>7000</v>
      </c>
      <c r="V162" t="str">
        <f>VLOOKUP(C162,[5]Sheet1!A$5:B$162,2,0)</f>
        <v>UG172</v>
      </c>
    </row>
    <row r="163" spans="1:22" x14ac:dyDescent="0.35">
      <c r="A163" s="6" t="s">
        <v>39</v>
      </c>
      <c r="B163" s="6" t="s">
        <v>16</v>
      </c>
      <c r="C163" s="176"/>
      <c r="D163" s="17">
        <v>283</v>
      </c>
      <c r="E163" s="189"/>
      <c r="F163" s="6">
        <v>0.7</v>
      </c>
      <c r="G163" s="182">
        <f>(IFERROR(VLOOKUP(C163,'[3]order Subzone'!$A$6:$C$123,3,0),"0"))/100000</f>
        <v>0</v>
      </c>
      <c r="H163" s="183" t="e">
        <f t="shared" si="14"/>
        <v>#DIV/0!</v>
      </c>
      <c r="I163" s="184">
        <f>(IFERROR(VLOOKUP(D163,[3]prim!$P$6:$Q$353,2,0),"0"))/100000</f>
        <v>0.79082847457627126</v>
      </c>
      <c r="J163" s="185">
        <f t="shared" si="15"/>
        <v>1.1297549636803876</v>
      </c>
      <c r="K163" s="186">
        <f>(IFERROR(VLOOKUP(D163,[3]prim!$X$6:$Y$1048563,2,0),"0"))/100000</f>
        <v>0.79082847457627126</v>
      </c>
      <c r="L163" s="185">
        <f t="shared" si="16"/>
        <v>1.1297549636803876</v>
      </c>
      <c r="M163" s="187" t="e">
        <f t="shared" si="18"/>
        <v>#DIV/0!</v>
      </c>
      <c r="N163" s="188"/>
      <c r="O163" s="188"/>
      <c r="P163" s="228"/>
      <c r="Q163" s="5"/>
      <c r="R163" s="5"/>
      <c r="S163" s="5"/>
      <c r="T163" s="5"/>
      <c r="U163" s="5"/>
    </row>
    <row r="164" spans="1:22" x14ac:dyDescent="0.35">
      <c r="A164" s="6" t="s">
        <v>39</v>
      </c>
      <c r="B164" s="6" t="s">
        <v>16</v>
      </c>
      <c r="C164" s="176"/>
      <c r="D164" s="17">
        <v>394</v>
      </c>
      <c r="E164" s="189"/>
      <c r="F164" s="6">
        <v>0.25</v>
      </c>
      <c r="G164" s="182">
        <f>(IFERROR(VLOOKUP(C164,'[3]order Subzone'!$A$6:$C$123,3,0),"0"))/100000</f>
        <v>0</v>
      </c>
      <c r="H164" s="183" t="e">
        <f t="shared" si="14"/>
        <v>#DIV/0!</v>
      </c>
      <c r="I164" s="184">
        <f>(IFERROR(VLOOKUP(D164,[3]prim!$P$6:$Q$353,2,0),"0"))/100000</f>
        <v>0.26360949152542373</v>
      </c>
      <c r="J164" s="185">
        <f t="shared" si="15"/>
        <v>1.0544379661016949</v>
      </c>
      <c r="K164" s="186">
        <f>(IFERROR(VLOOKUP(D164,[3]prim!$X$6:$Y$1048563,2,0),"0"))/100000</f>
        <v>0.26360949152542373</v>
      </c>
      <c r="L164" s="185">
        <f t="shared" si="16"/>
        <v>1.0544379661016949</v>
      </c>
      <c r="M164" s="187" t="e">
        <f t="shared" si="18"/>
        <v>#DIV/0!</v>
      </c>
      <c r="N164" s="188"/>
      <c r="O164" s="188"/>
      <c r="P164" s="228"/>
      <c r="Q164" s="5"/>
      <c r="R164" s="5"/>
      <c r="S164" s="5"/>
      <c r="T164" s="5"/>
      <c r="U164" s="5"/>
    </row>
    <row r="165" spans="1:22" x14ac:dyDescent="0.35">
      <c r="A165" s="6" t="s">
        <v>39</v>
      </c>
      <c r="B165" s="6" t="s">
        <v>16</v>
      </c>
      <c r="C165" s="176"/>
      <c r="D165" s="17">
        <v>513</v>
      </c>
      <c r="E165" s="189"/>
      <c r="F165" s="6">
        <v>0.15</v>
      </c>
      <c r="G165" s="182">
        <f>(IFERROR(VLOOKUP(C165,'[3]order Subzone'!$A$6:$C$123,3,0),"0"))/100000</f>
        <v>0</v>
      </c>
      <c r="H165" s="183" t="e">
        <f t="shared" si="14"/>
        <v>#DIV/0!</v>
      </c>
      <c r="I165" s="184">
        <f>(IFERROR(VLOOKUP(D165,[3]prim!$P$6:$Q$353,2,0),"0"))/100000</f>
        <v>0</v>
      </c>
      <c r="J165" s="185">
        <f t="shared" si="15"/>
        <v>0</v>
      </c>
      <c r="K165" s="186">
        <f>(IFERROR(VLOOKUP(D165,[3]prim!$X$6:$Y$1048563,2,0),"0"))/100000</f>
        <v>0</v>
      </c>
      <c r="L165" s="185">
        <f t="shared" si="16"/>
        <v>0</v>
      </c>
      <c r="M165" s="187" t="e">
        <f t="shared" si="18"/>
        <v>#DIV/0!</v>
      </c>
      <c r="N165" s="188"/>
      <c r="O165" s="188"/>
      <c r="P165" s="228"/>
      <c r="Q165" s="5"/>
      <c r="R165" s="5"/>
      <c r="S165" s="5"/>
      <c r="T165" s="5"/>
      <c r="U165" s="5"/>
    </row>
    <row r="166" spans="1:22" x14ac:dyDescent="0.35">
      <c r="A166" s="6" t="s">
        <v>39</v>
      </c>
      <c r="B166" s="6" t="s">
        <v>16</v>
      </c>
      <c r="C166" s="176"/>
      <c r="D166" s="17">
        <v>624</v>
      </c>
      <c r="E166" s="189"/>
      <c r="F166" s="6">
        <v>0.8</v>
      </c>
      <c r="G166" s="182">
        <f>(IFERROR(VLOOKUP(C166,'[3]order Subzone'!$A$6:$C$123,3,0),"0"))/100000</f>
        <v>0</v>
      </c>
      <c r="H166" s="183" t="e">
        <f t="shared" si="14"/>
        <v>#DIV/0!</v>
      </c>
      <c r="I166" s="184">
        <f>(IFERROR(VLOOKUP(D166,[3]prim!$P$6:$Q$353,2,0),"0"))/100000</f>
        <v>0.79082847457627126</v>
      </c>
      <c r="J166" s="185">
        <f t="shared" si="15"/>
        <v>0.98853559322033902</v>
      </c>
      <c r="K166" s="186">
        <f>(IFERROR(VLOOKUP(D166,[3]prim!$X$6:$Y$1048563,2,0),"0"))/100000</f>
        <v>0.79082847457627126</v>
      </c>
      <c r="L166" s="185">
        <f t="shared" si="16"/>
        <v>0.98853559322033902</v>
      </c>
      <c r="M166" s="187" t="e">
        <f t="shared" si="18"/>
        <v>#DIV/0!</v>
      </c>
      <c r="N166" s="188"/>
      <c r="O166" s="188"/>
      <c r="P166" s="228"/>
      <c r="Q166" s="5"/>
      <c r="R166" s="5"/>
      <c r="S166" s="5"/>
      <c r="T166" s="5"/>
      <c r="U166" s="5"/>
    </row>
    <row r="167" spans="1:22" x14ac:dyDescent="0.35">
      <c r="A167" s="6" t="s">
        <v>39</v>
      </c>
      <c r="B167" s="6" t="s">
        <v>16</v>
      </c>
      <c r="C167" s="176"/>
      <c r="D167" s="17">
        <v>498</v>
      </c>
      <c r="E167" s="189"/>
      <c r="F167" s="6">
        <v>0.6</v>
      </c>
      <c r="G167" s="182">
        <f>(IFERROR(VLOOKUP(C167,'[3]order Subzone'!$A$6:$C$123,3,0),"0"))/100000</f>
        <v>0</v>
      </c>
      <c r="H167" s="183" t="e">
        <f t="shared" si="14"/>
        <v>#DIV/0!</v>
      </c>
      <c r="I167" s="184">
        <f>(IFERROR(VLOOKUP(D167,[3]prim!$P$6:$Q$353,2,0),"0"))/100000</f>
        <v>0.52721898305084747</v>
      </c>
      <c r="J167" s="185">
        <f t="shared" si="15"/>
        <v>0.87869830508474578</v>
      </c>
      <c r="K167" s="186">
        <f>(IFERROR(VLOOKUP(D167,[3]prim!$X$6:$Y$1048563,2,0),"0"))/100000</f>
        <v>0.52721898305084747</v>
      </c>
      <c r="L167" s="185">
        <f t="shared" si="16"/>
        <v>0.87869830508474578</v>
      </c>
      <c r="M167" s="187" t="e">
        <f t="shared" si="18"/>
        <v>#DIV/0!</v>
      </c>
      <c r="N167" s="188"/>
      <c r="O167" s="188"/>
      <c r="P167" s="228"/>
      <c r="Q167" s="5"/>
      <c r="R167" s="5"/>
      <c r="S167" s="5"/>
      <c r="T167" s="5"/>
      <c r="U167" s="5"/>
    </row>
    <row r="168" spans="1:22" x14ac:dyDescent="0.35">
      <c r="A168" s="6" t="s">
        <v>39</v>
      </c>
      <c r="B168" s="6" t="s">
        <v>16</v>
      </c>
      <c r="C168" s="176"/>
      <c r="D168" s="17">
        <v>213</v>
      </c>
      <c r="E168" s="189">
        <v>5.5</v>
      </c>
      <c r="F168" s="6">
        <v>0.25</v>
      </c>
      <c r="G168" s="182">
        <f>(IFERROR(VLOOKUP(C168,'[3]order Subzone'!$A$6:$C$123,3,0),"0"))/100000</f>
        <v>0</v>
      </c>
      <c r="H168" s="183">
        <f t="shared" si="14"/>
        <v>0</v>
      </c>
      <c r="I168" s="184">
        <f>(IFERROR(VLOOKUP(D168,[3]prim!$P$6:$Q$353,2,0),"0"))/100000</f>
        <v>0</v>
      </c>
      <c r="J168" s="185">
        <f t="shared" si="15"/>
        <v>0</v>
      </c>
      <c r="K168" s="186">
        <f>(IFERROR(VLOOKUP(D168,[3]prim!$X$6:$Y$1048563,2,0),"0"))/100000</f>
        <v>0</v>
      </c>
      <c r="L168" s="185">
        <f t="shared" si="16"/>
        <v>0</v>
      </c>
      <c r="M168" s="187" t="b">
        <f t="shared" si="18"/>
        <v>0</v>
      </c>
      <c r="N168" s="188"/>
      <c r="O168" s="188"/>
      <c r="P168" s="228"/>
      <c r="Q168" s="5"/>
      <c r="R168" s="5"/>
      <c r="S168" s="5"/>
      <c r="T168" s="5"/>
      <c r="U168" s="5"/>
    </row>
    <row r="169" spans="1:22" x14ac:dyDescent="0.35">
      <c r="A169" s="6" t="s">
        <v>39</v>
      </c>
      <c r="B169" s="6" t="s">
        <v>16</v>
      </c>
      <c r="C169" s="176"/>
      <c r="D169" s="17">
        <v>215</v>
      </c>
      <c r="E169" s="189"/>
      <c r="F169" s="6">
        <v>0.25</v>
      </c>
      <c r="G169" s="182">
        <f>(IFERROR(VLOOKUP(C169,'[3]order Subzone'!$A$6:$C$123,3,0),"0"))/100000</f>
        <v>0</v>
      </c>
      <c r="H169" s="183" t="e">
        <f t="shared" si="14"/>
        <v>#DIV/0!</v>
      </c>
      <c r="I169" s="184">
        <f>(IFERROR(VLOOKUP(D169,[3]prim!$P$6:$Q$353,2,0),"0"))/100000</f>
        <v>0</v>
      </c>
      <c r="J169" s="185">
        <f t="shared" si="15"/>
        <v>0</v>
      </c>
      <c r="K169" s="186">
        <f>(IFERROR(VLOOKUP(D169,[3]prim!$X$6:$Y$1048563,2,0),"0"))/100000</f>
        <v>0</v>
      </c>
      <c r="L169" s="185">
        <f t="shared" si="16"/>
        <v>0</v>
      </c>
      <c r="M169" s="187" t="e">
        <f t="shared" si="18"/>
        <v>#DIV/0!</v>
      </c>
      <c r="N169" s="188"/>
      <c r="O169" s="188"/>
      <c r="P169" s="228"/>
      <c r="Q169" s="5"/>
      <c r="R169" s="5"/>
      <c r="S169" s="5"/>
      <c r="T169" s="5"/>
      <c r="U169" s="5"/>
    </row>
    <row r="170" spans="1:22" x14ac:dyDescent="0.35">
      <c r="A170" s="6" t="s">
        <v>39</v>
      </c>
      <c r="B170" s="6" t="s">
        <v>16</v>
      </c>
      <c r="C170" s="176"/>
      <c r="D170" s="17">
        <v>233</v>
      </c>
      <c r="E170" s="189"/>
      <c r="F170" s="6">
        <v>0.25</v>
      </c>
      <c r="G170" s="182">
        <f>(IFERROR(VLOOKUP(C170,'[3]order Subzone'!$A$6:$C$123,3,0),"0"))/100000</f>
        <v>0</v>
      </c>
      <c r="H170" s="183" t="e">
        <f>(G170/E170)</f>
        <v>#DIV/0!</v>
      </c>
      <c r="I170" s="184">
        <f>(IFERROR(VLOOKUP(D170,[3]prim!$P$6:$Q$353,2,0),"0"))/100000</f>
        <v>0</v>
      </c>
      <c r="J170" s="185">
        <f>I170/F170</f>
        <v>0</v>
      </c>
      <c r="K170" s="186">
        <f>(IFERROR(VLOOKUP(D170,[3]prim!$X$6:$Y$1048563,2,0),"0"))/100000</f>
        <v>0</v>
      </c>
      <c r="L170" s="185">
        <f>(K170/F170)</f>
        <v>0</v>
      </c>
      <c r="M170" s="187" t="e">
        <f t="shared" si="18"/>
        <v>#DIV/0!</v>
      </c>
      <c r="N170" s="188"/>
      <c r="O170" s="188"/>
      <c r="P170" s="228"/>
      <c r="Q170" s="5"/>
      <c r="R170" s="5"/>
      <c r="S170" s="5"/>
      <c r="T170" s="5"/>
      <c r="U170" s="5"/>
    </row>
    <row r="171" spans="1:22" x14ac:dyDescent="0.35">
      <c r="A171" s="6" t="s">
        <v>39</v>
      </c>
      <c r="B171" s="6" t="s">
        <v>16</v>
      </c>
      <c r="C171" s="176"/>
      <c r="D171" s="17">
        <v>511</v>
      </c>
      <c r="E171" s="189"/>
      <c r="F171" s="6">
        <v>0.25</v>
      </c>
      <c r="G171" s="182">
        <f>(IFERROR(VLOOKUP(C171,'[3]order Subzone'!$A$6:$C$123,3,0),"0"))/100000</f>
        <v>0</v>
      </c>
      <c r="H171" s="183" t="e">
        <f t="shared" si="14"/>
        <v>#DIV/0!</v>
      </c>
      <c r="I171" s="184">
        <f>(IFERROR(VLOOKUP(D171,[3]prim!$P$6:$Q$353,2,0),"0"))/100000</f>
        <v>0</v>
      </c>
      <c r="J171" s="185">
        <f t="shared" si="15"/>
        <v>0</v>
      </c>
      <c r="K171" s="186">
        <f>(IFERROR(VLOOKUP(D171,[3]prim!$X$6:$Y$1048563,2,0),"0"))/100000</f>
        <v>0</v>
      </c>
      <c r="L171" s="185">
        <f t="shared" si="16"/>
        <v>0</v>
      </c>
      <c r="M171" s="187" t="e">
        <f t="shared" si="18"/>
        <v>#DIV/0!</v>
      </c>
      <c r="N171" s="188"/>
      <c r="O171" s="188"/>
      <c r="P171" s="228"/>
      <c r="Q171" s="5"/>
      <c r="R171" s="5"/>
      <c r="S171" s="5"/>
      <c r="T171" s="5"/>
      <c r="U171" s="5"/>
    </row>
    <row r="172" spans="1:22" x14ac:dyDescent="0.35">
      <c r="A172" s="6" t="s">
        <v>39</v>
      </c>
      <c r="B172" s="6" t="s">
        <v>16</v>
      </c>
      <c r="C172" s="176"/>
      <c r="D172" s="17">
        <v>533</v>
      </c>
      <c r="E172" s="189"/>
      <c r="F172" s="6">
        <v>0.25</v>
      </c>
      <c r="G172" s="182">
        <f>(IFERROR(VLOOKUP(C172,'[3]order Subzone'!$A$6:$C$123,3,0),"0"))/100000</f>
        <v>0</v>
      </c>
      <c r="H172" s="183" t="e">
        <f t="shared" si="14"/>
        <v>#DIV/0!</v>
      </c>
      <c r="I172" s="184">
        <f>(IFERROR(VLOOKUP(D172,[3]prim!$P$6:$Q$353,2,0),"0"))/100000</f>
        <v>0.15154983050847459</v>
      </c>
      <c r="J172" s="185">
        <f t="shared" si="15"/>
        <v>0.60619932203389837</v>
      </c>
      <c r="K172" s="186">
        <f>(IFERROR(VLOOKUP(D172,[3]prim!$X$6:$Y$1048563,2,0),"0"))/100000</f>
        <v>0.15154983050847459</v>
      </c>
      <c r="L172" s="185">
        <f t="shared" si="16"/>
        <v>0.60619932203389837</v>
      </c>
      <c r="M172" s="187" t="e">
        <f t="shared" si="18"/>
        <v>#DIV/0!</v>
      </c>
      <c r="N172" s="188"/>
      <c r="O172" s="188"/>
      <c r="P172" s="228"/>
      <c r="Q172" s="5"/>
      <c r="R172" s="5"/>
      <c r="S172" s="5"/>
      <c r="T172" s="5"/>
      <c r="U172" s="5"/>
    </row>
    <row r="173" spans="1:22" x14ac:dyDescent="0.35">
      <c r="A173" s="6" t="s">
        <v>39</v>
      </c>
      <c r="B173" s="6" t="s">
        <v>16</v>
      </c>
      <c r="C173" s="176"/>
      <c r="D173" s="17">
        <v>626</v>
      </c>
      <c r="E173" s="189"/>
      <c r="F173" s="6">
        <v>3</v>
      </c>
      <c r="G173" s="182">
        <f>(IFERROR(VLOOKUP(C173,'[3]order Subzone'!$A$6:$C$123,3,0),"0"))/100000</f>
        <v>0</v>
      </c>
      <c r="H173" s="183" t="e">
        <f t="shared" si="14"/>
        <v>#DIV/0!</v>
      </c>
      <c r="I173" s="184">
        <f>(IFERROR(VLOOKUP(D173,[3]prim!$P$6:$Q$353,2,0),"0"))/100000</f>
        <v>8.6415611016949168</v>
      </c>
      <c r="J173" s="185">
        <f t="shared" si="15"/>
        <v>2.8805203672316391</v>
      </c>
      <c r="K173" s="186">
        <f>(IFERROR(VLOOKUP(D173,[3]prim!$X$6:$Y$1048563,2,0),"0"))/100000</f>
        <v>8.6415611016949168</v>
      </c>
      <c r="L173" s="185">
        <f t="shared" si="16"/>
        <v>2.8805203672316391</v>
      </c>
      <c r="M173" s="187" t="e">
        <f t="shared" si="18"/>
        <v>#DIV/0!</v>
      </c>
      <c r="N173" s="188">
        <f>IF(J173 &gt;= 50%,  (I173) * 0.0075, 0)*10^5</f>
        <v>6481.1708262711873</v>
      </c>
      <c r="O173" s="188">
        <f>IF(L173 &gt;= 100%,  (K173) * 0.01, 0)*10^5</f>
        <v>8641.5611016949169</v>
      </c>
      <c r="P173" s="228">
        <f>SUBTOTAL(9,N173:O173)</f>
        <v>15122.731927966104</v>
      </c>
      <c r="Q173" s="5"/>
      <c r="R173" s="5"/>
      <c r="S173" s="5"/>
      <c r="T173" s="5"/>
      <c r="U173" s="5"/>
    </row>
    <row r="174" spans="1:22" x14ac:dyDescent="0.35">
      <c r="A174" s="6" t="s">
        <v>39</v>
      </c>
      <c r="B174" s="6" t="s">
        <v>16</v>
      </c>
      <c r="C174" s="176"/>
      <c r="D174" s="17">
        <v>123</v>
      </c>
      <c r="E174" s="189">
        <v>3.5</v>
      </c>
      <c r="F174" s="6">
        <v>0.75</v>
      </c>
      <c r="G174" s="182">
        <f>(IFERROR(VLOOKUP(C174,'[3]order Subzone'!$A$6:$C$123,3,0),"0"))/100000</f>
        <v>0</v>
      </c>
      <c r="H174" s="183">
        <f t="shared" si="14"/>
        <v>0</v>
      </c>
      <c r="I174" s="184">
        <f>(IFERROR(VLOOKUP(D174,[3]prim!$P$6:$Q$353,2,0),"0"))/100000</f>
        <v>0.33543915254237289</v>
      </c>
      <c r="J174" s="185">
        <f t="shared" si="15"/>
        <v>0.44725220338983052</v>
      </c>
      <c r="K174" s="186">
        <f>(IFERROR(VLOOKUP(D174,[3]prim!$X$6:$Y$1048563,2,0),"0"))/100000</f>
        <v>0.33543915254237289</v>
      </c>
      <c r="L174" s="185">
        <f t="shared" si="16"/>
        <v>0.44725220338983052</v>
      </c>
      <c r="M174" s="187" t="b">
        <f t="shared" si="18"/>
        <v>0</v>
      </c>
      <c r="N174" s="188"/>
      <c r="O174" s="188"/>
      <c r="P174" s="228"/>
      <c r="Q174" s="5"/>
      <c r="R174" s="5"/>
      <c r="S174" s="5"/>
      <c r="T174" s="5"/>
      <c r="U174" s="5"/>
    </row>
    <row r="175" spans="1:22" x14ac:dyDescent="0.35">
      <c r="A175" s="6" t="s">
        <v>39</v>
      </c>
      <c r="B175" s="6" t="s">
        <v>16</v>
      </c>
      <c r="C175" s="176"/>
      <c r="D175" s="17">
        <v>525</v>
      </c>
      <c r="E175" s="189"/>
      <c r="F175" s="6">
        <v>0.75</v>
      </c>
      <c r="G175" s="182">
        <f>(IFERROR(VLOOKUP(C175,'[3]order Subzone'!$A$6:$C$123,3,0),"0"))/100000</f>
        <v>0</v>
      </c>
      <c r="H175" s="183" t="e">
        <f t="shared" si="14"/>
        <v>#DIV/0!</v>
      </c>
      <c r="I175" s="184">
        <f>(IFERROR(VLOOKUP(D175,[3]prim!$P$6:$Q$353,2,0),"0"))/100000</f>
        <v>0.53705898305084754</v>
      </c>
      <c r="J175" s="185">
        <f t="shared" si="15"/>
        <v>0.71607864406779675</v>
      </c>
      <c r="K175" s="186">
        <f>(IFERROR(VLOOKUP(D175,[3]prim!$X$6:$Y$1048563,2,0),"0"))/100000</f>
        <v>0.53705898305084754</v>
      </c>
      <c r="L175" s="185">
        <f t="shared" si="16"/>
        <v>0.71607864406779675</v>
      </c>
      <c r="M175" s="187" t="e">
        <f t="shared" si="18"/>
        <v>#DIV/0!</v>
      </c>
      <c r="N175" s="188"/>
      <c r="O175" s="188"/>
      <c r="P175" s="228"/>
      <c r="Q175" s="5"/>
      <c r="R175" s="5"/>
      <c r="S175" s="5"/>
      <c r="T175" s="5"/>
      <c r="U175" s="5"/>
    </row>
    <row r="176" spans="1:22" x14ac:dyDescent="0.35">
      <c r="A176" s="6" t="s">
        <v>39</v>
      </c>
      <c r="B176" s="6" t="s">
        <v>16</v>
      </c>
      <c r="C176" s="176"/>
      <c r="D176" s="17"/>
      <c r="E176" s="189"/>
      <c r="F176" s="6">
        <v>0.75</v>
      </c>
      <c r="G176" s="182">
        <f>(IFERROR(VLOOKUP(C176,'[3]order Subzone'!$A$6:$C$123,3,0),"0"))/100000</f>
        <v>0</v>
      </c>
      <c r="H176" s="183" t="e">
        <f t="shared" si="14"/>
        <v>#DIV/0!</v>
      </c>
      <c r="I176" s="184">
        <f>(IFERROR(VLOOKUP(D176,[3]prim!$P$6:$Q$353,2,0),"0"))/100000</f>
        <v>0</v>
      </c>
      <c r="J176" s="185">
        <f t="shared" si="15"/>
        <v>0</v>
      </c>
      <c r="K176" s="186">
        <f>(IFERROR(VLOOKUP(D176,[3]prim!$X$6:$Y$1048563,2,0),"0"))/100000</f>
        <v>0</v>
      </c>
      <c r="L176" s="185">
        <f t="shared" si="16"/>
        <v>0</v>
      </c>
      <c r="M176" s="187" t="e">
        <f t="shared" si="18"/>
        <v>#DIV/0!</v>
      </c>
      <c r="N176" s="188"/>
      <c r="O176" s="188"/>
      <c r="P176" s="228"/>
      <c r="Q176" s="5"/>
      <c r="R176" s="5"/>
      <c r="S176" s="5"/>
      <c r="T176" s="5"/>
      <c r="U176" s="5"/>
    </row>
    <row r="177" spans="1:21" x14ac:dyDescent="0.35">
      <c r="A177" s="6" t="s">
        <v>39</v>
      </c>
      <c r="B177" s="6" t="s">
        <v>16</v>
      </c>
      <c r="C177" s="176"/>
      <c r="D177" s="17">
        <v>284</v>
      </c>
      <c r="E177" s="189"/>
      <c r="F177" s="6">
        <v>0.3</v>
      </c>
      <c r="G177" s="182">
        <f>(IFERROR(VLOOKUP(C177,'[3]order Subzone'!$A$6:$C$123,3,0),"0"))/100000</f>
        <v>0</v>
      </c>
      <c r="H177" s="183" t="e">
        <f t="shared" si="14"/>
        <v>#DIV/0!</v>
      </c>
      <c r="I177" s="184">
        <f>(IFERROR(VLOOKUP(D177,[3]prim!$P$6:$Q$353,2,0),"0"))/100000</f>
        <v>0.39541423728813557</v>
      </c>
      <c r="J177" s="185">
        <f t="shared" si="15"/>
        <v>1.3180474576271186</v>
      </c>
      <c r="K177" s="186">
        <f>(IFERROR(VLOOKUP(D177,[3]prim!$X$6:$Y$1048563,2,0),"0"))/100000</f>
        <v>0.39541423728813557</v>
      </c>
      <c r="L177" s="185">
        <f t="shared" si="16"/>
        <v>1.3180474576271186</v>
      </c>
      <c r="M177" s="187" t="e">
        <f t="shared" si="18"/>
        <v>#DIV/0!</v>
      </c>
      <c r="N177" s="188"/>
      <c r="O177" s="188"/>
      <c r="P177" s="228"/>
      <c r="Q177" s="5"/>
      <c r="R177" s="5"/>
      <c r="S177" s="5"/>
      <c r="T177" s="5"/>
      <c r="U177" s="5"/>
    </row>
    <row r="178" spans="1:21" x14ac:dyDescent="0.35">
      <c r="A178" s="6" t="s">
        <v>39</v>
      </c>
      <c r="B178" s="6" t="s">
        <v>16</v>
      </c>
      <c r="C178" s="176"/>
      <c r="D178" s="17">
        <v>163</v>
      </c>
      <c r="E178" s="189"/>
      <c r="F178" s="6">
        <v>0.25</v>
      </c>
      <c r="G178" s="182">
        <f>(IFERROR(VLOOKUP(C178,'[3]order Subzone'!$A$6:$C$123,3,0),"0"))/100000</f>
        <v>0</v>
      </c>
      <c r="H178" s="183" t="e">
        <f t="shared" si="14"/>
        <v>#DIV/0!</v>
      </c>
      <c r="I178" s="184">
        <f>(IFERROR(VLOOKUP(D178,[3]prim!$P$6:$Q$353,2,0),"0"))/100000</f>
        <v>0</v>
      </c>
      <c r="J178" s="185">
        <f t="shared" si="15"/>
        <v>0</v>
      </c>
      <c r="K178" s="186">
        <f>(IFERROR(VLOOKUP(D178,[3]prim!$X$6:$Y$1048563,2,0),"0"))/100000</f>
        <v>0</v>
      </c>
      <c r="L178" s="185">
        <f t="shared" si="16"/>
        <v>0</v>
      </c>
      <c r="M178" s="187" t="e">
        <f t="shared" si="18"/>
        <v>#DIV/0!</v>
      </c>
      <c r="N178" s="188"/>
      <c r="O178" s="188"/>
      <c r="P178" s="228"/>
      <c r="Q178" s="5"/>
      <c r="R178" s="5"/>
      <c r="S178" s="5"/>
      <c r="T178" s="5"/>
      <c r="U178" s="5"/>
    </row>
    <row r="179" spans="1:21" x14ac:dyDescent="0.35">
      <c r="A179" s="6" t="s">
        <v>39</v>
      </c>
      <c r="B179" s="6" t="s">
        <v>16</v>
      </c>
      <c r="C179" s="176">
        <v>350</v>
      </c>
      <c r="D179" s="17"/>
      <c r="E179" s="189">
        <v>3</v>
      </c>
      <c r="F179" s="6">
        <v>1.5</v>
      </c>
      <c r="G179" s="182">
        <f>(IFERROR(VLOOKUP(C179,'[3]order Subzone'!$A$6:$C$123,3,0),"0"))/100000</f>
        <v>1.4699293999999985</v>
      </c>
      <c r="H179" s="183">
        <f t="shared" si="14"/>
        <v>0.48997646666666617</v>
      </c>
      <c r="I179" s="184">
        <f>(IFERROR(VLOOKUP(D179,[3]prim!$P$6:$Q$353,2,0),"0"))/100000</f>
        <v>0</v>
      </c>
      <c r="J179" s="185">
        <f t="shared" si="15"/>
        <v>0</v>
      </c>
      <c r="K179" s="186">
        <f>(IFERROR(VLOOKUP(D179,[3]prim!$X$6:$Y$1048563,2,0),"0"))/100000</f>
        <v>0</v>
      </c>
      <c r="L179" s="185">
        <f t="shared" si="16"/>
        <v>0</v>
      </c>
      <c r="M179" s="187" t="b">
        <f t="shared" si="18"/>
        <v>0</v>
      </c>
      <c r="N179" s="188"/>
      <c r="O179" s="188"/>
      <c r="P179" s="228"/>
      <c r="Q179" s="5">
        <f>IFERROR(VLOOKUP(C179,'[3]order Subzone'!$BE$5:$BG$209,3,0),"0")</f>
        <v>5</v>
      </c>
      <c r="R179" s="5">
        <f>IFERROR(VLOOKUP(C179,'[3]order Subzone'!$BP$5:$BR$242,3,0),"0")</f>
        <v>96</v>
      </c>
      <c r="S179" s="5"/>
      <c r="T179" s="5"/>
      <c r="U179" s="5"/>
    </row>
    <row r="180" spans="1:21" x14ac:dyDescent="0.35">
      <c r="A180" s="6" t="s">
        <v>39</v>
      </c>
      <c r="B180" s="6" t="s">
        <v>16</v>
      </c>
      <c r="C180" s="176"/>
      <c r="D180" s="17">
        <v>367</v>
      </c>
      <c r="E180" s="189"/>
      <c r="F180" s="6">
        <v>1.5</v>
      </c>
      <c r="G180" s="182">
        <f>(IFERROR(VLOOKUP(C180,'[3]order Subzone'!$A$6:$C$123,3,0),"0"))/100000</f>
        <v>0</v>
      </c>
      <c r="H180" s="183" t="e">
        <f>(G180/E180)</f>
        <v>#DIV/0!</v>
      </c>
      <c r="I180" s="184">
        <f>(IFERROR(VLOOKUP(D180,[3]prim!$P$6:$Q$353,2,0),"0"))/100000</f>
        <v>0</v>
      </c>
      <c r="J180" s="185">
        <f>I180/F180</f>
        <v>0</v>
      </c>
      <c r="K180" s="186">
        <f>(IFERROR(VLOOKUP(D180,[3]prim!$X$6:$Y$1048563,2,0),"0"))/100000</f>
        <v>0</v>
      </c>
      <c r="L180" s="185">
        <f>(K180/F180)</f>
        <v>0</v>
      </c>
      <c r="M180" s="187" t="e">
        <f t="shared" si="18"/>
        <v>#DIV/0!</v>
      </c>
      <c r="N180" s="188"/>
      <c r="O180" s="188"/>
      <c r="P180" s="228"/>
      <c r="Q180" s="5"/>
      <c r="R180" s="5"/>
      <c r="S180" s="5"/>
      <c r="T180" s="5"/>
      <c r="U180" s="5"/>
    </row>
    <row r="181" spans="1:21" x14ac:dyDescent="0.35">
      <c r="A181" s="6" t="s">
        <v>39</v>
      </c>
      <c r="B181" s="6" t="s">
        <v>16</v>
      </c>
      <c r="C181" s="176"/>
      <c r="D181" s="17">
        <v>378</v>
      </c>
      <c r="E181" s="189"/>
      <c r="F181" s="6">
        <v>0.2</v>
      </c>
      <c r="G181" s="182">
        <f>(IFERROR(VLOOKUP(C181,'[3]order Subzone'!$A$6:$C$123,3,0),"0"))/100000</f>
        <v>0</v>
      </c>
      <c r="H181" s="183" t="e">
        <f t="shared" si="14"/>
        <v>#DIV/0!</v>
      </c>
      <c r="I181" s="184">
        <f>(IFERROR(VLOOKUP(D181,[3]prim!$P$6:$Q$353,2,0),"0"))/100000</f>
        <v>0.16944406779661014</v>
      </c>
      <c r="J181" s="185">
        <f t="shared" si="15"/>
        <v>0.84722033898305071</v>
      </c>
      <c r="K181" s="186">
        <f>(IFERROR(VLOOKUP(D181,[3]prim!$X$6:$Y$1048563,2,0),"0"))/100000</f>
        <v>0.16944406779661014</v>
      </c>
      <c r="L181" s="185">
        <f t="shared" si="16"/>
        <v>0.84722033898305071</v>
      </c>
      <c r="M181" s="187" t="e">
        <f t="shared" si="18"/>
        <v>#DIV/0!</v>
      </c>
      <c r="N181" s="188"/>
      <c r="O181" s="188"/>
      <c r="P181" s="228"/>
      <c r="Q181" s="5"/>
      <c r="R181" s="5"/>
      <c r="S181" s="5"/>
      <c r="T181" s="5"/>
      <c r="U181" s="5"/>
    </row>
    <row r="182" spans="1:21" x14ac:dyDescent="0.35">
      <c r="A182" s="6" t="s">
        <v>39</v>
      </c>
      <c r="B182" s="6" t="s">
        <v>16</v>
      </c>
      <c r="C182" s="176"/>
      <c r="D182" s="17"/>
      <c r="E182" s="189"/>
      <c r="F182" s="6">
        <v>0.15</v>
      </c>
      <c r="G182" s="182">
        <f>(IFERROR(VLOOKUP(C182,'[3]order Subzone'!$A$6:$C$123,3,0),"0"))/100000</f>
        <v>0</v>
      </c>
      <c r="H182" s="183" t="e">
        <f t="shared" si="14"/>
        <v>#DIV/0!</v>
      </c>
      <c r="I182" s="184">
        <f>(IFERROR(VLOOKUP(D182,[3]prim!$P$6:$Q$353,2,0),"0"))/100000</f>
        <v>0</v>
      </c>
      <c r="J182" s="185">
        <f t="shared" si="15"/>
        <v>0</v>
      </c>
      <c r="K182" s="186">
        <f>(IFERROR(VLOOKUP(D182,[3]prim!$X$6:$Y$1048563,2,0),"0"))/100000</f>
        <v>0</v>
      </c>
      <c r="L182" s="185">
        <f t="shared" si="16"/>
        <v>0</v>
      </c>
      <c r="M182" s="187" t="e">
        <f t="shared" si="18"/>
        <v>#DIV/0!</v>
      </c>
      <c r="N182" s="188"/>
      <c r="O182" s="188"/>
      <c r="P182" s="228"/>
      <c r="Q182" s="5"/>
      <c r="R182" s="5"/>
      <c r="S182" s="5"/>
      <c r="T182" s="5"/>
      <c r="U182" s="5"/>
    </row>
    <row r="183" spans="1:21" x14ac:dyDescent="0.35">
      <c r="A183" s="6" t="s">
        <v>39</v>
      </c>
      <c r="B183" s="6" t="s">
        <v>16</v>
      </c>
      <c r="C183" s="176"/>
      <c r="D183" s="17">
        <v>733</v>
      </c>
      <c r="E183" s="189">
        <v>3</v>
      </c>
      <c r="F183" s="6">
        <v>0.4</v>
      </c>
      <c r="G183" s="182">
        <f>(IFERROR(VLOOKUP(C183,'[3]order Subzone'!$A$6:$C$123,3,0),"0"))/100000</f>
        <v>0</v>
      </c>
      <c r="H183" s="183">
        <f t="shared" si="14"/>
        <v>0</v>
      </c>
      <c r="I183" s="184">
        <f>(IFERROR(VLOOKUP(D183,[3]prim!$P$6:$Q$353,2,0),"0"))/100000</f>
        <v>0</v>
      </c>
      <c r="J183" s="185">
        <f t="shared" si="15"/>
        <v>0</v>
      </c>
      <c r="K183" s="186">
        <f>(IFERROR(VLOOKUP(D183,[3]prim!$X$6:$Y$1048563,2,0),"0"))/100000</f>
        <v>0</v>
      </c>
      <c r="L183" s="185">
        <f t="shared" si="16"/>
        <v>0</v>
      </c>
      <c r="M183" s="187" t="b">
        <f t="shared" si="18"/>
        <v>0</v>
      </c>
      <c r="N183" s="188"/>
      <c r="O183" s="188"/>
      <c r="P183" s="228"/>
      <c r="Q183" s="5"/>
      <c r="R183" s="5"/>
      <c r="S183" s="5"/>
      <c r="T183" s="5"/>
      <c r="U183" s="5"/>
    </row>
    <row r="184" spans="1:21" x14ac:dyDescent="0.35">
      <c r="A184" s="6" t="s">
        <v>39</v>
      </c>
      <c r="B184" s="6" t="s">
        <v>16</v>
      </c>
      <c r="C184" s="176"/>
      <c r="D184" s="17"/>
      <c r="E184" s="189"/>
      <c r="F184" s="6">
        <v>1.5</v>
      </c>
      <c r="G184" s="182">
        <f>(IFERROR(VLOOKUP(C184,'[3]order Subzone'!$A$6:$C$123,3,0),"0"))/100000</f>
        <v>0</v>
      </c>
      <c r="H184" s="183" t="e">
        <f t="shared" si="14"/>
        <v>#DIV/0!</v>
      </c>
      <c r="I184" s="184">
        <f>(IFERROR(VLOOKUP(D184,[3]prim!$P$6:$Q$353,2,0),"0"))/100000</f>
        <v>0</v>
      </c>
      <c r="J184" s="185">
        <f t="shared" si="15"/>
        <v>0</v>
      </c>
      <c r="K184" s="186">
        <f>(IFERROR(VLOOKUP(D184,[3]prim!$X$6:$Y$1048563,2,0),"0"))/100000</f>
        <v>0</v>
      </c>
      <c r="L184" s="185">
        <f t="shared" si="16"/>
        <v>0</v>
      </c>
      <c r="M184" s="187" t="e">
        <f t="shared" si="18"/>
        <v>#DIV/0!</v>
      </c>
      <c r="N184" s="188"/>
      <c r="O184" s="188"/>
      <c r="P184" s="228"/>
      <c r="Q184" s="5"/>
      <c r="R184" s="5"/>
      <c r="S184" s="5"/>
      <c r="T184" s="5"/>
      <c r="U184" s="5"/>
    </row>
    <row r="185" spans="1:21" x14ac:dyDescent="0.35">
      <c r="A185" s="6" t="s">
        <v>85</v>
      </c>
      <c r="B185" s="6" t="s">
        <v>16</v>
      </c>
      <c r="C185" s="176">
        <v>716</v>
      </c>
      <c r="D185" s="17">
        <v>420</v>
      </c>
      <c r="E185" s="189">
        <v>3</v>
      </c>
      <c r="F185" s="6">
        <v>0.2</v>
      </c>
      <c r="G185" s="182">
        <f>(IFERROR(VLOOKUP(C185,'[3]order Subzone'!$A$6:$C$123,3,0),"0"))/100000</f>
        <v>0</v>
      </c>
      <c r="H185" s="183">
        <f t="shared" si="14"/>
        <v>0</v>
      </c>
      <c r="I185" s="184">
        <f>(IFERROR(VLOOKUP(D185,[3]prim!$P$6:$Q$353,2,0),"0"))/100000</f>
        <v>0</v>
      </c>
      <c r="J185" s="185">
        <f t="shared" si="15"/>
        <v>0</v>
      </c>
      <c r="K185" s="186">
        <f>(IFERROR(VLOOKUP(D185,[3]prim!$X$6:$Y$1048563,2,0),"0"))/100000</f>
        <v>0</v>
      </c>
      <c r="L185" s="185">
        <f t="shared" si="16"/>
        <v>0</v>
      </c>
      <c r="M185" s="187" t="b">
        <f t="shared" si="18"/>
        <v>0</v>
      </c>
      <c r="N185" s="188"/>
      <c r="O185" s="188"/>
      <c r="P185" s="228"/>
      <c r="Q185" s="5"/>
      <c r="R185" s="5"/>
      <c r="S185" s="5"/>
      <c r="T185" s="5"/>
      <c r="U185" s="5"/>
    </row>
    <row r="186" spans="1:21" x14ac:dyDescent="0.35">
      <c r="A186" s="6" t="s">
        <v>85</v>
      </c>
      <c r="B186" s="6" t="s">
        <v>16</v>
      </c>
      <c r="C186" s="176"/>
      <c r="D186" s="17">
        <v>287</v>
      </c>
      <c r="E186" s="189"/>
      <c r="F186" s="6">
        <v>0.2</v>
      </c>
      <c r="G186" s="182">
        <f>(IFERROR(VLOOKUP(C186,'[3]order Subzone'!$A$6:$C$123,3,0),"0"))/100000</f>
        <v>0</v>
      </c>
      <c r="H186" s="183" t="e">
        <f t="shared" si="14"/>
        <v>#DIV/0!</v>
      </c>
      <c r="I186" s="184">
        <f>(IFERROR(VLOOKUP(D186,[3]prim!$P$6:$Q$353,2,0),"0"))/100000</f>
        <v>0</v>
      </c>
      <c r="J186" s="185">
        <f t="shared" si="15"/>
        <v>0</v>
      </c>
      <c r="K186" s="186">
        <f>(IFERROR(VLOOKUP(D186,[3]prim!$X$6:$Y$1048563,2,0),"0"))/100000</f>
        <v>0</v>
      </c>
      <c r="L186" s="185">
        <f t="shared" si="16"/>
        <v>0</v>
      </c>
      <c r="M186" s="187" t="e">
        <f t="shared" si="18"/>
        <v>#DIV/0!</v>
      </c>
      <c r="N186" s="188"/>
      <c r="O186" s="188"/>
      <c r="P186" s="228"/>
      <c r="Q186" s="5"/>
      <c r="R186" s="5"/>
      <c r="S186" s="5"/>
      <c r="T186" s="5"/>
      <c r="U186" s="5"/>
    </row>
    <row r="187" spans="1:21" x14ac:dyDescent="0.35">
      <c r="A187" s="6" t="s">
        <v>85</v>
      </c>
      <c r="B187" s="6" t="s">
        <v>16</v>
      </c>
      <c r="C187" s="176"/>
      <c r="D187" s="17">
        <v>288</v>
      </c>
      <c r="E187" s="189"/>
      <c r="F187" s="6">
        <v>0.2</v>
      </c>
      <c r="G187" s="182">
        <f>(IFERROR(VLOOKUP(C187,'[3]order Subzone'!$A$6:$C$123,3,0),"0"))/100000</f>
        <v>0</v>
      </c>
      <c r="H187" s="183" t="e">
        <f t="shared" si="14"/>
        <v>#DIV/0!</v>
      </c>
      <c r="I187" s="184">
        <f>(IFERROR(VLOOKUP(D187,[3]prim!$P$6:$Q$353,2,0),"0"))/100000</f>
        <v>0</v>
      </c>
      <c r="J187" s="185">
        <f t="shared" si="15"/>
        <v>0</v>
      </c>
      <c r="K187" s="186">
        <f>(IFERROR(VLOOKUP(D187,[3]prim!$X$6:$Y$1048563,2,0),"0"))/100000</f>
        <v>0</v>
      </c>
      <c r="L187" s="185">
        <f t="shared" si="16"/>
        <v>0</v>
      </c>
      <c r="M187" s="187" t="e">
        <f t="shared" si="18"/>
        <v>#DIV/0!</v>
      </c>
      <c r="N187" s="188"/>
      <c r="O187" s="188"/>
      <c r="P187" s="228"/>
      <c r="Q187" s="5"/>
      <c r="R187" s="5"/>
      <c r="S187" s="5"/>
      <c r="T187" s="5"/>
      <c r="U187" s="5"/>
    </row>
    <row r="188" spans="1:21" x14ac:dyDescent="0.35">
      <c r="A188" s="6" t="s">
        <v>85</v>
      </c>
      <c r="B188" s="6" t="s">
        <v>16</v>
      </c>
      <c r="C188" s="176"/>
      <c r="D188" s="17">
        <v>419</v>
      </c>
      <c r="E188" s="189"/>
      <c r="F188" s="6">
        <v>0.2</v>
      </c>
      <c r="G188" s="182">
        <f>(IFERROR(VLOOKUP(C188,'[3]order Subzone'!$A$6:$C$123,3,0),"0"))/100000</f>
        <v>0</v>
      </c>
      <c r="H188" s="183" t="e">
        <f t="shared" si="14"/>
        <v>#DIV/0!</v>
      </c>
      <c r="I188" s="184">
        <f>(IFERROR(VLOOKUP(D188,[3]prim!$P$6:$Q$353,2,0),"0"))/100000</f>
        <v>0</v>
      </c>
      <c r="J188" s="185">
        <f t="shared" si="15"/>
        <v>0</v>
      </c>
      <c r="K188" s="186">
        <f>(IFERROR(VLOOKUP(D188,[3]prim!$X$6:$Y$1048563,2,0),"0"))/100000</f>
        <v>0</v>
      </c>
      <c r="L188" s="185">
        <f t="shared" si="16"/>
        <v>0</v>
      </c>
      <c r="M188" s="187" t="e">
        <f t="shared" si="18"/>
        <v>#DIV/0!</v>
      </c>
      <c r="N188" s="188"/>
      <c r="O188" s="188"/>
      <c r="P188" s="228"/>
      <c r="Q188" s="5"/>
      <c r="R188" s="5"/>
      <c r="S188" s="5"/>
      <c r="T188" s="5"/>
      <c r="U188" s="5"/>
    </row>
    <row r="189" spans="1:21" x14ac:dyDescent="0.35">
      <c r="A189" s="6" t="s">
        <v>85</v>
      </c>
      <c r="B189" s="6" t="s">
        <v>16</v>
      </c>
      <c r="C189" s="176"/>
      <c r="D189" s="17"/>
      <c r="E189" s="189"/>
      <c r="F189" s="6">
        <v>0.2</v>
      </c>
      <c r="G189" s="182">
        <f>(IFERROR(VLOOKUP(C189,'[3]order Subzone'!$A$6:$C$123,3,0),"0"))/100000</f>
        <v>0</v>
      </c>
      <c r="H189" s="183" t="e">
        <f t="shared" si="14"/>
        <v>#DIV/0!</v>
      </c>
      <c r="I189" s="184">
        <f>(IFERROR(VLOOKUP(D189,[3]prim!$P$6:$Q$353,2,0),"0"))/100000</f>
        <v>0</v>
      </c>
      <c r="J189" s="185">
        <f t="shared" si="15"/>
        <v>0</v>
      </c>
      <c r="K189" s="186">
        <f>(IFERROR(VLOOKUP(D189,[3]prim!$X$6:$Y$1048563,2,0),"0"))/100000</f>
        <v>0</v>
      </c>
      <c r="L189" s="185">
        <f t="shared" si="16"/>
        <v>0</v>
      </c>
      <c r="M189" s="187" t="e">
        <f t="shared" si="18"/>
        <v>#DIV/0!</v>
      </c>
      <c r="N189" s="188"/>
      <c r="O189" s="188"/>
      <c r="P189" s="228"/>
      <c r="Q189" s="5"/>
      <c r="R189" s="5"/>
      <c r="S189" s="5"/>
      <c r="T189" s="5"/>
      <c r="U189" s="5"/>
    </row>
    <row r="190" spans="1:21" x14ac:dyDescent="0.35">
      <c r="A190" s="6" t="s">
        <v>40</v>
      </c>
      <c r="B190" s="6" t="s">
        <v>16</v>
      </c>
      <c r="C190" s="176">
        <v>1124</v>
      </c>
      <c r="D190" s="17">
        <v>595</v>
      </c>
      <c r="E190" s="189">
        <v>2</v>
      </c>
      <c r="F190" s="6">
        <v>1.6</v>
      </c>
      <c r="G190" s="182">
        <f>(IFERROR(VLOOKUP(C190,'[3]order Subzone'!$A$6:$C$123,3,0),"0"))/100000</f>
        <v>1.6895482999999998</v>
      </c>
      <c r="H190" s="183">
        <f>(G190/E190)</f>
        <v>0.84477414999999989</v>
      </c>
      <c r="I190" s="184">
        <f>(IFERROR(VLOOKUP(D190,[3]prim!$P$6:$Q$353,2,0),"0"))/100000</f>
        <v>1.5541084745762712</v>
      </c>
      <c r="J190" s="185">
        <f>I190/F190</f>
        <v>0.97131779661016948</v>
      </c>
      <c r="K190" s="186">
        <f>(IFERROR(VLOOKUP(D190,[3]prim!$X$6:$Y$1048563,2,0),"0"))/100000</f>
        <v>1.5541084745762712</v>
      </c>
      <c r="L190" s="185">
        <f>(K190/F190)</f>
        <v>0.97131779661016948</v>
      </c>
      <c r="M190" s="187" t="b">
        <f t="shared" si="18"/>
        <v>0</v>
      </c>
      <c r="N190" s="188"/>
      <c r="O190" s="188"/>
      <c r="P190" s="228"/>
      <c r="Q190" s="5">
        <f>IFERROR(VLOOKUP(C190,'[3]order Subzone'!$BE$5:$BG$209,3,0),"0")</f>
        <v>4</v>
      </c>
      <c r="R190" s="5">
        <f>IFERROR(VLOOKUP(C190,'[3]order Subzone'!$BP$5:$BR$242,3,0),"0")</f>
        <v>107</v>
      </c>
      <c r="S190" s="5"/>
      <c r="T190" s="5"/>
      <c r="U190" s="5"/>
    </row>
    <row r="191" spans="1:21" x14ac:dyDescent="0.35">
      <c r="A191" s="6" t="s">
        <v>40</v>
      </c>
      <c r="B191" s="6" t="s">
        <v>16</v>
      </c>
      <c r="C191" s="176"/>
      <c r="D191" s="17">
        <v>608</v>
      </c>
      <c r="E191" s="189"/>
      <c r="F191" s="6">
        <v>0.2</v>
      </c>
      <c r="G191" s="182">
        <f>(IFERROR(VLOOKUP(C191,'[3]order Subzone'!$A$6:$C$123,3,0),"0"))/100000</f>
        <v>0</v>
      </c>
      <c r="H191" s="183" t="e">
        <f t="shared" si="14"/>
        <v>#DIV/0!</v>
      </c>
      <c r="I191" s="184">
        <f>(IFERROR(VLOOKUP(D191,[3]prim!$P$6:$Q$353,2,0),"0"))/100000</f>
        <v>0</v>
      </c>
      <c r="J191" s="185">
        <f t="shared" si="15"/>
        <v>0</v>
      </c>
      <c r="K191" s="186">
        <f>(IFERROR(VLOOKUP(D191,[3]prim!$X$6:$Y$1048563,2,0),"0"))/100000</f>
        <v>0</v>
      </c>
      <c r="L191" s="185">
        <f t="shared" si="16"/>
        <v>0</v>
      </c>
      <c r="M191" s="187" t="e">
        <f t="shared" si="18"/>
        <v>#DIV/0!</v>
      </c>
      <c r="N191" s="188"/>
      <c r="O191" s="188"/>
      <c r="P191" s="228"/>
      <c r="Q191" s="5"/>
      <c r="R191" s="5"/>
      <c r="S191" s="5"/>
      <c r="T191" s="5"/>
      <c r="U191" s="5"/>
    </row>
    <row r="192" spans="1:21" x14ac:dyDescent="0.35">
      <c r="A192" s="6" t="s">
        <v>40</v>
      </c>
      <c r="B192" s="6" t="s">
        <v>16</v>
      </c>
      <c r="C192" s="176"/>
      <c r="D192" s="17"/>
      <c r="E192" s="189"/>
      <c r="F192" s="6">
        <v>0.25</v>
      </c>
      <c r="G192" s="182">
        <f>(IFERROR(VLOOKUP(C192,'[3]order Subzone'!$A$6:$C$123,3,0),"0"))/100000</f>
        <v>0</v>
      </c>
      <c r="H192" s="183" t="e">
        <f t="shared" si="14"/>
        <v>#DIV/0!</v>
      </c>
      <c r="I192" s="184">
        <f>(IFERROR(VLOOKUP(D192,[3]prim!$P$6:$Q$353,2,0),"0"))/100000</f>
        <v>0</v>
      </c>
      <c r="J192" s="185">
        <f t="shared" si="15"/>
        <v>0</v>
      </c>
      <c r="K192" s="186">
        <f>(IFERROR(VLOOKUP(D192,[3]prim!$X$6:$Y$1048563,2,0),"0"))/100000</f>
        <v>0</v>
      </c>
      <c r="L192" s="185">
        <f t="shared" si="16"/>
        <v>0</v>
      </c>
      <c r="M192" s="187" t="e">
        <f t="shared" si="18"/>
        <v>#DIV/0!</v>
      </c>
      <c r="N192" s="188"/>
      <c r="O192" s="188"/>
      <c r="P192" s="228"/>
      <c r="Q192" s="5"/>
      <c r="R192" s="5"/>
      <c r="S192" s="5"/>
      <c r="T192" s="5"/>
      <c r="U192" s="5"/>
    </row>
    <row r="193" spans="1:22" x14ac:dyDescent="0.35">
      <c r="A193" s="6" t="s">
        <v>40</v>
      </c>
      <c r="B193" s="6" t="s">
        <v>16</v>
      </c>
      <c r="C193" s="176"/>
      <c r="D193" s="17"/>
      <c r="E193" s="189"/>
      <c r="F193" s="6">
        <v>0.25</v>
      </c>
      <c r="G193" s="182">
        <f>(IFERROR(VLOOKUP(C193,'[3]order Subzone'!$A$6:$C$123,3,0),"0"))/100000</f>
        <v>0</v>
      </c>
      <c r="H193" s="183" t="e">
        <f t="shared" si="14"/>
        <v>#DIV/0!</v>
      </c>
      <c r="I193" s="184">
        <f>(IFERROR(VLOOKUP(D193,[3]prim!$P$6:$Q$353,2,0),"0"))/100000</f>
        <v>0</v>
      </c>
      <c r="J193" s="185">
        <f t="shared" si="15"/>
        <v>0</v>
      </c>
      <c r="K193" s="186">
        <f>(IFERROR(VLOOKUP(D193,[3]prim!$X$6:$Y$1048563,2,0),"0"))/100000</f>
        <v>0</v>
      </c>
      <c r="L193" s="185">
        <f t="shared" si="16"/>
        <v>0</v>
      </c>
      <c r="M193" s="187" t="e">
        <f t="shared" si="18"/>
        <v>#DIV/0!</v>
      </c>
      <c r="N193" s="188"/>
      <c r="O193" s="188"/>
      <c r="P193" s="228"/>
      <c r="Q193" s="5"/>
      <c r="R193" s="5"/>
      <c r="S193" s="5"/>
      <c r="T193" s="5"/>
      <c r="U193" s="5"/>
    </row>
    <row r="194" spans="1:22" x14ac:dyDescent="0.35">
      <c r="A194" s="6" t="s">
        <v>40</v>
      </c>
      <c r="B194" s="6" t="s">
        <v>16</v>
      </c>
      <c r="C194" s="176">
        <v>788</v>
      </c>
      <c r="D194" s="17">
        <v>479</v>
      </c>
      <c r="E194" s="189">
        <v>4</v>
      </c>
      <c r="F194" s="6">
        <v>2</v>
      </c>
      <c r="G194" s="182">
        <f>(IFERROR(VLOOKUP(C194,'[3]order Subzone'!$A$6:$C$123,3,0),"0"))/100000</f>
        <v>2.2137433</v>
      </c>
      <c r="H194" s="183">
        <f t="shared" si="14"/>
        <v>0.55343582499999999</v>
      </c>
      <c r="I194" s="184">
        <f>(IFERROR(VLOOKUP(D194,[3]prim!$P$6:$Q$353,2,0),"0"))/100000</f>
        <v>2.3688742372881357</v>
      </c>
      <c r="J194" s="185">
        <f t="shared" si="15"/>
        <v>1.1844371186440679</v>
      </c>
      <c r="K194" s="186">
        <f>(IFERROR(VLOOKUP(D194,[3]prim!$X$6:$Y$1048563,2,0),"0"))/100000</f>
        <v>2.3688742372881357</v>
      </c>
      <c r="L194" s="185">
        <f t="shared" si="16"/>
        <v>1.1844371186440679</v>
      </c>
      <c r="M194" s="187" t="b">
        <f t="shared" si="18"/>
        <v>0</v>
      </c>
      <c r="N194" s="188">
        <f>IF(J194 &gt;= 50%,  (I194) * 0.0075, 0)*10^5</f>
        <v>1776.6556779661016</v>
      </c>
      <c r="O194" s="188">
        <f>IF(L194 &gt;= 100%,  (K194) * 0.01, 0)*10^5</f>
        <v>2368.8742372881356</v>
      </c>
      <c r="P194" s="228">
        <f>SUBTOTAL(9,N194:O194)</f>
        <v>4145.5299152542375</v>
      </c>
      <c r="Q194" s="5">
        <f>IFERROR(VLOOKUP(C194,'[3]order Subzone'!$BE$5:$BG$209,3,0),"0")</f>
        <v>5</v>
      </c>
      <c r="R194" s="5">
        <f>IFERROR(VLOOKUP(C194,'[3]order Subzone'!$BP$5:$BR$242,3,0),"0")</f>
        <v>86</v>
      </c>
      <c r="S194" s="5"/>
      <c r="T194" s="5"/>
      <c r="U194" s="5"/>
    </row>
    <row r="195" spans="1:22" x14ac:dyDescent="0.35">
      <c r="A195" s="6" t="s">
        <v>40</v>
      </c>
      <c r="B195" s="6" t="s">
        <v>16</v>
      </c>
      <c r="C195" s="176">
        <v>266</v>
      </c>
      <c r="D195" s="17">
        <v>603</v>
      </c>
      <c r="E195" s="189">
        <v>2.5</v>
      </c>
      <c r="F195" s="6">
        <v>0.5</v>
      </c>
      <c r="G195" s="182">
        <f>(IFERROR(VLOOKUP(C195,'[3]order Subzone'!$A$6:$C$123,3,0),"0"))/100000</f>
        <v>0.36622949999999987</v>
      </c>
      <c r="H195" s="183">
        <f t="shared" si="14"/>
        <v>0.14649179999999995</v>
      </c>
      <c r="I195" s="184">
        <f>(IFERROR(VLOOKUP(D195,[3]prim!$P$6:$Q$353,2,0),"0"))/100000</f>
        <v>0</v>
      </c>
      <c r="J195" s="185">
        <f t="shared" si="15"/>
        <v>0</v>
      </c>
      <c r="K195" s="186">
        <f>(IFERROR(VLOOKUP(D195,[3]prim!$X$6:$Y$1048563,2,0),"0"))/100000</f>
        <v>0</v>
      </c>
      <c r="L195" s="185">
        <f t="shared" si="16"/>
        <v>0</v>
      </c>
      <c r="M195" s="187" t="b">
        <f t="shared" si="18"/>
        <v>0</v>
      </c>
      <c r="N195" s="188"/>
      <c r="O195" s="188"/>
      <c r="P195" s="228"/>
      <c r="Q195" s="5"/>
      <c r="R195" s="5">
        <f>IFERROR(VLOOKUP(C195,'[3]order Subzone'!$BP$5:$BR$242,3,0),"0")</f>
        <v>26</v>
      </c>
      <c r="S195" s="5"/>
      <c r="T195" s="5"/>
      <c r="U195" s="5"/>
    </row>
    <row r="196" spans="1:22" x14ac:dyDescent="0.35">
      <c r="A196" s="6" t="s">
        <v>40</v>
      </c>
      <c r="B196" s="6" t="s">
        <v>16</v>
      </c>
      <c r="C196" s="176"/>
      <c r="D196" s="17">
        <v>605</v>
      </c>
      <c r="E196" s="189"/>
      <c r="F196" s="6">
        <v>0.5</v>
      </c>
      <c r="G196" s="182">
        <f>(IFERROR(VLOOKUP(C196,'[3]order Subzone'!$A$6:$C$123,3,0),"0"))/100000</f>
        <v>0</v>
      </c>
      <c r="H196" s="183" t="e">
        <f t="shared" ref="H196:H259" si="19">(G196/E196)</f>
        <v>#DIV/0!</v>
      </c>
      <c r="I196" s="184">
        <f>(IFERROR(VLOOKUP(D196,[3]prim!$P$6:$Q$353,2,0),"0"))/100000</f>
        <v>0</v>
      </c>
      <c r="J196" s="185">
        <f t="shared" ref="J196:J259" si="20">I196/F196</f>
        <v>0</v>
      </c>
      <c r="K196" s="186">
        <f>(IFERROR(VLOOKUP(D196,[3]prim!$X$6:$Y$1048563,2,0),"0"))/100000</f>
        <v>0</v>
      </c>
      <c r="L196" s="185">
        <f t="shared" ref="L196:L259" si="21">(K196/F196)</f>
        <v>0</v>
      </c>
      <c r="M196" s="187" t="e">
        <f t="shared" si="18"/>
        <v>#DIV/0!</v>
      </c>
      <c r="N196" s="188"/>
      <c r="O196" s="188"/>
      <c r="P196" s="228"/>
      <c r="Q196" s="5"/>
      <c r="R196" s="5"/>
      <c r="S196" s="5"/>
      <c r="T196" s="5"/>
      <c r="U196" s="5"/>
    </row>
    <row r="197" spans="1:22" x14ac:dyDescent="0.35">
      <c r="A197" s="6" t="s">
        <v>40</v>
      </c>
      <c r="B197" s="6" t="s">
        <v>16</v>
      </c>
      <c r="C197" s="176"/>
      <c r="D197" s="17">
        <v>674</v>
      </c>
      <c r="E197" s="189"/>
      <c r="F197" s="6">
        <v>0.2</v>
      </c>
      <c r="G197" s="182">
        <f>(IFERROR(VLOOKUP(C197,'[3]order Subzone'!$A$6:$C$123,3,0),"0"))/100000</f>
        <v>0</v>
      </c>
      <c r="H197" s="183" t="e">
        <f t="shared" si="19"/>
        <v>#DIV/0!</v>
      </c>
      <c r="I197" s="184">
        <f>(IFERROR(VLOOKUP(D197,[3]prim!$P$6:$Q$353,2,0),"0"))/100000</f>
        <v>0</v>
      </c>
      <c r="J197" s="185">
        <f t="shared" si="20"/>
        <v>0</v>
      </c>
      <c r="K197" s="186">
        <f>(IFERROR(VLOOKUP(D197,[3]prim!$X$6:$Y$1048563,2,0),"0"))/100000</f>
        <v>0</v>
      </c>
      <c r="L197" s="185">
        <f t="shared" si="21"/>
        <v>0</v>
      </c>
      <c r="M197" s="187" t="e">
        <f t="shared" si="18"/>
        <v>#DIV/0!</v>
      </c>
      <c r="N197" s="188"/>
      <c r="O197" s="188"/>
      <c r="P197" s="228"/>
      <c r="Q197" s="5"/>
      <c r="R197" s="5"/>
      <c r="S197" s="5"/>
      <c r="T197" s="5"/>
      <c r="U197" s="5"/>
    </row>
    <row r="198" spans="1:22" x14ac:dyDescent="0.35">
      <c r="A198" s="6" t="s">
        <v>40</v>
      </c>
      <c r="B198" s="6" t="s">
        <v>16</v>
      </c>
      <c r="C198" s="176"/>
      <c r="D198" s="17"/>
      <c r="E198" s="189"/>
      <c r="F198" s="6">
        <v>0.2</v>
      </c>
      <c r="G198" s="182">
        <f>(IFERROR(VLOOKUP(C198,'[3]order Subzone'!$A$6:$C$123,3,0),"0"))/100000</f>
        <v>0</v>
      </c>
      <c r="H198" s="183" t="e">
        <f t="shared" si="19"/>
        <v>#DIV/0!</v>
      </c>
      <c r="I198" s="184">
        <f>(IFERROR(VLOOKUP(D198,[3]prim!$P$6:$Q$353,2,0),"0"))/100000</f>
        <v>0</v>
      </c>
      <c r="J198" s="185">
        <f t="shared" si="20"/>
        <v>0</v>
      </c>
      <c r="K198" s="186">
        <f>(IFERROR(VLOOKUP(D198,[3]prim!$X$6:$Y$1048563,2,0),"0"))/100000</f>
        <v>0</v>
      </c>
      <c r="L198" s="185">
        <f t="shared" si="21"/>
        <v>0</v>
      </c>
      <c r="M198" s="187" t="e">
        <f t="shared" si="18"/>
        <v>#DIV/0!</v>
      </c>
      <c r="N198" s="188"/>
      <c r="O198" s="188"/>
      <c r="P198" s="228"/>
      <c r="Q198" s="5"/>
      <c r="R198" s="5"/>
      <c r="S198" s="5"/>
      <c r="T198" s="5"/>
      <c r="U198" s="5"/>
    </row>
    <row r="199" spans="1:22" x14ac:dyDescent="0.35">
      <c r="A199" s="6" t="s">
        <v>40</v>
      </c>
      <c r="B199" s="6" t="s">
        <v>16</v>
      </c>
      <c r="C199" s="176"/>
      <c r="D199" s="17">
        <v>622</v>
      </c>
      <c r="E199" s="189"/>
      <c r="F199" s="6">
        <v>0.3</v>
      </c>
      <c r="G199" s="182">
        <f>(IFERROR(VLOOKUP(C199,'[3]order Subzone'!$A$6:$C$123,3,0),"0"))/100000</f>
        <v>0</v>
      </c>
      <c r="H199" s="183" t="e">
        <f t="shared" si="19"/>
        <v>#DIV/0!</v>
      </c>
      <c r="I199" s="184">
        <f>(IFERROR(VLOOKUP(D199,[3]prim!$P$6:$Q$353,2,0),"0"))/100000</f>
        <v>0</v>
      </c>
      <c r="J199" s="185">
        <f t="shared" si="20"/>
        <v>0</v>
      </c>
      <c r="K199" s="186">
        <f>(IFERROR(VLOOKUP(D199,[3]prim!$X$6:$Y$1048563,2,0),"0"))/100000</f>
        <v>0</v>
      </c>
      <c r="L199" s="185">
        <f t="shared" si="21"/>
        <v>0</v>
      </c>
      <c r="M199" s="187" t="e">
        <f t="shared" si="18"/>
        <v>#DIV/0!</v>
      </c>
      <c r="N199" s="188"/>
      <c r="O199" s="188"/>
      <c r="P199" s="228"/>
      <c r="Q199" s="5"/>
      <c r="R199" s="5"/>
      <c r="S199" s="5"/>
      <c r="T199" s="5"/>
      <c r="U199" s="5"/>
    </row>
    <row r="200" spans="1:22" x14ac:dyDescent="0.35">
      <c r="A200" s="6" t="s">
        <v>40</v>
      </c>
      <c r="B200" s="6" t="s">
        <v>16</v>
      </c>
      <c r="C200" s="176">
        <v>907</v>
      </c>
      <c r="D200" s="17">
        <v>210</v>
      </c>
      <c r="E200" s="189">
        <v>2.5</v>
      </c>
      <c r="F200" s="6">
        <v>1.5</v>
      </c>
      <c r="G200" s="182">
        <f>(IFERROR(VLOOKUP(C200,'[3]order Subzone'!$A$6:$C$123,3,0),"0"))/100000</f>
        <v>1.0263044999999984</v>
      </c>
      <c r="H200" s="183">
        <f t="shared" si="19"/>
        <v>0.41052179999999938</v>
      </c>
      <c r="I200" s="184">
        <f>(IFERROR(VLOOKUP(D200,[3]prim!$P$6:$Q$353,2,0),"0"))/100000</f>
        <v>0</v>
      </c>
      <c r="J200" s="185">
        <f t="shared" si="20"/>
        <v>0</v>
      </c>
      <c r="K200" s="186">
        <f>(IFERROR(VLOOKUP(D200,[3]prim!$X$6:$Y$1048563,2,0),"0"))/100000</f>
        <v>0</v>
      </c>
      <c r="L200" s="185">
        <f t="shared" si="21"/>
        <v>0</v>
      </c>
      <c r="M200" s="187" t="b">
        <f t="shared" si="18"/>
        <v>0</v>
      </c>
      <c r="N200" s="188"/>
      <c r="O200" s="188"/>
      <c r="P200" s="228"/>
      <c r="Q200" s="5"/>
      <c r="R200" s="5">
        <f>IFERROR(VLOOKUP(C200,'[3]order Subzone'!$BP$5:$BR$242,3,0),"0")</f>
        <v>114</v>
      </c>
      <c r="S200" s="5"/>
      <c r="T200" s="5"/>
      <c r="U200" s="5"/>
    </row>
    <row r="201" spans="1:22" x14ac:dyDescent="0.35">
      <c r="A201" s="6" t="s">
        <v>40</v>
      </c>
      <c r="B201" s="6" t="s">
        <v>16</v>
      </c>
      <c r="C201" s="176"/>
      <c r="D201" s="17">
        <v>609</v>
      </c>
      <c r="E201" s="189"/>
      <c r="F201" s="6">
        <v>0.25</v>
      </c>
      <c r="G201" s="182">
        <f>(IFERROR(VLOOKUP(C201,'[3]order Subzone'!$A$6:$C$123,3,0),"0"))/100000</f>
        <v>0</v>
      </c>
      <c r="H201" s="183" t="e">
        <f t="shared" si="19"/>
        <v>#DIV/0!</v>
      </c>
      <c r="I201" s="184">
        <f>(IFERROR(VLOOKUP(D201,[3]prim!$P$6:$Q$353,2,0),"0"))/100000</f>
        <v>0</v>
      </c>
      <c r="J201" s="185">
        <f t="shared" si="20"/>
        <v>0</v>
      </c>
      <c r="K201" s="186">
        <f>(IFERROR(VLOOKUP(D201,[3]prim!$X$6:$Y$1048563,2,0),"0"))/100000</f>
        <v>0</v>
      </c>
      <c r="L201" s="185">
        <f t="shared" si="21"/>
        <v>0</v>
      </c>
      <c r="M201" s="187" t="e">
        <f t="shared" si="18"/>
        <v>#DIV/0!</v>
      </c>
      <c r="N201" s="188"/>
      <c r="O201" s="188"/>
      <c r="P201" s="228"/>
      <c r="Q201" s="5"/>
      <c r="R201" s="5"/>
      <c r="S201" s="5"/>
      <c r="T201" s="5"/>
      <c r="U201" s="5"/>
    </row>
    <row r="202" spans="1:22" x14ac:dyDescent="0.35">
      <c r="A202" s="6" t="s">
        <v>40</v>
      </c>
      <c r="B202" s="6" t="s">
        <v>16</v>
      </c>
      <c r="C202" s="176"/>
      <c r="D202" s="17">
        <v>623</v>
      </c>
      <c r="E202" s="189"/>
      <c r="F202" s="6">
        <v>0.25</v>
      </c>
      <c r="G202" s="182">
        <f>(IFERROR(VLOOKUP(C202,'[3]order Subzone'!$A$6:$C$123,3,0),"0"))/100000</f>
        <v>0</v>
      </c>
      <c r="H202" s="183" t="e">
        <f t="shared" si="19"/>
        <v>#DIV/0!</v>
      </c>
      <c r="I202" s="184">
        <f>(IFERROR(VLOOKUP(D202,[3]prim!$P$6:$Q$353,2,0),"0"))/100000</f>
        <v>0</v>
      </c>
      <c r="J202" s="185">
        <f t="shared" si="20"/>
        <v>0</v>
      </c>
      <c r="K202" s="186">
        <f>(IFERROR(VLOOKUP(D202,[3]prim!$X$6:$Y$1048563,2,0),"0"))/100000</f>
        <v>0</v>
      </c>
      <c r="L202" s="185">
        <f t="shared" si="21"/>
        <v>0</v>
      </c>
      <c r="M202" s="187" t="e">
        <f t="shared" si="18"/>
        <v>#DIV/0!</v>
      </c>
      <c r="N202" s="188"/>
      <c r="O202" s="188"/>
      <c r="P202" s="228"/>
      <c r="Q202" s="5"/>
      <c r="R202" s="5"/>
      <c r="S202" s="5"/>
      <c r="T202" s="5"/>
      <c r="U202" s="5"/>
    </row>
    <row r="203" spans="1:22" x14ac:dyDescent="0.35">
      <c r="A203" s="6" t="s">
        <v>41</v>
      </c>
      <c r="B203" s="6" t="s">
        <v>16</v>
      </c>
      <c r="C203" s="176">
        <v>260</v>
      </c>
      <c r="D203" s="17">
        <v>35</v>
      </c>
      <c r="E203" s="189">
        <v>3</v>
      </c>
      <c r="F203" s="6">
        <v>3</v>
      </c>
      <c r="G203" s="182">
        <f>(IFERROR(VLOOKUP(C203,'[3]order Subzone'!$A$6:$C$123,3,0),"0"))/100000</f>
        <v>1.1595328999999988</v>
      </c>
      <c r="H203" s="183">
        <f t="shared" si="19"/>
        <v>0.38651096666666623</v>
      </c>
      <c r="I203" s="184">
        <f>(IFERROR(VLOOKUP(D203,[3]prim!$P$6:$Q$353,2,0),"0"))/100000</f>
        <v>0</v>
      </c>
      <c r="J203" s="185">
        <f t="shared" si="20"/>
        <v>0</v>
      </c>
      <c r="K203" s="186">
        <f>(IFERROR(VLOOKUP(D203,[3]prim!$X$6:$Y$1048563,2,0),"0"))/100000</f>
        <v>0</v>
      </c>
      <c r="L203" s="185">
        <f t="shared" si="21"/>
        <v>0</v>
      </c>
      <c r="M203" s="187" t="b">
        <f t="shared" si="18"/>
        <v>0</v>
      </c>
      <c r="N203" s="188"/>
      <c r="O203" s="188"/>
      <c r="P203" s="228"/>
      <c r="Q203" s="5"/>
      <c r="R203" s="5"/>
      <c r="S203" s="5"/>
      <c r="T203" s="5"/>
      <c r="U203" s="5"/>
    </row>
    <row r="204" spans="1:22" x14ac:dyDescent="0.35">
      <c r="A204" s="6" t="s">
        <v>41</v>
      </c>
      <c r="B204" s="6" t="s">
        <v>16</v>
      </c>
      <c r="C204" s="176">
        <v>158</v>
      </c>
      <c r="D204" s="17">
        <v>504</v>
      </c>
      <c r="E204" s="189">
        <v>4</v>
      </c>
      <c r="F204" s="6">
        <v>3</v>
      </c>
      <c r="G204" s="182">
        <f>(IFERROR(VLOOKUP(C204,'[3]order Subzone'!$A$6:$C$123,3,0),"0"))/100000</f>
        <v>3.6080079000000045</v>
      </c>
      <c r="H204" s="183">
        <f t="shared" si="19"/>
        <v>0.90200197500000112</v>
      </c>
      <c r="I204" s="184">
        <f>(IFERROR(VLOOKUP(D204,[3]prim!$P$6:$Q$353,2,0),"0"))/100000</f>
        <v>1.5816569491525425</v>
      </c>
      <c r="J204" s="185">
        <f t="shared" si="20"/>
        <v>0.52721898305084747</v>
      </c>
      <c r="K204" s="186">
        <f>(IFERROR(VLOOKUP(D204,[3]prim!$X$6:$Y$1048563,2,0),"0"))/100000</f>
        <v>1.5816569491525425</v>
      </c>
      <c r="L204" s="185">
        <f t="shared" si="21"/>
        <v>0.52721898305084747</v>
      </c>
      <c r="M204" s="187" t="b">
        <f t="shared" si="18"/>
        <v>0</v>
      </c>
      <c r="N204" s="188"/>
      <c r="O204" s="188"/>
      <c r="P204" s="228"/>
      <c r="Q204" s="5"/>
      <c r="R204" s="5">
        <f>IFERROR(VLOOKUP(C204,'[3]order Subzone'!$BP$5:$BR$242,3,0),"0")</f>
        <v>175</v>
      </c>
      <c r="S204" s="5"/>
      <c r="T204" s="5" t="str">
        <f>IF(R204&gt;=144,"2000",IF(R204&gt;=132,"1500",IF(R204&gt;=120,"750",0)))</f>
        <v>2000</v>
      </c>
      <c r="U204" s="5">
        <f>T204+S204+M204</f>
        <v>2000</v>
      </c>
      <c r="V204" t="str">
        <f>VLOOKUP(C204,[5]Sheet1!A$5:B$162,2,0)</f>
        <v>UG2</v>
      </c>
    </row>
    <row r="205" spans="1:22" x14ac:dyDescent="0.35">
      <c r="A205" s="6" t="s">
        <v>41</v>
      </c>
      <c r="B205" s="6" t="s">
        <v>16</v>
      </c>
      <c r="C205" s="176">
        <v>176</v>
      </c>
      <c r="D205" s="17">
        <v>28</v>
      </c>
      <c r="E205" s="189">
        <v>2.5</v>
      </c>
      <c r="F205" s="6">
        <v>1.5</v>
      </c>
      <c r="G205" s="182">
        <f>(IFERROR(VLOOKUP(C205,'[3]order Subzone'!$A$6:$C$123,3,0),"0"))/100000</f>
        <v>1.7818255999999979</v>
      </c>
      <c r="H205" s="183">
        <f t="shared" si="19"/>
        <v>0.71273023999999918</v>
      </c>
      <c r="I205" s="184">
        <f>(IFERROR(VLOOKUP(D205,[3]prim!$P$6:$Q$353,2,0),"0"))/100000</f>
        <v>2.8183200000000004</v>
      </c>
      <c r="J205" s="185">
        <f t="shared" si="20"/>
        <v>1.8788800000000003</v>
      </c>
      <c r="K205" s="186">
        <f>(IFERROR(VLOOKUP(D205,[3]prim!$X$6:$Y$1048563,2,0),"0"))/100000</f>
        <v>2.8183200000000004</v>
      </c>
      <c r="L205" s="185">
        <f t="shared" si="21"/>
        <v>1.8788800000000003</v>
      </c>
      <c r="M205" s="187"/>
      <c r="N205" s="188">
        <f>IF(J205 &gt;= 50%,  (I205) * 0.0075, 0)*10^5</f>
        <v>2113.7400000000002</v>
      </c>
      <c r="O205" s="188">
        <f>IF(L205 &gt;= 100%,  (K205) * 0.01, 0)*10^5</f>
        <v>2818.3200000000006</v>
      </c>
      <c r="P205" s="228">
        <f>SUBTOTAL(9,N205:O205)</f>
        <v>4932.0600000000013</v>
      </c>
      <c r="Q205" s="5"/>
      <c r="R205" s="5">
        <f>IFERROR(VLOOKUP(C205,'[3]order Subzone'!$BP$5:$BR$242,3,0),"0")</f>
        <v>140</v>
      </c>
      <c r="S205" s="5"/>
      <c r="T205" s="5" t="str">
        <f>IF(R205&gt;=144,"2000",IF(R205&gt;=132,"1500",IF(R205&gt;=120,"750",0)))</f>
        <v>1500</v>
      </c>
      <c r="U205" s="5">
        <f>T205+S205+M205</f>
        <v>1500</v>
      </c>
      <c r="V205" t="e">
        <f>VLOOKUP(C205,[5]Sheet1!A$5:B$162,2,0)</f>
        <v>#N/A</v>
      </c>
    </row>
    <row r="206" spans="1:22" x14ac:dyDescent="0.35">
      <c r="A206" s="6" t="s">
        <v>41</v>
      </c>
      <c r="B206" s="6" t="s">
        <v>16</v>
      </c>
      <c r="C206" s="176"/>
      <c r="D206" s="17">
        <v>185</v>
      </c>
      <c r="E206" s="189"/>
      <c r="F206" s="6">
        <v>0.5</v>
      </c>
      <c r="G206" s="182">
        <f>(IFERROR(VLOOKUP(C206,'[3]order Subzone'!$A$6:$C$123,3,0),"0"))/100000</f>
        <v>0</v>
      </c>
      <c r="H206" s="183" t="e">
        <f t="shared" si="19"/>
        <v>#DIV/0!</v>
      </c>
      <c r="I206" s="184">
        <f>(IFERROR(VLOOKUP(D206,[3]prim!$P$6:$Q$353,2,0),"0"))/100000</f>
        <v>0</v>
      </c>
      <c r="J206" s="185">
        <f t="shared" si="20"/>
        <v>0</v>
      </c>
      <c r="K206" s="186">
        <f>(IFERROR(VLOOKUP(D206,[3]prim!$X$6:$Y$1048563,2,0),"0"))/100000</f>
        <v>0</v>
      </c>
      <c r="L206" s="185">
        <f t="shared" si="21"/>
        <v>0</v>
      </c>
      <c r="M206" s="187" t="e">
        <f t="shared" ref="M206:M228" si="22">IF(H206&gt;=120%,"5000",IF(H206&gt;=110%,"3000",IF(H206&gt;=100%,"2000")))</f>
        <v>#DIV/0!</v>
      </c>
      <c r="N206" s="188"/>
      <c r="O206" s="188"/>
      <c r="P206" s="228"/>
      <c r="Q206" s="5"/>
      <c r="R206" s="5"/>
      <c r="S206" s="5"/>
      <c r="T206" s="5"/>
      <c r="U206" s="5"/>
    </row>
    <row r="207" spans="1:22" x14ac:dyDescent="0.35">
      <c r="A207" s="6" t="s">
        <v>41</v>
      </c>
      <c r="B207" s="6" t="s">
        <v>16</v>
      </c>
      <c r="C207" s="176"/>
      <c r="D207" s="17">
        <v>232</v>
      </c>
      <c r="E207" s="189"/>
      <c r="F207" s="6">
        <v>0.25</v>
      </c>
      <c r="G207" s="182">
        <f>(IFERROR(VLOOKUP(C207,'[3]order Subzone'!$A$6:$C$123,3,0),"0"))/100000</f>
        <v>0</v>
      </c>
      <c r="H207" s="183" t="e">
        <f t="shared" si="19"/>
        <v>#DIV/0!</v>
      </c>
      <c r="I207" s="184">
        <f>(IFERROR(VLOOKUP(D207,[3]prim!$P$6:$Q$353,2,0),"0"))/100000</f>
        <v>0</v>
      </c>
      <c r="J207" s="185">
        <f t="shared" si="20"/>
        <v>0</v>
      </c>
      <c r="K207" s="186">
        <f>(IFERROR(VLOOKUP(D207,[3]prim!$X$6:$Y$1048563,2,0),"0"))/100000</f>
        <v>0</v>
      </c>
      <c r="L207" s="185">
        <f t="shared" si="21"/>
        <v>0</v>
      </c>
      <c r="M207" s="187" t="e">
        <f t="shared" si="22"/>
        <v>#DIV/0!</v>
      </c>
      <c r="N207" s="188"/>
      <c r="O207" s="188"/>
      <c r="P207" s="228"/>
      <c r="Q207" s="5"/>
      <c r="R207" s="5"/>
      <c r="S207" s="5"/>
      <c r="T207" s="5"/>
      <c r="U207" s="5"/>
    </row>
    <row r="208" spans="1:22" x14ac:dyDescent="0.35">
      <c r="A208" s="6" t="s">
        <v>41</v>
      </c>
      <c r="B208" s="6" t="s">
        <v>16</v>
      </c>
      <c r="C208" s="176">
        <v>321</v>
      </c>
      <c r="D208" s="17">
        <v>231</v>
      </c>
      <c r="E208" s="189"/>
      <c r="F208" s="6">
        <v>1</v>
      </c>
      <c r="G208" s="182">
        <f>(IFERROR(VLOOKUP(C208,'[3]order Subzone'!$A$6:$C$123,3,0),"0"))/100000</f>
        <v>1.2347620999999986</v>
      </c>
      <c r="H208" s="183" t="e">
        <f t="shared" si="19"/>
        <v>#DIV/0!</v>
      </c>
      <c r="I208" s="184">
        <f>(IFERROR(VLOOKUP(D208,[3]prim!$P$6:$Q$353,2,0),"0"))/100000</f>
        <v>0</v>
      </c>
      <c r="J208" s="185">
        <f t="shared" si="20"/>
        <v>0</v>
      </c>
      <c r="K208" s="186">
        <f>(IFERROR(VLOOKUP(D208,[3]prim!$X$6:$Y$1048563,2,0),"0"))/100000</f>
        <v>0</v>
      </c>
      <c r="L208" s="185">
        <f t="shared" si="21"/>
        <v>0</v>
      </c>
      <c r="M208" s="187" t="e">
        <f t="shared" si="22"/>
        <v>#DIV/0!</v>
      </c>
      <c r="N208" s="188"/>
      <c r="O208" s="188"/>
      <c r="P208" s="228"/>
      <c r="Q208" s="5"/>
      <c r="R208" s="5">
        <f>IFERROR(VLOOKUP(C208,'[3]order Subzone'!$BP$5:$BR$242,3,0),"0")</f>
        <v>75</v>
      </c>
      <c r="S208" s="5"/>
      <c r="T208" s="5"/>
      <c r="U208" s="5"/>
    </row>
    <row r="209" spans="1:22" x14ac:dyDescent="0.35">
      <c r="A209" s="6" t="s">
        <v>41</v>
      </c>
      <c r="B209" s="6" t="s">
        <v>16</v>
      </c>
      <c r="C209" s="176"/>
      <c r="D209" s="17">
        <v>239</v>
      </c>
      <c r="E209" s="189"/>
      <c r="F209" s="6">
        <v>0.7</v>
      </c>
      <c r="G209" s="182">
        <f>(IFERROR(VLOOKUP(C209,'[3]order Subzone'!$A$6:$C$123,3,0),"0"))/100000</f>
        <v>0</v>
      </c>
      <c r="H209" s="183" t="e">
        <f t="shared" si="19"/>
        <v>#DIV/0!</v>
      </c>
      <c r="I209" s="184">
        <f>(IFERROR(VLOOKUP(D209,[3]prim!$P$6:$Q$353,2,0),"0"))/100000</f>
        <v>0.60547220338983054</v>
      </c>
      <c r="J209" s="185">
        <f t="shared" si="20"/>
        <v>0.86496029055690082</v>
      </c>
      <c r="K209" s="186">
        <f>(IFERROR(VLOOKUP(D209,[3]prim!$X$6:$Y$1048563,2,0),"0"))/100000</f>
        <v>0.60547220338983054</v>
      </c>
      <c r="L209" s="185">
        <f t="shared" si="21"/>
        <v>0.86496029055690082</v>
      </c>
      <c r="M209" s="187" t="e">
        <f t="shared" si="22"/>
        <v>#DIV/0!</v>
      </c>
      <c r="N209" s="188"/>
      <c r="O209" s="188"/>
      <c r="P209" s="228"/>
      <c r="Q209" s="5"/>
      <c r="R209" s="5"/>
      <c r="S209" s="5"/>
      <c r="T209" s="5"/>
      <c r="U209" s="5"/>
    </row>
    <row r="210" spans="1:22" x14ac:dyDescent="0.35">
      <c r="A210" s="6" t="s">
        <v>41</v>
      </c>
      <c r="B210" s="6" t="s">
        <v>16</v>
      </c>
      <c r="C210" s="176"/>
      <c r="D210" s="17">
        <v>377</v>
      </c>
      <c r="E210" s="189"/>
      <c r="F210" s="6">
        <v>0.3</v>
      </c>
      <c r="G210" s="182">
        <f>(IFERROR(VLOOKUP(C210,'[3]order Subzone'!$A$6:$C$123,3,0),"0"))/100000</f>
        <v>0</v>
      </c>
      <c r="H210" s="183" t="e">
        <f t="shared" si="19"/>
        <v>#DIV/0!</v>
      </c>
      <c r="I210" s="184">
        <f>(IFERROR(VLOOKUP(D210,[3]prim!$P$6:$Q$353,2,0),"0"))/100000</f>
        <v>0</v>
      </c>
      <c r="J210" s="185">
        <f t="shared" si="20"/>
        <v>0</v>
      </c>
      <c r="K210" s="186">
        <f>(IFERROR(VLOOKUP(D210,[3]prim!$X$6:$Y$1048563,2,0),"0"))/100000</f>
        <v>0</v>
      </c>
      <c r="L210" s="185">
        <f t="shared" si="21"/>
        <v>0</v>
      </c>
      <c r="M210" s="187" t="e">
        <f t="shared" si="22"/>
        <v>#DIV/0!</v>
      </c>
      <c r="N210" s="188"/>
      <c r="O210" s="188"/>
      <c r="P210" s="228"/>
      <c r="Q210" s="5"/>
      <c r="R210" s="5"/>
      <c r="S210" s="5"/>
      <c r="T210" s="5"/>
      <c r="U210" s="5"/>
    </row>
    <row r="211" spans="1:22" x14ac:dyDescent="0.35">
      <c r="A211" s="6" t="s">
        <v>41</v>
      </c>
      <c r="B211" s="6" t="s">
        <v>16</v>
      </c>
      <c r="C211" s="176"/>
      <c r="D211" s="17">
        <v>415</v>
      </c>
      <c r="E211" s="189"/>
      <c r="F211" s="6">
        <v>0.2</v>
      </c>
      <c r="G211" s="182">
        <f>(IFERROR(VLOOKUP(C211,'[3]order Subzone'!$A$6:$C$123,3,0),"0"))/100000</f>
        <v>0</v>
      </c>
      <c r="H211" s="183" t="e">
        <f t="shared" si="19"/>
        <v>#DIV/0!</v>
      </c>
      <c r="I211" s="184">
        <f>(IFERROR(VLOOKUP(D211,[3]prim!$P$6:$Q$353,2,0),"0"))/100000</f>
        <v>0</v>
      </c>
      <c r="J211" s="185">
        <f t="shared" si="20"/>
        <v>0</v>
      </c>
      <c r="K211" s="186">
        <f>(IFERROR(VLOOKUP(D211,[3]prim!$X$6:$Y$1048563,2,0),"0"))/100000</f>
        <v>0</v>
      </c>
      <c r="L211" s="185">
        <f t="shared" si="21"/>
        <v>0</v>
      </c>
      <c r="M211" s="187" t="e">
        <f t="shared" si="22"/>
        <v>#DIV/0!</v>
      </c>
      <c r="N211" s="188"/>
      <c r="O211" s="188"/>
      <c r="P211" s="228"/>
      <c r="Q211" s="5"/>
      <c r="R211" s="5"/>
      <c r="S211" s="5"/>
      <c r="T211" s="5"/>
      <c r="U211" s="5"/>
    </row>
    <row r="212" spans="1:22" x14ac:dyDescent="0.35">
      <c r="A212" s="6" t="s">
        <v>41</v>
      </c>
      <c r="B212" s="6" t="s">
        <v>16</v>
      </c>
      <c r="C212" s="176">
        <v>1398</v>
      </c>
      <c r="D212" s="17">
        <v>29</v>
      </c>
      <c r="E212" s="189">
        <v>3.5</v>
      </c>
      <c r="F212" s="6">
        <v>1</v>
      </c>
      <c r="G212" s="182">
        <f>(IFERROR(VLOOKUP(C212,'[3]order Subzone'!$A$6:$C$123,3,0),"0"))/100000</f>
        <v>1.8699287999999994</v>
      </c>
      <c r="H212" s="183">
        <f t="shared" si="19"/>
        <v>0.53426537142857122</v>
      </c>
      <c r="I212" s="184">
        <f>(IFERROR(VLOOKUP(D212,[3]prim!$P$6:$Q$353,2,0),"0"))/100000</f>
        <v>1.4789125423728811</v>
      </c>
      <c r="J212" s="185">
        <f t="shared" si="20"/>
        <v>1.4789125423728811</v>
      </c>
      <c r="K212" s="186">
        <f>(IFERROR(VLOOKUP(D212,[3]prim!$X$6:$Y$1048563,2,0),"0"))/100000</f>
        <v>1.4789125423728811</v>
      </c>
      <c r="L212" s="185">
        <f t="shared" si="21"/>
        <v>1.4789125423728811</v>
      </c>
      <c r="M212" s="187" t="b">
        <f t="shared" si="22"/>
        <v>0</v>
      </c>
      <c r="N212" s="188"/>
      <c r="O212" s="188"/>
      <c r="P212" s="228"/>
      <c r="Q212" s="5"/>
      <c r="R212" s="5"/>
      <c r="S212" s="5"/>
      <c r="T212" s="5"/>
      <c r="U212" s="5"/>
    </row>
    <row r="213" spans="1:22" x14ac:dyDescent="0.35">
      <c r="A213" s="6" t="s">
        <v>41</v>
      </c>
      <c r="B213" s="6" t="s">
        <v>16</v>
      </c>
      <c r="C213" s="176">
        <v>1355</v>
      </c>
      <c r="D213" s="17"/>
      <c r="E213" s="189">
        <v>5</v>
      </c>
      <c r="F213" s="6">
        <v>2.1</v>
      </c>
      <c r="G213" s="182">
        <f>(IFERROR(VLOOKUP(C213,'[3]order Subzone'!$A$6:$C$123,3,0),"0"))/100000</f>
        <v>5.8674948000000011</v>
      </c>
      <c r="H213" s="183">
        <f t="shared" si="19"/>
        <v>1.1734989600000003</v>
      </c>
      <c r="I213" s="184">
        <f>(IFERROR(VLOOKUP(D213,[3]prim!$P$6:$Q$353,2,0),"0"))/100000</f>
        <v>0</v>
      </c>
      <c r="J213" s="185">
        <f t="shared" si="20"/>
        <v>0</v>
      </c>
      <c r="K213" s="186">
        <f>(IFERROR(VLOOKUP(D213,[3]prim!$X$6:$Y$1048563,2,0),"0"))/100000</f>
        <v>0</v>
      </c>
      <c r="L213" s="185">
        <f t="shared" si="21"/>
        <v>0</v>
      </c>
      <c r="M213" s="187" t="str">
        <f t="shared" si="22"/>
        <v>3000</v>
      </c>
      <c r="N213" s="188"/>
      <c r="O213" s="188"/>
      <c r="P213" s="228"/>
      <c r="Q213" s="5"/>
      <c r="R213" s="5"/>
      <c r="S213" s="5"/>
      <c r="T213" s="5"/>
      <c r="U213" s="5">
        <f t="shared" ref="U213:U259" si="23">T213+S213+M213</f>
        <v>3000</v>
      </c>
      <c r="V213" t="str">
        <f>VLOOKUP(C213,[5]Sheet1!A$5:B$162,2,0)</f>
        <v>UG281</v>
      </c>
    </row>
    <row r="214" spans="1:22" x14ac:dyDescent="0.35">
      <c r="A214" s="6" t="s">
        <v>41</v>
      </c>
      <c r="B214" s="6" t="s">
        <v>16</v>
      </c>
      <c r="C214" s="176"/>
      <c r="D214" s="17">
        <v>209</v>
      </c>
      <c r="E214" s="189"/>
      <c r="F214" s="6">
        <v>0.5</v>
      </c>
      <c r="G214" s="182">
        <f>(IFERROR(VLOOKUP(C214,'[3]order Subzone'!$A$6:$C$123,3,0),"0"))/100000</f>
        <v>0</v>
      </c>
      <c r="H214" s="183" t="e">
        <f t="shared" si="19"/>
        <v>#DIV/0!</v>
      </c>
      <c r="I214" s="184">
        <f>(IFERROR(VLOOKUP(D214,[3]prim!$P$6:$Q$353,2,0),"0"))/100000</f>
        <v>0</v>
      </c>
      <c r="J214" s="185">
        <f t="shared" si="20"/>
        <v>0</v>
      </c>
      <c r="K214" s="186">
        <f>(IFERROR(VLOOKUP(D214,[3]prim!$X$6:$Y$1048563,2,0),"0"))/100000</f>
        <v>0</v>
      </c>
      <c r="L214" s="185">
        <f t="shared" si="21"/>
        <v>0</v>
      </c>
      <c r="M214" s="187" t="e">
        <f t="shared" si="22"/>
        <v>#DIV/0!</v>
      </c>
      <c r="N214" s="188"/>
      <c r="O214" s="188"/>
      <c r="P214" s="228"/>
      <c r="Q214" s="5"/>
      <c r="R214" s="5"/>
      <c r="S214" s="5"/>
      <c r="T214" s="5"/>
      <c r="U214" s="5"/>
    </row>
    <row r="215" spans="1:22" x14ac:dyDescent="0.35">
      <c r="A215" s="6" t="s">
        <v>41</v>
      </c>
      <c r="B215" s="6" t="s">
        <v>16</v>
      </c>
      <c r="C215" s="176"/>
      <c r="D215" s="17"/>
      <c r="E215" s="189"/>
      <c r="F215" s="6">
        <v>0.25</v>
      </c>
      <c r="G215" s="182">
        <f>(IFERROR(VLOOKUP(C215,'[3]order Subzone'!$A$6:$C$123,3,0),"0"))/100000</f>
        <v>0</v>
      </c>
      <c r="H215" s="183" t="e">
        <f t="shared" si="19"/>
        <v>#DIV/0!</v>
      </c>
      <c r="I215" s="184">
        <f>(IFERROR(VLOOKUP(D215,[3]prim!$P$6:$Q$353,2,0),"0"))/100000</f>
        <v>0</v>
      </c>
      <c r="J215" s="185">
        <f t="shared" si="20"/>
        <v>0</v>
      </c>
      <c r="K215" s="186">
        <f>(IFERROR(VLOOKUP(D215,[3]prim!$X$6:$Y$1048563,2,0),"0"))/100000</f>
        <v>0</v>
      </c>
      <c r="L215" s="185">
        <f t="shared" si="21"/>
        <v>0</v>
      </c>
      <c r="M215" s="187" t="e">
        <f t="shared" si="22"/>
        <v>#DIV/0!</v>
      </c>
      <c r="N215" s="188"/>
      <c r="O215" s="188"/>
      <c r="P215" s="228"/>
      <c r="Q215" s="5"/>
      <c r="R215" s="5"/>
      <c r="S215" s="5"/>
      <c r="T215" s="5"/>
      <c r="U215" s="5"/>
    </row>
    <row r="216" spans="1:22" x14ac:dyDescent="0.35">
      <c r="A216" s="6" t="s">
        <v>41</v>
      </c>
      <c r="B216" s="6" t="s">
        <v>16</v>
      </c>
      <c r="C216" s="176"/>
      <c r="D216" s="17"/>
      <c r="E216" s="189"/>
      <c r="F216" s="6">
        <v>0.25</v>
      </c>
      <c r="G216" s="182">
        <f>(IFERROR(VLOOKUP(C216,'[3]order Subzone'!$A$6:$C$123,3,0),"0"))/100000</f>
        <v>0</v>
      </c>
      <c r="H216" s="183" t="e">
        <f t="shared" si="19"/>
        <v>#DIV/0!</v>
      </c>
      <c r="I216" s="184">
        <f>(IFERROR(VLOOKUP(D216,[3]prim!$P$6:$Q$353,2,0),"0"))/100000</f>
        <v>0</v>
      </c>
      <c r="J216" s="185">
        <f t="shared" si="20"/>
        <v>0</v>
      </c>
      <c r="K216" s="186">
        <f>(IFERROR(VLOOKUP(D216,[3]prim!$X$6:$Y$1048563,2,0),"0"))/100000</f>
        <v>0</v>
      </c>
      <c r="L216" s="185">
        <f t="shared" si="21"/>
        <v>0</v>
      </c>
      <c r="M216" s="187" t="e">
        <f t="shared" si="22"/>
        <v>#DIV/0!</v>
      </c>
      <c r="N216" s="188"/>
      <c r="O216" s="188"/>
      <c r="P216" s="228"/>
      <c r="Q216" s="5"/>
      <c r="R216" s="5"/>
      <c r="S216" s="5"/>
      <c r="T216" s="5"/>
      <c r="U216" s="5"/>
    </row>
    <row r="217" spans="1:22" x14ac:dyDescent="0.35">
      <c r="A217" s="6" t="s">
        <v>41</v>
      </c>
      <c r="B217" s="6" t="s">
        <v>16</v>
      </c>
      <c r="C217" s="176"/>
      <c r="D217" s="17"/>
      <c r="E217" s="189"/>
      <c r="F217" s="6">
        <v>0.5</v>
      </c>
      <c r="G217" s="182">
        <f>(IFERROR(VLOOKUP(C217,'[3]order Subzone'!$A$6:$C$123,3,0),"0"))/100000</f>
        <v>0</v>
      </c>
      <c r="H217" s="183" t="e">
        <f t="shared" si="19"/>
        <v>#DIV/0!</v>
      </c>
      <c r="I217" s="184">
        <f>(IFERROR(VLOOKUP(D217,[3]prim!$P$6:$Q$353,2,0),"0"))/100000</f>
        <v>0</v>
      </c>
      <c r="J217" s="185">
        <f t="shared" si="20"/>
        <v>0</v>
      </c>
      <c r="K217" s="186">
        <f>(IFERROR(VLOOKUP(D217,[3]prim!$X$6:$Y$1048563,2,0),"0"))/100000</f>
        <v>0</v>
      </c>
      <c r="L217" s="185">
        <f t="shared" si="21"/>
        <v>0</v>
      </c>
      <c r="M217" s="187" t="e">
        <f t="shared" si="22"/>
        <v>#DIV/0!</v>
      </c>
      <c r="N217" s="188"/>
      <c r="O217" s="188"/>
      <c r="P217" s="228"/>
      <c r="Q217" s="5"/>
      <c r="R217" s="5"/>
      <c r="S217" s="5"/>
      <c r="T217" s="5"/>
      <c r="U217" s="5"/>
    </row>
    <row r="218" spans="1:22" x14ac:dyDescent="0.35">
      <c r="A218" s="6" t="s">
        <v>41</v>
      </c>
      <c r="B218" s="6" t="s">
        <v>16</v>
      </c>
      <c r="C218" s="176"/>
      <c r="D218" s="17"/>
      <c r="E218" s="189"/>
      <c r="F218" s="6">
        <v>0.25</v>
      </c>
      <c r="G218" s="182">
        <f>(IFERROR(VLOOKUP(C218,'[3]order Subzone'!$A$6:$C$123,3,0),"0"))/100000</f>
        <v>0</v>
      </c>
      <c r="H218" s="183" t="e">
        <f t="shared" si="19"/>
        <v>#DIV/0!</v>
      </c>
      <c r="I218" s="184">
        <f>(IFERROR(VLOOKUP(D218,[3]prim!$P$6:$Q$353,2,0),"0"))/100000</f>
        <v>0</v>
      </c>
      <c r="J218" s="185">
        <f t="shared" si="20"/>
        <v>0</v>
      </c>
      <c r="K218" s="186">
        <f>(IFERROR(VLOOKUP(D218,[3]prim!$X$6:$Y$1048563,2,0),"0"))/100000</f>
        <v>0</v>
      </c>
      <c r="L218" s="185">
        <f t="shared" si="21"/>
        <v>0</v>
      </c>
      <c r="M218" s="187" t="e">
        <f t="shared" si="22"/>
        <v>#DIV/0!</v>
      </c>
      <c r="N218" s="188"/>
      <c r="O218" s="188"/>
      <c r="P218" s="228"/>
      <c r="Q218" s="5"/>
      <c r="R218" s="5"/>
      <c r="S218" s="5"/>
      <c r="T218" s="5"/>
      <c r="U218" s="5"/>
    </row>
    <row r="219" spans="1:22" x14ac:dyDescent="0.35">
      <c r="A219" s="6" t="s">
        <v>41</v>
      </c>
      <c r="B219" s="6" t="s">
        <v>16</v>
      </c>
      <c r="C219" s="176"/>
      <c r="D219" s="17"/>
      <c r="E219" s="189"/>
      <c r="F219" s="6">
        <v>0.25</v>
      </c>
      <c r="G219" s="182">
        <f>(IFERROR(VLOOKUP(C219,'[3]order Subzone'!$A$6:$C$123,3,0),"0"))/100000</f>
        <v>0</v>
      </c>
      <c r="H219" s="183" t="e">
        <f t="shared" si="19"/>
        <v>#DIV/0!</v>
      </c>
      <c r="I219" s="184">
        <f>(IFERROR(VLOOKUP(D219,[3]prim!$P$6:$Q$353,2,0),"0"))/100000</f>
        <v>0</v>
      </c>
      <c r="J219" s="185">
        <f t="shared" si="20"/>
        <v>0</v>
      </c>
      <c r="K219" s="186">
        <f>(IFERROR(VLOOKUP(D219,[3]prim!$X$6:$Y$1048563,2,0),"0"))/100000</f>
        <v>0</v>
      </c>
      <c r="L219" s="185">
        <f t="shared" si="21"/>
        <v>0</v>
      </c>
      <c r="M219" s="187" t="e">
        <f t="shared" si="22"/>
        <v>#DIV/0!</v>
      </c>
      <c r="N219" s="188"/>
      <c r="O219" s="188"/>
      <c r="P219" s="228"/>
      <c r="Q219" s="5"/>
      <c r="R219" s="5"/>
      <c r="S219" s="5"/>
      <c r="T219" s="5"/>
      <c r="U219" s="5"/>
    </row>
    <row r="220" spans="1:22" x14ac:dyDescent="0.35">
      <c r="A220" s="6" t="s">
        <v>41</v>
      </c>
      <c r="B220" s="6" t="s">
        <v>16</v>
      </c>
      <c r="C220" s="176"/>
      <c r="D220" s="17"/>
      <c r="E220" s="189"/>
      <c r="F220" s="6">
        <v>0.4</v>
      </c>
      <c r="G220" s="182">
        <f>(IFERROR(VLOOKUP(C220,'[3]order Subzone'!$A$6:$C$123,3,0),"0"))/100000</f>
        <v>0</v>
      </c>
      <c r="H220" s="183" t="e">
        <f>(G220/E220)</f>
        <v>#DIV/0!</v>
      </c>
      <c r="I220" s="184">
        <f>(IFERROR(VLOOKUP(D220,[3]prim!$P$6:$Q$353,2,0),"0"))/100000</f>
        <v>0</v>
      </c>
      <c r="J220" s="185">
        <f>I220/F220</f>
        <v>0</v>
      </c>
      <c r="K220" s="186">
        <f>(IFERROR(VLOOKUP(D220,[3]prim!$X$6:$Y$1048563,2,0),"0"))/100000</f>
        <v>0</v>
      </c>
      <c r="L220" s="185">
        <f>(K220/F220)</f>
        <v>0</v>
      </c>
      <c r="M220" s="187" t="e">
        <f t="shared" si="22"/>
        <v>#DIV/0!</v>
      </c>
      <c r="N220" s="188"/>
      <c r="O220" s="188"/>
      <c r="P220" s="228"/>
      <c r="Q220" s="5"/>
      <c r="R220" s="5"/>
      <c r="S220" s="5"/>
      <c r="T220" s="5"/>
      <c r="U220" s="5"/>
    </row>
    <row r="221" spans="1:22" x14ac:dyDescent="0.35">
      <c r="A221" s="6" t="s">
        <v>41</v>
      </c>
      <c r="B221" s="6" t="s">
        <v>16</v>
      </c>
      <c r="C221" s="176">
        <v>903</v>
      </c>
      <c r="D221" s="17">
        <v>559</v>
      </c>
      <c r="E221" s="189">
        <v>3.5</v>
      </c>
      <c r="F221" s="6">
        <v>3</v>
      </c>
      <c r="G221" s="182">
        <f>(IFERROR(VLOOKUP(C221,'[3]order Subzone'!$A$6:$C$123,3,0),"0"))/100000</f>
        <v>2.2146016999999949</v>
      </c>
      <c r="H221" s="183">
        <f t="shared" si="19"/>
        <v>0.6327433428571414</v>
      </c>
      <c r="I221" s="184">
        <f>(IFERROR(VLOOKUP(D221,[3]prim!$P$6:$Q$353,2,0),"0"))/100000</f>
        <v>1.9721877966101697</v>
      </c>
      <c r="J221" s="185">
        <f t="shared" si="20"/>
        <v>0.65739593220338988</v>
      </c>
      <c r="K221" s="186">
        <f>(IFERROR(VLOOKUP(D221,[3]prim!$X$6:$Y$1048563,2,0),"0"))/100000</f>
        <v>1.9721877966101697</v>
      </c>
      <c r="L221" s="185">
        <f t="shared" si="21"/>
        <v>0.65739593220338988</v>
      </c>
      <c r="M221" s="187" t="b">
        <f t="shared" si="22"/>
        <v>0</v>
      </c>
      <c r="N221" s="188"/>
      <c r="O221" s="188"/>
      <c r="P221" s="228"/>
      <c r="Q221" s="5"/>
      <c r="R221" s="5">
        <f>IFERROR(VLOOKUP(C221,'[3]order Subzone'!$BP$5:$BR$242,3,0),"0")</f>
        <v>160</v>
      </c>
      <c r="S221" s="5"/>
      <c r="T221" s="5" t="str">
        <f>IF(R221&gt;=144,"2000",IF(R221&gt;=132,"1500",IF(R221&gt;=120,"750",0)))</f>
        <v>2000</v>
      </c>
      <c r="U221" s="5">
        <f t="shared" si="23"/>
        <v>2000</v>
      </c>
      <c r="V221" t="str">
        <f>VLOOKUP(C221,[5]Sheet1!A$5:B$162,2,0)</f>
        <v>UG154</v>
      </c>
    </row>
    <row r="222" spans="1:22" x14ac:dyDescent="0.35">
      <c r="A222" s="6" t="s">
        <v>41</v>
      </c>
      <c r="B222" s="6" t="s">
        <v>16</v>
      </c>
      <c r="C222" s="176">
        <v>269</v>
      </c>
      <c r="D222" s="17">
        <v>408</v>
      </c>
      <c r="E222" s="189">
        <v>3.5</v>
      </c>
      <c r="F222" s="6">
        <v>1</v>
      </c>
      <c r="G222" s="182">
        <f>(IFERROR(VLOOKUP(C222,'[3]order Subzone'!$A$6:$C$123,3,0),"0"))/100000</f>
        <v>2.3193129999999984</v>
      </c>
      <c r="H222" s="183">
        <f t="shared" si="19"/>
        <v>0.66266085714285672</v>
      </c>
      <c r="I222" s="184">
        <f>(IFERROR(VLOOKUP(D222,[3]prim!$P$6:$Q$353,2,0),"0"))/100000</f>
        <v>0</v>
      </c>
      <c r="J222" s="185">
        <f t="shared" si="20"/>
        <v>0</v>
      </c>
      <c r="K222" s="186">
        <f>(IFERROR(VLOOKUP(D222,[3]prim!$X$6:$Y$1048563,2,0),"0"))/100000</f>
        <v>0</v>
      </c>
      <c r="L222" s="185">
        <f t="shared" si="21"/>
        <v>0</v>
      </c>
      <c r="M222" s="187" t="b">
        <f t="shared" si="22"/>
        <v>0</v>
      </c>
      <c r="N222" s="188"/>
      <c r="O222" s="188"/>
      <c r="P222" s="228"/>
      <c r="Q222" s="5"/>
      <c r="R222" s="5">
        <f>IFERROR(VLOOKUP(C222,'[3]order Subzone'!$BP$5:$BR$242,3,0),"0")</f>
        <v>163</v>
      </c>
      <c r="S222" s="5"/>
      <c r="T222" s="5" t="str">
        <f>IF(R222&gt;=144,"2000",IF(R222&gt;=132,"1500",IF(R222&gt;=120,"750",0)))</f>
        <v>2000</v>
      </c>
      <c r="U222" s="5">
        <f t="shared" si="23"/>
        <v>2000</v>
      </c>
      <c r="V222" t="str">
        <f>VLOOKUP(C222,[5]Sheet1!A$5:B$162,2,0)</f>
        <v>UG35</v>
      </c>
    </row>
    <row r="223" spans="1:22" x14ac:dyDescent="0.35">
      <c r="A223" s="6" t="s">
        <v>41</v>
      </c>
      <c r="B223" s="6" t="s">
        <v>16</v>
      </c>
      <c r="C223" s="176"/>
      <c r="D223" s="17">
        <v>409</v>
      </c>
      <c r="E223" s="189"/>
      <c r="F223" s="6">
        <v>0.5</v>
      </c>
      <c r="G223" s="182">
        <f>(IFERROR(VLOOKUP(C223,'[3]order Subzone'!$A$6:$C$123,3,0),"0"))/100000</f>
        <v>0</v>
      </c>
      <c r="H223" s="183" t="e">
        <f t="shared" si="19"/>
        <v>#DIV/0!</v>
      </c>
      <c r="I223" s="184">
        <f>(IFERROR(VLOOKUP(D223,[3]prim!$P$6:$Q$353,2,0),"0"))/100000</f>
        <v>0.32951186440677965</v>
      </c>
      <c r="J223" s="185">
        <f t="shared" si="20"/>
        <v>0.65902372881355931</v>
      </c>
      <c r="K223" s="186">
        <f>(IFERROR(VLOOKUP(D223,[3]prim!$X$6:$Y$1048563,2,0),"0"))/100000</f>
        <v>0.32951186440677965</v>
      </c>
      <c r="L223" s="185">
        <f t="shared" si="21"/>
        <v>0.65902372881355931</v>
      </c>
      <c r="M223" s="187" t="e">
        <f t="shared" si="22"/>
        <v>#DIV/0!</v>
      </c>
      <c r="N223" s="188"/>
      <c r="O223" s="188"/>
      <c r="P223" s="228"/>
      <c r="Q223" s="5"/>
      <c r="R223" s="5"/>
      <c r="S223" s="5"/>
      <c r="T223" s="5"/>
      <c r="U223" s="5"/>
    </row>
    <row r="224" spans="1:22" x14ac:dyDescent="0.35">
      <c r="A224" s="6" t="s">
        <v>41</v>
      </c>
      <c r="B224" s="6" t="s">
        <v>16</v>
      </c>
      <c r="C224" s="176"/>
      <c r="D224" s="17">
        <v>411</v>
      </c>
      <c r="E224" s="189"/>
      <c r="F224" s="6">
        <v>2</v>
      </c>
      <c r="G224" s="182">
        <f>(IFERROR(VLOOKUP(C224,'[3]order Subzone'!$A$6:$C$123,3,0),"0"))/100000</f>
        <v>0</v>
      </c>
      <c r="H224" s="183" t="e">
        <f t="shared" si="19"/>
        <v>#DIV/0!</v>
      </c>
      <c r="I224" s="184">
        <f>(IFERROR(VLOOKUP(D224,[3]prim!$P$6:$Q$353,2,0),"0"))/100000</f>
        <v>1.5946047457627119</v>
      </c>
      <c r="J224" s="185">
        <f t="shared" si="20"/>
        <v>0.79730237288135597</v>
      </c>
      <c r="K224" s="186">
        <f>(IFERROR(VLOOKUP(D224,[3]prim!$X$6:$Y$1048563,2,0),"0"))/100000</f>
        <v>1.5946047457627119</v>
      </c>
      <c r="L224" s="185">
        <f t="shared" si="21"/>
        <v>0.79730237288135597</v>
      </c>
      <c r="M224" s="187" t="e">
        <f t="shared" si="22"/>
        <v>#DIV/0!</v>
      </c>
      <c r="N224" s="188"/>
      <c r="O224" s="188"/>
      <c r="P224" s="228"/>
      <c r="Q224" s="5"/>
      <c r="R224" s="5"/>
      <c r="S224" s="5"/>
      <c r="T224" s="5"/>
      <c r="U224" s="5"/>
    </row>
    <row r="225" spans="1:22" x14ac:dyDescent="0.35">
      <c r="A225" s="6" t="s">
        <v>41</v>
      </c>
      <c r="B225" s="6" t="s">
        <v>16</v>
      </c>
      <c r="C225" s="176">
        <v>1347</v>
      </c>
      <c r="D225" s="17">
        <v>119</v>
      </c>
      <c r="E225" s="189">
        <v>3</v>
      </c>
      <c r="F225" s="6">
        <v>0.6</v>
      </c>
      <c r="G225" s="182">
        <f>(IFERROR(VLOOKUP(C225,'[3]order Subzone'!$A$6:$C$123,3,0),"0"))/100000</f>
        <v>0.63379059999999987</v>
      </c>
      <c r="H225" s="183">
        <f t="shared" si="19"/>
        <v>0.21126353333333328</v>
      </c>
      <c r="I225" s="184">
        <f>(IFERROR(VLOOKUP(D225,[3]prim!$P$6:$Q$353,2,0),"0"))/100000</f>
        <v>0.73034033898305095</v>
      </c>
      <c r="J225" s="185">
        <f t="shared" si="20"/>
        <v>1.217233898305085</v>
      </c>
      <c r="K225" s="186">
        <f>(IFERROR(VLOOKUP(D225,[3]prim!$X$6:$Y$1048563,2,0),"0"))/100000</f>
        <v>0.73034033898305095</v>
      </c>
      <c r="L225" s="185">
        <f t="shared" si="21"/>
        <v>1.217233898305085</v>
      </c>
      <c r="M225" s="187" t="b">
        <f t="shared" si="22"/>
        <v>0</v>
      </c>
      <c r="N225" s="188"/>
      <c r="O225" s="188"/>
      <c r="P225" s="228"/>
      <c r="Q225" s="5"/>
      <c r="R225" s="5"/>
      <c r="S225" s="5"/>
      <c r="T225" s="5"/>
      <c r="U225" s="5"/>
    </row>
    <row r="226" spans="1:22" x14ac:dyDescent="0.35">
      <c r="A226" s="6" t="s">
        <v>41</v>
      </c>
      <c r="B226" s="6" t="s">
        <v>16</v>
      </c>
      <c r="C226" s="176"/>
      <c r="D226" s="17">
        <v>406</v>
      </c>
      <c r="E226" s="189"/>
      <c r="F226" s="6">
        <v>0.5</v>
      </c>
      <c r="G226" s="182">
        <f>(IFERROR(VLOOKUP(C226,'[3]order Subzone'!$A$6:$C$123,3,0),"0"))/100000</f>
        <v>0</v>
      </c>
      <c r="H226" s="183" t="e">
        <f t="shared" si="19"/>
        <v>#DIV/0!</v>
      </c>
      <c r="I226" s="184">
        <f>(IFERROR(VLOOKUP(D226,[3]prim!$P$6:$Q$353,2,0),"0"))/100000</f>
        <v>0.4535247457627119</v>
      </c>
      <c r="J226" s="185">
        <f t="shared" si="20"/>
        <v>0.9070494915254238</v>
      </c>
      <c r="K226" s="186">
        <f>(IFERROR(VLOOKUP(D226,[3]prim!$X$6:$Y$1048563,2,0),"0"))/100000</f>
        <v>0.4535247457627119</v>
      </c>
      <c r="L226" s="185">
        <f t="shared" si="21"/>
        <v>0.9070494915254238</v>
      </c>
      <c r="M226" s="187" t="e">
        <f t="shared" si="22"/>
        <v>#DIV/0!</v>
      </c>
      <c r="N226" s="188"/>
      <c r="O226" s="188"/>
      <c r="P226" s="228"/>
      <c r="Q226" s="5"/>
      <c r="R226" s="5"/>
      <c r="S226" s="5"/>
      <c r="T226" s="5"/>
      <c r="U226" s="5"/>
    </row>
    <row r="227" spans="1:22" x14ac:dyDescent="0.35">
      <c r="A227" s="6" t="s">
        <v>41</v>
      </c>
      <c r="B227" s="6" t="s">
        <v>16</v>
      </c>
      <c r="C227" s="176"/>
      <c r="D227" s="17">
        <v>537</v>
      </c>
      <c r="E227" s="189"/>
      <c r="F227" s="6">
        <v>1</v>
      </c>
      <c r="G227" s="182">
        <f>(IFERROR(VLOOKUP(C227,'[3]order Subzone'!$A$6:$C$123,3,0),"0"))/100000</f>
        <v>0</v>
      </c>
      <c r="H227" s="183" t="e">
        <f t="shared" si="19"/>
        <v>#DIV/0!</v>
      </c>
      <c r="I227" s="184">
        <f>(IFERROR(VLOOKUP(D227,[3]prim!$P$6:$Q$353,2,0),"0"))/100000</f>
        <v>0.66549559322033891</v>
      </c>
      <c r="J227" s="185">
        <f t="shared" si="20"/>
        <v>0.66549559322033891</v>
      </c>
      <c r="K227" s="186">
        <f>(IFERROR(VLOOKUP(D227,[3]prim!$X$6:$Y$1048563,2,0),"0"))/100000</f>
        <v>0.66549559322033891</v>
      </c>
      <c r="L227" s="185">
        <f t="shared" si="21"/>
        <v>0.66549559322033891</v>
      </c>
      <c r="M227" s="187" t="e">
        <f t="shared" si="22"/>
        <v>#DIV/0!</v>
      </c>
      <c r="N227" s="188"/>
      <c r="O227" s="188"/>
      <c r="P227" s="228"/>
      <c r="Q227" s="5"/>
      <c r="R227" s="5"/>
      <c r="S227" s="5"/>
      <c r="T227" s="5"/>
      <c r="U227" s="5"/>
    </row>
    <row r="228" spans="1:22" x14ac:dyDescent="0.35">
      <c r="A228" s="6" t="s">
        <v>41</v>
      </c>
      <c r="B228" s="6" t="s">
        <v>16</v>
      </c>
      <c r="C228" s="176"/>
      <c r="D228" s="17">
        <v>538</v>
      </c>
      <c r="E228" s="189"/>
      <c r="F228" s="6">
        <v>0.65</v>
      </c>
      <c r="G228" s="182">
        <f>(IFERROR(VLOOKUP(C228,'[3]order Subzone'!$A$6:$C$123,3,0),"0"))/100000</f>
        <v>0</v>
      </c>
      <c r="H228" s="183" t="e">
        <f t="shared" si="19"/>
        <v>#DIV/0!</v>
      </c>
      <c r="I228" s="184">
        <f>(IFERROR(VLOOKUP(D228,[3]prim!$P$6:$Q$353,2,0),"0"))/100000</f>
        <v>0</v>
      </c>
      <c r="J228" s="185">
        <f t="shared" si="20"/>
        <v>0</v>
      </c>
      <c r="K228" s="186">
        <f>(IFERROR(VLOOKUP(D228,[3]prim!$X$6:$Y$1048563,2,0),"0"))/100000</f>
        <v>0</v>
      </c>
      <c r="L228" s="185">
        <f t="shared" si="21"/>
        <v>0</v>
      </c>
      <c r="M228" s="187" t="e">
        <f t="shared" si="22"/>
        <v>#DIV/0!</v>
      </c>
      <c r="N228" s="188"/>
      <c r="O228" s="188"/>
      <c r="P228" s="228"/>
      <c r="Q228" s="5"/>
      <c r="R228" s="5"/>
      <c r="S228" s="5"/>
      <c r="T228" s="5"/>
      <c r="U228" s="5"/>
    </row>
    <row r="229" spans="1:22" x14ac:dyDescent="0.35">
      <c r="A229" s="6" t="s">
        <v>41</v>
      </c>
      <c r="B229" s="6" t="s">
        <v>16</v>
      </c>
      <c r="C229" s="176">
        <v>902</v>
      </c>
      <c r="D229" s="17">
        <v>32</v>
      </c>
      <c r="E229" s="189">
        <v>3</v>
      </c>
      <c r="F229" s="6">
        <v>2.2000000000000002</v>
      </c>
      <c r="G229" s="182">
        <f>(IFERROR(VLOOKUP(C229,'[3]order Subzone'!$A$6:$C$123,3,0),"0"))/100000</f>
        <v>1.7201722999999984</v>
      </c>
      <c r="H229" s="183">
        <f t="shared" si="19"/>
        <v>0.57339076666666611</v>
      </c>
      <c r="I229" s="184">
        <f>(IFERROR(VLOOKUP(D229,[3]prim!$P$6:$Q$353,2,0),"0"))/100000</f>
        <v>1.6577308474576273</v>
      </c>
      <c r="J229" s="185">
        <f t="shared" si="20"/>
        <v>0.75351402157164871</v>
      </c>
      <c r="K229" s="186">
        <f>(IFERROR(VLOOKUP(D229,[3]prim!$X$6:$Y$1048563,2,0),"0"))/100000</f>
        <v>1.6577308474576273</v>
      </c>
      <c r="L229" s="185">
        <f t="shared" si="21"/>
        <v>0.75351402157164871</v>
      </c>
      <c r="M229" s="187"/>
      <c r="N229" s="188"/>
      <c r="O229" s="188"/>
      <c r="P229" s="228"/>
      <c r="Q229" s="5"/>
      <c r="R229" s="5">
        <f>IFERROR(VLOOKUP(C229,'[3]order Subzone'!$BP$5:$BR$242,3,0),"0")</f>
        <v>203</v>
      </c>
      <c r="S229" s="5"/>
      <c r="T229" s="5" t="str">
        <f>IF(R229&gt;=144,"2000",IF(R229&gt;=132,"1500",IF(R229&gt;=120,"750",0)))</f>
        <v>2000</v>
      </c>
      <c r="U229" s="5">
        <f t="shared" si="23"/>
        <v>2000</v>
      </c>
      <c r="V229" t="str">
        <f>VLOOKUP(C229,[5]Sheet1!A$5:B$162,2,0)</f>
        <v>UG121</v>
      </c>
    </row>
    <row r="230" spans="1:22" x14ac:dyDescent="0.35">
      <c r="A230" s="6" t="s">
        <v>41</v>
      </c>
      <c r="B230" s="6" t="s">
        <v>16</v>
      </c>
      <c r="C230" s="176"/>
      <c r="D230" s="17">
        <v>540</v>
      </c>
      <c r="E230" s="189"/>
      <c r="F230" s="6">
        <v>0.3</v>
      </c>
      <c r="G230" s="182">
        <f>(IFERROR(VLOOKUP(C230,'[3]order Subzone'!$A$6:$C$123,3,0),"0"))/100000</f>
        <v>0</v>
      </c>
      <c r="H230" s="183" t="e">
        <f>(G230/E230)</f>
        <v>#DIV/0!</v>
      </c>
      <c r="I230" s="184">
        <f>(IFERROR(VLOOKUP(D230,[3]prim!$P$6:$Q$353,2,0),"0"))/100000</f>
        <v>8.3731525423728817E-2</v>
      </c>
      <c r="J230" s="185">
        <f>I230/F230</f>
        <v>0.27910508474576273</v>
      </c>
      <c r="K230" s="186">
        <f>(IFERROR(VLOOKUP(D230,[3]prim!$X$6:$Y$1048563,2,0),"0"))/100000</f>
        <v>8.3731525423728817E-2</v>
      </c>
      <c r="L230" s="185">
        <f>(K230/F230)</f>
        <v>0.27910508474576273</v>
      </c>
      <c r="M230" s="187" t="e">
        <f>IF(H230&gt;=120%,"5000",IF(H230&gt;=110%,"3000",IF(H230&gt;=100%,"2000")))</f>
        <v>#DIV/0!</v>
      </c>
      <c r="N230" s="188"/>
      <c r="O230" s="188"/>
      <c r="P230" s="228"/>
      <c r="Q230" s="5"/>
      <c r="R230" s="5"/>
      <c r="S230" s="5"/>
      <c r="T230" s="5"/>
      <c r="U230" s="5"/>
    </row>
    <row r="231" spans="1:22" x14ac:dyDescent="0.35">
      <c r="A231" s="6" t="s">
        <v>41</v>
      </c>
      <c r="B231" s="6" t="s">
        <v>16</v>
      </c>
      <c r="C231" s="176"/>
      <c r="D231" s="17">
        <v>558</v>
      </c>
      <c r="E231" s="189"/>
      <c r="F231" s="6">
        <v>0.3</v>
      </c>
      <c r="G231" s="182">
        <f>(IFERROR(VLOOKUP(C231,'[3]order Subzone'!$A$6:$C$123,3,0),"0"))/100000</f>
        <v>0</v>
      </c>
      <c r="H231" s="183" t="e">
        <f t="shared" si="19"/>
        <v>#DIV/0!</v>
      </c>
      <c r="I231" s="184">
        <f>(IFERROR(VLOOKUP(D231,[3]prim!$P$6:$Q$353,2,0),"0"))/100000</f>
        <v>0</v>
      </c>
      <c r="J231" s="185">
        <f t="shared" si="20"/>
        <v>0</v>
      </c>
      <c r="K231" s="186">
        <f>(IFERROR(VLOOKUP(D231,[3]prim!$X$6:$Y$1048563,2,0),"0"))/100000</f>
        <v>0</v>
      </c>
      <c r="L231" s="185">
        <f t="shared" si="21"/>
        <v>0</v>
      </c>
      <c r="M231" s="187" t="e">
        <f>IF(H231&gt;=120%,"5000",IF(H231&gt;=110%,"3000",IF(H231&gt;=100%,"2000")))</f>
        <v>#DIV/0!</v>
      </c>
      <c r="N231" s="188"/>
      <c r="O231" s="188"/>
      <c r="P231" s="228"/>
      <c r="Q231" s="5"/>
      <c r="R231" s="5"/>
      <c r="S231" s="5"/>
      <c r="T231" s="5"/>
      <c r="U231" s="5"/>
    </row>
    <row r="232" spans="1:22" x14ac:dyDescent="0.35">
      <c r="A232" s="6" t="s">
        <v>41</v>
      </c>
      <c r="B232" s="6" t="s">
        <v>16</v>
      </c>
      <c r="C232" s="176">
        <v>682</v>
      </c>
      <c r="D232" s="17">
        <v>485</v>
      </c>
      <c r="E232" s="189">
        <v>17.5</v>
      </c>
      <c r="F232" s="6">
        <v>14.5</v>
      </c>
      <c r="G232" s="182">
        <f>(IFERROR(VLOOKUP(C232,'[3]order Subzone'!$A$6:$C$123,3,0),"0"))/100000</f>
        <v>26.350073999999999</v>
      </c>
      <c r="H232" s="183">
        <f t="shared" si="19"/>
        <v>1.5057185142857143</v>
      </c>
      <c r="I232" s="184">
        <f>(IFERROR(VLOOKUP(D232,[3]prim!$P$6:$Q$353,2,0),"0"))/100000</f>
        <v>13.180474576271187</v>
      </c>
      <c r="J232" s="185">
        <f t="shared" si="20"/>
        <v>0.90899824663939222</v>
      </c>
      <c r="K232" s="186">
        <f>(IFERROR(VLOOKUP(D232,[3]prim!$X$6:$Y$1048563,2,0),"0"))/100000</f>
        <v>13.180474576271187</v>
      </c>
      <c r="L232" s="185">
        <f t="shared" si="21"/>
        <v>0.90899824663939222</v>
      </c>
      <c r="M232" s="187"/>
      <c r="N232" s="188">
        <f>IF(J232 &gt;= 50%,  (I232) * 0.0075, 0)*10^5</f>
        <v>9885.3559322033907</v>
      </c>
      <c r="O232" s="188">
        <f>IF(L232 &gt;= 100%,  (K232) * 0.01, 0)*10^5</f>
        <v>0</v>
      </c>
      <c r="P232" s="228">
        <f>SUBTOTAL(9,N232:O232)</f>
        <v>9885.3559322033907</v>
      </c>
      <c r="Q232" s="5"/>
      <c r="R232" s="5"/>
      <c r="S232" s="5"/>
      <c r="T232" s="5"/>
      <c r="U232" s="5"/>
    </row>
    <row r="233" spans="1:22" x14ac:dyDescent="0.35">
      <c r="A233" s="6" t="s">
        <v>41</v>
      </c>
      <c r="B233" s="6" t="s">
        <v>16</v>
      </c>
      <c r="C233" s="176"/>
      <c r="D233" s="17">
        <v>27</v>
      </c>
      <c r="E233" s="189">
        <v>4.5</v>
      </c>
      <c r="F233" s="6">
        <v>0.5</v>
      </c>
      <c r="G233" s="182">
        <f>(IFERROR(VLOOKUP(C233,'[3]order Subzone'!$A$6:$C$123,3,0),"0"))/100000</f>
        <v>0</v>
      </c>
      <c r="H233" s="183">
        <f t="shared" si="19"/>
        <v>0</v>
      </c>
      <c r="I233" s="184">
        <f>(IFERROR(VLOOKUP(D233,[3]prim!$P$6:$Q$353,2,0),"0"))/100000</f>
        <v>0</v>
      </c>
      <c r="J233" s="185">
        <f t="shared" si="20"/>
        <v>0</v>
      </c>
      <c r="K233" s="186">
        <f>(IFERROR(VLOOKUP(D233,[3]prim!$X$6:$Y$1048563,2,0),"0"))/100000</f>
        <v>0</v>
      </c>
      <c r="L233" s="185">
        <f t="shared" si="21"/>
        <v>0</v>
      </c>
      <c r="M233" s="187" t="b">
        <f t="shared" ref="M233:M256" si="24">IF(H233&gt;=120%,"5000",IF(H233&gt;=110%,"3000",IF(H233&gt;=100%,"2000")))</f>
        <v>0</v>
      </c>
      <c r="N233" s="188"/>
      <c r="O233" s="188"/>
      <c r="P233" s="228"/>
      <c r="Q233" s="5"/>
      <c r="R233" s="5"/>
      <c r="S233" s="5"/>
      <c r="T233" s="5"/>
      <c r="U233" s="5"/>
    </row>
    <row r="234" spans="1:22" x14ac:dyDescent="0.35">
      <c r="A234" s="6" t="s">
        <v>41</v>
      </c>
      <c r="B234" s="6" t="s">
        <v>16</v>
      </c>
      <c r="C234" s="176"/>
      <c r="D234" s="17">
        <v>374</v>
      </c>
      <c r="E234" s="189"/>
      <c r="F234" s="6">
        <v>0.5</v>
      </c>
      <c r="G234" s="182">
        <f>(IFERROR(VLOOKUP(C234,'[3]order Subzone'!$A$6:$C$123,3,0),"0"))/100000</f>
        <v>0</v>
      </c>
      <c r="H234" s="183" t="e">
        <f t="shared" si="19"/>
        <v>#DIV/0!</v>
      </c>
      <c r="I234" s="184">
        <f>(IFERROR(VLOOKUP(D234,[3]prim!$P$6:$Q$353,2,0),"0"))/100000</f>
        <v>0</v>
      </c>
      <c r="J234" s="185">
        <f t="shared" si="20"/>
        <v>0</v>
      </c>
      <c r="K234" s="186">
        <f>(IFERROR(VLOOKUP(D234,[3]prim!$X$6:$Y$1048563,2,0),"0"))/100000</f>
        <v>0</v>
      </c>
      <c r="L234" s="185">
        <f t="shared" si="21"/>
        <v>0</v>
      </c>
      <c r="M234" s="187" t="e">
        <f t="shared" si="24"/>
        <v>#DIV/0!</v>
      </c>
      <c r="N234" s="188"/>
      <c r="O234" s="188"/>
      <c r="P234" s="228"/>
      <c r="Q234" s="5"/>
      <c r="R234" s="5"/>
      <c r="S234" s="5"/>
      <c r="T234" s="5"/>
      <c r="U234" s="5"/>
    </row>
    <row r="235" spans="1:22" x14ac:dyDescent="0.35">
      <c r="A235" s="6" t="s">
        <v>41</v>
      </c>
      <c r="B235" s="6" t="s">
        <v>16</v>
      </c>
      <c r="C235" s="176"/>
      <c r="D235" s="17">
        <v>489</v>
      </c>
      <c r="E235" s="189"/>
      <c r="F235" s="6">
        <v>0.5</v>
      </c>
      <c r="G235" s="182">
        <f>(IFERROR(VLOOKUP(C235,'[3]order Subzone'!$A$6:$C$123,3,0),"0"))/100000</f>
        <v>0</v>
      </c>
      <c r="H235" s="183" t="e">
        <f t="shared" si="19"/>
        <v>#DIV/0!</v>
      </c>
      <c r="I235" s="184">
        <f>(IFERROR(VLOOKUP(D235,[3]prim!$P$6:$Q$353,2,0),"0"))/100000</f>
        <v>0</v>
      </c>
      <c r="J235" s="185">
        <f t="shared" si="20"/>
        <v>0</v>
      </c>
      <c r="K235" s="186">
        <f>(IFERROR(VLOOKUP(D235,[3]prim!$X$6:$Y$1048563,2,0),"0"))/100000</f>
        <v>0</v>
      </c>
      <c r="L235" s="185">
        <f t="shared" si="21"/>
        <v>0</v>
      </c>
      <c r="M235" s="187" t="e">
        <f t="shared" si="24"/>
        <v>#DIV/0!</v>
      </c>
      <c r="N235" s="188"/>
      <c r="O235" s="188"/>
      <c r="P235" s="228"/>
      <c r="Q235" s="5"/>
      <c r="R235" s="5"/>
      <c r="S235" s="5"/>
      <c r="T235" s="5"/>
      <c r="U235" s="5"/>
    </row>
    <row r="236" spans="1:22" x14ac:dyDescent="0.35">
      <c r="A236" s="6" t="s">
        <v>41</v>
      </c>
      <c r="B236" s="6" t="s">
        <v>16</v>
      </c>
      <c r="C236" s="176"/>
      <c r="D236" s="17">
        <v>493</v>
      </c>
      <c r="E236" s="189"/>
      <c r="F236" s="6">
        <v>0.5</v>
      </c>
      <c r="G236" s="182">
        <f>(IFERROR(VLOOKUP(C236,'[3]order Subzone'!$A$6:$C$123,3,0),"0"))/100000</f>
        <v>0</v>
      </c>
      <c r="H236" s="183" t="e">
        <f t="shared" si="19"/>
        <v>#DIV/0!</v>
      </c>
      <c r="I236" s="184">
        <f>(IFERROR(VLOOKUP(D236,[3]prim!$P$6:$Q$353,2,0),"0"))/100000</f>
        <v>0</v>
      </c>
      <c r="J236" s="185">
        <f t="shared" si="20"/>
        <v>0</v>
      </c>
      <c r="K236" s="186">
        <f>(IFERROR(VLOOKUP(D236,[3]prim!$X$6:$Y$1048563,2,0),"0"))/100000</f>
        <v>0</v>
      </c>
      <c r="L236" s="185">
        <f t="shared" si="21"/>
        <v>0</v>
      </c>
      <c r="M236" s="187" t="e">
        <f t="shared" si="24"/>
        <v>#DIV/0!</v>
      </c>
      <c r="N236" s="188"/>
      <c r="O236" s="188"/>
      <c r="P236" s="228"/>
      <c r="Q236" s="5"/>
      <c r="R236" s="5"/>
      <c r="S236" s="5"/>
      <c r="T236" s="5"/>
      <c r="U236" s="5"/>
    </row>
    <row r="237" spans="1:22" x14ac:dyDescent="0.35">
      <c r="A237" s="6" t="s">
        <v>41</v>
      </c>
      <c r="B237" s="6" t="s">
        <v>16</v>
      </c>
      <c r="C237" s="176"/>
      <c r="D237" s="17">
        <v>539</v>
      </c>
      <c r="E237" s="189"/>
      <c r="F237" s="6">
        <v>0.5</v>
      </c>
      <c r="G237" s="182">
        <f>(IFERROR(VLOOKUP(C237,'[3]order Subzone'!$A$6:$C$123,3,0),"0"))/100000</f>
        <v>0</v>
      </c>
      <c r="H237" s="183" t="e">
        <f t="shared" si="19"/>
        <v>#DIV/0!</v>
      </c>
      <c r="I237" s="184">
        <f>(IFERROR(VLOOKUP(D237,[3]prim!$P$6:$Q$353,2,0),"0"))/100000</f>
        <v>0</v>
      </c>
      <c r="J237" s="185">
        <f t="shared" si="20"/>
        <v>0</v>
      </c>
      <c r="K237" s="186">
        <f>(IFERROR(VLOOKUP(D237,[3]prim!$X$6:$Y$1048563,2,0),"0"))/100000</f>
        <v>0</v>
      </c>
      <c r="L237" s="185">
        <f t="shared" si="21"/>
        <v>0</v>
      </c>
      <c r="M237" s="187" t="e">
        <f t="shared" si="24"/>
        <v>#DIV/0!</v>
      </c>
      <c r="N237" s="188"/>
      <c r="O237" s="188"/>
      <c r="P237" s="228"/>
      <c r="Q237" s="5"/>
      <c r="R237" s="5"/>
      <c r="S237" s="5"/>
      <c r="T237" s="5"/>
      <c r="U237" s="5"/>
    </row>
    <row r="238" spans="1:22" x14ac:dyDescent="0.35">
      <c r="A238" s="6" t="s">
        <v>41</v>
      </c>
      <c r="B238" s="6" t="s">
        <v>16</v>
      </c>
      <c r="C238" s="176"/>
      <c r="D238" s="17">
        <v>186</v>
      </c>
      <c r="E238" s="189"/>
      <c r="F238" s="6">
        <v>2.25</v>
      </c>
      <c r="G238" s="182">
        <f>(IFERROR(VLOOKUP(C238,'[3]order Subzone'!$A$6:$C$123,3,0),"0"))/100000</f>
        <v>0</v>
      </c>
      <c r="H238" s="183" t="e">
        <f t="shared" si="19"/>
        <v>#DIV/0!</v>
      </c>
      <c r="I238" s="184">
        <f>(IFERROR(VLOOKUP(D238,[3]prim!$P$6:$Q$353,2,0),"0"))/100000</f>
        <v>0</v>
      </c>
      <c r="J238" s="185">
        <f t="shared" si="20"/>
        <v>0</v>
      </c>
      <c r="K238" s="186">
        <f>(IFERROR(VLOOKUP(D238,[3]prim!$X$6:$Y$1048563,2,0),"0"))/100000</f>
        <v>0</v>
      </c>
      <c r="L238" s="185">
        <f t="shared" si="21"/>
        <v>0</v>
      </c>
      <c r="M238" s="187" t="e">
        <f t="shared" si="24"/>
        <v>#DIV/0!</v>
      </c>
      <c r="N238" s="188"/>
      <c r="O238" s="188"/>
      <c r="P238" s="228"/>
      <c r="Q238" s="5"/>
      <c r="R238" s="5"/>
      <c r="S238" s="5"/>
      <c r="T238" s="5"/>
      <c r="U238" s="5"/>
    </row>
    <row r="239" spans="1:22" x14ac:dyDescent="0.35">
      <c r="A239" s="6" t="s">
        <v>41</v>
      </c>
      <c r="B239" s="6" t="s">
        <v>16</v>
      </c>
      <c r="C239" s="176"/>
      <c r="D239" s="17"/>
      <c r="E239" s="189"/>
      <c r="F239" s="6">
        <v>0.5</v>
      </c>
      <c r="G239" s="182">
        <f>(IFERROR(VLOOKUP(C239,'[3]order Subzone'!$A$6:$C$123,3,0),"0"))/100000</f>
        <v>0</v>
      </c>
      <c r="H239" s="183" t="e">
        <f t="shared" si="19"/>
        <v>#DIV/0!</v>
      </c>
      <c r="I239" s="184">
        <f>(IFERROR(VLOOKUP(D239,[3]prim!$P$6:$Q$353,2,0),"0"))/100000</f>
        <v>0</v>
      </c>
      <c r="J239" s="185">
        <f t="shared" si="20"/>
        <v>0</v>
      </c>
      <c r="K239" s="186">
        <f>(IFERROR(VLOOKUP(D239,[3]prim!$X$6:$Y$1048563,2,0),"0"))/100000</f>
        <v>0</v>
      </c>
      <c r="L239" s="185">
        <f t="shared" si="21"/>
        <v>0</v>
      </c>
      <c r="M239" s="187" t="e">
        <f t="shared" si="24"/>
        <v>#DIV/0!</v>
      </c>
      <c r="N239" s="188"/>
      <c r="O239" s="188"/>
      <c r="P239" s="228"/>
      <c r="Q239" s="5"/>
      <c r="R239" s="5"/>
      <c r="S239" s="5"/>
      <c r="T239" s="5"/>
      <c r="U239" s="5"/>
    </row>
    <row r="240" spans="1:22" x14ac:dyDescent="0.35">
      <c r="A240" s="6" t="s">
        <v>41</v>
      </c>
      <c r="B240" s="6" t="s">
        <v>16</v>
      </c>
      <c r="C240" s="176"/>
      <c r="D240" s="17"/>
      <c r="E240" s="189"/>
      <c r="F240" s="6">
        <v>0.25</v>
      </c>
      <c r="G240" s="182">
        <f>(IFERROR(VLOOKUP(C240,'[3]order Subzone'!$A$6:$C$123,3,0),"0"))/100000</f>
        <v>0</v>
      </c>
      <c r="H240" s="183" t="e">
        <f>(G240/E240)</f>
        <v>#DIV/0!</v>
      </c>
      <c r="I240" s="184">
        <f>(IFERROR(VLOOKUP(D240,[3]prim!$P$6:$Q$353,2,0),"0"))/100000</f>
        <v>0</v>
      </c>
      <c r="J240" s="185">
        <f>I240/F240</f>
        <v>0</v>
      </c>
      <c r="K240" s="186">
        <f>(IFERROR(VLOOKUP(D240,[3]prim!$X$6:$Y$1048563,2,0),"0"))/100000</f>
        <v>0</v>
      </c>
      <c r="L240" s="185">
        <f>(K240/F240)</f>
        <v>0</v>
      </c>
      <c r="M240" s="187" t="e">
        <f t="shared" si="24"/>
        <v>#DIV/0!</v>
      </c>
      <c r="N240" s="188"/>
      <c r="O240" s="188"/>
      <c r="P240" s="228"/>
      <c r="Q240" s="5"/>
      <c r="R240" s="5"/>
      <c r="S240" s="5"/>
      <c r="T240" s="5"/>
      <c r="U240" s="5"/>
    </row>
    <row r="241" spans="1:21" x14ac:dyDescent="0.35">
      <c r="A241" s="6" t="s">
        <v>41</v>
      </c>
      <c r="B241" s="6" t="s">
        <v>16</v>
      </c>
      <c r="C241" s="176">
        <v>1340</v>
      </c>
      <c r="D241" s="17">
        <v>673</v>
      </c>
      <c r="E241" s="189">
        <v>3</v>
      </c>
      <c r="F241" s="6">
        <v>3.5</v>
      </c>
      <c r="G241" s="182">
        <f>(IFERROR(VLOOKUP(C241,'[3]order Subzone'!$A$6:$C$123,3,0),"0"))/100000</f>
        <v>1.798727299999999</v>
      </c>
      <c r="H241" s="183">
        <f t="shared" si="19"/>
        <v>0.59957576666666634</v>
      </c>
      <c r="I241" s="184">
        <f>(IFERROR(VLOOKUP(D241,[3]prim!$P$6:$Q$353,2,0),"0"))/100000</f>
        <v>1.0393410169491526</v>
      </c>
      <c r="J241" s="185">
        <f t="shared" si="20"/>
        <v>0.29695457627118643</v>
      </c>
      <c r="K241" s="186">
        <f>(IFERROR(VLOOKUP(D241,[3]prim!$X$6:$Y$1048563,2,0),"0"))/100000</f>
        <v>1.0393410169491526</v>
      </c>
      <c r="L241" s="185">
        <f t="shared" si="21"/>
        <v>0.29695457627118643</v>
      </c>
      <c r="M241" s="187" t="b">
        <f t="shared" si="24"/>
        <v>0</v>
      </c>
      <c r="N241" s="188"/>
      <c r="O241" s="188"/>
      <c r="P241" s="228"/>
      <c r="Q241" s="5">
        <f>IFERROR(VLOOKUP(C241,'[3]order Subzone'!$BE$5:$BG$209,3,0),"0")</f>
        <v>3</v>
      </c>
      <c r="R241" s="5"/>
      <c r="S241" s="5"/>
      <c r="T241" s="5"/>
      <c r="U241" s="5"/>
    </row>
    <row r="242" spans="1:21" x14ac:dyDescent="0.35">
      <c r="A242" s="6" t="s">
        <v>35</v>
      </c>
      <c r="B242" s="6"/>
      <c r="C242" s="176">
        <v>1272</v>
      </c>
      <c r="D242" s="17"/>
      <c r="E242" s="189"/>
      <c r="F242" s="6">
        <v>0.5</v>
      </c>
      <c r="G242" s="182">
        <f>(IFERROR(VLOOKUP(C242,'[3]order Subzone'!$A$6:$C$123,3,0),"0"))/100000</f>
        <v>1.0804824999999985</v>
      </c>
      <c r="H242" s="183" t="e">
        <f t="shared" si="19"/>
        <v>#DIV/0!</v>
      </c>
      <c r="I242" s="184">
        <f>(IFERROR(VLOOKUP(D242,[3]prim!$P$6:$Q$353,2,0),"0"))/100000</f>
        <v>0</v>
      </c>
      <c r="J242" s="185">
        <f t="shared" si="20"/>
        <v>0</v>
      </c>
      <c r="K242" s="186">
        <f>(IFERROR(VLOOKUP(D242,[3]prim!$X$6:$Y$1048563,2,0),"0"))/100000</f>
        <v>0</v>
      </c>
      <c r="L242" s="185">
        <f t="shared" si="21"/>
        <v>0</v>
      </c>
      <c r="M242" s="187" t="e">
        <f t="shared" si="24"/>
        <v>#DIV/0!</v>
      </c>
      <c r="N242" s="188"/>
      <c r="O242" s="188"/>
      <c r="P242" s="228"/>
      <c r="Q242" s="5"/>
      <c r="R242" s="5">
        <f>IFERROR(VLOOKUP(C242,'[3]order Subzone'!$BP$5:$BR$242,3,0),"0")</f>
        <v>45</v>
      </c>
      <c r="S242" s="5"/>
      <c r="T242" s="5"/>
      <c r="U242" s="5"/>
    </row>
    <row r="243" spans="1:21" x14ac:dyDescent="0.35">
      <c r="A243" s="6" t="s">
        <v>35</v>
      </c>
      <c r="B243" s="6"/>
      <c r="C243" s="176"/>
      <c r="D243" s="17"/>
      <c r="E243" s="189">
        <v>3.3</v>
      </c>
      <c r="F243" s="6">
        <v>2</v>
      </c>
      <c r="G243" s="182">
        <f>(IFERROR(VLOOKUP(C243,'[3]order Subzone'!$A$6:$C$123,3,0),"0"))/100000</f>
        <v>0</v>
      </c>
      <c r="H243" s="183">
        <f t="shared" si="19"/>
        <v>0</v>
      </c>
      <c r="I243" s="184">
        <f>(IFERROR(VLOOKUP(D243,[3]prim!$P$6:$Q$353,2,0),"0"))/100000</f>
        <v>0</v>
      </c>
      <c r="J243" s="185">
        <f t="shared" si="20"/>
        <v>0</v>
      </c>
      <c r="K243" s="186">
        <f>(IFERROR(VLOOKUP(D243,[3]prim!$X$6:$Y$1048563,2,0),"0"))/100000</f>
        <v>0</v>
      </c>
      <c r="L243" s="185">
        <f t="shared" si="21"/>
        <v>0</v>
      </c>
      <c r="M243" s="187" t="b">
        <f t="shared" si="24"/>
        <v>0</v>
      </c>
      <c r="N243" s="188"/>
      <c r="O243" s="188"/>
      <c r="P243" s="228"/>
      <c r="Q243" s="5"/>
      <c r="R243" s="5"/>
      <c r="S243" s="5"/>
      <c r="T243" s="5"/>
      <c r="U243" s="5"/>
    </row>
    <row r="244" spans="1:21" x14ac:dyDescent="0.35">
      <c r="A244" s="6" t="s">
        <v>35</v>
      </c>
      <c r="B244" s="6"/>
      <c r="C244" s="176"/>
      <c r="D244" s="17"/>
      <c r="E244" s="189"/>
      <c r="F244" s="6">
        <v>0.8</v>
      </c>
      <c r="G244" s="182">
        <f>(IFERROR(VLOOKUP(C244,'[3]order Subzone'!$A$6:$C$123,3,0),"0"))/100000</f>
        <v>0</v>
      </c>
      <c r="H244" s="183" t="e">
        <f t="shared" si="19"/>
        <v>#DIV/0!</v>
      </c>
      <c r="I244" s="184">
        <f>(IFERROR(VLOOKUP(D244,[3]prim!$P$6:$Q$353,2,0),"0"))/100000</f>
        <v>0</v>
      </c>
      <c r="J244" s="185">
        <f t="shared" si="20"/>
        <v>0</v>
      </c>
      <c r="K244" s="186">
        <f>(IFERROR(VLOOKUP(D244,[3]prim!$X$6:$Y$1048563,2,0),"0"))/100000</f>
        <v>0</v>
      </c>
      <c r="L244" s="185">
        <f t="shared" si="21"/>
        <v>0</v>
      </c>
      <c r="M244" s="187" t="e">
        <f t="shared" si="24"/>
        <v>#DIV/0!</v>
      </c>
      <c r="N244" s="188"/>
      <c r="O244" s="188"/>
      <c r="P244" s="228"/>
      <c r="Q244" s="5"/>
      <c r="R244" s="5"/>
      <c r="S244" s="5"/>
      <c r="T244" s="5"/>
      <c r="U244" s="5"/>
    </row>
    <row r="245" spans="1:21" x14ac:dyDescent="0.35">
      <c r="A245" s="6" t="s">
        <v>35</v>
      </c>
      <c r="B245" s="6"/>
      <c r="C245" s="176">
        <v>909</v>
      </c>
      <c r="D245" s="17"/>
      <c r="E245" s="189">
        <v>2.7</v>
      </c>
      <c r="F245" s="6">
        <v>0.7</v>
      </c>
      <c r="G245" s="182">
        <f>(IFERROR(VLOOKUP(C245,'[3]order Subzone'!$A$6:$C$123,3,0),"0"))/100000</f>
        <v>0.5460073000000002</v>
      </c>
      <c r="H245" s="183">
        <f t="shared" si="19"/>
        <v>0.20222492592592597</v>
      </c>
      <c r="I245" s="184">
        <f>(IFERROR(VLOOKUP(D245,[3]prim!$P$6:$Q$353,2,0),"0"))/100000</f>
        <v>0</v>
      </c>
      <c r="J245" s="185">
        <f t="shared" si="20"/>
        <v>0</v>
      </c>
      <c r="K245" s="186">
        <f>(IFERROR(VLOOKUP(D245,[3]prim!$X$6:$Y$1048563,2,0),"0"))/100000</f>
        <v>0</v>
      </c>
      <c r="L245" s="185">
        <f t="shared" si="21"/>
        <v>0</v>
      </c>
      <c r="M245" s="187" t="b">
        <f t="shared" si="24"/>
        <v>0</v>
      </c>
      <c r="N245" s="188"/>
      <c r="O245" s="188"/>
      <c r="P245" s="228"/>
      <c r="Q245" s="5">
        <f>IFERROR(VLOOKUP(C245,'[3]order Subzone'!$BE$5:$BG$209,3,0),"0")</f>
        <v>2</v>
      </c>
      <c r="R245" s="5">
        <f>IFERROR(VLOOKUP(C245,'[3]order Subzone'!$BP$5:$BR$242,3,0),"0")</f>
        <v>37</v>
      </c>
      <c r="S245" s="5"/>
      <c r="T245" s="5"/>
      <c r="U245" s="5"/>
    </row>
    <row r="246" spans="1:21" x14ac:dyDescent="0.35">
      <c r="A246" s="6" t="s">
        <v>35</v>
      </c>
      <c r="B246" s="6"/>
      <c r="C246" s="176"/>
      <c r="D246" s="17"/>
      <c r="E246" s="189"/>
      <c r="F246" s="6">
        <v>1.5</v>
      </c>
      <c r="G246" s="182">
        <f>(IFERROR(VLOOKUP(C246,'[3]order Subzone'!$A$6:$C$123,3,0),"0"))/100000</f>
        <v>0</v>
      </c>
      <c r="H246" s="183" t="e">
        <f t="shared" si="19"/>
        <v>#DIV/0!</v>
      </c>
      <c r="I246" s="184">
        <f>(IFERROR(VLOOKUP(D246,[3]prim!$P$6:$Q$353,2,0),"0"))/100000</f>
        <v>0</v>
      </c>
      <c r="J246" s="185">
        <f t="shared" si="20"/>
        <v>0</v>
      </c>
      <c r="K246" s="186">
        <f>(IFERROR(VLOOKUP(D246,[3]prim!$X$6:$Y$1048563,2,0),"0"))/100000</f>
        <v>0</v>
      </c>
      <c r="L246" s="185">
        <f t="shared" si="21"/>
        <v>0</v>
      </c>
      <c r="M246" s="187" t="e">
        <f t="shared" si="24"/>
        <v>#DIV/0!</v>
      </c>
      <c r="N246" s="188"/>
      <c r="O246" s="188"/>
      <c r="P246" s="228"/>
      <c r="Q246" s="5"/>
      <c r="R246" s="5"/>
      <c r="S246" s="5"/>
      <c r="T246" s="5"/>
      <c r="U246" s="5"/>
    </row>
    <row r="247" spans="1:21" x14ac:dyDescent="0.35">
      <c r="A247" s="6" t="s">
        <v>35</v>
      </c>
      <c r="B247" s="6"/>
      <c r="C247" s="176"/>
      <c r="D247" s="17"/>
      <c r="E247" s="189"/>
      <c r="F247" s="6">
        <v>0.5</v>
      </c>
      <c r="G247" s="182">
        <f>(IFERROR(VLOOKUP(C247,'[3]order Subzone'!$A$6:$C$123,3,0),"0"))/100000</f>
        <v>0</v>
      </c>
      <c r="H247" s="183" t="e">
        <f t="shared" si="19"/>
        <v>#DIV/0!</v>
      </c>
      <c r="I247" s="184">
        <f>(IFERROR(VLOOKUP(D247,[3]prim!$P$6:$Q$353,2,0),"0"))/100000</f>
        <v>0</v>
      </c>
      <c r="J247" s="185">
        <f t="shared" si="20"/>
        <v>0</v>
      </c>
      <c r="K247" s="186">
        <f>(IFERROR(VLOOKUP(D247,[3]prim!$X$6:$Y$1048563,2,0),"0"))/100000</f>
        <v>0</v>
      </c>
      <c r="L247" s="185">
        <f t="shared" si="21"/>
        <v>0</v>
      </c>
      <c r="M247" s="187" t="e">
        <f t="shared" si="24"/>
        <v>#DIV/0!</v>
      </c>
      <c r="N247" s="188"/>
      <c r="O247" s="188"/>
      <c r="P247" s="228"/>
      <c r="Q247" s="5"/>
      <c r="R247" s="5"/>
      <c r="S247" s="5"/>
      <c r="T247" s="5"/>
      <c r="U247" s="5"/>
    </row>
    <row r="248" spans="1:21" x14ac:dyDescent="0.35">
      <c r="A248" s="6" t="s">
        <v>35</v>
      </c>
      <c r="B248" s="6"/>
      <c r="C248" s="176"/>
      <c r="D248" s="17"/>
      <c r="E248" s="189"/>
      <c r="F248" s="6"/>
      <c r="G248" s="182">
        <f>(IFERROR(VLOOKUP(C248,'[3]order Subzone'!$A$6:$C$123,3,0),"0"))/100000</f>
        <v>0</v>
      </c>
      <c r="H248" s="183" t="e">
        <f t="shared" si="19"/>
        <v>#DIV/0!</v>
      </c>
      <c r="I248" s="184">
        <f>(IFERROR(VLOOKUP(D248,[3]prim!$P$6:$Q$353,2,0),"0"))/100000</f>
        <v>0</v>
      </c>
      <c r="J248" s="185" t="e">
        <f t="shared" si="20"/>
        <v>#DIV/0!</v>
      </c>
      <c r="K248" s="186">
        <f>(IFERROR(VLOOKUP(D248,[3]prim!$X$6:$Y$1048563,2,0),"0"))/100000</f>
        <v>0</v>
      </c>
      <c r="L248" s="185" t="e">
        <f t="shared" si="21"/>
        <v>#DIV/0!</v>
      </c>
      <c r="M248" s="187" t="e">
        <f t="shared" si="24"/>
        <v>#DIV/0!</v>
      </c>
      <c r="N248" s="188"/>
      <c r="O248" s="188"/>
      <c r="P248" s="228"/>
      <c r="Q248" s="5"/>
      <c r="R248" s="5"/>
      <c r="S248" s="5"/>
      <c r="T248" s="5"/>
      <c r="U248" s="5"/>
    </row>
    <row r="249" spans="1:21" x14ac:dyDescent="0.35">
      <c r="A249" s="6" t="s">
        <v>35</v>
      </c>
      <c r="B249" s="6"/>
      <c r="C249" s="176"/>
      <c r="D249" s="17"/>
      <c r="E249" s="189"/>
      <c r="F249" s="6"/>
      <c r="G249" s="182">
        <f>(IFERROR(VLOOKUP(C249,'[3]order Subzone'!$A$6:$C$123,3,0),"0"))/100000</f>
        <v>0</v>
      </c>
      <c r="H249" s="183" t="e">
        <f t="shared" si="19"/>
        <v>#DIV/0!</v>
      </c>
      <c r="I249" s="184">
        <f>(IFERROR(VLOOKUP(D249,[3]prim!$P$6:$Q$353,2,0),"0"))/100000</f>
        <v>0</v>
      </c>
      <c r="J249" s="185" t="e">
        <f t="shared" si="20"/>
        <v>#DIV/0!</v>
      </c>
      <c r="K249" s="186">
        <f>(IFERROR(VLOOKUP(D249,[3]prim!$X$6:$Y$1048563,2,0),"0"))/100000</f>
        <v>0</v>
      </c>
      <c r="L249" s="185" t="e">
        <f t="shared" si="21"/>
        <v>#DIV/0!</v>
      </c>
      <c r="M249" s="187" t="e">
        <f t="shared" si="24"/>
        <v>#DIV/0!</v>
      </c>
      <c r="N249" s="188"/>
      <c r="O249" s="188"/>
      <c r="P249" s="228"/>
      <c r="Q249" s="5"/>
      <c r="R249" s="5"/>
      <c r="S249" s="5"/>
      <c r="T249" s="5"/>
      <c r="U249" s="5"/>
    </row>
    <row r="250" spans="1:21" x14ac:dyDescent="0.35">
      <c r="A250" s="6" t="s">
        <v>35</v>
      </c>
      <c r="B250" s="6"/>
      <c r="C250" s="176"/>
      <c r="D250" s="17"/>
      <c r="E250" s="189"/>
      <c r="F250" s="6"/>
      <c r="G250" s="182">
        <f>(IFERROR(VLOOKUP(C250,'[3]order Subzone'!$A$6:$C$123,3,0),"0"))/100000</f>
        <v>0</v>
      </c>
      <c r="H250" s="183" t="e">
        <f>(G250/E250)</f>
        <v>#DIV/0!</v>
      </c>
      <c r="I250" s="184">
        <f>(IFERROR(VLOOKUP(D250,[3]prim!$P$6:$Q$353,2,0),"0"))/100000</f>
        <v>0</v>
      </c>
      <c r="J250" s="185" t="e">
        <f>I250/F250</f>
        <v>#DIV/0!</v>
      </c>
      <c r="K250" s="186">
        <f>(IFERROR(VLOOKUP(D250,[3]prim!$X$6:$Y$1048563,2,0),"0"))/100000</f>
        <v>0</v>
      </c>
      <c r="L250" s="185" t="e">
        <f>(K250/F250)</f>
        <v>#DIV/0!</v>
      </c>
      <c r="M250" s="187" t="e">
        <f t="shared" si="24"/>
        <v>#DIV/0!</v>
      </c>
      <c r="N250" s="188"/>
      <c r="O250" s="188"/>
      <c r="P250" s="228"/>
      <c r="Q250" s="5"/>
      <c r="R250" s="5"/>
      <c r="S250" s="5"/>
      <c r="T250" s="5"/>
      <c r="U250" s="5"/>
    </row>
    <row r="251" spans="1:21" x14ac:dyDescent="0.35">
      <c r="A251" s="6" t="s">
        <v>35</v>
      </c>
      <c r="B251" s="6"/>
      <c r="C251" s="176"/>
      <c r="D251" s="17"/>
      <c r="E251" s="189"/>
      <c r="F251" s="6"/>
      <c r="G251" s="182">
        <f>(IFERROR(VLOOKUP(C251,'[3]order Subzone'!$A$6:$C$123,3,0),"0"))/100000</f>
        <v>0</v>
      </c>
      <c r="H251" s="183" t="e">
        <f t="shared" si="19"/>
        <v>#DIV/0!</v>
      </c>
      <c r="I251" s="184">
        <f>(IFERROR(VLOOKUP(D251,[3]prim!$P$6:$Q$353,2,0),"0"))/100000</f>
        <v>0</v>
      </c>
      <c r="J251" s="185" t="e">
        <f t="shared" si="20"/>
        <v>#DIV/0!</v>
      </c>
      <c r="K251" s="186">
        <f>(IFERROR(VLOOKUP(D251,[3]prim!$X$6:$Y$1048563,2,0),"0"))/100000</f>
        <v>0</v>
      </c>
      <c r="L251" s="185" t="e">
        <f t="shared" si="21"/>
        <v>#DIV/0!</v>
      </c>
      <c r="M251" s="187" t="e">
        <f t="shared" si="24"/>
        <v>#DIV/0!</v>
      </c>
      <c r="N251" s="188"/>
      <c r="O251" s="188"/>
      <c r="P251" s="228"/>
      <c r="Q251" s="5"/>
      <c r="R251" s="5"/>
      <c r="S251" s="5"/>
      <c r="T251" s="5"/>
      <c r="U251" s="5"/>
    </row>
    <row r="252" spans="1:21" x14ac:dyDescent="0.35">
      <c r="A252" s="6" t="s">
        <v>746</v>
      </c>
      <c r="B252" s="6"/>
      <c r="C252" s="176"/>
      <c r="D252" s="17">
        <v>199</v>
      </c>
      <c r="E252" s="189">
        <v>1</v>
      </c>
      <c r="F252" s="6">
        <v>0.4</v>
      </c>
      <c r="G252" s="182">
        <f>(IFERROR(VLOOKUP(C252,'[3]order Subzone'!$A$6:$C$123,3,0),"0"))/100000</f>
        <v>0</v>
      </c>
      <c r="H252" s="183">
        <f t="shared" si="19"/>
        <v>0</v>
      </c>
      <c r="I252" s="184">
        <f>(IFERROR(VLOOKUP(D252,[3]prim!$P$6:$Q$353,2,0),"0"))/100000</f>
        <v>0.13180474576271187</v>
      </c>
      <c r="J252" s="185">
        <f t="shared" si="20"/>
        <v>0.32951186440677965</v>
      </c>
      <c r="K252" s="186">
        <f>(IFERROR(VLOOKUP(D252,[3]prim!$X$6:$Y$1048563,2,0),"0"))/100000</f>
        <v>0.13180474576271187</v>
      </c>
      <c r="L252" s="185">
        <f t="shared" si="21"/>
        <v>0.32951186440677965</v>
      </c>
      <c r="M252" s="187" t="b">
        <f t="shared" si="24"/>
        <v>0</v>
      </c>
      <c r="N252" s="188"/>
      <c r="O252" s="188"/>
      <c r="P252" s="228"/>
      <c r="Q252" s="5"/>
      <c r="R252" s="5"/>
      <c r="S252" s="5"/>
      <c r="T252" s="5"/>
      <c r="U252" s="5"/>
    </row>
    <row r="253" spans="1:21" x14ac:dyDescent="0.35">
      <c r="A253" s="6" t="s">
        <v>746</v>
      </c>
      <c r="B253" s="6"/>
      <c r="C253" s="176"/>
      <c r="D253" s="17">
        <v>463</v>
      </c>
      <c r="E253" s="189"/>
      <c r="F253" s="6">
        <v>0.1</v>
      </c>
      <c r="G253" s="182">
        <f>(IFERROR(VLOOKUP(C253,'[3]order Subzone'!$A$6:$C$123,3,0),"0"))/100000</f>
        <v>0</v>
      </c>
      <c r="H253" s="183" t="e">
        <f t="shared" si="19"/>
        <v>#DIV/0!</v>
      </c>
      <c r="I253" s="184">
        <f>(IFERROR(VLOOKUP(D253,[3]prim!$P$6:$Q$353,2,0),"0"))/100000</f>
        <v>0.11006881355932202</v>
      </c>
      <c r="J253" s="185">
        <f t="shared" si="20"/>
        <v>1.1006881355932201</v>
      </c>
      <c r="K253" s="186">
        <f>(IFERROR(VLOOKUP(D253,[3]prim!$X$6:$Y$1048563,2,0),"0"))/100000</f>
        <v>0.11006881355932202</v>
      </c>
      <c r="L253" s="185">
        <f t="shared" si="21"/>
        <v>1.1006881355932201</v>
      </c>
      <c r="M253" s="187" t="e">
        <f t="shared" si="24"/>
        <v>#DIV/0!</v>
      </c>
      <c r="N253" s="188"/>
      <c r="O253" s="188"/>
      <c r="P253" s="228"/>
      <c r="Q253" s="5"/>
      <c r="R253" s="5"/>
      <c r="S253" s="5"/>
      <c r="T253" s="5"/>
      <c r="U253" s="5"/>
    </row>
    <row r="254" spans="1:21" x14ac:dyDescent="0.35">
      <c r="A254" s="6" t="s">
        <v>746</v>
      </c>
      <c r="B254" s="6"/>
      <c r="C254" s="176"/>
      <c r="D254" s="17">
        <v>462</v>
      </c>
      <c r="E254" s="189"/>
      <c r="F254" s="6">
        <v>0.1</v>
      </c>
      <c r="G254" s="182">
        <f>(IFERROR(VLOOKUP(C254,'[3]order Subzone'!$A$6:$C$123,3,0),"0"))/100000</f>
        <v>0</v>
      </c>
      <c r="H254" s="183" t="e">
        <f t="shared" si="19"/>
        <v>#DIV/0!</v>
      </c>
      <c r="I254" s="184">
        <f>(IFERROR(VLOOKUP(D254,[3]prim!$P$6:$Q$353,2,0),"0"))/100000</f>
        <v>0</v>
      </c>
      <c r="J254" s="185">
        <f t="shared" si="20"/>
        <v>0</v>
      </c>
      <c r="K254" s="186">
        <f>(IFERROR(VLOOKUP(D254,[3]prim!$X$6:$Y$1048563,2,0),"0"))/100000</f>
        <v>0</v>
      </c>
      <c r="L254" s="185">
        <f t="shared" si="21"/>
        <v>0</v>
      </c>
      <c r="M254" s="187" t="e">
        <f t="shared" si="24"/>
        <v>#DIV/0!</v>
      </c>
      <c r="N254" s="188"/>
      <c r="O254" s="188"/>
      <c r="P254" s="228"/>
      <c r="Q254" s="5"/>
      <c r="R254" s="5"/>
      <c r="S254" s="5"/>
      <c r="T254" s="5"/>
      <c r="U254" s="5"/>
    </row>
    <row r="255" spans="1:21" x14ac:dyDescent="0.35">
      <c r="A255" s="6" t="s">
        <v>746</v>
      </c>
      <c r="B255" s="6"/>
      <c r="C255" s="176"/>
      <c r="D255" s="17">
        <v>596</v>
      </c>
      <c r="E255" s="189"/>
      <c r="F255" s="6">
        <v>0.15</v>
      </c>
      <c r="G255" s="182">
        <f>(IFERROR(VLOOKUP(C255,'[3]order Subzone'!$A$6:$C$123,3,0),"0"))/100000</f>
        <v>0</v>
      </c>
      <c r="H255" s="183" t="e">
        <f t="shared" si="19"/>
        <v>#DIV/0!</v>
      </c>
      <c r="I255" s="184">
        <f>(IFERROR(VLOOKUP(D255,[3]prim!$P$6:$Q$353,2,0),"0"))/100000</f>
        <v>0.10212254237288136</v>
      </c>
      <c r="J255" s="185">
        <f t="shared" si="20"/>
        <v>0.68081694915254243</v>
      </c>
      <c r="K255" s="186">
        <f>(IFERROR(VLOOKUP(D255,[3]prim!$X$6:$Y$1048563,2,0),"0"))/100000</f>
        <v>0.10212254237288136</v>
      </c>
      <c r="L255" s="185">
        <f t="shared" si="21"/>
        <v>0.68081694915254243</v>
      </c>
      <c r="M255" s="187" t="e">
        <f t="shared" si="24"/>
        <v>#DIV/0!</v>
      </c>
      <c r="N255" s="188"/>
      <c r="O255" s="188"/>
      <c r="P255" s="228"/>
      <c r="Q255" s="5"/>
      <c r="R255" s="5"/>
      <c r="S255" s="5"/>
      <c r="T255" s="5"/>
      <c r="U255" s="5"/>
    </row>
    <row r="256" spans="1:21" x14ac:dyDescent="0.35">
      <c r="A256" s="6" t="s">
        <v>746</v>
      </c>
      <c r="B256" s="6"/>
      <c r="C256" s="176"/>
      <c r="D256" s="17">
        <v>606</v>
      </c>
      <c r="E256" s="189"/>
      <c r="F256" s="6">
        <v>0</v>
      </c>
      <c r="G256" s="182">
        <f>(IFERROR(VLOOKUP(C256,'[3]order Subzone'!$A$6:$C$123,3,0),"0"))/100000</f>
        <v>0</v>
      </c>
      <c r="H256" s="183" t="e">
        <f t="shared" si="19"/>
        <v>#DIV/0!</v>
      </c>
      <c r="I256" s="184">
        <f>(IFERROR(VLOOKUP(D256,[3]prim!$P$6:$Q$353,2,0),"0"))/100000</f>
        <v>0</v>
      </c>
      <c r="J256" s="185" t="e">
        <f t="shared" si="20"/>
        <v>#DIV/0!</v>
      </c>
      <c r="K256" s="186">
        <f>(IFERROR(VLOOKUP(D256,[3]prim!$X$6:$Y$1048563,2,0),"0"))/100000</f>
        <v>0</v>
      </c>
      <c r="L256" s="185" t="e">
        <f t="shared" si="21"/>
        <v>#DIV/0!</v>
      </c>
      <c r="M256" s="187" t="e">
        <f t="shared" si="24"/>
        <v>#DIV/0!</v>
      </c>
      <c r="N256" s="188"/>
      <c r="O256" s="188"/>
      <c r="P256" s="228"/>
      <c r="Q256" s="5"/>
      <c r="R256" s="5"/>
      <c r="S256" s="5"/>
      <c r="T256" s="5"/>
      <c r="U256" s="5"/>
    </row>
    <row r="257" spans="1:22" x14ac:dyDescent="0.35">
      <c r="A257" s="6" t="s">
        <v>746</v>
      </c>
      <c r="B257" s="6"/>
      <c r="C257" s="176">
        <v>1132</v>
      </c>
      <c r="D257" s="17">
        <v>460</v>
      </c>
      <c r="E257" s="189">
        <v>1.8</v>
      </c>
      <c r="F257" s="6">
        <v>0.75</v>
      </c>
      <c r="G257" s="182">
        <f>(IFERROR(VLOOKUP(C257,'[3]order Subzone'!$A$6:$C$123,3,0),"0"))/100000</f>
        <v>1.9527681999999988</v>
      </c>
      <c r="H257" s="183">
        <f t="shared" si="19"/>
        <v>1.0848712222222217</v>
      </c>
      <c r="I257" s="184">
        <f>(IFERROR(VLOOKUP(D257,[3]prim!$P$6:$Q$353,2,0),"0"))/100000</f>
        <v>0.72441830508474592</v>
      </c>
      <c r="J257" s="185">
        <f t="shared" si="20"/>
        <v>0.96589107344632785</v>
      </c>
      <c r="K257" s="186">
        <f>(IFERROR(VLOOKUP(D257,[3]prim!$X$6:$Y$1048563,2,0),"0"))/100000</f>
        <v>0.72441830508474592</v>
      </c>
      <c r="L257" s="185">
        <f t="shared" si="21"/>
        <v>0.96589107344632785</v>
      </c>
      <c r="M257" s="187"/>
      <c r="N257" s="188"/>
      <c r="O257" s="188"/>
      <c r="P257" s="228"/>
      <c r="Q257" s="5"/>
      <c r="R257" s="5">
        <f>IFERROR(VLOOKUP(C257,'[3]order Subzone'!$BP$5:$BR$242,3,0),"0")</f>
        <v>151</v>
      </c>
      <c r="S257" s="5"/>
      <c r="T257" s="5" t="str">
        <f>IF(R257&gt;=144,"2000",IF(R257&gt;=132,"1500",IF(R257&gt;=120,"750",0)))</f>
        <v>2000</v>
      </c>
      <c r="U257" s="5">
        <f t="shared" si="23"/>
        <v>2000</v>
      </c>
      <c r="V257" t="str">
        <f>VLOOKUP(C257,[5]Sheet1!A$5:B$162,2,0)</f>
        <v>UG196</v>
      </c>
    </row>
    <row r="258" spans="1:22" x14ac:dyDescent="0.35">
      <c r="A258" s="6" t="s">
        <v>746</v>
      </c>
      <c r="B258" s="6"/>
      <c r="C258" s="176"/>
      <c r="D258" s="17">
        <v>572</v>
      </c>
      <c r="E258" s="189"/>
      <c r="F258" s="6">
        <v>0.4</v>
      </c>
      <c r="G258" s="182">
        <f>(IFERROR(VLOOKUP(C258,'[3]order Subzone'!$A$6:$C$123,3,0),"0"))/100000</f>
        <v>0</v>
      </c>
      <c r="H258" s="183" t="e">
        <f t="shared" si="19"/>
        <v>#DIV/0!</v>
      </c>
      <c r="I258" s="184">
        <f>(IFERROR(VLOOKUP(D258,[3]prim!$P$6:$Q$353,2,0),"0"))/100000</f>
        <v>0</v>
      </c>
      <c r="J258" s="185">
        <f t="shared" si="20"/>
        <v>0</v>
      </c>
      <c r="K258" s="186">
        <f>(IFERROR(VLOOKUP(D258,[3]prim!$X$6:$Y$1048563,2,0),"0"))/100000</f>
        <v>0</v>
      </c>
      <c r="L258" s="185">
        <f t="shared" si="21"/>
        <v>0</v>
      </c>
      <c r="M258" s="187" t="e">
        <f>IF(H258&gt;=120%,"5000",IF(H258&gt;=110%,"3000",IF(H258&gt;=100%,"2000")))</f>
        <v>#DIV/0!</v>
      </c>
      <c r="N258" s="188"/>
      <c r="O258" s="188"/>
      <c r="P258" s="228"/>
      <c r="Q258" s="5"/>
      <c r="R258" s="5"/>
      <c r="S258" s="5"/>
      <c r="T258" s="5"/>
      <c r="U258" s="5"/>
    </row>
    <row r="259" spans="1:22" x14ac:dyDescent="0.35">
      <c r="A259" s="6" t="s">
        <v>746</v>
      </c>
      <c r="B259" s="6"/>
      <c r="C259" s="176">
        <v>702</v>
      </c>
      <c r="D259" s="17">
        <v>547</v>
      </c>
      <c r="E259" s="189">
        <v>2.6</v>
      </c>
      <c r="F259" s="6">
        <v>0.7</v>
      </c>
      <c r="G259" s="182">
        <f>(IFERROR(VLOOKUP(C259,'[3]order Subzone'!$A$6:$C$123,3,0),"0"))/100000</f>
        <v>1.6872957000000002</v>
      </c>
      <c r="H259" s="183">
        <f t="shared" si="19"/>
        <v>0.64895988461538467</v>
      </c>
      <c r="I259" s="184">
        <f>(IFERROR(VLOOKUP(D259,[3]prim!$P$6:$Q$353,2,0),"0"))/100000</f>
        <v>0.12582813559322037</v>
      </c>
      <c r="J259" s="185">
        <f t="shared" si="20"/>
        <v>0.17975447941888625</v>
      </c>
      <c r="K259" s="186">
        <f>(IFERROR(VLOOKUP(D259,[3]prim!$X$6:$Y$1048563,2,0),"0"))/100000</f>
        <v>0.12582813559322037</v>
      </c>
      <c r="L259" s="185">
        <f t="shared" si="21"/>
        <v>0.17975447941888625</v>
      </c>
      <c r="M259" s="187"/>
      <c r="N259" s="188"/>
      <c r="O259" s="188"/>
      <c r="P259" s="228"/>
      <c r="Q259" s="5"/>
      <c r="R259" s="5">
        <f>IFERROR(VLOOKUP(C259,'[3]order Subzone'!$BP$5:$BR$242,3,0),"0")</f>
        <v>120</v>
      </c>
      <c r="S259" s="5"/>
      <c r="T259" s="5" t="str">
        <f>IF(R259&gt;=144,"2000",IF(R259&gt;=132,"1500",IF(R259&gt;=120,"750",0)))</f>
        <v>750</v>
      </c>
      <c r="U259" s="5">
        <f t="shared" si="23"/>
        <v>750</v>
      </c>
      <c r="V259" t="str">
        <f>VLOOKUP(C259,[5]Sheet1!A$5:B$162,2,0)</f>
        <v>UG6</v>
      </c>
    </row>
    <row r="260" spans="1:22" x14ac:dyDescent="0.35">
      <c r="A260" s="6" t="s">
        <v>746</v>
      </c>
      <c r="B260" s="6"/>
      <c r="C260" s="176"/>
      <c r="D260" s="17">
        <v>391</v>
      </c>
      <c r="E260" s="189"/>
      <c r="F260" s="6">
        <v>0.9</v>
      </c>
      <c r="G260" s="182">
        <f>(IFERROR(VLOOKUP(C260,'[3]order Subzone'!$A$6:$C$123,3,0),"0"))/100000</f>
        <v>0</v>
      </c>
      <c r="H260" s="183" t="e">
        <f>(G260/E260)</f>
        <v>#DIV/0!</v>
      </c>
      <c r="I260" s="184">
        <f>(IFERROR(VLOOKUP(D260,[3]prim!$P$6:$Q$353,2,0),"0"))/100000</f>
        <v>0.43386516949152543</v>
      </c>
      <c r="J260" s="185">
        <f>I260/F260</f>
        <v>0.48207241054613936</v>
      </c>
      <c r="K260" s="186">
        <f>(IFERROR(VLOOKUP(D260,[3]prim!$X$6:$Y$1048563,2,0),"0"))/100000</f>
        <v>0.43386516949152543</v>
      </c>
      <c r="L260" s="185">
        <f>(K260/F260)</f>
        <v>0.48207241054613936</v>
      </c>
      <c r="M260" s="187" t="e">
        <f>IF(H260&gt;=120%,"5000",IF(H260&gt;=110%,"3000",IF(H260&gt;=100%,"2000")))</f>
        <v>#DIV/0!</v>
      </c>
      <c r="N260" s="188"/>
      <c r="O260" s="188"/>
      <c r="P260" s="228"/>
      <c r="Q260" s="5"/>
      <c r="R260" s="5"/>
      <c r="S260" s="5"/>
      <c r="T260" s="5"/>
      <c r="U260" s="5"/>
    </row>
    <row r="261" spans="1:22" x14ac:dyDescent="0.35">
      <c r="A261" s="6" t="s">
        <v>746</v>
      </c>
      <c r="B261" s="6"/>
      <c r="C261" s="176"/>
      <c r="D261" s="17"/>
      <c r="E261" s="189"/>
      <c r="F261" s="6">
        <v>0.5</v>
      </c>
      <c r="G261" s="182">
        <f>(IFERROR(VLOOKUP(C261,'[3]order Subzone'!$A$6:$C$123,3,0),"0"))/100000</f>
        <v>0</v>
      </c>
      <c r="H261" s="183" t="e">
        <f t="shared" ref="H261:H319" si="25">(G261/E261)</f>
        <v>#DIV/0!</v>
      </c>
      <c r="I261" s="184">
        <f>(IFERROR(VLOOKUP(D261,[3]prim!$P$6:$Q$353,2,0),"0"))/100000</f>
        <v>0</v>
      </c>
      <c r="J261" s="185">
        <f t="shared" ref="J261:J319" si="26">I261/F261</f>
        <v>0</v>
      </c>
      <c r="K261" s="186">
        <f>(IFERROR(VLOOKUP(D261,[3]prim!$X$6:$Y$1048563,2,0),"0"))/100000</f>
        <v>0</v>
      </c>
      <c r="L261" s="185">
        <f t="shared" ref="L261:L319" si="27">(K261/F261)</f>
        <v>0</v>
      </c>
      <c r="M261" s="187" t="e">
        <f>IF(H261&gt;=120%,"5000",IF(H261&gt;=110%,"3000",IF(H261&gt;=100%,"2000")))</f>
        <v>#DIV/0!</v>
      </c>
      <c r="N261" s="188"/>
      <c r="O261" s="188"/>
      <c r="P261" s="228"/>
      <c r="Q261" s="5"/>
      <c r="R261" s="5"/>
      <c r="S261" s="5"/>
      <c r="T261" s="5"/>
      <c r="U261" s="5"/>
    </row>
    <row r="262" spans="1:22" x14ac:dyDescent="0.35">
      <c r="A262" s="6" t="s">
        <v>746</v>
      </c>
      <c r="B262" s="6"/>
      <c r="C262" s="176">
        <v>288</v>
      </c>
      <c r="D262" s="17">
        <v>241</v>
      </c>
      <c r="E262" s="189">
        <v>2.1</v>
      </c>
      <c r="F262" s="6">
        <v>0.4</v>
      </c>
      <c r="G262" s="182">
        <f>(IFERROR(VLOOKUP(C262,'[3]order Subzone'!$A$6:$C$123,3,0),"0"))/100000</f>
        <v>1.595702599999999</v>
      </c>
      <c r="H262" s="183">
        <f t="shared" si="25"/>
        <v>0.75985838095238045</v>
      </c>
      <c r="I262" s="184">
        <f>(IFERROR(VLOOKUP(D262,[3]prim!$P$6:$Q$353,2,0),"0"))/100000</f>
        <v>0</v>
      </c>
      <c r="J262" s="185">
        <f t="shared" si="26"/>
        <v>0</v>
      </c>
      <c r="K262" s="186">
        <f>(IFERROR(VLOOKUP(D262,[3]prim!$X$6:$Y$1048563,2,0),"0"))/100000</f>
        <v>0</v>
      </c>
      <c r="L262" s="185">
        <f t="shared" si="27"/>
        <v>0</v>
      </c>
      <c r="M262" s="187"/>
      <c r="N262" s="188"/>
      <c r="O262" s="188"/>
      <c r="P262" s="228"/>
      <c r="Q262" s="5"/>
      <c r="R262" s="238">
        <f>IFERROR(VLOOKUP(C262,'[3]order Subzone'!$BP$5:$BR$242,3,0),"0")</f>
        <v>134</v>
      </c>
      <c r="S262" s="238"/>
      <c r="T262" s="238" t="str">
        <f>IF(R262&gt;=144,"2000",IF(R262&gt;=132,"1500",IF(R262&gt;=120,"750",0)))</f>
        <v>1500</v>
      </c>
      <c r="U262" s="238">
        <f t="shared" ref="U262:U313" si="28">T262+S262+M262</f>
        <v>1500</v>
      </c>
      <c r="V262" t="str">
        <f>VLOOKUP(C262,[5]Sheet1!A$5:B$162,2,0)</f>
        <v>UG17</v>
      </c>
    </row>
    <row r="263" spans="1:22" x14ac:dyDescent="0.35">
      <c r="A263" s="6" t="s">
        <v>746</v>
      </c>
      <c r="B263" s="6"/>
      <c r="C263" s="176"/>
      <c r="D263" s="17">
        <v>221</v>
      </c>
      <c r="E263" s="189"/>
      <c r="F263" s="6">
        <v>0.4</v>
      </c>
      <c r="G263" s="182">
        <f>(IFERROR(VLOOKUP(C263,'[3]order Subzone'!$A$6:$C$123,3,0),"0"))/100000</f>
        <v>0</v>
      </c>
      <c r="H263" s="183" t="e">
        <f t="shared" si="25"/>
        <v>#DIV/0!</v>
      </c>
      <c r="I263" s="184">
        <f>(IFERROR(VLOOKUP(D263,[3]prim!$P$6:$Q$353,2,0),"0"))/100000</f>
        <v>0</v>
      </c>
      <c r="J263" s="185">
        <f t="shared" si="26"/>
        <v>0</v>
      </c>
      <c r="K263" s="186">
        <f>(IFERROR(VLOOKUP(D263,[3]prim!$X$6:$Y$1048563,2,0),"0"))/100000</f>
        <v>0</v>
      </c>
      <c r="L263" s="185">
        <f t="shared" si="27"/>
        <v>0</v>
      </c>
      <c r="M263" s="187" t="e">
        <f>IF(H263&gt;=120%,"5000",IF(H263&gt;=110%,"3000",IF(H263&gt;=100%,"2000")))</f>
        <v>#DIV/0!</v>
      </c>
      <c r="N263" s="188"/>
      <c r="O263" s="188"/>
      <c r="P263" s="228"/>
      <c r="Q263" s="5"/>
      <c r="R263" s="5"/>
      <c r="S263" s="5"/>
      <c r="T263" s="5"/>
      <c r="U263" s="5"/>
    </row>
    <row r="264" spans="1:22" x14ac:dyDescent="0.35">
      <c r="A264" s="6" t="s">
        <v>746</v>
      </c>
      <c r="B264" s="6"/>
      <c r="C264" s="176"/>
      <c r="D264" s="17">
        <v>611</v>
      </c>
      <c r="E264" s="189"/>
      <c r="F264" s="6">
        <v>0.6</v>
      </c>
      <c r="G264" s="182">
        <f>(IFERROR(VLOOKUP(C264,'[3]order Subzone'!$A$6:$C$123,3,0),"0"))/100000</f>
        <v>0</v>
      </c>
      <c r="H264" s="183" t="e">
        <f t="shared" si="25"/>
        <v>#DIV/0!</v>
      </c>
      <c r="I264" s="184">
        <f>(IFERROR(VLOOKUP(D264,[3]prim!$P$6:$Q$353,2,0),"0"))/100000</f>
        <v>0.49869254237288141</v>
      </c>
      <c r="J264" s="185">
        <f t="shared" si="26"/>
        <v>0.83115423728813576</v>
      </c>
      <c r="K264" s="186">
        <f>(IFERROR(VLOOKUP(D264,[3]prim!$X$6:$Y$1048563,2,0),"0"))/100000</f>
        <v>0.49869254237288141</v>
      </c>
      <c r="L264" s="185">
        <f t="shared" si="27"/>
        <v>0.83115423728813576</v>
      </c>
      <c r="M264" s="187" t="e">
        <f>IF(H264&gt;=120%,"5000",IF(H264&gt;=110%,"3000",IF(H264&gt;=100%,"2000")))</f>
        <v>#DIV/0!</v>
      </c>
      <c r="N264" s="188"/>
      <c r="O264" s="188"/>
      <c r="P264" s="228"/>
      <c r="Q264" s="5"/>
      <c r="R264" s="5"/>
      <c r="S264" s="5"/>
      <c r="T264" s="5"/>
      <c r="U264" s="5"/>
    </row>
    <row r="265" spans="1:22" x14ac:dyDescent="0.35">
      <c r="A265" s="6" t="s">
        <v>746</v>
      </c>
      <c r="B265" s="6"/>
      <c r="C265" s="176"/>
      <c r="D265" s="17">
        <v>202</v>
      </c>
      <c r="E265" s="189"/>
      <c r="F265" s="6">
        <v>0.3</v>
      </c>
      <c r="G265" s="182">
        <f>(IFERROR(VLOOKUP(C265,'[3]order Subzone'!$A$6:$C$123,3,0),"0"))/100000</f>
        <v>0</v>
      </c>
      <c r="H265" s="183" t="e">
        <f t="shared" si="25"/>
        <v>#DIV/0!</v>
      </c>
      <c r="I265" s="184">
        <f>(IFERROR(VLOOKUP(D265,[3]prim!$P$6:$Q$353,2,0),"0"))/100000</f>
        <v>0.35526610169491529</v>
      </c>
      <c r="J265" s="185">
        <f t="shared" si="26"/>
        <v>1.184220338983051</v>
      </c>
      <c r="K265" s="186">
        <f>(IFERROR(VLOOKUP(D265,[3]prim!$X$6:$Y$1048563,2,0),"0"))/100000</f>
        <v>0.35526610169491529</v>
      </c>
      <c r="L265" s="185">
        <f t="shared" si="27"/>
        <v>1.184220338983051</v>
      </c>
      <c r="M265" s="187" t="e">
        <f>IF(H265&gt;=120%,"5000",IF(H265&gt;=110%,"3000",IF(H265&gt;=100%,"2000")))</f>
        <v>#DIV/0!</v>
      </c>
      <c r="N265" s="188"/>
      <c r="O265" s="188"/>
      <c r="P265" s="228"/>
      <c r="Q265" s="5"/>
      <c r="R265" s="5"/>
      <c r="S265" s="5"/>
      <c r="T265" s="5"/>
      <c r="U265" s="5"/>
    </row>
    <row r="266" spans="1:22" x14ac:dyDescent="0.35">
      <c r="A266" s="6" t="s">
        <v>746</v>
      </c>
      <c r="B266" s="6"/>
      <c r="C266" s="176">
        <v>1092</v>
      </c>
      <c r="D266" s="17">
        <v>550</v>
      </c>
      <c r="E266" s="189">
        <v>1.75</v>
      </c>
      <c r="F266" s="6">
        <v>1.5</v>
      </c>
      <c r="G266" s="182">
        <f>(IFERROR(VLOOKUP(C266,'[3]order Subzone'!$A$6:$C$123,3,0),"0"))/100000</f>
        <v>1.281516099999997</v>
      </c>
      <c r="H266" s="183">
        <f t="shared" si="25"/>
        <v>0.73229491428571258</v>
      </c>
      <c r="I266" s="184">
        <f>(IFERROR(VLOOKUP(D266,[3]prim!$P$6:$Q$353,2,0),"0"))/100000</f>
        <v>1.098354152542373</v>
      </c>
      <c r="J266" s="185">
        <f t="shared" si="26"/>
        <v>0.73223610169491538</v>
      </c>
      <c r="K266" s="186">
        <f>(IFERROR(VLOOKUP(D266,[3]prim!$X$6:$Y$1048563,2,0),"0"))/100000</f>
        <v>1.098354152542373</v>
      </c>
      <c r="L266" s="185">
        <f t="shared" si="27"/>
        <v>0.73223610169491538</v>
      </c>
      <c r="M266" s="187"/>
      <c r="N266" s="188"/>
      <c r="O266" s="188"/>
      <c r="P266" s="228"/>
      <c r="Q266" s="5"/>
      <c r="R266" s="5">
        <f>IFERROR(VLOOKUP(C266,'[3]order Subzone'!$BP$5:$BR$242,3,0),"0")</f>
        <v>163</v>
      </c>
      <c r="S266" s="5"/>
      <c r="T266" s="5" t="str">
        <f>IF(R266&gt;=144,"2000",IF(R266&gt;=132,"1500",IF(R266&gt;=120,"750",0)))</f>
        <v>2000</v>
      </c>
      <c r="U266" s="5">
        <f t="shared" si="28"/>
        <v>2000</v>
      </c>
      <c r="V266" t="str">
        <f>VLOOKUP(C266,[5]Sheet1!A$5:B$162,2,0)</f>
        <v>UG182</v>
      </c>
    </row>
    <row r="267" spans="1:22" x14ac:dyDescent="0.35">
      <c r="A267" s="6" t="s">
        <v>746</v>
      </c>
      <c r="B267" s="6"/>
      <c r="C267" s="176"/>
      <c r="D267" s="17"/>
      <c r="E267" s="189">
        <v>0.6</v>
      </c>
      <c r="F267" s="6">
        <v>0.5</v>
      </c>
      <c r="G267" s="182">
        <f>(IFERROR(VLOOKUP(C267,'[3]order Subzone'!$A$6:$C$123,3,0),"0"))/100000</f>
        <v>0</v>
      </c>
      <c r="H267" s="183">
        <f t="shared" si="25"/>
        <v>0</v>
      </c>
      <c r="I267" s="184">
        <f>(IFERROR(VLOOKUP(D267,[3]prim!$P$6:$Q$353,2,0),"0"))/100000</f>
        <v>0</v>
      </c>
      <c r="J267" s="185">
        <f t="shared" si="26"/>
        <v>0</v>
      </c>
      <c r="K267" s="186">
        <f>(IFERROR(VLOOKUP(D267,[3]prim!$X$6:$Y$1048563,2,0),"0"))/100000</f>
        <v>0</v>
      </c>
      <c r="L267" s="185">
        <f t="shared" si="27"/>
        <v>0</v>
      </c>
      <c r="M267" s="187" t="b">
        <f t="shared" ref="M267:M273" si="29">IF(H267&gt;=120%,"5000",IF(H267&gt;=110%,"3000",IF(H267&gt;=100%,"2000")))</f>
        <v>0</v>
      </c>
      <c r="N267" s="188"/>
      <c r="O267" s="188"/>
      <c r="P267" s="228"/>
      <c r="Q267" s="5"/>
      <c r="R267" s="5"/>
      <c r="S267" s="5"/>
      <c r="T267" s="5"/>
      <c r="U267" s="5"/>
    </row>
    <row r="268" spans="1:22" x14ac:dyDescent="0.35">
      <c r="A268" s="6" t="s">
        <v>746</v>
      </c>
      <c r="B268" s="6"/>
      <c r="C268" s="176"/>
      <c r="D268" s="17"/>
      <c r="E268" s="189">
        <v>0.5</v>
      </c>
      <c r="F268" s="6">
        <v>0.4</v>
      </c>
      <c r="G268" s="182">
        <f>(IFERROR(VLOOKUP(C268,'[3]order Subzone'!$A$6:$C$123,3,0),"0"))/100000</f>
        <v>0</v>
      </c>
      <c r="H268" s="183">
        <f t="shared" si="25"/>
        <v>0</v>
      </c>
      <c r="I268" s="184">
        <f>(IFERROR(VLOOKUP(D268,[3]prim!$P$6:$Q$353,2,0),"0"))/100000</f>
        <v>0</v>
      </c>
      <c r="J268" s="185">
        <f t="shared" si="26"/>
        <v>0</v>
      </c>
      <c r="K268" s="186">
        <f>(IFERROR(VLOOKUP(D268,[3]prim!$X$6:$Y$1048563,2,0),"0"))/100000</f>
        <v>0</v>
      </c>
      <c r="L268" s="185">
        <f t="shared" si="27"/>
        <v>0</v>
      </c>
      <c r="M268" s="187" t="b">
        <f t="shared" si="29"/>
        <v>0</v>
      </c>
      <c r="N268" s="188"/>
      <c r="O268" s="188"/>
      <c r="P268" s="228"/>
      <c r="Q268" s="5"/>
      <c r="R268" s="5"/>
      <c r="S268" s="5"/>
      <c r="T268" s="5"/>
      <c r="U268" s="5"/>
    </row>
    <row r="269" spans="1:22" x14ac:dyDescent="0.35">
      <c r="A269" s="6" t="s">
        <v>746</v>
      </c>
      <c r="B269" s="6"/>
      <c r="C269" s="176"/>
      <c r="D269" s="17">
        <v>503</v>
      </c>
      <c r="E269" s="189">
        <v>2</v>
      </c>
      <c r="F269" s="6">
        <v>1.25</v>
      </c>
      <c r="G269" s="182">
        <f>(IFERROR(VLOOKUP(C269,'[3]order Subzone'!$A$6:$C$123,3,0),"0"))/100000</f>
        <v>0</v>
      </c>
      <c r="H269" s="183">
        <f t="shared" si="25"/>
        <v>0</v>
      </c>
      <c r="I269" s="184">
        <f>(IFERROR(VLOOKUP(D269,[3]prim!$P$6:$Q$353,2,0),"0"))/100000</f>
        <v>0</v>
      </c>
      <c r="J269" s="185">
        <f t="shared" si="26"/>
        <v>0</v>
      </c>
      <c r="K269" s="186">
        <f>(IFERROR(VLOOKUP(D269,[3]prim!$X$6:$Y$1048563,2,0),"0"))/100000</f>
        <v>0</v>
      </c>
      <c r="L269" s="185">
        <f t="shared" si="27"/>
        <v>0</v>
      </c>
      <c r="M269" s="187" t="b">
        <f t="shared" si="29"/>
        <v>0</v>
      </c>
      <c r="N269" s="188"/>
      <c r="O269" s="188"/>
      <c r="P269" s="228"/>
      <c r="Q269" s="5"/>
      <c r="R269" s="5"/>
      <c r="S269" s="5"/>
      <c r="T269" s="5"/>
      <c r="U269" s="5"/>
    </row>
    <row r="270" spans="1:22" x14ac:dyDescent="0.35">
      <c r="A270" s="6" t="s">
        <v>746</v>
      </c>
      <c r="B270" s="6"/>
      <c r="C270" s="176"/>
      <c r="D270" s="17">
        <v>508</v>
      </c>
      <c r="E270" s="189"/>
      <c r="F270" s="6">
        <v>0.2</v>
      </c>
      <c r="G270" s="182">
        <f>(IFERROR(VLOOKUP(C270,'[3]order Subzone'!$A$6:$C$123,3,0),"0"))/100000</f>
        <v>0</v>
      </c>
      <c r="H270" s="183" t="e">
        <f>(G270/E270)</f>
        <v>#DIV/0!</v>
      </c>
      <c r="I270" s="184">
        <f>(IFERROR(VLOOKUP(D270,[3]prim!$P$6:$Q$353,2,0),"0"))/100000</f>
        <v>0.87076694915254238</v>
      </c>
      <c r="J270" s="185">
        <f>I270/F270</f>
        <v>4.353834745762712</v>
      </c>
      <c r="K270" s="186">
        <f>(IFERROR(VLOOKUP(D270,[3]prim!$X$6:$Y$1048563,2,0),"0"))/100000</f>
        <v>0.87076694915254238</v>
      </c>
      <c r="L270" s="185">
        <f>(K270/F270)</f>
        <v>4.353834745762712</v>
      </c>
      <c r="M270" s="187" t="e">
        <f t="shared" si="29"/>
        <v>#DIV/0!</v>
      </c>
      <c r="N270" s="188"/>
      <c r="O270" s="188"/>
      <c r="P270" s="228"/>
      <c r="Q270" s="5"/>
      <c r="R270" s="5"/>
      <c r="S270" s="5"/>
      <c r="T270" s="5"/>
      <c r="U270" s="5"/>
    </row>
    <row r="271" spans="1:22" x14ac:dyDescent="0.35">
      <c r="A271" s="6" t="s">
        <v>746</v>
      </c>
      <c r="B271" s="6"/>
      <c r="C271" s="176"/>
      <c r="D271" s="17">
        <v>393</v>
      </c>
      <c r="E271" s="189"/>
      <c r="F271" s="6">
        <v>0.15</v>
      </c>
      <c r="G271" s="182">
        <f>(IFERROR(VLOOKUP(C271,'[3]order Subzone'!$A$6:$C$123,3,0),"0"))/100000</f>
        <v>0</v>
      </c>
      <c r="H271" s="183" t="e">
        <f t="shared" si="25"/>
        <v>#DIV/0!</v>
      </c>
      <c r="I271" s="184">
        <f>(IFERROR(VLOOKUP(D271,[3]prim!$P$6:$Q$353,2,0),"0"))/100000</f>
        <v>0</v>
      </c>
      <c r="J271" s="185">
        <f t="shared" si="26"/>
        <v>0</v>
      </c>
      <c r="K271" s="186">
        <f>(IFERROR(VLOOKUP(D271,[3]prim!$X$6:$Y$1048563,2,0),"0"))/100000</f>
        <v>0</v>
      </c>
      <c r="L271" s="185">
        <f t="shared" si="27"/>
        <v>0</v>
      </c>
      <c r="M271" s="187" t="e">
        <f t="shared" si="29"/>
        <v>#DIV/0!</v>
      </c>
      <c r="N271" s="188"/>
      <c r="O271" s="188"/>
      <c r="P271" s="228"/>
      <c r="Q271" s="5"/>
      <c r="R271" s="5"/>
      <c r="S271" s="5"/>
      <c r="T271" s="5"/>
      <c r="U271" s="5"/>
    </row>
    <row r="272" spans="1:22" x14ac:dyDescent="0.35">
      <c r="A272" s="6" t="s">
        <v>746</v>
      </c>
      <c r="B272" s="6"/>
      <c r="C272" s="176">
        <v>951</v>
      </c>
      <c r="D272" s="17">
        <v>612</v>
      </c>
      <c r="E272" s="189">
        <v>1</v>
      </c>
      <c r="F272" s="6">
        <v>0.4</v>
      </c>
      <c r="G272" s="182">
        <f>(IFERROR(VLOOKUP(C272,'[3]order Subzone'!$A$6:$C$123,3,0),"0"))/100000</f>
        <v>0.77194329999999955</v>
      </c>
      <c r="H272" s="183">
        <f t="shared" si="25"/>
        <v>0.77194329999999955</v>
      </c>
      <c r="I272" s="184">
        <f>(IFERROR(VLOOKUP(D272,[3]prim!$P$6:$Q$353,2,0),"0"))/100000</f>
        <v>0.30516313559322034</v>
      </c>
      <c r="J272" s="185">
        <f t="shared" si="26"/>
        <v>0.76290783898305081</v>
      </c>
      <c r="K272" s="186">
        <f>(IFERROR(VLOOKUP(D272,[3]prim!$X$6:$Y$1048563,2,0),"0"))/100000</f>
        <v>0.30516313559322034</v>
      </c>
      <c r="L272" s="185">
        <f t="shared" si="27"/>
        <v>0.76290783898305081</v>
      </c>
      <c r="M272" s="187" t="b">
        <f t="shared" si="29"/>
        <v>0</v>
      </c>
      <c r="N272" s="188"/>
      <c r="O272" s="188"/>
      <c r="P272" s="228"/>
      <c r="Q272" s="5"/>
      <c r="R272" s="5">
        <f>IFERROR(VLOOKUP(C272,'[3]order Subzone'!$BP$5:$BR$242,3,0),"0")</f>
        <v>76</v>
      </c>
      <c r="S272" s="5"/>
      <c r="T272" s="5"/>
      <c r="U272" s="5"/>
    </row>
    <row r="273" spans="1:22" x14ac:dyDescent="0.35">
      <c r="A273" s="6" t="s">
        <v>746</v>
      </c>
      <c r="B273" s="6"/>
      <c r="C273" s="176"/>
      <c r="D273" s="17">
        <v>544</v>
      </c>
      <c r="E273" s="189"/>
      <c r="F273" s="6">
        <v>0.4</v>
      </c>
      <c r="G273" s="182">
        <f>(IFERROR(VLOOKUP(C273,'[3]order Subzone'!$A$6:$C$123,3,0),"0"))/100000</f>
        <v>0</v>
      </c>
      <c r="H273" s="183" t="e">
        <f t="shared" si="25"/>
        <v>#DIV/0!</v>
      </c>
      <c r="I273" s="184">
        <f>(IFERROR(VLOOKUP(D273,[3]prim!$P$6:$Q$353,2,0),"0"))/100000</f>
        <v>0</v>
      </c>
      <c r="J273" s="185">
        <f t="shared" si="26"/>
        <v>0</v>
      </c>
      <c r="K273" s="186">
        <f>(IFERROR(VLOOKUP(D273,[3]prim!$X$6:$Y$1048563,2,0),"0"))/100000</f>
        <v>0</v>
      </c>
      <c r="L273" s="185">
        <f t="shared" si="27"/>
        <v>0</v>
      </c>
      <c r="M273" s="187" t="e">
        <f t="shared" si="29"/>
        <v>#DIV/0!</v>
      </c>
      <c r="N273" s="188"/>
      <c r="O273" s="188"/>
      <c r="P273" s="228"/>
      <c r="Q273" s="5"/>
      <c r="R273" s="5"/>
      <c r="S273" s="5"/>
      <c r="T273" s="5"/>
      <c r="U273" s="5"/>
    </row>
    <row r="274" spans="1:22" x14ac:dyDescent="0.35">
      <c r="A274" s="6" t="s">
        <v>746</v>
      </c>
      <c r="B274" s="6"/>
      <c r="C274" s="176">
        <v>950</v>
      </c>
      <c r="D274" s="17">
        <v>455</v>
      </c>
      <c r="E274" s="189">
        <v>1.8</v>
      </c>
      <c r="F274" s="6">
        <v>0.25</v>
      </c>
      <c r="G274" s="182">
        <f>(IFERROR(VLOOKUP(C274,'[3]order Subzone'!$A$6:$C$123,3,0),"0"))/100000</f>
        <v>1.9002862999999981</v>
      </c>
      <c r="H274" s="183">
        <f t="shared" si="25"/>
        <v>1.05571461111111</v>
      </c>
      <c r="I274" s="184">
        <f>(IFERROR(VLOOKUP(D274,[3]prim!$P$6:$Q$353,2,0),"0"))/100000</f>
        <v>0.12652194915254239</v>
      </c>
      <c r="J274" s="185">
        <f t="shared" si="26"/>
        <v>0.50608779661016956</v>
      </c>
      <c r="K274" s="186">
        <f>(IFERROR(VLOOKUP(D274,[3]prim!$X$6:$Y$1048563,2,0),"0"))/100000</f>
        <v>0.12652194915254239</v>
      </c>
      <c r="L274" s="185">
        <f t="shared" si="27"/>
        <v>0.50608779661016956</v>
      </c>
      <c r="M274" s="187"/>
      <c r="N274" s="188"/>
      <c r="O274" s="188"/>
      <c r="P274" s="228"/>
      <c r="Q274" s="5"/>
      <c r="R274" s="5">
        <f>IFERROR(VLOOKUP(C274,'[3]order Subzone'!$BP$5:$BR$242,3,0),"0")</f>
        <v>69</v>
      </c>
      <c r="S274" s="5"/>
      <c r="T274" s="5"/>
      <c r="U274" s="5"/>
    </row>
    <row r="275" spans="1:22" x14ac:dyDescent="0.35">
      <c r="A275" s="6" t="s">
        <v>746</v>
      </c>
      <c r="B275" s="6"/>
      <c r="C275" s="176"/>
      <c r="D275" s="17">
        <v>554</v>
      </c>
      <c r="E275" s="189"/>
      <c r="F275" s="6">
        <v>1.25</v>
      </c>
      <c r="G275" s="182">
        <f>(IFERROR(VLOOKUP(C275,'[3]order Subzone'!$A$6:$C$123,3,0),"0"))/100000</f>
        <v>0</v>
      </c>
      <c r="H275" s="183" t="e">
        <f t="shared" si="25"/>
        <v>#DIV/0!</v>
      </c>
      <c r="I275" s="184">
        <f>(IFERROR(VLOOKUP(D275,[3]prim!$P$6:$Q$353,2,0),"0"))/100000</f>
        <v>1.1019162711864408</v>
      </c>
      <c r="J275" s="185">
        <f t="shared" si="26"/>
        <v>0.88153301694915265</v>
      </c>
      <c r="K275" s="186">
        <f>(IFERROR(VLOOKUP(D275,[3]prim!$X$6:$Y$1048563,2,0),"0"))/100000</f>
        <v>1.1019162711864408</v>
      </c>
      <c r="L275" s="185">
        <f t="shared" si="27"/>
        <v>0.88153301694915265</v>
      </c>
      <c r="M275" s="187" t="e">
        <f t="shared" ref="M275:M319" si="30">IF(H275&gt;=120%,"5000",IF(H275&gt;=110%,"3000",IF(H275&gt;=100%,"2000")))</f>
        <v>#DIV/0!</v>
      </c>
      <c r="N275" s="188"/>
      <c r="O275" s="188"/>
      <c r="P275" s="228"/>
      <c r="Q275" s="5"/>
      <c r="R275" s="5"/>
      <c r="S275" s="5"/>
      <c r="T275" s="5">
        <f>IF(R275&gt;=144,"2000",IF(R275&gt;=132,"1500",IF(R275&gt;=120,"750",0)))</f>
        <v>0</v>
      </c>
      <c r="U275" s="5"/>
    </row>
    <row r="276" spans="1:22" x14ac:dyDescent="0.35">
      <c r="A276" s="6" t="s">
        <v>752</v>
      </c>
      <c r="B276" s="6" t="s">
        <v>753</v>
      </c>
      <c r="C276" s="176">
        <v>603</v>
      </c>
      <c r="D276" s="17">
        <v>235</v>
      </c>
      <c r="E276" s="189">
        <v>2.6</v>
      </c>
      <c r="F276" s="6">
        <v>2.5</v>
      </c>
      <c r="G276" s="182">
        <f>(IFERROR(VLOOKUP(C276,'[3]order Subzone'!$A$6:$C$123,3,0),"0"))/100000</f>
        <v>2.4753587999999982</v>
      </c>
      <c r="H276" s="183">
        <f t="shared" si="25"/>
        <v>0.95206107692307618</v>
      </c>
      <c r="I276" s="184">
        <f>(IFERROR(VLOOKUP(D276,[3]prim!$P$6:$Q$353,2,0),"0"))/100000</f>
        <v>0</v>
      </c>
      <c r="J276" s="185">
        <f t="shared" si="26"/>
        <v>0</v>
      </c>
      <c r="K276" s="186">
        <f>(IFERROR(VLOOKUP(D276,[3]prim!$X$6:$Y$1048563,2,0),"0"))/100000</f>
        <v>0</v>
      </c>
      <c r="L276" s="185">
        <f t="shared" si="27"/>
        <v>0</v>
      </c>
      <c r="M276" s="187" t="b">
        <f t="shared" si="30"/>
        <v>0</v>
      </c>
      <c r="N276" s="188"/>
      <c r="O276" s="188"/>
      <c r="P276" s="228"/>
      <c r="Q276" s="5"/>
      <c r="R276" s="5">
        <f>IFERROR(VLOOKUP(C276,'[3]order Subzone'!$BP$5:$BR$242,3,0),"0")</f>
        <v>176</v>
      </c>
      <c r="S276" s="5"/>
      <c r="T276" s="5" t="str">
        <f>IF(R276&gt;=144,"2000",IF(R276&gt;=132,"1500",IF(R276&gt;=120,"750",0)))</f>
        <v>2000</v>
      </c>
      <c r="U276" s="5">
        <f t="shared" si="28"/>
        <v>2000</v>
      </c>
      <c r="V276" t="str">
        <f>VLOOKUP(C276,[5]Sheet1!A$5:B$162,2,0)</f>
        <v>UG53</v>
      </c>
    </row>
    <row r="277" spans="1:22" x14ac:dyDescent="0.35">
      <c r="A277" s="6" t="s">
        <v>752</v>
      </c>
      <c r="B277" s="6" t="s">
        <v>753</v>
      </c>
      <c r="C277" s="176"/>
      <c r="D277" s="17">
        <v>278</v>
      </c>
      <c r="E277" s="189"/>
      <c r="F277" s="6">
        <v>0</v>
      </c>
      <c r="G277" s="182">
        <f>(IFERROR(VLOOKUP(C277,'[3]order Subzone'!$A$6:$C$123,3,0),"0"))/100000</f>
        <v>0</v>
      </c>
      <c r="H277" s="183" t="e">
        <f t="shared" si="25"/>
        <v>#DIV/0!</v>
      </c>
      <c r="I277" s="184">
        <f>(IFERROR(VLOOKUP(D277,[3]prim!$P$6:$Q$353,2,0),"0"))/100000</f>
        <v>0</v>
      </c>
      <c r="J277" s="185" t="e">
        <f t="shared" si="26"/>
        <v>#DIV/0!</v>
      </c>
      <c r="K277" s="186">
        <f>(IFERROR(VLOOKUP(D277,[3]prim!$X$6:$Y$1048563,2,0),"0"))/100000</f>
        <v>0</v>
      </c>
      <c r="L277" s="185" t="e">
        <f t="shared" si="27"/>
        <v>#DIV/0!</v>
      </c>
      <c r="M277" s="187" t="e">
        <f t="shared" si="30"/>
        <v>#DIV/0!</v>
      </c>
      <c r="N277" s="188"/>
      <c r="O277" s="188"/>
      <c r="P277" s="228"/>
      <c r="Q277" s="5"/>
      <c r="R277" s="5"/>
      <c r="S277" s="5"/>
      <c r="T277" s="5"/>
      <c r="U277" s="5"/>
    </row>
    <row r="278" spans="1:22" x14ac:dyDescent="0.35">
      <c r="A278" s="6" t="s">
        <v>752</v>
      </c>
      <c r="B278" s="6" t="s">
        <v>753</v>
      </c>
      <c r="C278" s="176"/>
      <c r="D278" s="17">
        <v>292</v>
      </c>
      <c r="E278" s="189"/>
      <c r="F278" s="6">
        <v>0</v>
      </c>
      <c r="G278" s="182">
        <f>(IFERROR(VLOOKUP(C278,'[3]order Subzone'!$A$6:$C$123,3,0),"0"))/100000</f>
        <v>0</v>
      </c>
      <c r="H278" s="183" t="e">
        <f t="shared" si="25"/>
        <v>#DIV/0!</v>
      </c>
      <c r="I278" s="184">
        <f>(IFERROR(VLOOKUP(D278,[3]prim!$P$6:$Q$353,2,0),"0"))/100000</f>
        <v>6.9550932203389843E-2</v>
      </c>
      <c r="J278" s="185" t="e">
        <f t="shared" si="26"/>
        <v>#DIV/0!</v>
      </c>
      <c r="K278" s="186">
        <f>(IFERROR(VLOOKUP(D278,[3]prim!$X$6:$Y$1048563,2,0),"0"))/100000</f>
        <v>6.9550932203389843E-2</v>
      </c>
      <c r="L278" s="185" t="e">
        <f t="shared" si="27"/>
        <v>#DIV/0!</v>
      </c>
      <c r="M278" s="187" t="e">
        <f t="shared" si="30"/>
        <v>#DIV/0!</v>
      </c>
      <c r="N278" s="188"/>
      <c r="O278" s="188"/>
      <c r="P278" s="228"/>
      <c r="Q278" s="5"/>
      <c r="R278" s="5"/>
      <c r="S278" s="5"/>
      <c r="T278" s="5"/>
      <c r="U278" s="5"/>
    </row>
    <row r="279" spans="1:22" x14ac:dyDescent="0.35">
      <c r="A279" s="6" t="s">
        <v>752</v>
      </c>
      <c r="B279" s="6" t="s">
        <v>753</v>
      </c>
      <c r="C279" s="176"/>
      <c r="D279" s="17">
        <v>332</v>
      </c>
      <c r="E279" s="189"/>
      <c r="F279" s="6">
        <v>0</v>
      </c>
      <c r="G279" s="182">
        <f>(IFERROR(VLOOKUP(C279,'[3]order Subzone'!$A$6:$C$123,3,0),"0"))/100000</f>
        <v>0</v>
      </c>
      <c r="H279" s="183" t="e">
        <f t="shared" si="25"/>
        <v>#DIV/0!</v>
      </c>
      <c r="I279" s="184">
        <f>(IFERROR(VLOOKUP(D279,[3]prim!$P$6:$Q$353,2,0),"0"))/100000</f>
        <v>0.21216915254237287</v>
      </c>
      <c r="J279" s="185" t="e">
        <f t="shared" si="26"/>
        <v>#DIV/0!</v>
      </c>
      <c r="K279" s="186">
        <f>(IFERROR(VLOOKUP(D279,[3]prim!$X$6:$Y$1048563,2,0),"0"))/100000</f>
        <v>0.21216915254237287</v>
      </c>
      <c r="L279" s="185" t="e">
        <f t="shared" si="27"/>
        <v>#DIV/0!</v>
      </c>
      <c r="M279" s="187" t="e">
        <f t="shared" si="30"/>
        <v>#DIV/0!</v>
      </c>
      <c r="N279" s="188"/>
      <c r="O279" s="188"/>
      <c r="P279" s="228"/>
      <c r="Q279" s="5"/>
      <c r="R279" s="5"/>
      <c r="S279" s="5"/>
      <c r="T279" s="5"/>
      <c r="U279" s="5"/>
    </row>
    <row r="280" spans="1:22" x14ac:dyDescent="0.35">
      <c r="A280" s="6" t="s">
        <v>752</v>
      </c>
      <c r="B280" s="6" t="s">
        <v>753</v>
      </c>
      <c r="C280" s="176"/>
      <c r="D280" s="17">
        <v>364</v>
      </c>
      <c r="E280" s="189"/>
      <c r="F280" s="6">
        <v>0</v>
      </c>
      <c r="G280" s="182">
        <f>(IFERROR(VLOOKUP(C280,'[3]order Subzone'!$A$6:$C$123,3,0),"0"))/100000</f>
        <v>0</v>
      </c>
      <c r="H280" s="183" t="e">
        <f>(G280/E280)</f>
        <v>#DIV/0!</v>
      </c>
      <c r="I280" s="184">
        <f>(IFERROR(VLOOKUP(D280,[3]prim!$P$6:$Q$353,2,0),"0"))/100000</f>
        <v>0.3256159322033898</v>
      </c>
      <c r="J280" s="185" t="e">
        <f>I280/F280</f>
        <v>#DIV/0!</v>
      </c>
      <c r="K280" s="186">
        <f>(IFERROR(VLOOKUP(D280,[3]prim!$X$6:$Y$1048563,2,0),"0"))/100000</f>
        <v>0.3256159322033898</v>
      </c>
      <c r="L280" s="185" t="e">
        <f>(K280/F280)</f>
        <v>#DIV/0!</v>
      </c>
      <c r="M280" s="187" t="e">
        <f t="shared" si="30"/>
        <v>#DIV/0!</v>
      </c>
      <c r="N280" s="188"/>
      <c r="O280" s="188"/>
      <c r="P280" s="228"/>
      <c r="Q280" s="5"/>
      <c r="R280" s="5"/>
      <c r="S280" s="5"/>
      <c r="T280" s="5"/>
      <c r="U280" s="5"/>
    </row>
    <row r="281" spans="1:22" x14ac:dyDescent="0.35">
      <c r="A281" s="6" t="s">
        <v>752</v>
      </c>
      <c r="B281" s="6" t="s">
        <v>753</v>
      </c>
      <c r="C281" s="176"/>
      <c r="D281" s="17">
        <v>382</v>
      </c>
      <c r="E281" s="189"/>
      <c r="F281" s="6">
        <v>0</v>
      </c>
      <c r="G281" s="182">
        <f>(IFERROR(VLOOKUP(C281,'[3]order Subzone'!$A$6:$C$123,3,0),"0"))/100000</f>
        <v>0</v>
      </c>
      <c r="H281" s="183" t="e">
        <f t="shared" si="25"/>
        <v>#DIV/0!</v>
      </c>
      <c r="I281" s="184">
        <f>(IFERROR(VLOOKUP(D281,[3]prim!$P$6:$Q$353,2,0),"0"))/100000</f>
        <v>0.32776220338983053</v>
      </c>
      <c r="J281" s="185" t="e">
        <f t="shared" si="26"/>
        <v>#DIV/0!</v>
      </c>
      <c r="K281" s="186">
        <f>(IFERROR(VLOOKUP(D281,[3]prim!$X$6:$Y$1048563,2,0),"0"))/100000</f>
        <v>0.32776220338983053</v>
      </c>
      <c r="L281" s="185" t="e">
        <f t="shared" si="27"/>
        <v>#DIV/0!</v>
      </c>
      <c r="M281" s="187" t="e">
        <f t="shared" si="30"/>
        <v>#DIV/0!</v>
      </c>
      <c r="N281" s="188"/>
      <c r="O281" s="188"/>
      <c r="P281" s="228"/>
      <c r="Q281" s="5"/>
      <c r="R281" s="5"/>
      <c r="S281" s="5"/>
      <c r="T281" s="5"/>
      <c r="U281" s="5"/>
    </row>
    <row r="282" spans="1:22" x14ac:dyDescent="0.35">
      <c r="A282" s="6" t="s">
        <v>752</v>
      </c>
      <c r="B282" s="6" t="s">
        <v>753</v>
      </c>
      <c r="C282" s="176"/>
      <c r="D282" s="17">
        <v>403</v>
      </c>
      <c r="E282" s="189"/>
      <c r="F282" s="6">
        <v>0</v>
      </c>
      <c r="G282" s="182">
        <f>(IFERROR(VLOOKUP(C282,'[3]order Subzone'!$A$6:$C$123,3,0),"0"))/100000</f>
        <v>0</v>
      </c>
      <c r="H282" s="183" t="e">
        <f t="shared" si="25"/>
        <v>#DIV/0!</v>
      </c>
      <c r="I282" s="184">
        <f>(IFERROR(VLOOKUP(D282,[3]prim!$P$6:$Q$353,2,0),"0"))/100000</f>
        <v>0.10311355932203391</v>
      </c>
      <c r="J282" s="185" t="e">
        <f t="shared" si="26"/>
        <v>#DIV/0!</v>
      </c>
      <c r="K282" s="186">
        <f>(IFERROR(VLOOKUP(D282,[3]prim!$X$6:$Y$1048563,2,0),"0"))/100000</f>
        <v>0.10311355932203391</v>
      </c>
      <c r="L282" s="185" t="e">
        <f t="shared" si="27"/>
        <v>#DIV/0!</v>
      </c>
      <c r="M282" s="187" t="e">
        <f t="shared" si="30"/>
        <v>#DIV/0!</v>
      </c>
      <c r="N282" s="188"/>
      <c r="O282" s="188"/>
      <c r="P282" s="228"/>
      <c r="Q282" s="5"/>
      <c r="R282" s="5"/>
      <c r="S282" s="5"/>
      <c r="T282" s="5"/>
      <c r="U282" s="5"/>
    </row>
    <row r="283" spans="1:22" x14ac:dyDescent="0.35">
      <c r="A283" s="6" t="s">
        <v>752</v>
      </c>
      <c r="B283" s="6" t="s">
        <v>753</v>
      </c>
      <c r="C283" s="176"/>
      <c r="D283" s="17">
        <v>477</v>
      </c>
      <c r="E283" s="189"/>
      <c r="F283" s="6">
        <v>0</v>
      </c>
      <c r="G283" s="182">
        <f>(IFERROR(VLOOKUP(C283,'[3]order Subzone'!$A$6:$C$123,3,0),"0"))/100000</f>
        <v>0</v>
      </c>
      <c r="H283" s="183" t="e">
        <f t="shared" si="25"/>
        <v>#DIV/0!</v>
      </c>
      <c r="I283" s="184">
        <f>(IFERROR(VLOOKUP(D283,[3]prim!$P$6:$Q$353,2,0),"0"))/100000</f>
        <v>0</v>
      </c>
      <c r="J283" s="185" t="e">
        <f t="shared" si="26"/>
        <v>#DIV/0!</v>
      </c>
      <c r="K283" s="186">
        <f>(IFERROR(VLOOKUP(D283,[3]prim!$X$6:$Y$1048563,2,0),"0"))/100000</f>
        <v>0</v>
      </c>
      <c r="L283" s="185" t="e">
        <f t="shared" si="27"/>
        <v>#DIV/0!</v>
      </c>
      <c r="M283" s="187" t="e">
        <f t="shared" si="30"/>
        <v>#DIV/0!</v>
      </c>
      <c r="N283" s="188"/>
      <c r="O283" s="188"/>
      <c r="P283" s="228"/>
      <c r="Q283" s="5"/>
      <c r="R283" s="5"/>
      <c r="S283" s="5"/>
      <c r="T283" s="5"/>
      <c r="U283" s="5"/>
    </row>
    <row r="284" spans="1:22" x14ac:dyDescent="0.35">
      <c r="A284" s="6" t="s">
        <v>752</v>
      </c>
      <c r="B284" s="6" t="s">
        <v>753</v>
      </c>
      <c r="C284" s="176">
        <v>344</v>
      </c>
      <c r="D284" s="17">
        <v>238</v>
      </c>
      <c r="E284" s="189">
        <v>3.5</v>
      </c>
      <c r="F284" s="6">
        <v>1</v>
      </c>
      <c r="G284" s="182">
        <f>(IFERROR(VLOOKUP(C284,'[3]order Subzone'!$A$6:$C$123,3,0),"0"))/100000</f>
        <v>3.5447554999999884</v>
      </c>
      <c r="H284" s="183">
        <f t="shared" si="25"/>
        <v>1.0127872857142823</v>
      </c>
      <c r="I284" s="184">
        <f>(IFERROR(VLOOKUP(D284,[3]prim!$P$6:$Q$353,2,0),"0"))/100000</f>
        <v>1.8822844067796607</v>
      </c>
      <c r="J284" s="185">
        <f t="shared" si="26"/>
        <v>1.8822844067796607</v>
      </c>
      <c r="K284" s="186">
        <f>(IFERROR(VLOOKUP(D284,[3]prim!$X$6:$Y$1048563,2,0),"0"))/100000</f>
        <v>1.8822844067796607</v>
      </c>
      <c r="L284" s="185">
        <f t="shared" si="27"/>
        <v>1.8822844067796607</v>
      </c>
      <c r="M284" s="187" t="str">
        <f t="shared" si="30"/>
        <v>2000</v>
      </c>
      <c r="N284" s="188"/>
      <c r="O284" s="188"/>
      <c r="P284" s="228"/>
      <c r="Q284" s="5">
        <f>IFERROR(VLOOKUP(C284,'[3]order Subzone'!$BE$5:$BG$209,3,0),"0")</f>
        <v>6</v>
      </c>
      <c r="R284" s="5">
        <f>IFERROR(VLOOKUP(C284,'[3]order Subzone'!$BP$5:$BR$242,3,0),"0")</f>
        <v>236</v>
      </c>
      <c r="S284" s="5"/>
      <c r="T284" s="5" t="str">
        <f>IF(R284&gt;=144,"2000",IF(R284&gt;=132,"1500",IF(R284&gt;=120,"750",0)))</f>
        <v>2000</v>
      </c>
      <c r="U284" s="5">
        <f t="shared" si="28"/>
        <v>4000</v>
      </c>
      <c r="V284" t="str">
        <f>VLOOKUP(C284,[5]Sheet1!A$5:B$162,2,0)</f>
        <v>UG86</v>
      </c>
    </row>
    <row r="285" spans="1:22" x14ac:dyDescent="0.35">
      <c r="A285" s="6" t="s">
        <v>752</v>
      </c>
      <c r="B285" s="6" t="s">
        <v>753</v>
      </c>
      <c r="C285" s="176"/>
      <c r="D285" s="17">
        <v>274</v>
      </c>
      <c r="E285" s="189"/>
      <c r="F285" s="6">
        <v>1</v>
      </c>
      <c r="G285" s="182">
        <f>(IFERROR(VLOOKUP(C285,'[3]order Subzone'!$A$6:$C$123,3,0),"0"))/100000</f>
        <v>0</v>
      </c>
      <c r="H285" s="183" t="e">
        <f t="shared" si="25"/>
        <v>#DIV/0!</v>
      </c>
      <c r="I285" s="184">
        <f>(IFERROR(VLOOKUP(D285,[3]prim!$P$6:$Q$353,2,0),"0"))/100000</f>
        <v>2.0174579661016954</v>
      </c>
      <c r="J285" s="185">
        <f t="shared" si="26"/>
        <v>2.0174579661016954</v>
      </c>
      <c r="K285" s="186">
        <f>(IFERROR(VLOOKUP(D285,[3]prim!$X$6:$Y$1048563,2,0),"0"))/100000</f>
        <v>2.0174579661016954</v>
      </c>
      <c r="L285" s="185">
        <f t="shared" si="27"/>
        <v>2.0174579661016954</v>
      </c>
      <c r="M285" s="187" t="e">
        <f t="shared" si="30"/>
        <v>#DIV/0!</v>
      </c>
      <c r="N285" s="188">
        <f>IF(J285 &gt;= 50%,  (I285) * 0.0075, 0)*10^5</f>
        <v>1513.0934745762713</v>
      </c>
      <c r="O285" s="188">
        <f>IF(L285 &gt;= 100%,  (K285) * 0.01, 0)*10^5</f>
        <v>2017.4579661016955</v>
      </c>
      <c r="P285" s="228">
        <f t="shared" ref="P285" si="31">SUBTOTAL(9,N285:O285)</f>
        <v>3530.5514406779666</v>
      </c>
      <c r="Q285" s="5"/>
      <c r="R285" s="5"/>
      <c r="S285" s="5"/>
      <c r="T285" s="5"/>
      <c r="U285" s="5"/>
    </row>
    <row r="286" spans="1:22" x14ac:dyDescent="0.35">
      <c r="A286" s="6" t="s">
        <v>752</v>
      </c>
      <c r="B286" s="6" t="s">
        <v>753</v>
      </c>
      <c r="C286" s="176"/>
      <c r="D286" s="17">
        <v>398</v>
      </c>
      <c r="E286" s="189"/>
      <c r="F286" s="6">
        <v>1</v>
      </c>
      <c r="G286" s="182">
        <f>(IFERROR(VLOOKUP(C286,'[3]order Subzone'!$A$6:$C$123,3,0),"0"))/100000</f>
        <v>0</v>
      </c>
      <c r="H286" s="183" t="e">
        <f t="shared" si="25"/>
        <v>#DIV/0!</v>
      </c>
      <c r="I286" s="184">
        <f>(IFERROR(VLOOKUP(D286,[3]prim!$P$6:$Q$353,2,0),"0"))/100000</f>
        <v>6.5902372881355933E-2</v>
      </c>
      <c r="J286" s="185">
        <f t="shared" si="26"/>
        <v>6.5902372881355933E-2</v>
      </c>
      <c r="K286" s="186">
        <f>(IFERROR(VLOOKUP(D286,[3]prim!$X$6:$Y$1048563,2,0),"0"))/100000</f>
        <v>6.5902372881355933E-2</v>
      </c>
      <c r="L286" s="185">
        <f t="shared" si="27"/>
        <v>6.5902372881355933E-2</v>
      </c>
      <c r="M286" s="187" t="e">
        <f t="shared" si="30"/>
        <v>#DIV/0!</v>
      </c>
      <c r="N286" s="188"/>
      <c r="O286" s="188"/>
      <c r="P286" s="228"/>
      <c r="Q286" s="5"/>
      <c r="R286" s="5"/>
      <c r="S286" s="5"/>
      <c r="T286" s="5"/>
      <c r="U286" s="5"/>
    </row>
    <row r="287" spans="1:22" x14ac:dyDescent="0.35">
      <c r="A287" s="6" t="s">
        <v>752</v>
      </c>
      <c r="B287" s="6" t="s">
        <v>753</v>
      </c>
      <c r="C287" s="176"/>
      <c r="D287" s="17">
        <v>399</v>
      </c>
      <c r="E287" s="189"/>
      <c r="F287" s="6">
        <v>0.1</v>
      </c>
      <c r="G287" s="182">
        <f>(IFERROR(VLOOKUP(C287,'[3]order Subzone'!$A$6:$C$123,3,0),"0"))/100000</f>
        <v>0</v>
      </c>
      <c r="H287" s="183" t="e">
        <f t="shared" si="25"/>
        <v>#DIV/0!</v>
      </c>
      <c r="I287" s="184">
        <f>(IFERROR(VLOOKUP(D287,[3]prim!$P$6:$Q$353,2,0),"0"))/100000</f>
        <v>0.1315791525423729</v>
      </c>
      <c r="J287" s="185">
        <f t="shared" si="26"/>
        <v>1.3157915254237289</v>
      </c>
      <c r="K287" s="186">
        <f>(IFERROR(VLOOKUP(D287,[3]prim!$X$6:$Y$1048563,2,0),"0"))/100000</f>
        <v>0.1315791525423729</v>
      </c>
      <c r="L287" s="185">
        <f t="shared" si="27"/>
        <v>1.3157915254237289</v>
      </c>
      <c r="M287" s="187" t="e">
        <f t="shared" si="30"/>
        <v>#DIV/0!</v>
      </c>
      <c r="N287" s="188"/>
      <c r="O287" s="188"/>
      <c r="P287" s="228"/>
      <c r="Q287" s="5"/>
      <c r="R287" s="5"/>
      <c r="S287" s="5"/>
      <c r="T287" s="5"/>
      <c r="U287" s="5"/>
    </row>
    <row r="288" spans="1:22" x14ac:dyDescent="0.35">
      <c r="A288" s="6" t="s">
        <v>752</v>
      </c>
      <c r="B288" s="6" t="s">
        <v>753</v>
      </c>
      <c r="C288" s="176"/>
      <c r="D288" s="17">
        <v>505</v>
      </c>
      <c r="E288" s="189"/>
      <c r="F288" s="6">
        <v>0.1</v>
      </c>
      <c r="G288" s="182">
        <f>(IFERROR(VLOOKUP(C288,'[3]order Subzone'!$A$6:$C$123,3,0),"0"))/100000</f>
        <v>0</v>
      </c>
      <c r="H288" s="183" t="e">
        <f t="shared" si="25"/>
        <v>#DIV/0!</v>
      </c>
      <c r="I288" s="184">
        <f>(IFERROR(VLOOKUP(D288,[3]prim!$P$6:$Q$353,2,0),"0"))/100000</f>
        <v>9.9849830508474582E-2</v>
      </c>
      <c r="J288" s="185">
        <f t="shared" si="26"/>
        <v>0.9984983050847458</v>
      </c>
      <c r="K288" s="186">
        <f>(IFERROR(VLOOKUP(D288,[3]prim!$X$6:$Y$1048563,2,0),"0"))/100000</f>
        <v>9.9849830508474582E-2</v>
      </c>
      <c r="L288" s="185">
        <f t="shared" si="27"/>
        <v>0.9984983050847458</v>
      </c>
      <c r="M288" s="187" t="e">
        <f t="shared" si="30"/>
        <v>#DIV/0!</v>
      </c>
      <c r="N288" s="188"/>
      <c r="O288" s="188"/>
      <c r="P288" s="228"/>
      <c r="Q288" s="5"/>
      <c r="R288" s="5"/>
      <c r="S288" s="5"/>
      <c r="T288" s="5"/>
      <c r="U288" s="5"/>
    </row>
    <row r="289" spans="1:22" x14ac:dyDescent="0.35">
      <c r="A289" s="6" t="s">
        <v>752</v>
      </c>
      <c r="B289" s="6" t="s">
        <v>753</v>
      </c>
      <c r="C289" s="176"/>
      <c r="D289" s="17">
        <v>528</v>
      </c>
      <c r="E289" s="189"/>
      <c r="F289" s="6">
        <v>0.1</v>
      </c>
      <c r="G289" s="182">
        <f>(IFERROR(VLOOKUP(C289,'[3]order Subzone'!$A$6:$C$123,3,0),"0"))/100000</f>
        <v>0</v>
      </c>
      <c r="H289" s="183" t="e">
        <f t="shared" si="25"/>
        <v>#DIV/0!</v>
      </c>
      <c r="I289" s="184">
        <f>(IFERROR(VLOOKUP(D289,[3]prim!$P$6:$Q$353,2,0),"0"))/100000</f>
        <v>7.3810423728813565E-2</v>
      </c>
      <c r="J289" s="185">
        <f t="shared" si="26"/>
        <v>0.73810423728813557</v>
      </c>
      <c r="K289" s="186">
        <f>(IFERROR(VLOOKUP(D289,[3]prim!$X$6:$Y$1048563,2,0),"0"))/100000</f>
        <v>7.3810423728813565E-2</v>
      </c>
      <c r="L289" s="185">
        <f t="shared" si="27"/>
        <v>0.73810423728813557</v>
      </c>
      <c r="M289" s="187" t="e">
        <f t="shared" si="30"/>
        <v>#DIV/0!</v>
      </c>
      <c r="N289" s="188"/>
      <c r="O289" s="188"/>
      <c r="P289" s="228"/>
      <c r="Q289" s="5"/>
      <c r="R289" s="5"/>
      <c r="S289" s="5"/>
      <c r="T289" s="5"/>
      <c r="U289" s="5"/>
    </row>
    <row r="290" spans="1:22" x14ac:dyDescent="0.35">
      <c r="A290" s="6" t="s">
        <v>752</v>
      </c>
      <c r="B290" s="6" t="s">
        <v>753</v>
      </c>
      <c r="C290" s="176"/>
      <c r="D290" s="17">
        <v>541</v>
      </c>
      <c r="E290" s="189"/>
      <c r="F290" s="6">
        <v>0</v>
      </c>
      <c r="G290" s="182">
        <f>(IFERROR(VLOOKUP(C290,'[3]order Subzone'!$A$6:$C$123,3,0),"0"))/100000</f>
        <v>0</v>
      </c>
      <c r="H290" s="183" t="e">
        <f>(G290/E290)</f>
        <v>#DIV/0!</v>
      </c>
      <c r="I290" s="184">
        <f>(IFERROR(VLOOKUP(D290,[3]prim!$P$6:$Q$353,2,0),"0"))/100000</f>
        <v>0</v>
      </c>
      <c r="J290" s="185" t="e">
        <f>I290/F290</f>
        <v>#DIV/0!</v>
      </c>
      <c r="K290" s="186">
        <f>(IFERROR(VLOOKUP(D290,[3]prim!$X$6:$Y$1048563,2,0),"0"))/100000</f>
        <v>0</v>
      </c>
      <c r="L290" s="185" t="e">
        <f>(K290/F290)</f>
        <v>#DIV/0!</v>
      </c>
      <c r="M290" s="187" t="e">
        <f t="shared" si="30"/>
        <v>#DIV/0!</v>
      </c>
      <c r="N290" s="188"/>
      <c r="O290" s="188"/>
      <c r="P290" s="228"/>
      <c r="Q290" s="5"/>
      <c r="R290" s="5"/>
      <c r="S290" s="5"/>
      <c r="T290" s="5"/>
      <c r="U290" s="5"/>
    </row>
    <row r="291" spans="1:22" x14ac:dyDescent="0.35">
      <c r="A291" s="6" t="s">
        <v>752</v>
      </c>
      <c r="B291" s="6" t="s">
        <v>753</v>
      </c>
      <c r="C291" s="176"/>
      <c r="D291" s="17">
        <v>684</v>
      </c>
      <c r="E291" s="189"/>
      <c r="F291" s="6">
        <v>0</v>
      </c>
      <c r="G291" s="182">
        <f>(IFERROR(VLOOKUP(C291,'[3]order Subzone'!$A$6:$C$123,3,0),"0"))/100000</f>
        <v>0</v>
      </c>
      <c r="H291" s="183" t="e">
        <f t="shared" si="25"/>
        <v>#DIV/0!</v>
      </c>
      <c r="I291" s="184">
        <f>(IFERROR(VLOOKUP(D291,[3]prim!$P$6:$Q$353,2,0),"0"))/100000</f>
        <v>0.13180474576271187</v>
      </c>
      <c r="J291" s="185" t="e">
        <f t="shared" si="26"/>
        <v>#DIV/0!</v>
      </c>
      <c r="K291" s="186">
        <f>(IFERROR(VLOOKUP(D291,[3]prim!$X$6:$Y$1048563,2,0),"0"))/100000</f>
        <v>0.13180474576271187</v>
      </c>
      <c r="L291" s="185" t="e">
        <f t="shared" si="27"/>
        <v>#DIV/0!</v>
      </c>
      <c r="M291" s="187" t="e">
        <f t="shared" si="30"/>
        <v>#DIV/0!</v>
      </c>
      <c r="N291" s="188"/>
      <c r="O291" s="188"/>
      <c r="P291" s="228"/>
      <c r="Q291" s="5"/>
      <c r="R291" s="5"/>
      <c r="S291" s="5"/>
      <c r="T291" s="5"/>
      <c r="U291" s="5"/>
    </row>
    <row r="292" spans="1:22" x14ac:dyDescent="0.35">
      <c r="A292" s="6" t="s">
        <v>752</v>
      </c>
      <c r="B292" s="6" t="s">
        <v>753</v>
      </c>
      <c r="C292" s="176"/>
      <c r="D292" s="17">
        <v>280</v>
      </c>
      <c r="E292" s="189">
        <v>2.6</v>
      </c>
      <c r="F292" s="6">
        <v>2.1800000000000002</v>
      </c>
      <c r="G292" s="182">
        <f>(IFERROR(VLOOKUP(C292,'[3]order Subzone'!$A$6:$C$123,3,0),"0"))/100000</f>
        <v>0</v>
      </c>
      <c r="H292" s="183">
        <f t="shared" si="25"/>
        <v>0</v>
      </c>
      <c r="I292" s="184">
        <f>(IFERROR(VLOOKUP(D292,[3]prim!$P$6:$Q$353,2,0),"0"))/100000</f>
        <v>1.5159046610169493</v>
      </c>
      <c r="J292" s="185">
        <f t="shared" si="26"/>
        <v>0.69536911055823358</v>
      </c>
      <c r="K292" s="186">
        <f>(IFERROR(VLOOKUP(D292,[3]prim!$X$6:$Y$1048563,2,0),"0"))/100000</f>
        <v>1.5159046610169493</v>
      </c>
      <c r="L292" s="185">
        <f t="shared" si="27"/>
        <v>0.69536911055823358</v>
      </c>
      <c r="M292" s="187" t="b">
        <f t="shared" si="30"/>
        <v>0</v>
      </c>
      <c r="N292" s="188"/>
      <c r="O292" s="188"/>
      <c r="P292" s="228"/>
      <c r="Q292" s="5"/>
      <c r="R292" s="5"/>
      <c r="S292" s="5"/>
      <c r="T292" s="5"/>
      <c r="U292" s="5"/>
    </row>
    <row r="293" spans="1:22" x14ac:dyDescent="0.35">
      <c r="A293" s="6" t="s">
        <v>752</v>
      </c>
      <c r="B293" s="6" t="s">
        <v>753</v>
      </c>
      <c r="C293" s="176">
        <v>1125</v>
      </c>
      <c r="D293" s="17">
        <v>230</v>
      </c>
      <c r="E293" s="189">
        <v>2.8</v>
      </c>
      <c r="F293" s="6">
        <v>1</v>
      </c>
      <c r="G293" s="182">
        <f>(IFERROR(VLOOKUP(C293,'[3]order Subzone'!$A$6:$C$123,3,0),"0"))/100000</f>
        <v>2.8201665999999985</v>
      </c>
      <c r="H293" s="183">
        <f t="shared" si="25"/>
        <v>1.0072023571428568</v>
      </c>
      <c r="I293" s="184">
        <f>(IFERROR(VLOOKUP(D293,[3]prim!$P$6:$Q$353,2,0),"0"))/100000</f>
        <v>0.96377754237288127</v>
      </c>
      <c r="J293" s="185">
        <f t="shared" si="26"/>
        <v>0.96377754237288127</v>
      </c>
      <c r="K293" s="186">
        <f>(IFERROR(VLOOKUP(D293,[3]prim!$X$6:$Y$1048563,2,0),"0"))/100000</f>
        <v>0.96377754237288127</v>
      </c>
      <c r="L293" s="185">
        <f t="shared" si="27"/>
        <v>0.96377754237288127</v>
      </c>
      <c r="M293" s="187" t="str">
        <f t="shared" si="30"/>
        <v>2000</v>
      </c>
      <c r="N293" s="188"/>
      <c r="O293" s="188"/>
      <c r="P293" s="228"/>
      <c r="Q293" s="5">
        <f>IFERROR(VLOOKUP(C293,'[3]order Subzone'!$BE$5:$BG$209,3,0),"0")</f>
        <v>1</v>
      </c>
      <c r="R293" s="5">
        <f>IFERROR(VLOOKUP(C293,'[3]order Subzone'!$BP$5:$BR$242,3,0),"0")</f>
        <v>202</v>
      </c>
      <c r="S293" s="5"/>
      <c r="T293" s="5" t="str">
        <f>IF(R293&gt;=144,"2000",IF(R293&gt;=132,"1500",IF(R293&gt;=120,"750",0)))</f>
        <v>2000</v>
      </c>
      <c r="U293" s="5">
        <f t="shared" si="28"/>
        <v>4000</v>
      </c>
      <c r="V293" t="str">
        <f>VLOOKUP(C293,[5]Sheet1!A$5:B$162,2,0)</f>
        <v>UG192</v>
      </c>
    </row>
    <row r="294" spans="1:22" x14ac:dyDescent="0.35">
      <c r="A294" s="6" t="s">
        <v>752</v>
      </c>
      <c r="B294" s="6" t="s">
        <v>753</v>
      </c>
      <c r="C294" s="176"/>
      <c r="D294" s="17">
        <v>264</v>
      </c>
      <c r="E294" s="189"/>
      <c r="F294" s="6">
        <v>0.5</v>
      </c>
      <c r="G294" s="182">
        <f>(IFERROR(VLOOKUP(C294,'[3]order Subzone'!$A$6:$C$123,3,0),"0"))/100000</f>
        <v>0</v>
      </c>
      <c r="H294" s="183" t="e">
        <f t="shared" si="25"/>
        <v>#DIV/0!</v>
      </c>
      <c r="I294" s="184">
        <f>(IFERROR(VLOOKUP(D294,[3]prim!$P$6:$Q$353,2,0),"0"))/100000</f>
        <v>0.22344381355932205</v>
      </c>
      <c r="J294" s="185">
        <f t="shared" si="26"/>
        <v>0.4468876271186441</v>
      </c>
      <c r="K294" s="186">
        <f>(IFERROR(VLOOKUP(D294,[3]prim!$X$6:$Y$1048563,2,0),"0"))/100000</f>
        <v>0.22344381355932205</v>
      </c>
      <c r="L294" s="185">
        <f t="shared" si="27"/>
        <v>0.4468876271186441</v>
      </c>
      <c r="M294" s="187" t="e">
        <f t="shared" si="30"/>
        <v>#DIV/0!</v>
      </c>
      <c r="N294" s="188"/>
      <c r="O294" s="188"/>
      <c r="P294" s="228"/>
      <c r="Q294" s="5"/>
      <c r="R294" s="5"/>
      <c r="S294" s="5"/>
      <c r="T294" s="5"/>
      <c r="U294" s="5"/>
    </row>
    <row r="295" spans="1:22" x14ac:dyDescent="0.35">
      <c r="A295" s="6" t="s">
        <v>752</v>
      </c>
      <c r="B295" s="6" t="s">
        <v>753</v>
      </c>
      <c r="C295" s="176"/>
      <c r="D295" s="17">
        <v>279</v>
      </c>
      <c r="E295" s="189"/>
      <c r="F295" s="6">
        <v>0.4</v>
      </c>
      <c r="G295" s="182">
        <f>(IFERROR(VLOOKUP(C295,'[3]order Subzone'!$A$6:$C$123,3,0),"0"))/100000</f>
        <v>0</v>
      </c>
      <c r="H295" s="183" t="e">
        <f t="shared" si="25"/>
        <v>#DIV/0!</v>
      </c>
      <c r="I295" s="184">
        <f>(IFERROR(VLOOKUP(D295,[3]prim!$P$6:$Q$353,2,0),"0"))/100000</f>
        <v>6.5902372881355933E-2</v>
      </c>
      <c r="J295" s="185">
        <f t="shared" si="26"/>
        <v>0.16475593220338983</v>
      </c>
      <c r="K295" s="186">
        <f>(IFERROR(VLOOKUP(D295,[3]prim!$X$6:$Y$1048563,2,0),"0"))/100000</f>
        <v>6.5902372881355933E-2</v>
      </c>
      <c r="L295" s="185">
        <f t="shared" si="27"/>
        <v>0.16475593220338983</v>
      </c>
      <c r="M295" s="187" t="e">
        <f t="shared" si="30"/>
        <v>#DIV/0!</v>
      </c>
      <c r="N295" s="188"/>
      <c r="O295" s="188"/>
      <c r="P295" s="228"/>
      <c r="Q295" s="5"/>
      <c r="R295" s="5"/>
      <c r="S295" s="5"/>
      <c r="T295" s="5"/>
      <c r="U295" s="5"/>
    </row>
    <row r="296" spans="1:22" x14ac:dyDescent="0.35">
      <c r="A296" s="6" t="s">
        <v>752</v>
      </c>
      <c r="B296" s="6" t="s">
        <v>753</v>
      </c>
      <c r="C296" s="176"/>
      <c r="D296" s="17">
        <v>281</v>
      </c>
      <c r="E296" s="189"/>
      <c r="F296" s="6">
        <v>0.5</v>
      </c>
      <c r="G296" s="182">
        <f>(IFERROR(VLOOKUP(C296,'[3]order Subzone'!$A$6:$C$123,3,0),"0"))/100000</f>
        <v>0</v>
      </c>
      <c r="H296" s="183" t="e">
        <f t="shared" si="25"/>
        <v>#DIV/0!</v>
      </c>
      <c r="I296" s="184">
        <f>(IFERROR(VLOOKUP(D296,[3]prim!$P$6:$Q$353,2,0),"0"))/100000</f>
        <v>0.21401847457627127</v>
      </c>
      <c r="J296" s="185">
        <f t="shared" si="26"/>
        <v>0.42803694915254253</v>
      </c>
      <c r="K296" s="186">
        <f>(IFERROR(VLOOKUP(D296,[3]prim!$X$6:$Y$1048563,2,0),"0"))/100000</f>
        <v>0.21401847457627127</v>
      </c>
      <c r="L296" s="185">
        <f t="shared" si="27"/>
        <v>0.42803694915254253</v>
      </c>
      <c r="M296" s="187" t="e">
        <f t="shared" si="30"/>
        <v>#DIV/0!</v>
      </c>
      <c r="N296" s="188"/>
      <c r="O296" s="188"/>
      <c r="P296" s="228"/>
      <c r="Q296" s="5"/>
      <c r="R296" s="5"/>
      <c r="S296" s="5"/>
      <c r="T296" s="5"/>
      <c r="U296" s="5"/>
    </row>
    <row r="297" spans="1:22" x14ac:dyDescent="0.35">
      <c r="A297" s="6" t="s">
        <v>752</v>
      </c>
      <c r="B297" s="6" t="s">
        <v>753</v>
      </c>
      <c r="C297" s="176"/>
      <c r="D297" s="17">
        <v>282</v>
      </c>
      <c r="E297" s="189"/>
      <c r="F297" s="6">
        <v>0</v>
      </c>
      <c r="G297" s="182">
        <f>(IFERROR(VLOOKUP(C297,'[3]order Subzone'!$A$6:$C$123,3,0),"0"))/100000</f>
        <v>0</v>
      </c>
      <c r="H297" s="183" t="e">
        <f t="shared" si="25"/>
        <v>#DIV/0!</v>
      </c>
      <c r="I297" s="184">
        <f>(IFERROR(VLOOKUP(D297,[3]prim!$P$6:$Q$353,2,0),"0"))/100000</f>
        <v>0</v>
      </c>
      <c r="J297" s="185" t="e">
        <f t="shared" si="26"/>
        <v>#DIV/0!</v>
      </c>
      <c r="K297" s="186">
        <f>(IFERROR(VLOOKUP(D297,[3]prim!$X$6:$Y$1048563,2,0),"0"))/100000</f>
        <v>0</v>
      </c>
      <c r="L297" s="185" t="e">
        <f t="shared" si="27"/>
        <v>#DIV/0!</v>
      </c>
      <c r="M297" s="187" t="e">
        <f t="shared" si="30"/>
        <v>#DIV/0!</v>
      </c>
      <c r="N297" s="188"/>
      <c r="O297" s="188"/>
      <c r="P297" s="228"/>
      <c r="Q297" s="5"/>
      <c r="R297" s="5"/>
      <c r="S297" s="5"/>
      <c r="T297" s="5"/>
      <c r="U297" s="5"/>
    </row>
    <row r="298" spans="1:22" x14ac:dyDescent="0.35">
      <c r="A298" s="6" t="s">
        <v>752</v>
      </c>
      <c r="B298" s="6" t="s">
        <v>753</v>
      </c>
      <c r="C298" s="176"/>
      <c r="D298" s="17">
        <v>384</v>
      </c>
      <c r="E298" s="189"/>
      <c r="F298" s="6">
        <v>0</v>
      </c>
      <c r="G298" s="182">
        <f>(IFERROR(VLOOKUP(C298,'[3]order Subzone'!$A$6:$C$123,3,0),"0"))/100000</f>
        <v>0</v>
      </c>
      <c r="H298" s="183" t="e">
        <f t="shared" si="25"/>
        <v>#DIV/0!</v>
      </c>
      <c r="I298" s="184">
        <f>(IFERROR(VLOOKUP(D298,[3]prim!$P$6:$Q$353,2,0),"0"))/100000</f>
        <v>0.13180474576271187</v>
      </c>
      <c r="J298" s="185" t="e">
        <f t="shared" si="26"/>
        <v>#DIV/0!</v>
      </c>
      <c r="K298" s="186">
        <f>(IFERROR(VLOOKUP(D298,[3]prim!$X$6:$Y$1048563,2,0),"0"))/100000</f>
        <v>0.13180474576271187</v>
      </c>
      <c r="L298" s="185" t="e">
        <f t="shared" si="27"/>
        <v>#DIV/0!</v>
      </c>
      <c r="M298" s="187" t="e">
        <f t="shared" si="30"/>
        <v>#DIV/0!</v>
      </c>
      <c r="N298" s="188"/>
      <c r="O298" s="188"/>
      <c r="P298" s="228"/>
      <c r="Q298" s="5"/>
      <c r="R298" s="5"/>
      <c r="S298" s="5"/>
      <c r="T298" s="5"/>
      <c r="U298" s="5"/>
    </row>
    <row r="299" spans="1:22" x14ac:dyDescent="0.35">
      <c r="A299" s="6" t="s">
        <v>752</v>
      </c>
      <c r="B299" s="6" t="s">
        <v>753</v>
      </c>
      <c r="C299" s="176"/>
      <c r="D299" s="17">
        <v>385</v>
      </c>
      <c r="E299" s="189"/>
      <c r="F299" s="6">
        <v>0</v>
      </c>
      <c r="G299" s="182">
        <f>(IFERROR(VLOOKUP(C299,'[3]order Subzone'!$A$6:$C$123,3,0),"0"))/100000</f>
        <v>0</v>
      </c>
      <c r="H299" s="183" t="e">
        <f t="shared" si="25"/>
        <v>#DIV/0!</v>
      </c>
      <c r="I299" s="184">
        <f>(IFERROR(VLOOKUP(D299,[3]prim!$P$6:$Q$353,2,0),"0"))/100000</f>
        <v>0</v>
      </c>
      <c r="J299" s="185" t="e">
        <f t="shared" si="26"/>
        <v>#DIV/0!</v>
      </c>
      <c r="K299" s="186">
        <f>(IFERROR(VLOOKUP(D299,[3]prim!$X$6:$Y$1048563,2,0),"0"))/100000</f>
        <v>0</v>
      </c>
      <c r="L299" s="185" t="e">
        <f t="shared" si="27"/>
        <v>#DIV/0!</v>
      </c>
      <c r="M299" s="187" t="e">
        <f t="shared" si="30"/>
        <v>#DIV/0!</v>
      </c>
      <c r="N299" s="188"/>
      <c r="O299" s="188"/>
      <c r="P299" s="228"/>
      <c r="Q299" s="5"/>
      <c r="R299" s="5"/>
      <c r="S299" s="5"/>
      <c r="T299" s="5"/>
      <c r="U299" s="5"/>
    </row>
    <row r="300" spans="1:22" x14ac:dyDescent="0.35">
      <c r="A300" s="6" t="s">
        <v>752</v>
      </c>
      <c r="B300" s="6" t="s">
        <v>753</v>
      </c>
      <c r="C300" s="176"/>
      <c r="D300" s="17">
        <v>396</v>
      </c>
      <c r="E300" s="189"/>
      <c r="F300" s="6">
        <v>0.08</v>
      </c>
      <c r="G300" s="182">
        <f>(IFERROR(VLOOKUP(C300,'[3]order Subzone'!$A$6:$C$123,3,0),"0"))/100000</f>
        <v>0</v>
      </c>
      <c r="H300" s="183" t="e">
        <f t="shared" si="25"/>
        <v>#DIV/0!</v>
      </c>
      <c r="I300" s="184">
        <f>(IFERROR(VLOOKUP(D300,[3]prim!$P$6:$Q$353,2,0),"0"))/100000</f>
        <v>0.41614881355932198</v>
      </c>
      <c r="J300" s="185">
        <f t="shared" si="26"/>
        <v>5.2018601694915247</v>
      </c>
      <c r="K300" s="186">
        <f>(IFERROR(VLOOKUP(D300,[3]prim!$X$6:$Y$1048563,2,0),"0"))/100000</f>
        <v>0.41614881355932198</v>
      </c>
      <c r="L300" s="185">
        <f t="shared" si="27"/>
        <v>5.2018601694915247</v>
      </c>
      <c r="M300" s="187" t="e">
        <f t="shared" si="30"/>
        <v>#DIV/0!</v>
      </c>
      <c r="N300" s="188"/>
      <c r="O300" s="188"/>
      <c r="P300" s="228"/>
      <c r="Q300" s="5"/>
      <c r="R300" s="5"/>
      <c r="S300" s="5"/>
      <c r="T300" s="5"/>
      <c r="U300" s="5"/>
    </row>
    <row r="301" spans="1:22" x14ac:dyDescent="0.35">
      <c r="A301" s="6" t="s">
        <v>752</v>
      </c>
      <c r="B301" s="6" t="s">
        <v>753</v>
      </c>
      <c r="C301" s="176">
        <v>701</v>
      </c>
      <c r="D301" s="17">
        <v>330</v>
      </c>
      <c r="E301" s="189">
        <v>3</v>
      </c>
      <c r="F301" s="6">
        <v>0</v>
      </c>
      <c r="G301" s="182">
        <f>(IFERROR(VLOOKUP(C301,'[3]order Subzone'!$A$6:$C$123,3,0),"0"))/100000</f>
        <v>0</v>
      </c>
      <c r="H301" s="183">
        <f t="shared" si="25"/>
        <v>0</v>
      </c>
      <c r="I301" s="184">
        <f>(IFERROR(VLOOKUP(D301,[3]prim!$P$6:$Q$353,2,0),"0"))/100000</f>
        <v>0.13972881355932204</v>
      </c>
      <c r="J301" s="185" t="e">
        <f t="shared" si="26"/>
        <v>#DIV/0!</v>
      </c>
      <c r="K301" s="186">
        <f>(IFERROR(VLOOKUP(D301,[3]prim!$X$6:$Y$1048563,2,0),"0"))/100000</f>
        <v>0.13972881355932204</v>
      </c>
      <c r="L301" s="185" t="e">
        <f t="shared" si="27"/>
        <v>#DIV/0!</v>
      </c>
      <c r="M301" s="187" t="b">
        <f t="shared" si="30"/>
        <v>0</v>
      </c>
      <c r="N301" s="188"/>
      <c r="O301" s="188"/>
      <c r="P301" s="228"/>
      <c r="Q301" s="5"/>
      <c r="R301" s="5"/>
      <c r="S301" s="5"/>
      <c r="T301" s="5"/>
      <c r="U301" s="5"/>
    </row>
    <row r="302" spans="1:22" x14ac:dyDescent="0.35">
      <c r="A302" s="6" t="s">
        <v>752</v>
      </c>
      <c r="B302" s="6" t="s">
        <v>753</v>
      </c>
      <c r="C302" s="176"/>
      <c r="D302" s="17">
        <v>438</v>
      </c>
      <c r="E302" s="189"/>
      <c r="F302" s="6">
        <v>0</v>
      </c>
      <c r="G302" s="182">
        <f>(IFERROR(VLOOKUP(C302,'[3]order Subzone'!$A$6:$C$123,3,0),"0"))/100000</f>
        <v>0</v>
      </c>
      <c r="H302" s="183" t="e">
        <f t="shared" si="25"/>
        <v>#DIV/0!</v>
      </c>
      <c r="I302" s="184">
        <f>(IFERROR(VLOOKUP(D302,[3]prim!$P$6:$Q$353,2,0),"0"))/100000</f>
        <v>0</v>
      </c>
      <c r="J302" s="185" t="e">
        <f t="shared" si="26"/>
        <v>#DIV/0!</v>
      </c>
      <c r="K302" s="186">
        <f>(IFERROR(VLOOKUP(D302,[3]prim!$X$6:$Y$1048563,2,0),"0"))/100000</f>
        <v>0</v>
      </c>
      <c r="L302" s="185" t="e">
        <f t="shared" si="27"/>
        <v>#DIV/0!</v>
      </c>
      <c r="M302" s="187" t="e">
        <f t="shared" si="30"/>
        <v>#DIV/0!</v>
      </c>
      <c r="N302" s="188"/>
      <c r="O302" s="188"/>
      <c r="P302" s="228"/>
      <c r="Q302" s="5"/>
      <c r="R302" s="5"/>
      <c r="S302" s="5"/>
      <c r="T302" s="5"/>
      <c r="U302" s="5"/>
    </row>
    <row r="303" spans="1:22" x14ac:dyDescent="0.35">
      <c r="A303" s="6" t="s">
        <v>752</v>
      </c>
      <c r="B303" s="6" t="s">
        <v>753</v>
      </c>
      <c r="C303" s="176"/>
      <c r="D303" s="17">
        <v>440</v>
      </c>
      <c r="E303" s="189"/>
      <c r="F303" s="6">
        <v>1.4</v>
      </c>
      <c r="G303" s="182">
        <f>(IFERROR(VLOOKUP(C303,'[3]order Subzone'!$A$6:$C$123,3,0),"0"))/100000</f>
        <v>0</v>
      </c>
      <c r="H303" s="183" t="e">
        <f t="shared" si="25"/>
        <v>#DIV/0!</v>
      </c>
      <c r="I303" s="184">
        <f>(IFERROR(VLOOKUP(D303,[3]prim!$P$6:$Q$353,2,0),"0"))/100000</f>
        <v>1.1567898305084749</v>
      </c>
      <c r="J303" s="185">
        <f t="shared" si="26"/>
        <v>0.82627845036319647</v>
      </c>
      <c r="K303" s="186">
        <f>(IFERROR(VLOOKUP(D303,[3]prim!$X$6:$Y$1048563,2,0),"0"))/100000</f>
        <v>1.1567898305084749</v>
      </c>
      <c r="L303" s="185">
        <f t="shared" si="27"/>
        <v>0.82627845036319647</v>
      </c>
      <c r="M303" s="187" t="e">
        <f t="shared" si="30"/>
        <v>#DIV/0!</v>
      </c>
      <c r="N303" s="188"/>
      <c r="O303" s="188"/>
      <c r="P303" s="228"/>
      <c r="Q303" s="5"/>
      <c r="R303" s="5"/>
      <c r="S303" s="5"/>
      <c r="T303" s="5"/>
      <c r="U303" s="5"/>
    </row>
    <row r="304" spans="1:22" x14ac:dyDescent="0.35">
      <c r="A304" s="6" t="s">
        <v>752</v>
      </c>
      <c r="B304" s="6" t="s">
        <v>753</v>
      </c>
      <c r="C304" s="176"/>
      <c r="D304" s="17">
        <v>454</v>
      </c>
      <c r="E304" s="189"/>
      <c r="F304" s="6">
        <v>0</v>
      </c>
      <c r="G304" s="182">
        <f>(IFERROR(VLOOKUP(C304,'[3]order Subzone'!$A$6:$C$123,3,0),"0"))/100000</f>
        <v>0</v>
      </c>
      <c r="H304" s="183" t="e">
        <f t="shared" si="25"/>
        <v>#DIV/0!</v>
      </c>
      <c r="I304" s="184">
        <f>(IFERROR(VLOOKUP(D304,[3]prim!$P$6:$Q$353,2,0),"0"))/100000</f>
        <v>0</v>
      </c>
      <c r="J304" s="185" t="e">
        <f t="shared" si="26"/>
        <v>#DIV/0!</v>
      </c>
      <c r="K304" s="186">
        <f>(IFERROR(VLOOKUP(D304,[3]prim!$X$6:$Y$1048563,2,0),"0"))/100000</f>
        <v>0</v>
      </c>
      <c r="L304" s="185" t="e">
        <f t="shared" si="27"/>
        <v>#DIV/0!</v>
      </c>
      <c r="M304" s="187" t="e">
        <f t="shared" si="30"/>
        <v>#DIV/0!</v>
      </c>
      <c r="N304" s="188"/>
      <c r="O304" s="188"/>
      <c r="P304" s="228"/>
      <c r="Q304" s="5"/>
      <c r="R304" s="5"/>
      <c r="S304" s="5"/>
      <c r="T304" s="5"/>
      <c r="U304" s="5"/>
    </row>
    <row r="305" spans="1:22" x14ac:dyDescent="0.35">
      <c r="A305" s="6" t="s">
        <v>752</v>
      </c>
      <c r="B305" s="6" t="s">
        <v>753</v>
      </c>
      <c r="C305" s="176"/>
      <c r="D305" s="17">
        <v>542</v>
      </c>
      <c r="E305" s="189"/>
      <c r="F305" s="6">
        <v>0.2</v>
      </c>
      <c r="G305" s="182">
        <f>(IFERROR(VLOOKUP(C305,'[3]order Subzone'!$A$6:$C$123,3,0),"0"))/100000</f>
        <v>0</v>
      </c>
      <c r="H305" s="183" t="e">
        <f t="shared" si="25"/>
        <v>#DIV/0!</v>
      </c>
      <c r="I305" s="184">
        <f>(IFERROR(VLOOKUP(D305,[3]prim!$P$6:$Q$353,2,0),"0"))/100000</f>
        <v>0.18114966101694918</v>
      </c>
      <c r="J305" s="185">
        <f t="shared" si="26"/>
        <v>0.90574830508474591</v>
      </c>
      <c r="K305" s="186">
        <f>(IFERROR(VLOOKUP(D305,[3]prim!$X$6:$Y$1048563,2,0),"0"))/100000</f>
        <v>0.18114966101694918</v>
      </c>
      <c r="L305" s="185">
        <f t="shared" si="27"/>
        <v>0.90574830508474591</v>
      </c>
      <c r="M305" s="187" t="e">
        <f t="shared" si="30"/>
        <v>#DIV/0!</v>
      </c>
      <c r="N305" s="188"/>
      <c r="O305" s="188"/>
      <c r="P305" s="228"/>
      <c r="Q305" s="5"/>
      <c r="R305" s="5"/>
      <c r="S305" s="5"/>
      <c r="T305" s="5"/>
      <c r="U305" s="5"/>
    </row>
    <row r="306" spans="1:22" x14ac:dyDescent="0.35">
      <c r="A306" s="6" t="s">
        <v>752</v>
      </c>
      <c r="B306" s="6" t="s">
        <v>753</v>
      </c>
      <c r="C306" s="176"/>
      <c r="D306" s="17">
        <v>567</v>
      </c>
      <c r="E306" s="189"/>
      <c r="F306" s="6">
        <v>0</v>
      </c>
      <c r="G306" s="182">
        <f>(IFERROR(VLOOKUP(C306,'[3]order Subzone'!$A$6:$C$123,3,0),"0"))/100000</f>
        <v>0</v>
      </c>
      <c r="H306" s="183" t="e">
        <f t="shared" si="25"/>
        <v>#DIV/0!</v>
      </c>
      <c r="I306" s="184">
        <f>(IFERROR(VLOOKUP(D306,[3]prim!$P$6:$Q$353,2,0),"0"))/100000</f>
        <v>5.9299322033898309E-2</v>
      </c>
      <c r="J306" s="185" t="e">
        <f t="shared" si="26"/>
        <v>#DIV/0!</v>
      </c>
      <c r="K306" s="186">
        <f>(IFERROR(VLOOKUP(D306,[3]prim!$X$6:$Y$1048563,2,0),"0"))/100000</f>
        <v>5.9299322033898309E-2</v>
      </c>
      <c r="L306" s="185" t="e">
        <f t="shared" si="27"/>
        <v>#DIV/0!</v>
      </c>
      <c r="M306" s="187" t="e">
        <f t="shared" si="30"/>
        <v>#DIV/0!</v>
      </c>
      <c r="N306" s="188"/>
      <c r="O306" s="188"/>
      <c r="P306" s="228"/>
      <c r="Q306" s="5"/>
      <c r="R306" s="5"/>
      <c r="S306" s="5"/>
      <c r="T306" s="5"/>
      <c r="U306" s="5"/>
    </row>
    <row r="307" spans="1:22" x14ac:dyDescent="0.35">
      <c r="A307" s="6" t="s">
        <v>752</v>
      </c>
      <c r="B307" s="6" t="s">
        <v>753</v>
      </c>
      <c r="C307" s="176"/>
      <c r="D307" s="17">
        <v>568</v>
      </c>
      <c r="E307" s="189"/>
      <c r="F307" s="6">
        <v>0</v>
      </c>
      <c r="G307" s="182">
        <f>(IFERROR(VLOOKUP(C307,'[3]order Subzone'!$A$6:$C$123,3,0),"0"))/100000</f>
        <v>0</v>
      </c>
      <c r="H307" s="183" t="e">
        <f t="shared" si="25"/>
        <v>#DIV/0!</v>
      </c>
      <c r="I307" s="184">
        <f>(IFERROR(VLOOKUP(D307,[3]prim!$P$6:$Q$353,2,0),"0"))/100000</f>
        <v>0.10542457627118645</v>
      </c>
      <c r="J307" s="185" t="e">
        <f t="shared" si="26"/>
        <v>#DIV/0!</v>
      </c>
      <c r="K307" s="186">
        <f>(IFERROR(VLOOKUP(D307,[3]prim!$X$6:$Y$1048563,2,0),"0"))/100000</f>
        <v>0.10542457627118645</v>
      </c>
      <c r="L307" s="185" t="e">
        <f t="shared" si="27"/>
        <v>#DIV/0!</v>
      </c>
      <c r="M307" s="187" t="e">
        <f t="shared" si="30"/>
        <v>#DIV/0!</v>
      </c>
      <c r="N307" s="188"/>
      <c r="O307" s="188"/>
      <c r="P307" s="228"/>
      <c r="Q307" s="5"/>
      <c r="R307" s="5"/>
      <c r="S307" s="5"/>
      <c r="T307" s="5"/>
      <c r="U307" s="5"/>
    </row>
    <row r="308" spans="1:22" x14ac:dyDescent="0.35">
      <c r="A308" s="6" t="s">
        <v>752</v>
      </c>
      <c r="B308" s="6" t="s">
        <v>753</v>
      </c>
      <c r="C308" s="176"/>
      <c r="D308" s="17">
        <v>675</v>
      </c>
      <c r="E308" s="189"/>
      <c r="F308" s="6">
        <v>0.74</v>
      </c>
      <c r="G308" s="182">
        <f>(IFERROR(VLOOKUP(C308,'[3]order Subzone'!$A$6:$C$123,3,0),"0"))/100000</f>
        <v>0</v>
      </c>
      <c r="H308" s="183" t="e">
        <f t="shared" si="25"/>
        <v>#DIV/0!</v>
      </c>
      <c r="I308" s="184">
        <f>(IFERROR(VLOOKUP(D308,[3]prim!$P$6:$Q$353,2,0),"0"))/100000</f>
        <v>0</v>
      </c>
      <c r="J308" s="185">
        <f t="shared" si="26"/>
        <v>0</v>
      </c>
      <c r="K308" s="186">
        <f>(IFERROR(VLOOKUP(D308,[3]prim!$X$6:$Y$1048563,2,0),"0"))/100000</f>
        <v>0</v>
      </c>
      <c r="L308" s="185">
        <f t="shared" si="27"/>
        <v>0</v>
      </c>
      <c r="M308" s="187" t="e">
        <f t="shared" si="30"/>
        <v>#DIV/0!</v>
      </c>
      <c r="N308" s="188"/>
      <c r="O308" s="188"/>
      <c r="P308" s="228"/>
      <c r="Q308" s="5"/>
      <c r="R308" s="5"/>
      <c r="S308" s="5"/>
      <c r="T308" s="5"/>
      <c r="U308" s="5"/>
    </row>
    <row r="309" spans="1:22" x14ac:dyDescent="0.35">
      <c r="A309" s="6" t="s">
        <v>752</v>
      </c>
      <c r="B309" s="6" t="s">
        <v>753</v>
      </c>
      <c r="C309" s="176"/>
      <c r="D309" s="17"/>
      <c r="E309" s="189"/>
      <c r="F309" s="6">
        <v>0</v>
      </c>
      <c r="G309" s="182">
        <f>(IFERROR(VLOOKUP(C309,'[3]order Subzone'!$A$6:$C$123,3,0),"0"))/100000</f>
        <v>0</v>
      </c>
      <c r="H309" s="183" t="e">
        <f t="shared" si="25"/>
        <v>#DIV/0!</v>
      </c>
      <c r="I309" s="184">
        <f>(IFERROR(VLOOKUP(D309,[3]prim!$P$6:$Q$353,2,0),"0"))/100000</f>
        <v>0</v>
      </c>
      <c r="J309" s="185" t="e">
        <f t="shared" si="26"/>
        <v>#DIV/0!</v>
      </c>
      <c r="K309" s="186">
        <f>(IFERROR(VLOOKUP(D309,[3]prim!$X$6:$Y$1048563,2,0),"0"))/100000</f>
        <v>0</v>
      </c>
      <c r="L309" s="185" t="e">
        <f t="shared" si="27"/>
        <v>#DIV/0!</v>
      </c>
      <c r="M309" s="187" t="e">
        <f t="shared" si="30"/>
        <v>#DIV/0!</v>
      </c>
      <c r="N309" s="188"/>
      <c r="O309" s="188"/>
      <c r="P309" s="228"/>
      <c r="Q309" s="5"/>
      <c r="R309" s="5"/>
      <c r="S309" s="5"/>
      <c r="T309" s="5"/>
      <c r="U309" s="5"/>
    </row>
    <row r="310" spans="1:22" x14ac:dyDescent="0.35">
      <c r="A310" s="6" t="s">
        <v>752</v>
      </c>
      <c r="B310" s="6" t="s">
        <v>753</v>
      </c>
      <c r="C310" s="176">
        <v>604</v>
      </c>
      <c r="D310" s="17">
        <v>331</v>
      </c>
      <c r="E310" s="189">
        <v>3</v>
      </c>
      <c r="F310" s="6">
        <v>0.5</v>
      </c>
      <c r="G310" s="182">
        <f>(IFERROR(VLOOKUP(C310,'[3]order Subzone'!$A$6:$C$123,3,0),"0"))/100000</f>
        <v>2.635713799999996</v>
      </c>
      <c r="H310" s="183">
        <f t="shared" si="25"/>
        <v>0.8785712666666653</v>
      </c>
      <c r="I310" s="184">
        <f>(IFERROR(VLOOKUP(D310,[3]prim!$P$6:$Q$353,2,0),"0"))/100000</f>
        <v>0.60845906779661019</v>
      </c>
      <c r="J310" s="185">
        <f t="shared" si="26"/>
        <v>1.2169181355932204</v>
      </c>
      <c r="K310" s="186">
        <f>(IFERROR(VLOOKUP(D310,[3]prim!$X$6:$Y$1048563,2,0),"0"))/100000</f>
        <v>0.60845906779661019</v>
      </c>
      <c r="L310" s="185">
        <f t="shared" si="27"/>
        <v>1.2169181355932204</v>
      </c>
      <c r="M310" s="187" t="b">
        <f t="shared" si="30"/>
        <v>0</v>
      </c>
      <c r="N310" s="188"/>
      <c r="O310" s="188"/>
      <c r="P310" s="228"/>
      <c r="Q310" s="5">
        <f>IFERROR(VLOOKUP(C310,'[3]order Subzone'!$BE$5:$BG$209,3,0),"0")</f>
        <v>28</v>
      </c>
      <c r="R310" s="5">
        <f>IFERROR(VLOOKUP(C310,'[3]order Subzone'!$BP$5:$BR$242,3,0),"0")</f>
        <v>217</v>
      </c>
      <c r="S310" s="5"/>
      <c r="T310" s="5" t="str">
        <f>IF(R310&gt;=144,"2000",IF(R310&gt;=132,"1500",IF(R310&gt;=120,"750",0)))</f>
        <v>2000</v>
      </c>
      <c r="U310" s="5">
        <f>T310+S310+M310</f>
        <v>2000</v>
      </c>
      <c r="V310" t="str">
        <f>VLOOKUP(C310,[5]Sheet1!A$5:B$162,2,0)</f>
        <v>UG32</v>
      </c>
    </row>
    <row r="311" spans="1:22" x14ac:dyDescent="0.35">
      <c r="A311" s="6" t="s">
        <v>752</v>
      </c>
      <c r="B311" s="6" t="s">
        <v>753</v>
      </c>
      <c r="C311" s="176"/>
      <c r="D311" s="17">
        <v>439</v>
      </c>
      <c r="E311" s="189"/>
      <c r="F311" s="6">
        <v>1.08</v>
      </c>
      <c r="G311" s="182">
        <f>(IFERROR(VLOOKUP(C311,'[3]order Subzone'!$A$6:$C$123,3,0),"0"))/100000</f>
        <v>0</v>
      </c>
      <c r="H311" s="183" t="e">
        <f t="shared" si="25"/>
        <v>#DIV/0!</v>
      </c>
      <c r="I311" s="184">
        <f>(IFERROR(VLOOKUP(D311,[3]prim!$P$6:$Q$353,2,0),"0"))/100000</f>
        <v>0</v>
      </c>
      <c r="J311" s="185">
        <f t="shared" si="26"/>
        <v>0</v>
      </c>
      <c r="K311" s="186">
        <f>(IFERROR(VLOOKUP(D311,[3]prim!$X$6:$Y$1048563,2,0),"0"))/100000</f>
        <v>0</v>
      </c>
      <c r="L311" s="185">
        <f t="shared" si="27"/>
        <v>0</v>
      </c>
      <c r="M311" s="187" t="e">
        <f t="shared" si="30"/>
        <v>#DIV/0!</v>
      </c>
      <c r="N311" s="188"/>
      <c r="O311" s="188"/>
      <c r="P311" s="228"/>
      <c r="Q311" s="5"/>
      <c r="R311" s="5"/>
      <c r="S311" s="5"/>
      <c r="T311" s="5"/>
      <c r="U311" s="5"/>
    </row>
    <row r="312" spans="1:22" x14ac:dyDescent="0.35">
      <c r="A312" s="6" t="s">
        <v>752</v>
      </c>
      <c r="B312" s="6" t="s">
        <v>753</v>
      </c>
      <c r="C312" s="176"/>
      <c r="D312" s="17">
        <v>553</v>
      </c>
      <c r="E312" s="189"/>
      <c r="F312" s="6">
        <v>0.5</v>
      </c>
      <c r="G312" s="182">
        <f>(IFERROR(VLOOKUP(C312,'[3]order Subzone'!$A$6:$C$123,3,0),"0"))/100000</f>
        <v>0</v>
      </c>
      <c r="H312" s="183" t="e">
        <f t="shared" si="25"/>
        <v>#DIV/0!</v>
      </c>
      <c r="I312" s="184">
        <f>(IFERROR(VLOOKUP(D312,[3]prim!$P$6:$Q$353,2,0),"0"))/100000</f>
        <v>0.36312355932203388</v>
      </c>
      <c r="J312" s="185">
        <f t="shared" si="26"/>
        <v>0.72624711864406777</v>
      </c>
      <c r="K312" s="186">
        <f>(IFERROR(VLOOKUP(D312,[3]prim!$X$6:$Y$1048563,2,0),"0"))/100000</f>
        <v>0.36312355932203388</v>
      </c>
      <c r="L312" s="185">
        <f t="shared" si="27"/>
        <v>0.72624711864406777</v>
      </c>
      <c r="M312" s="187" t="e">
        <f t="shared" si="30"/>
        <v>#DIV/0!</v>
      </c>
      <c r="N312" s="188"/>
      <c r="O312" s="188"/>
      <c r="P312" s="228"/>
      <c r="Q312" s="5"/>
      <c r="R312" s="5"/>
      <c r="S312" s="5"/>
      <c r="T312" s="5"/>
      <c r="U312" s="5"/>
    </row>
    <row r="313" spans="1:22" x14ac:dyDescent="0.35">
      <c r="A313" s="6" t="s">
        <v>752</v>
      </c>
      <c r="B313" s="6" t="s">
        <v>753</v>
      </c>
      <c r="C313" s="176">
        <v>1089</v>
      </c>
      <c r="D313" s="17">
        <v>379</v>
      </c>
      <c r="E313" s="189">
        <v>3.5</v>
      </c>
      <c r="F313" s="6">
        <v>0.19</v>
      </c>
      <c r="G313" s="182">
        <f>(IFERROR(VLOOKUP(C313,'[3]order Subzone'!$A$6:$C$123,3,0),"0"))/100000</f>
        <v>3.4966009999999854</v>
      </c>
      <c r="H313" s="183">
        <f t="shared" si="25"/>
        <v>0.99902885714285294</v>
      </c>
      <c r="I313" s="184">
        <f>(IFERROR(VLOOKUP(D313,[3]prim!$P$6:$Q$353,2,0),"0"))/100000</f>
        <v>0.19767508474576273</v>
      </c>
      <c r="J313" s="185">
        <f t="shared" si="26"/>
        <v>1.0403951828724354</v>
      </c>
      <c r="K313" s="186">
        <f>(IFERROR(VLOOKUP(D313,[3]prim!$X$6:$Y$1048563,2,0),"0"))/100000</f>
        <v>0.19767508474576273</v>
      </c>
      <c r="L313" s="185">
        <f t="shared" si="27"/>
        <v>1.0403951828724354</v>
      </c>
      <c r="M313" s="187" t="b">
        <f t="shared" si="30"/>
        <v>0</v>
      </c>
      <c r="N313" s="188"/>
      <c r="O313" s="188"/>
      <c r="P313" s="228"/>
      <c r="Q313" s="5"/>
      <c r="R313" s="5">
        <f>IFERROR(VLOOKUP(C313,'[3]order Subzone'!$BP$5:$BR$242,3,0),"0")</f>
        <v>249</v>
      </c>
      <c r="S313" s="5"/>
      <c r="T313" s="5" t="str">
        <f>IF(R313&gt;=144,"2000",IF(R313&gt;=132,"1500",IF(R313&gt;=120,"750",0)))</f>
        <v>2000</v>
      </c>
      <c r="U313" s="5">
        <f t="shared" si="28"/>
        <v>2000</v>
      </c>
      <c r="V313" t="str">
        <f>VLOOKUP(C313,[5]Sheet1!A$5:B$162,2,0)</f>
        <v>UG179</v>
      </c>
    </row>
    <row r="314" spans="1:22" x14ac:dyDescent="0.35">
      <c r="A314" s="6" t="s">
        <v>752</v>
      </c>
      <c r="B314" s="6" t="s">
        <v>753</v>
      </c>
      <c r="C314" s="176"/>
      <c r="D314" s="17">
        <v>363</v>
      </c>
      <c r="E314" s="189"/>
      <c r="F314" s="6">
        <v>1</v>
      </c>
      <c r="G314" s="182">
        <f>(IFERROR(VLOOKUP(C314,'[3]order Subzone'!$A$6:$C$123,3,0),"0"))/100000</f>
        <v>0</v>
      </c>
      <c r="H314" s="183" t="e">
        <f t="shared" si="25"/>
        <v>#DIV/0!</v>
      </c>
      <c r="I314" s="184">
        <f>(IFERROR(VLOOKUP(D314,[3]prim!$P$6:$Q$353,2,0),"0"))/100000</f>
        <v>1.1348674576271187</v>
      </c>
      <c r="J314" s="185">
        <f t="shared" si="26"/>
        <v>1.1348674576271187</v>
      </c>
      <c r="K314" s="186">
        <f>(IFERROR(VLOOKUP(D314,[3]prim!$X$6:$Y$1048563,2,0),"0"))/100000</f>
        <v>1.1348674576271187</v>
      </c>
      <c r="L314" s="185">
        <f t="shared" si="27"/>
        <v>1.1348674576271187</v>
      </c>
      <c r="M314" s="187" t="e">
        <f t="shared" si="30"/>
        <v>#DIV/0!</v>
      </c>
      <c r="N314" s="188"/>
      <c r="O314" s="188"/>
      <c r="P314" s="228"/>
      <c r="Q314" s="5"/>
      <c r="R314" s="5"/>
      <c r="S314" s="5"/>
      <c r="T314" s="5"/>
      <c r="U314" s="5"/>
    </row>
    <row r="315" spans="1:22" x14ac:dyDescent="0.35">
      <c r="A315" s="6" t="s">
        <v>752</v>
      </c>
      <c r="B315" s="6" t="s">
        <v>753</v>
      </c>
      <c r="C315" s="176"/>
      <c r="D315" s="17">
        <v>397</v>
      </c>
      <c r="E315" s="189"/>
      <c r="F315" s="6">
        <v>0.15</v>
      </c>
      <c r="G315" s="182">
        <f>(IFERROR(VLOOKUP(C315,'[3]order Subzone'!$A$6:$C$123,3,0),"0"))/100000</f>
        <v>0</v>
      </c>
      <c r="H315" s="183" t="e">
        <f t="shared" si="25"/>
        <v>#DIV/0!</v>
      </c>
      <c r="I315" s="184">
        <f>(IFERROR(VLOOKUP(D315,[3]prim!$P$6:$Q$353,2,0),"0"))/100000</f>
        <v>0</v>
      </c>
      <c r="J315" s="185">
        <f t="shared" si="26"/>
        <v>0</v>
      </c>
      <c r="K315" s="186">
        <f>(IFERROR(VLOOKUP(D315,[3]prim!$X$6:$Y$1048563,2,0),"0"))/100000</f>
        <v>0</v>
      </c>
      <c r="L315" s="185">
        <f t="shared" si="27"/>
        <v>0</v>
      </c>
      <c r="M315" s="187" t="e">
        <f t="shared" si="30"/>
        <v>#DIV/0!</v>
      </c>
      <c r="N315" s="188"/>
      <c r="O315" s="188"/>
      <c r="P315" s="228"/>
      <c r="Q315" s="5"/>
      <c r="R315" s="5"/>
      <c r="S315" s="5"/>
      <c r="T315" s="5"/>
      <c r="U315" s="5"/>
    </row>
    <row r="316" spans="1:22" x14ac:dyDescent="0.35">
      <c r="A316" s="6" t="s">
        <v>752</v>
      </c>
      <c r="B316" s="6" t="s">
        <v>753</v>
      </c>
      <c r="C316" s="176"/>
      <c r="D316" s="17">
        <v>401</v>
      </c>
      <c r="E316" s="189"/>
      <c r="F316" s="6">
        <v>0.18</v>
      </c>
      <c r="G316" s="182">
        <f>(IFERROR(VLOOKUP(C316,'[3]order Subzone'!$A$6:$C$123,3,0),"0"))/100000</f>
        <v>0</v>
      </c>
      <c r="H316" s="183" t="e">
        <f t="shared" si="25"/>
        <v>#DIV/0!</v>
      </c>
      <c r="I316" s="184">
        <f>(IFERROR(VLOOKUP(D316,[3]prim!$P$6:$Q$353,2,0),"0"))/100000</f>
        <v>0.18450101694915255</v>
      </c>
      <c r="J316" s="185">
        <f t="shared" si="26"/>
        <v>1.0250056497175142</v>
      </c>
      <c r="K316" s="186">
        <f>(IFERROR(VLOOKUP(D316,[3]prim!$X$6:$Y$1048563,2,0),"0"))/100000</f>
        <v>0.18450101694915255</v>
      </c>
      <c r="L316" s="185">
        <f t="shared" si="27"/>
        <v>1.0250056497175142</v>
      </c>
      <c r="M316" s="187" t="e">
        <f t="shared" si="30"/>
        <v>#DIV/0!</v>
      </c>
      <c r="N316" s="188"/>
      <c r="O316" s="188"/>
      <c r="P316" s="228"/>
      <c r="Q316" s="5"/>
      <c r="R316" s="5"/>
      <c r="S316" s="5"/>
      <c r="T316" s="5"/>
      <c r="U316" s="5"/>
    </row>
    <row r="317" spans="1:22" x14ac:dyDescent="0.35">
      <c r="A317" s="6" t="s">
        <v>752</v>
      </c>
      <c r="B317" s="6" t="s">
        <v>753</v>
      </c>
      <c r="C317" s="176"/>
      <c r="D317" s="17">
        <v>481</v>
      </c>
      <c r="E317" s="189"/>
      <c r="F317" s="6">
        <v>1.6</v>
      </c>
      <c r="G317" s="182">
        <f>(IFERROR(VLOOKUP(C317,'[3]order Subzone'!$A$6:$C$123,3,0),"0"))/100000</f>
        <v>0</v>
      </c>
      <c r="H317" s="183" t="e">
        <f t="shared" si="25"/>
        <v>#DIV/0!</v>
      </c>
      <c r="I317" s="184">
        <f>(IFERROR(VLOOKUP(D317,[3]prim!$P$6:$Q$353,2,0),"0"))/100000</f>
        <v>0.77221016949152543</v>
      </c>
      <c r="J317" s="185">
        <f t="shared" si="26"/>
        <v>0.48263135593220335</v>
      </c>
      <c r="K317" s="186">
        <f>(IFERROR(VLOOKUP(D317,[3]prim!$X$6:$Y$1048563,2,0),"0"))/100000</f>
        <v>0.77221016949152543</v>
      </c>
      <c r="L317" s="185">
        <f t="shared" si="27"/>
        <v>0.48263135593220335</v>
      </c>
      <c r="M317" s="187" t="e">
        <f t="shared" si="30"/>
        <v>#DIV/0!</v>
      </c>
      <c r="N317" s="188"/>
      <c r="O317" s="188"/>
      <c r="P317" s="228"/>
      <c r="Q317" s="5"/>
      <c r="R317" s="5"/>
      <c r="S317" s="5"/>
      <c r="T317" s="5"/>
      <c r="U317" s="5"/>
    </row>
    <row r="318" spans="1:22" x14ac:dyDescent="0.35">
      <c r="A318" s="6" t="s">
        <v>752</v>
      </c>
      <c r="B318" s="6" t="s">
        <v>753</v>
      </c>
      <c r="C318" s="176"/>
      <c r="D318" s="17">
        <v>530</v>
      </c>
      <c r="E318" s="189"/>
      <c r="F318" s="6">
        <v>0</v>
      </c>
      <c r="G318" s="182">
        <f>(IFERROR(VLOOKUP(C318,'[3]order Subzone'!$A$6:$C$123,3,0),"0"))/100000</f>
        <v>0</v>
      </c>
      <c r="H318" s="183" t="e">
        <f t="shared" si="25"/>
        <v>#DIV/0!</v>
      </c>
      <c r="I318" s="184">
        <f>(IFERROR(VLOOKUP(D318,[3]prim!$P$6:$Q$353,2,0),"0"))/100000</f>
        <v>0.59855330508474569</v>
      </c>
      <c r="J318" s="185" t="e">
        <f t="shared" si="26"/>
        <v>#DIV/0!</v>
      </c>
      <c r="K318" s="186">
        <f>(IFERROR(VLOOKUP(D318,[3]prim!$X$6:$Y$1048563,2,0),"0"))/100000</f>
        <v>0.59855330508474569</v>
      </c>
      <c r="L318" s="185" t="e">
        <f t="shared" si="27"/>
        <v>#DIV/0!</v>
      </c>
      <c r="M318" s="187" t="e">
        <f t="shared" si="30"/>
        <v>#DIV/0!</v>
      </c>
      <c r="N318" s="188"/>
      <c r="O318" s="188"/>
      <c r="P318" s="228"/>
      <c r="Q318" s="5"/>
      <c r="R318" s="5"/>
      <c r="S318" s="5"/>
      <c r="T318" s="5"/>
      <c r="U318" s="5"/>
    </row>
    <row r="319" spans="1:22" x14ac:dyDescent="0.35">
      <c r="A319" s="6" t="s">
        <v>752</v>
      </c>
      <c r="B319" s="6" t="s">
        <v>753</v>
      </c>
      <c r="C319" s="176"/>
      <c r="D319" s="17"/>
      <c r="E319" s="189">
        <v>2</v>
      </c>
      <c r="F319" s="6">
        <v>1.6</v>
      </c>
      <c r="G319" s="182">
        <f>(IFERROR(VLOOKUP(C319,'[3]order Subzone'!$A$6:$C$123,3,0),"0"))/100000</f>
        <v>0</v>
      </c>
      <c r="H319" s="183">
        <f t="shared" si="25"/>
        <v>0</v>
      </c>
      <c r="I319" s="184">
        <f>(IFERROR(VLOOKUP(D319,[3]prim!$P$6:$Q$353,2,0),"0"))/100000</f>
        <v>0</v>
      </c>
      <c r="J319" s="185">
        <f t="shared" si="26"/>
        <v>0</v>
      </c>
      <c r="K319" s="186">
        <f>(IFERROR(VLOOKUP(D319,[3]prim!$X$6:$Y$1048563,2,0),"0"))/100000</f>
        <v>0</v>
      </c>
      <c r="L319" s="185">
        <f t="shared" si="27"/>
        <v>0</v>
      </c>
      <c r="M319" s="187" t="b">
        <f t="shared" si="30"/>
        <v>0</v>
      </c>
      <c r="N319" s="188"/>
      <c r="O319" s="188"/>
      <c r="P319" s="228"/>
      <c r="Q319" s="5"/>
      <c r="R319" s="5"/>
      <c r="S319" s="5"/>
      <c r="T319" s="5"/>
      <c r="U319" s="5"/>
    </row>
  </sheetData>
  <conditionalFormatting sqref="C3 C12:C41 C81:C120 C154:C257">
    <cfRule type="duplicateValues" dxfId="51" priority="26"/>
  </conditionalFormatting>
  <conditionalFormatting sqref="C3:C257">
    <cfRule type="duplicateValues" dxfId="50" priority="5"/>
  </conditionalFormatting>
  <conditionalFormatting sqref="C12:C41 C3 C81:C120 C154:C257">
    <cfRule type="duplicateValues" dxfId="49" priority="7"/>
  </conditionalFormatting>
  <conditionalFormatting sqref="C154:C257">
    <cfRule type="duplicateValues" dxfId="48" priority="8"/>
  </conditionalFormatting>
  <conditionalFormatting sqref="C183">
    <cfRule type="duplicateValues" dxfId="47" priority="11"/>
    <cfRule type="duplicateValues" dxfId="46" priority="12"/>
    <cfRule type="duplicateValues" dxfId="45" priority="13"/>
    <cfRule type="duplicateValues" dxfId="44" priority="14"/>
    <cfRule type="duplicateValues" dxfId="43" priority="15"/>
    <cfRule type="duplicateValues" dxfId="42" priority="16"/>
  </conditionalFormatting>
  <conditionalFormatting sqref="C184:C212">
    <cfRule type="duplicateValues" dxfId="41" priority="24"/>
  </conditionalFormatting>
  <conditionalFormatting sqref="C194">
    <cfRule type="duplicateValues" dxfId="40" priority="17"/>
    <cfRule type="duplicateValues" dxfId="39" priority="18"/>
    <cfRule type="duplicateValues" dxfId="38" priority="19"/>
    <cfRule type="duplicateValues" dxfId="37" priority="20"/>
    <cfRule type="duplicateValues" dxfId="36" priority="21"/>
    <cfRule type="duplicateValues" dxfId="35" priority="22"/>
  </conditionalFormatting>
  <conditionalFormatting sqref="C210:C212">
    <cfRule type="duplicateValues" dxfId="34" priority="23"/>
  </conditionalFormatting>
  <conditionalFormatting sqref="D3:D257">
    <cfRule type="duplicateValues" dxfId="33" priority="6"/>
  </conditionalFormatting>
  <conditionalFormatting sqref="D210:D212">
    <cfRule type="duplicateValues" dxfId="32" priority="28"/>
  </conditionalFormatting>
  <conditionalFormatting sqref="D210:D257 D3 D12:D41 D81:D120 D135:D142">
    <cfRule type="duplicateValues" dxfId="31" priority="27"/>
  </conditionalFormatting>
  <conditionalFormatting sqref="D210:D257 D3 D107:D120 D135:D142">
    <cfRule type="duplicateValues" dxfId="30" priority="29"/>
  </conditionalFormatting>
  <conditionalFormatting sqref="D210:D257 D12:D41 D3 D81:D120 D135:D142">
    <cfRule type="duplicateValues" dxfId="29" priority="25"/>
  </conditionalFormatting>
  <conditionalFormatting sqref="H3:H319">
    <cfRule type="cellIs" dxfId="28" priority="4" operator="greaterThan">
      <formula>1</formula>
    </cfRule>
  </conditionalFormatting>
  <conditionalFormatting sqref="Q3:Q319">
    <cfRule type="cellIs" dxfId="27" priority="3" operator="greaterThan">
      <formula>30</formula>
    </cfRule>
  </conditionalFormatting>
  <conditionalFormatting sqref="Q129">
    <cfRule type="cellIs" dxfId="26" priority="1" operator="greaterThan">
      <formula>29</formula>
    </cfRule>
  </conditionalFormatting>
  <conditionalFormatting sqref="S3:V3 R3:R319">
    <cfRule type="cellIs" dxfId="25" priority="2" operator="greaterThan">
      <formula>120</formula>
    </cfRule>
  </conditionalFormatting>
  <conditionalFormatting sqref="D103">
    <cfRule type="duplicateValues" dxfId="13" priority="376"/>
    <cfRule type="duplicateValues" dxfId="12" priority="377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3463-3C12-4498-846F-21FD29CEB07B}">
  <sheetPr>
    <tabColor rgb="FF7030A0"/>
  </sheetPr>
  <dimension ref="A1:H127"/>
  <sheetViews>
    <sheetView zoomScaleNormal="100" workbookViewId="0">
      <pane xSplit="2" ySplit="4" topLeftCell="C5" activePane="bottomRight" state="frozen"/>
      <selection activeCell="D5" sqref="D5"/>
      <selection pane="topRight" activeCell="D5" sqref="D5"/>
      <selection pane="bottomLeft" activeCell="D5" sqref="D5"/>
      <selection pane="bottomRight" activeCell="A5" sqref="A5"/>
    </sheetView>
  </sheetViews>
  <sheetFormatPr defaultRowHeight="14.5" x14ac:dyDescent="0.35"/>
  <cols>
    <col min="1" max="1" width="17.54296875" bestFit="1" customWidth="1"/>
    <col min="2" max="2" width="28.26953125" bestFit="1" customWidth="1"/>
    <col min="3" max="3" width="5.81640625" bestFit="1" customWidth="1"/>
    <col min="4" max="4" width="7.08984375" customWidth="1"/>
    <col min="5" max="5" width="18.54296875" bestFit="1" customWidth="1"/>
    <col min="6" max="6" width="14" bestFit="1" customWidth="1"/>
    <col min="7" max="7" width="6.36328125" bestFit="1" customWidth="1"/>
    <col min="8" max="8" width="6.453125" bestFit="1" customWidth="1"/>
  </cols>
  <sheetData>
    <row r="1" spans="1:8" x14ac:dyDescent="0.35">
      <c r="E1" s="202" t="s">
        <v>713</v>
      </c>
    </row>
    <row r="2" spans="1:8" x14ac:dyDescent="0.35">
      <c r="E2" s="202"/>
    </row>
    <row r="3" spans="1:8" x14ac:dyDescent="0.35">
      <c r="C3" s="154">
        <f>SUBTOTAL(9,C5:C180)</f>
        <v>59633</v>
      </c>
      <c r="D3" s="154">
        <f t="shared" ref="D3:E3" si="0">SUBTOTAL(9,D5:D180)</f>
        <v>12730</v>
      </c>
      <c r="E3" s="154">
        <f t="shared" si="0"/>
        <v>18437577</v>
      </c>
    </row>
    <row r="4" spans="1:8" x14ac:dyDescent="0.35">
      <c r="A4" s="30" t="s">
        <v>76</v>
      </c>
      <c r="B4" s="30" t="s">
        <v>720</v>
      </c>
      <c r="C4" s="30" t="s">
        <v>199</v>
      </c>
      <c r="D4" s="30" t="s">
        <v>200</v>
      </c>
      <c r="E4" s="30" t="s">
        <v>214</v>
      </c>
      <c r="F4" s="30" t="s">
        <v>201</v>
      </c>
      <c r="G4" s="30" t="s">
        <v>128</v>
      </c>
      <c r="H4" s="30" t="s">
        <v>129</v>
      </c>
    </row>
    <row r="5" spans="1:8" x14ac:dyDescent="0.35">
      <c r="A5" s="3" t="s">
        <v>290</v>
      </c>
      <c r="B5" s="3">
        <v>1</v>
      </c>
      <c r="C5" s="3">
        <v>508</v>
      </c>
      <c r="D5" s="3">
        <v>76</v>
      </c>
      <c r="E5" s="3">
        <v>66520</v>
      </c>
      <c r="F5" s="7">
        <v>2771.6666666666665</v>
      </c>
      <c r="G5" s="7">
        <v>21.166666666666668</v>
      </c>
      <c r="H5" s="7">
        <v>3.1666666666666665</v>
      </c>
    </row>
    <row r="6" spans="1:8" x14ac:dyDescent="0.35">
      <c r="A6" s="3" t="s">
        <v>290</v>
      </c>
      <c r="B6" s="3">
        <v>2</v>
      </c>
      <c r="C6" s="3">
        <v>659</v>
      </c>
      <c r="D6" s="3">
        <v>108</v>
      </c>
      <c r="E6" s="3">
        <v>66080</v>
      </c>
      <c r="F6" s="7">
        <v>2643.2</v>
      </c>
      <c r="G6" s="7">
        <v>26.36</v>
      </c>
      <c r="H6" s="7">
        <v>4.32</v>
      </c>
    </row>
    <row r="7" spans="1:8" x14ac:dyDescent="0.35">
      <c r="A7" s="3" t="s">
        <v>290</v>
      </c>
      <c r="B7" s="3">
        <v>3</v>
      </c>
      <c r="C7" s="3">
        <v>686</v>
      </c>
      <c r="D7" s="3">
        <v>105</v>
      </c>
      <c r="E7" s="3">
        <v>106701</v>
      </c>
      <c r="F7" s="7">
        <v>4268.04</v>
      </c>
      <c r="G7" s="7">
        <v>27.44</v>
      </c>
      <c r="H7" s="7">
        <v>4.2</v>
      </c>
    </row>
    <row r="8" spans="1:8" x14ac:dyDescent="0.35">
      <c r="A8" s="3" t="s">
        <v>290</v>
      </c>
      <c r="B8" s="3">
        <v>4</v>
      </c>
      <c r="C8" s="3">
        <v>306</v>
      </c>
      <c r="D8" s="3">
        <v>38</v>
      </c>
      <c r="E8" s="3">
        <v>25738</v>
      </c>
      <c r="F8" s="7">
        <v>1715.8666666666666</v>
      </c>
      <c r="G8" s="7">
        <v>20.399999999999999</v>
      </c>
      <c r="H8" s="7">
        <v>2.5333333333333332</v>
      </c>
    </row>
    <row r="9" spans="1:8" x14ac:dyDescent="0.35">
      <c r="A9" s="3" t="s">
        <v>287</v>
      </c>
      <c r="B9" s="3">
        <v>5</v>
      </c>
      <c r="C9" s="3">
        <v>277</v>
      </c>
      <c r="D9" s="3">
        <v>42</v>
      </c>
      <c r="E9" s="3">
        <v>47790</v>
      </c>
      <c r="F9" s="7">
        <v>2275.7142857142858</v>
      </c>
      <c r="G9" s="7">
        <v>13.19047619047619</v>
      </c>
      <c r="H9" s="7">
        <v>2</v>
      </c>
    </row>
    <row r="10" spans="1:8" x14ac:dyDescent="0.35">
      <c r="A10" s="3" t="s">
        <v>287</v>
      </c>
      <c r="B10" s="3">
        <v>6</v>
      </c>
      <c r="C10" s="3">
        <v>188</v>
      </c>
      <c r="D10" s="3">
        <v>26</v>
      </c>
      <c r="E10" s="3">
        <v>18009</v>
      </c>
      <c r="F10" s="7">
        <v>818.59090909090912</v>
      </c>
      <c r="G10" s="7">
        <v>8.545454545454545</v>
      </c>
      <c r="H10" s="7">
        <v>1.1818181818181819</v>
      </c>
    </row>
    <row r="11" spans="1:8" x14ac:dyDescent="0.35">
      <c r="A11" s="3" t="s">
        <v>2</v>
      </c>
      <c r="B11" s="3">
        <v>7</v>
      </c>
      <c r="C11" s="3">
        <v>769</v>
      </c>
      <c r="D11" s="3">
        <v>126</v>
      </c>
      <c r="E11" s="3">
        <v>192137</v>
      </c>
      <c r="F11" s="7">
        <v>8005.708333333333</v>
      </c>
      <c r="G11" s="7">
        <v>32.041666666666664</v>
      </c>
      <c r="H11" s="7">
        <v>5.25</v>
      </c>
    </row>
    <row r="12" spans="1:8" x14ac:dyDescent="0.35">
      <c r="A12" s="3" t="s">
        <v>2</v>
      </c>
      <c r="B12" s="3">
        <v>8</v>
      </c>
      <c r="C12" s="3">
        <v>507</v>
      </c>
      <c r="D12" s="3">
        <v>121</v>
      </c>
      <c r="E12" s="3">
        <v>135721</v>
      </c>
      <c r="F12" s="7">
        <v>7983.588235294118</v>
      </c>
      <c r="G12" s="7">
        <v>29.823529411764707</v>
      </c>
      <c r="H12" s="7">
        <v>7.117647058823529</v>
      </c>
    </row>
    <row r="13" spans="1:8" x14ac:dyDescent="0.35">
      <c r="A13" s="3" t="s">
        <v>2</v>
      </c>
      <c r="B13" s="3">
        <v>9</v>
      </c>
      <c r="C13" s="3">
        <v>784</v>
      </c>
      <c r="D13" s="3">
        <v>218</v>
      </c>
      <c r="E13" s="3">
        <v>209883</v>
      </c>
      <c r="F13" s="7">
        <v>8072.4230769230771</v>
      </c>
      <c r="G13" s="7">
        <v>30.153846153846153</v>
      </c>
      <c r="H13" s="7">
        <v>8.384615384615385</v>
      </c>
    </row>
    <row r="14" spans="1:8" x14ac:dyDescent="0.35">
      <c r="A14" s="3" t="s">
        <v>2</v>
      </c>
      <c r="B14" s="3">
        <v>10</v>
      </c>
      <c r="C14" s="3">
        <v>766</v>
      </c>
      <c r="D14" s="3">
        <v>216</v>
      </c>
      <c r="E14" s="3">
        <v>251526</v>
      </c>
      <c r="F14" s="7">
        <v>10061.040000000001</v>
      </c>
      <c r="G14" s="7">
        <v>30.64</v>
      </c>
      <c r="H14" s="7">
        <v>8.64</v>
      </c>
    </row>
    <row r="15" spans="1:8" x14ac:dyDescent="0.35">
      <c r="A15" s="3" t="s">
        <v>2</v>
      </c>
      <c r="B15" s="3">
        <v>11</v>
      </c>
      <c r="C15" s="3">
        <v>744</v>
      </c>
      <c r="D15" s="3">
        <v>140</v>
      </c>
      <c r="E15" s="3">
        <v>135763</v>
      </c>
      <c r="F15" s="7">
        <v>5221.6538461538457</v>
      </c>
      <c r="G15" s="7">
        <v>28.615384615384617</v>
      </c>
      <c r="H15" s="7">
        <v>5.384615384615385</v>
      </c>
    </row>
    <row r="16" spans="1:8" x14ac:dyDescent="0.35">
      <c r="A16" s="3" t="s">
        <v>2</v>
      </c>
      <c r="B16" s="3">
        <v>12</v>
      </c>
      <c r="C16" s="3">
        <v>188</v>
      </c>
      <c r="D16" s="3">
        <v>32</v>
      </c>
      <c r="E16" s="3">
        <v>353466</v>
      </c>
      <c r="F16" s="7">
        <v>14138.64</v>
      </c>
      <c r="G16" s="7">
        <v>7.52</v>
      </c>
      <c r="H16" s="7">
        <v>1.28</v>
      </c>
    </row>
    <row r="17" spans="1:8" x14ac:dyDescent="0.35">
      <c r="A17" s="3" t="s">
        <v>2</v>
      </c>
      <c r="B17" s="3">
        <v>13</v>
      </c>
      <c r="C17" s="3">
        <v>431</v>
      </c>
      <c r="D17" s="3">
        <v>136</v>
      </c>
      <c r="E17" s="3">
        <v>188483</v>
      </c>
      <c r="F17" s="7">
        <v>7249.3461538461543</v>
      </c>
      <c r="G17" s="7">
        <v>16.576923076923077</v>
      </c>
      <c r="H17" s="7">
        <v>5.2307692307692308</v>
      </c>
    </row>
    <row r="18" spans="1:8" x14ac:dyDescent="0.35">
      <c r="A18" s="3" t="s">
        <v>8</v>
      </c>
      <c r="B18" s="3">
        <v>14</v>
      </c>
      <c r="C18" s="3">
        <v>574</v>
      </c>
      <c r="D18" s="3">
        <v>245</v>
      </c>
      <c r="E18" s="3">
        <v>193333</v>
      </c>
      <c r="F18" s="7">
        <v>8787.863636363636</v>
      </c>
      <c r="G18" s="7">
        <v>26.09090909090909</v>
      </c>
      <c r="H18" s="7">
        <v>11.136363636363637</v>
      </c>
    </row>
    <row r="19" spans="1:8" x14ac:dyDescent="0.35">
      <c r="A19" s="3" t="s">
        <v>8</v>
      </c>
      <c r="B19" s="3">
        <v>15</v>
      </c>
      <c r="C19" s="3">
        <v>897</v>
      </c>
      <c r="D19" s="3">
        <v>238</v>
      </c>
      <c r="E19" s="3">
        <v>253052</v>
      </c>
      <c r="F19" s="7">
        <v>9732.7692307692305</v>
      </c>
      <c r="G19" s="7">
        <v>34.5</v>
      </c>
      <c r="H19" s="7">
        <v>9.1538461538461533</v>
      </c>
    </row>
    <row r="20" spans="1:8" x14ac:dyDescent="0.35">
      <c r="A20" s="3" t="s">
        <v>37</v>
      </c>
      <c r="B20" s="3">
        <v>16</v>
      </c>
      <c r="C20" s="3">
        <v>712</v>
      </c>
      <c r="D20" s="3">
        <v>181</v>
      </c>
      <c r="E20" s="3">
        <v>251625</v>
      </c>
      <c r="F20" s="7">
        <v>10065</v>
      </c>
      <c r="G20" s="7">
        <v>28.48</v>
      </c>
      <c r="H20" s="7">
        <v>7.24</v>
      </c>
    </row>
    <row r="21" spans="1:8" x14ac:dyDescent="0.35">
      <c r="A21" s="3" t="s">
        <v>37</v>
      </c>
      <c r="B21" s="3">
        <v>17</v>
      </c>
      <c r="C21" s="3">
        <v>871</v>
      </c>
      <c r="D21" s="3">
        <v>239</v>
      </c>
      <c r="E21" s="3">
        <v>359167</v>
      </c>
      <c r="F21" s="7">
        <v>13814.115384615385</v>
      </c>
      <c r="G21" s="7">
        <v>33.5</v>
      </c>
      <c r="H21" s="7">
        <v>9.1923076923076916</v>
      </c>
    </row>
    <row r="22" spans="1:8" x14ac:dyDescent="0.35">
      <c r="A22" s="3" t="s">
        <v>37</v>
      </c>
      <c r="B22" s="3">
        <v>18</v>
      </c>
      <c r="C22" s="3">
        <v>878</v>
      </c>
      <c r="D22" s="3">
        <v>220</v>
      </c>
      <c r="E22" s="3">
        <v>312326</v>
      </c>
      <c r="F22" s="7">
        <v>12493.04</v>
      </c>
      <c r="G22" s="7">
        <v>35.119999999999997</v>
      </c>
      <c r="H22" s="7">
        <v>8.8000000000000007</v>
      </c>
    </row>
    <row r="23" spans="1:8" x14ac:dyDescent="0.35">
      <c r="A23" s="3" t="s">
        <v>37</v>
      </c>
      <c r="B23" s="3">
        <v>19</v>
      </c>
      <c r="C23" s="3">
        <v>865</v>
      </c>
      <c r="D23" s="3">
        <v>165</v>
      </c>
      <c r="E23" s="3">
        <v>301300</v>
      </c>
      <c r="F23" s="7">
        <v>11588.461538461539</v>
      </c>
      <c r="G23" s="7">
        <v>33.269230769230766</v>
      </c>
      <c r="H23" s="7">
        <v>6.3461538461538458</v>
      </c>
    </row>
    <row r="24" spans="1:8" x14ac:dyDescent="0.35">
      <c r="A24" s="3" t="s">
        <v>37</v>
      </c>
      <c r="B24" s="3">
        <v>20</v>
      </c>
      <c r="C24" s="3">
        <v>543</v>
      </c>
      <c r="D24" s="3">
        <v>123</v>
      </c>
      <c r="E24" s="3">
        <v>198046</v>
      </c>
      <c r="F24" s="7">
        <v>10423.473684210527</v>
      </c>
      <c r="G24" s="7">
        <v>28.578947368421051</v>
      </c>
      <c r="H24" s="7">
        <v>6.4736842105263159</v>
      </c>
    </row>
    <row r="25" spans="1:8" x14ac:dyDescent="0.35">
      <c r="A25" s="3" t="s">
        <v>37</v>
      </c>
      <c r="B25" s="3">
        <v>21</v>
      </c>
      <c r="C25" s="3">
        <v>850</v>
      </c>
      <c r="D25" s="3">
        <v>220</v>
      </c>
      <c r="E25" s="3">
        <v>264620</v>
      </c>
      <c r="F25" s="7">
        <v>11025.833333333334</v>
      </c>
      <c r="G25" s="7">
        <v>35.416666666666664</v>
      </c>
      <c r="H25" s="7">
        <v>9.1666666666666661</v>
      </c>
    </row>
    <row r="26" spans="1:8" x14ac:dyDescent="0.35">
      <c r="A26" s="3" t="s">
        <v>37</v>
      </c>
      <c r="B26" s="3">
        <v>22</v>
      </c>
      <c r="C26" s="3">
        <v>821</v>
      </c>
      <c r="D26" s="3">
        <v>257</v>
      </c>
      <c r="E26" s="3">
        <v>363621</v>
      </c>
      <c r="F26" s="7">
        <v>15150.875</v>
      </c>
      <c r="G26" s="7">
        <v>34.208333333333336</v>
      </c>
      <c r="H26" s="7">
        <v>10.708333333333334</v>
      </c>
    </row>
    <row r="27" spans="1:8" x14ac:dyDescent="0.35">
      <c r="A27" s="3" t="s">
        <v>39</v>
      </c>
      <c r="B27" s="3">
        <v>23</v>
      </c>
      <c r="C27" s="3">
        <v>492</v>
      </c>
      <c r="D27" s="3">
        <v>123</v>
      </c>
      <c r="E27" s="3">
        <v>194685</v>
      </c>
      <c r="F27" s="7">
        <v>8111.875</v>
      </c>
      <c r="G27" s="7">
        <v>20.5</v>
      </c>
      <c r="H27" s="7">
        <v>5.125</v>
      </c>
    </row>
    <row r="28" spans="1:8" x14ac:dyDescent="0.35">
      <c r="A28" s="3" t="s">
        <v>39</v>
      </c>
      <c r="B28" s="3">
        <v>24</v>
      </c>
      <c r="C28" s="3">
        <v>650</v>
      </c>
      <c r="D28" s="3">
        <v>217</v>
      </c>
      <c r="E28" s="3">
        <v>743593</v>
      </c>
      <c r="F28" s="7">
        <v>27540.481481481482</v>
      </c>
      <c r="G28" s="7">
        <v>24.074074074074073</v>
      </c>
      <c r="H28" s="7">
        <v>8.0370370370370363</v>
      </c>
    </row>
    <row r="29" spans="1:8" x14ac:dyDescent="0.35">
      <c r="A29" s="3" t="s">
        <v>39</v>
      </c>
      <c r="B29" s="3">
        <v>25</v>
      </c>
      <c r="C29" s="3">
        <v>479</v>
      </c>
      <c r="D29" s="3">
        <v>104</v>
      </c>
      <c r="E29" s="3">
        <v>149157</v>
      </c>
      <c r="F29" s="7">
        <v>6214.875</v>
      </c>
      <c r="G29" s="7">
        <v>19.958333333333332</v>
      </c>
      <c r="H29" s="7">
        <v>4.333333333333333</v>
      </c>
    </row>
    <row r="30" spans="1:8" x14ac:dyDescent="0.35">
      <c r="A30" s="3" t="s">
        <v>39</v>
      </c>
      <c r="B30" s="3">
        <v>26</v>
      </c>
      <c r="C30" s="3">
        <v>224</v>
      </c>
      <c r="D30" s="3">
        <v>61</v>
      </c>
      <c r="E30" s="3">
        <v>63378</v>
      </c>
      <c r="F30" s="7">
        <v>2755.5652173913045</v>
      </c>
      <c r="G30" s="7">
        <v>9.7391304347826093</v>
      </c>
      <c r="H30" s="7">
        <v>2.652173913043478</v>
      </c>
    </row>
    <row r="31" spans="1:8" x14ac:dyDescent="0.35">
      <c r="A31" s="3" t="s">
        <v>39</v>
      </c>
      <c r="B31" s="3">
        <v>27</v>
      </c>
      <c r="C31" s="3">
        <v>475</v>
      </c>
      <c r="D31" s="3">
        <v>95</v>
      </c>
      <c r="E31" s="3">
        <v>150609</v>
      </c>
      <c r="F31" s="7">
        <v>6275.375</v>
      </c>
      <c r="G31" s="7">
        <v>19.791666666666668</v>
      </c>
      <c r="H31" s="7">
        <v>3.9583333333333335</v>
      </c>
    </row>
    <row r="32" spans="1:8" x14ac:dyDescent="0.35">
      <c r="A32" s="3" t="s">
        <v>40</v>
      </c>
      <c r="B32" s="3">
        <v>28</v>
      </c>
      <c r="C32" s="3">
        <v>626</v>
      </c>
      <c r="D32" s="3">
        <v>107</v>
      </c>
      <c r="E32" s="3">
        <v>168954</v>
      </c>
      <c r="F32" s="7">
        <v>7039.75</v>
      </c>
      <c r="G32" s="7">
        <v>26.083333333333332</v>
      </c>
      <c r="H32" s="7">
        <v>4.458333333333333</v>
      </c>
    </row>
    <row r="33" spans="1:8" x14ac:dyDescent="0.35">
      <c r="A33" s="3" t="s">
        <v>40</v>
      </c>
      <c r="B33" s="3">
        <v>29</v>
      </c>
      <c r="C33" s="3">
        <v>359</v>
      </c>
      <c r="D33" s="3">
        <v>89</v>
      </c>
      <c r="E33" s="3">
        <v>228104</v>
      </c>
      <c r="F33" s="7">
        <v>9124.16</v>
      </c>
      <c r="G33" s="7">
        <v>14.36</v>
      </c>
      <c r="H33" s="7">
        <v>3.56</v>
      </c>
    </row>
    <row r="34" spans="1:8" x14ac:dyDescent="0.35">
      <c r="A34" s="3" t="s">
        <v>40</v>
      </c>
      <c r="B34" s="3">
        <v>30</v>
      </c>
      <c r="C34" s="3">
        <v>0</v>
      </c>
      <c r="D34" s="3">
        <v>0</v>
      </c>
      <c r="E34" s="3"/>
      <c r="F34" s="7">
        <v>0</v>
      </c>
      <c r="G34" s="7">
        <v>0</v>
      </c>
      <c r="H34" s="7">
        <v>0</v>
      </c>
    </row>
    <row r="35" spans="1:8" x14ac:dyDescent="0.35">
      <c r="A35" s="3" t="s">
        <v>40</v>
      </c>
      <c r="B35" s="3">
        <v>31</v>
      </c>
      <c r="C35" s="3">
        <v>703</v>
      </c>
      <c r="D35" s="3">
        <v>118</v>
      </c>
      <c r="E35" s="3">
        <v>105178</v>
      </c>
      <c r="F35" s="7">
        <v>4207.12</v>
      </c>
      <c r="G35" s="7">
        <v>28.12</v>
      </c>
      <c r="H35" s="7">
        <v>4.72</v>
      </c>
    </row>
    <row r="36" spans="1:8" x14ac:dyDescent="0.35">
      <c r="A36" s="3" t="s">
        <v>40</v>
      </c>
      <c r="B36" s="3">
        <v>32</v>
      </c>
      <c r="C36" s="3">
        <v>216</v>
      </c>
      <c r="D36" s="3">
        <v>44</v>
      </c>
      <c r="E36" s="3">
        <v>49264</v>
      </c>
      <c r="F36" s="7">
        <v>1970.56</v>
      </c>
      <c r="G36" s="7">
        <v>8.64</v>
      </c>
      <c r="H36" s="7">
        <v>1.76</v>
      </c>
    </row>
    <row r="37" spans="1:8" x14ac:dyDescent="0.35">
      <c r="A37" s="3" t="s">
        <v>38</v>
      </c>
      <c r="B37" s="3">
        <v>33</v>
      </c>
      <c r="C37" s="3">
        <v>162</v>
      </c>
      <c r="D37" s="3">
        <v>25</v>
      </c>
      <c r="E37" s="3">
        <v>38182</v>
      </c>
      <c r="F37" s="7">
        <v>1735.5454545454545</v>
      </c>
      <c r="G37" s="7">
        <v>7.3636363636363633</v>
      </c>
      <c r="H37" s="7">
        <v>1.1363636363636365</v>
      </c>
    </row>
    <row r="38" spans="1:8" x14ac:dyDescent="0.35">
      <c r="A38" s="3" t="s">
        <v>38</v>
      </c>
      <c r="B38" s="3">
        <v>34</v>
      </c>
      <c r="C38" s="3">
        <v>743</v>
      </c>
      <c r="D38" s="3">
        <v>46</v>
      </c>
      <c r="E38" s="3">
        <v>32080</v>
      </c>
      <c r="F38" s="7">
        <v>1283.2</v>
      </c>
      <c r="G38" s="7">
        <v>29.72</v>
      </c>
      <c r="H38" s="7">
        <v>1.84</v>
      </c>
    </row>
    <row r="39" spans="1:8" x14ac:dyDescent="0.35">
      <c r="A39" s="3" t="s">
        <v>38</v>
      </c>
      <c r="B39" s="3">
        <v>35</v>
      </c>
      <c r="C39" s="3">
        <v>576</v>
      </c>
      <c r="D39" s="3">
        <v>82</v>
      </c>
      <c r="E39" s="3">
        <v>76108</v>
      </c>
      <c r="F39" s="7">
        <v>3624.1904761904761</v>
      </c>
      <c r="G39" s="7">
        <v>27.428571428571427</v>
      </c>
      <c r="H39" s="7">
        <v>3.9047619047619047</v>
      </c>
    </row>
    <row r="40" spans="1:8" x14ac:dyDescent="0.35">
      <c r="A40" s="3" t="s">
        <v>38</v>
      </c>
      <c r="B40" s="3">
        <v>36</v>
      </c>
      <c r="C40" s="3">
        <v>649</v>
      </c>
      <c r="D40" s="3">
        <v>110</v>
      </c>
      <c r="E40" s="3">
        <v>153115</v>
      </c>
      <c r="F40" s="7">
        <v>5889.0384615384619</v>
      </c>
      <c r="G40" s="7">
        <v>24.96153846153846</v>
      </c>
      <c r="H40" s="7">
        <v>4.2307692307692308</v>
      </c>
    </row>
    <row r="41" spans="1:8" x14ac:dyDescent="0.35">
      <c r="A41" s="3" t="s">
        <v>38</v>
      </c>
      <c r="B41" s="3">
        <v>37</v>
      </c>
      <c r="C41" s="3">
        <v>665</v>
      </c>
      <c r="D41" s="3">
        <v>171</v>
      </c>
      <c r="E41" s="3">
        <v>504364</v>
      </c>
      <c r="F41" s="7">
        <v>21015.166666666668</v>
      </c>
      <c r="G41" s="7">
        <v>27.708333333333332</v>
      </c>
      <c r="H41" s="7">
        <v>7.125</v>
      </c>
    </row>
    <row r="42" spans="1:8" x14ac:dyDescent="0.35">
      <c r="A42" s="3" t="s">
        <v>38</v>
      </c>
      <c r="B42" s="3">
        <v>38</v>
      </c>
      <c r="C42" s="3">
        <v>763</v>
      </c>
      <c r="D42" s="3">
        <v>78</v>
      </c>
      <c r="E42" s="3">
        <v>155401</v>
      </c>
      <c r="F42" s="7">
        <v>5976.9615384615381</v>
      </c>
      <c r="G42" s="7">
        <v>29.346153846153847</v>
      </c>
      <c r="H42" s="7">
        <v>3</v>
      </c>
    </row>
    <row r="43" spans="1:8" x14ac:dyDescent="0.35">
      <c r="A43" s="3" t="s">
        <v>43</v>
      </c>
      <c r="B43" s="3">
        <v>39</v>
      </c>
      <c r="C43" s="3">
        <v>221</v>
      </c>
      <c r="D43" s="3">
        <v>62</v>
      </c>
      <c r="E43" s="3">
        <v>55959</v>
      </c>
      <c r="F43" s="7">
        <v>3997.0714285714284</v>
      </c>
      <c r="G43" s="7">
        <v>15.785714285714286</v>
      </c>
      <c r="H43" s="7">
        <v>4.4285714285714288</v>
      </c>
    </row>
    <row r="44" spans="1:8" x14ac:dyDescent="0.35">
      <c r="A44" s="3" t="s">
        <v>43</v>
      </c>
      <c r="B44" s="3">
        <v>40</v>
      </c>
      <c r="C44" s="3">
        <v>982</v>
      </c>
      <c r="D44" s="3">
        <v>223</v>
      </c>
      <c r="E44" s="3">
        <v>250639</v>
      </c>
      <c r="F44" s="7">
        <v>10025.56</v>
      </c>
      <c r="G44" s="7">
        <v>39.28</v>
      </c>
      <c r="H44" s="7">
        <v>8.92</v>
      </c>
    </row>
    <row r="45" spans="1:8" x14ac:dyDescent="0.35">
      <c r="A45" s="3" t="s">
        <v>43</v>
      </c>
      <c r="B45" s="3">
        <v>41</v>
      </c>
      <c r="C45" s="3">
        <v>602</v>
      </c>
      <c r="D45" s="3">
        <v>221</v>
      </c>
      <c r="E45" s="3">
        <v>502341</v>
      </c>
      <c r="F45" s="7">
        <v>21840.91304347826</v>
      </c>
      <c r="G45" s="7">
        <v>26.173913043478262</v>
      </c>
      <c r="H45" s="7">
        <v>9.6086956521739122</v>
      </c>
    </row>
    <row r="46" spans="1:8" x14ac:dyDescent="0.35">
      <c r="A46" s="3" t="s">
        <v>43</v>
      </c>
      <c r="B46" s="3">
        <v>42</v>
      </c>
      <c r="C46" s="3">
        <v>519</v>
      </c>
      <c r="D46" s="3">
        <v>168</v>
      </c>
      <c r="E46" s="3">
        <v>178031</v>
      </c>
      <c r="F46" s="7">
        <v>7417.958333333333</v>
      </c>
      <c r="G46" s="7">
        <v>21.625</v>
      </c>
      <c r="H46" s="7">
        <v>7</v>
      </c>
    </row>
    <row r="47" spans="1:8" x14ac:dyDescent="0.35">
      <c r="A47" s="3" t="s">
        <v>431</v>
      </c>
      <c r="B47" s="3">
        <v>43</v>
      </c>
      <c r="C47" s="3">
        <v>333</v>
      </c>
      <c r="D47" s="3">
        <v>46</v>
      </c>
      <c r="E47" s="3">
        <v>96594</v>
      </c>
      <c r="F47" s="7">
        <v>4390.636363636364</v>
      </c>
      <c r="G47" s="7">
        <v>15.136363636363637</v>
      </c>
      <c r="H47" s="7">
        <v>2.0909090909090908</v>
      </c>
    </row>
    <row r="48" spans="1:8" x14ac:dyDescent="0.35">
      <c r="A48" s="3" t="s">
        <v>66</v>
      </c>
      <c r="B48" s="3">
        <v>44</v>
      </c>
      <c r="C48" s="3">
        <v>791</v>
      </c>
      <c r="D48" s="3">
        <v>209</v>
      </c>
      <c r="E48" s="3">
        <v>182679</v>
      </c>
      <c r="F48" s="7">
        <v>7307.16</v>
      </c>
      <c r="G48" s="7">
        <v>31.64</v>
      </c>
      <c r="H48" s="7">
        <v>8.36</v>
      </c>
    </row>
    <row r="49" spans="1:8" x14ac:dyDescent="0.35">
      <c r="A49" s="3" t="s">
        <v>66</v>
      </c>
      <c r="B49" s="3">
        <v>45</v>
      </c>
      <c r="C49" s="3">
        <v>496</v>
      </c>
      <c r="D49" s="3">
        <v>117</v>
      </c>
      <c r="E49" s="3">
        <v>124187</v>
      </c>
      <c r="F49" s="7">
        <v>7305.1176470588234</v>
      </c>
      <c r="G49" s="7">
        <v>29.176470588235293</v>
      </c>
      <c r="H49" s="7">
        <v>6.882352941176471</v>
      </c>
    </row>
    <row r="50" spans="1:8" x14ac:dyDescent="0.35">
      <c r="A50" s="3" t="s">
        <v>66</v>
      </c>
      <c r="B50" s="3">
        <v>46</v>
      </c>
      <c r="C50" s="3">
        <v>832</v>
      </c>
      <c r="D50" s="3">
        <v>167</v>
      </c>
      <c r="E50" s="3">
        <v>174770</v>
      </c>
      <c r="F50" s="7">
        <v>6990.8</v>
      </c>
      <c r="G50" s="7">
        <v>33.28</v>
      </c>
      <c r="H50" s="7">
        <v>6.68</v>
      </c>
    </row>
    <row r="51" spans="1:8" x14ac:dyDescent="0.35">
      <c r="A51" s="3" t="s">
        <v>66</v>
      </c>
      <c r="B51" s="3">
        <v>47</v>
      </c>
      <c r="C51" s="3">
        <v>34</v>
      </c>
      <c r="D51" s="3">
        <v>20</v>
      </c>
      <c r="E51" s="3">
        <v>426990</v>
      </c>
      <c r="F51" s="7">
        <v>16422.692307692309</v>
      </c>
      <c r="G51" s="7">
        <v>1.3076923076923077</v>
      </c>
      <c r="H51" s="7">
        <v>0.76923076923076927</v>
      </c>
    </row>
    <row r="52" spans="1:8" x14ac:dyDescent="0.35">
      <c r="A52" s="3" t="s">
        <v>66</v>
      </c>
      <c r="B52" s="3">
        <v>48</v>
      </c>
      <c r="C52" s="3">
        <v>740</v>
      </c>
      <c r="D52" s="3">
        <v>214</v>
      </c>
      <c r="E52" s="3">
        <v>173970</v>
      </c>
      <c r="F52" s="7">
        <v>7563.913043478261</v>
      </c>
      <c r="G52" s="7">
        <v>32.173913043478258</v>
      </c>
      <c r="H52" s="7">
        <v>9.304347826086957</v>
      </c>
    </row>
    <row r="53" spans="1:8" x14ac:dyDescent="0.35">
      <c r="A53" s="3" t="s">
        <v>66</v>
      </c>
      <c r="B53" s="3">
        <v>49</v>
      </c>
      <c r="C53" s="3">
        <v>0</v>
      </c>
      <c r="D53" s="3">
        <v>0</v>
      </c>
      <c r="E53" s="3"/>
      <c r="F53" s="7">
        <v>0</v>
      </c>
      <c r="G53" s="7">
        <v>0</v>
      </c>
      <c r="H53" s="7">
        <v>0</v>
      </c>
    </row>
    <row r="54" spans="1:8" x14ac:dyDescent="0.35">
      <c r="A54" s="3" t="s">
        <v>66</v>
      </c>
      <c r="B54" s="3">
        <v>50</v>
      </c>
      <c r="C54" s="3">
        <v>855</v>
      </c>
      <c r="D54" s="3">
        <v>185</v>
      </c>
      <c r="E54" s="3">
        <v>152680</v>
      </c>
      <c r="F54" s="7">
        <v>5872.3076923076924</v>
      </c>
      <c r="G54" s="7">
        <v>32.884615384615387</v>
      </c>
      <c r="H54" s="7">
        <v>7.115384615384615</v>
      </c>
    </row>
    <row r="55" spans="1:8" x14ac:dyDescent="0.35">
      <c r="A55" s="3" t="s">
        <v>66</v>
      </c>
      <c r="B55" s="3">
        <v>51</v>
      </c>
      <c r="C55" s="3">
        <v>766</v>
      </c>
      <c r="D55" s="3">
        <v>166</v>
      </c>
      <c r="E55" s="3">
        <v>182582</v>
      </c>
      <c r="F55" s="7">
        <v>7303.28</v>
      </c>
      <c r="G55" s="7">
        <v>30.64</v>
      </c>
      <c r="H55" s="7">
        <v>6.64</v>
      </c>
    </row>
    <row r="56" spans="1:8" x14ac:dyDescent="0.35">
      <c r="A56" s="3" t="s">
        <v>66</v>
      </c>
      <c r="B56" s="3">
        <v>52</v>
      </c>
      <c r="C56" s="3">
        <v>774</v>
      </c>
      <c r="D56" s="3">
        <v>173</v>
      </c>
      <c r="E56" s="3">
        <v>135676</v>
      </c>
      <c r="F56" s="7">
        <v>5218.3076923076924</v>
      </c>
      <c r="G56" s="7">
        <v>29.76923076923077</v>
      </c>
      <c r="H56" s="7">
        <v>6.6538461538461542</v>
      </c>
    </row>
    <row r="57" spans="1:8" x14ac:dyDescent="0.35">
      <c r="A57" s="3" t="s">
        <v>66</v>
      </c>
      <c r="B57" s="3">
        <v>53</v>
      </c>
      <c r="C57" s="3">
        <v>822</v>
      </c>
      <c r="D57" s="3">
        <v>165</v>
      </c>
      <c r="E57" s="3">
        <v>112132</v>
      </c>
      <c r="F57" s="7">
        <v>4485.28</v>
      </c>
      <c r="G57" s="7">
        <v>32.880000000000003</v>
      </c>
      <c r="H57" s="7">
        <v>6.6</v>
      </c>
    </row>
    <row r="58" spans="1:8" x14ac:dyDescent="0.35">
      <c r="A58" s="3" t="s">
        <v>66</v>
      </c>
      <c r="B58" s="3">
        <v>54</v>
      </c>
      <c r="C58" s="3">
        <v>660</v>
      </c>
      <c r="D58" s="3">
        <v>153</v>
      </c>
      <c r="E58" s="3">
        <v>154859</v>
      </c>
      <c r="F58" s="7">
        <v>5956.1153846153848</v>
      </c>
      <c r="G58" s="7">
        <v>25.384615384615383</v>
      </c>
      <c r="H58" s="7">
        <v>5.884615384615385</v>
      </c>
    </row>
    <row r="59" spans="1:8" x14ac:dyDescent="0.35">
      <c r="A59" s="3" t="s">
        <v>66</v>
      </c>
      <c r="B59" s="3">
        <v>55</v>
      </c>
      <c r="C59" s="3">
        <v>768</v>
      </c>
      <c r="D59" s="3">
        <v>222</v>
      </c>
      <c r="E59" s="3">
        <v>159768</v>
      </c>
      <c r="F59" s="7">
        <v>6144.9230769230771</v>
      </c>
      <c r="G59" s="7">
        <v>29.53846153846154</v>
      </c>
      <c r="H59" s="7">
        <v>8.5384615384615383</v>
      </c>
    </row>
    <row r="60" spans="1:8" x14ac:dyDescent="0.35">
      <c r="A60" s="3" t="s">
        <v>349</v>
      </c>
      <c r="B60" s="3">
        <v>56</v>
      </c>
      <c r="C60" s="3">
        <v>480</v>
      </c>
      <c r="D60" s="3">
        <v>55</v>
      </c>
      <c r="E60" s="3">
        <v>100830</v>
      </c>
      <c r="F60" s="7">
        <v>5471.7058823529414</v>
      </c>
      <c r="G60" s="7">
        <v>24.705882352941178</v>
      </c>
      <c r="H60" s="7">
        <v>2.8235294117647061</v>
      </c>
    </row>
    <row r="61" spans="1:8" x14ac:dyDescent="0.35">
      <c r="A61" s="3" t="s">
        <v>35</v>
      </c>
      <c r="B61" s="3">
        <v>57</v>
      </c>
      <c r="C61" s="3">
        <v>501</v>
      </c>
      <c r="D61" s="3">
        <v>71</v>
      </c>
      <c r="E61" s="3">
        <v>197949</v>
      </c>
      <c r="F61" s="7">
        <v>8615.5909090909099</v>
      </c>
      <c r="G61" s="7">
        <v>22.272727272727273</v>
      </c>
      <c r="H61" s="7">
        <v>3.0909090909090908</v>
      </c>
    </row>
    <row r="62" spans="1:8" x14ac:dyDescent="0.35">
      <c r="A62" s="3" t="s">
        <v>35</v>
      </c>
      <c r="B62" s="3">
        <v>58</v>
      </c>
      <c r="C62" s="3">
        <v>593</v>
      </c>
      <c r="D62" s="3">
        <v>62</v>
      </c>
      <c r="E62" s="3">
        <v>81589</v>
      </c>
      <c r="F62" s="7">
        <v>3547.3478260869565</v>
      </c>
      <c r="G62" s="7">
        <v>25.782608695652176</v>
      </c>
      <c r="H62" s="7">
        <v>2.6956521739130435</v>
      </c>
    </row>
    <row r="63" spans="1:8" x14ac:dyDescent="0.35">
      <c r="A63" s="3" t="s">
        <v>41</v>
      </c>
      <c r="B63" s="3">
        <v>59</v>
      </c>
      <c r="C63" s="3">
        <v>785</v>
      </c>
      <c r="D63" s="3">
        <v>175</v>
      </c>
      <c r="E63" s="3">
        <v>360804</v>
      </c>
      <c r="F63" s="7">
        <v>14863.695652173914</v>
      </c>
      <c r="G63" s="7">
        <v>31.782608695652176</v>
      </c>
      <c r="H63" s="7">
        <v>7</v>
      </c>
    </row>
    <row r="64" spans="1:8" x14ac:dyDescent="0.35">
      <c r="A64" s="3" t="s">
        <v>41</v>
      </c>
      <c r="B64" s="3">
        <v>60</v>
      </c>
      <c r="C64" s="3">
        <v>618</v>
      </c>
      <c r="D64" s="3">
        <v>147</v>
      </c>
      <c r="E64" s="3">
        <v>191835</v>
      </c>
      <c r="F64" s="7">
        <v>8340.652173913044</v>
      </c>
      <c r="G64" s="7">
        <v>26.869565217391305</v>
      </c>
      <c r="H64" s="7">
        <v>6.3913043478260869</v>
      </c>
    </row>
    <row r="65" spans="1:8" x14ac:dyDescent="0.35">
      <c r="A65" s="3" t="s">
        <v>41</v>
      </c>
      <c r="B65" s="3">
        <v>61</v>
      </c>
      <c r="C65" s="3">
        <v>548</v>
      </c>
      <c r="D65" s="3">
        <v>128</v>
      </c>
      <c r="E65" s="3">
        <v>133834</v>
      </c>
      <c r="F65" s="7">
        <v>5833.05</v>
      </c>
      <c r="G65" s="7">
        <v>23.2</v>
      </c>
      <c r="H65" s="7">
        <v>5.65</v>
      </c>
    </row>
    <row r="66" spans="1:8" x14ac:dyDescent="0.35">
      <c r="A66" s="3" t="s">
        <v>41</v>
      </c>
      <c r="B66" s="3">
        <v>62</v>
      </c>
      <c r="C66" s="3">
        <v>285</v>
      </c>
      <c r="D66" s="3">
        <v>74</v>
      </c>
      <c r="E66" s="3">
        <v>123475</v>
      </c>
      <c r="F66" s="7">
        <v>4939</v>
      </c>
      <c r="G66" s="7">
        <v>11.4</v>
      </c>
      <c r="H66" s="7">
        <v>2.96</v>
      </c>
    </row>
    <row r="67" spans="1:8" x14ac:dyDescent="0.35">
      <c r="A67" s="3" t="s">
        <v>41</v>
      </c>
      <c r="B67" s="3">
        <v>63</v>
      </c>
      <c r="C67" s="3">
        <v>509</v>
      </c>
      <c r="D67" s="3">
        <v>144</v>
      </c>
      <c r="E67" s="3">
        <v>195765</v>
      </c>
      <c r="F67" s="7">
        <v>9322.1428571428569</v>
      </c>
      <c r="G67" s="7">
        <v>24.238095238095237</v>
      </c>
      <c r="H67" s="7">
        <v>6.8571428571428568</v>
      </c>
    </row>
    <row r="68" spans="1:8" x14ac:dyDescent="0.35">
      <c r="A68" s="3" t="s">
        <v>41</v>
      </c>
      <c r="B68" s="3">
        <v>64</v>
      </c>
      <c r="C68" s="3">
        <v>791</v>
      </c>
      <c r="D68" s="3">
        <v>164</v>
      </c>
      <c r="E68" s="3">
        <v>227231</v>
      </c>
      <c r="F68" s="7">
        <v>8739.6538461538457</v>
      </c>
      <c r="G68" s="7">
        <v>30.423076923076923</v>
      </c>
      <c r="H68" s="7">
        <v>6.3076923076923075</v>
      </c>
    </row>
    <row r="69" spans="1:8" x14ac:dyDescent="0.35">
      <c r="A69" s="3" t="s">
        <v>41</v>
      </c>
      <c r="B69" s="3">
        <v>65</v>
      </c>
      <c r="C69" s="3">
        <v>629</v>
      </c>
      <c r="D69" s="3">
        <v>162</v>
      </c>
      <c r="E69" s="3">
        <v>233069</v>
      </c>
      <c r="F69" s="7">
        <v>9711.2083333333339</v>
      </c>
      <c r="G69" s="7">
        <v>26.208333333333332</v>
      </c>
      <c r="H69" s="7">
        <v>6.75</v>
      </c>
    </row>
    <row r="70" spans="1:8" x14ac:dyDescent="0.35">
      <c r="A70" s="3" t="s">
        <v>41</v>
      </c>
      <c r="B70" s="3">
        <v>66</v>
      </c>
      <c r="C70" s="3">
        <v>774</v>
      </c>
      <c r="D70" s="3">
        <v>203</v>
      </c>
      <c r="E70" s="3">
        <v>172019</v>
      </c>
      <c r="F70" s="7">
        <v>6880.76</v>
      </c>
      <c r="G70" s="7">
        <v>30.96</v>
      </c>
      <c r="H70" s="7">
        <v>8.1199999999999992</v>
      </c>
    </row>
    <row r="71" spans="1:8" x14ac:dyDescent="0.35">
      <c r="A71" s="3" t="s">
        <v>15</v>
      </c>
      <c r="B71" s="3">
        <v>67</v>
      </c>
      <c r="C71" s="3">
        <v>492</v>
      </c>
      <c r="D71" s="3">
        <v>193</v>
      </c>
      <c r="E71" s="3">
        <v>738259</v>
      </c>
      <c r="F71" s="7">
        <v>28394.576923076922</v>
      </c>
      <c r="G71" s="7">
        <v>18.923076923076923</v>
      </c>
      <c r="H71" s="7">
        <v>7.4230769230769234</v>
      </c>
    </row>
    <row r="72" spans="1:8" x14ac:dyDescent="0.35">
      <c r="A72" s="3" t="s">
        <v>15</v>
      </c>
      <c r="B72" s="3">
        <v>68</v>
      </c>
      <c r="C72" s="3">
        <v>640</v>
      </c>
      <c r="D72" s="3">
        <v>163</v>
      </c>
      <c r="E72" s="3">
        <v>148726</v>
      </c>
      <c r="F72" s="7">
        <v>5949.04</v>
      </c>
      <c r="G72" s="7">
        <v>25.6</v>
      </c>
      <c r="H72" s="7">
        <v>6.52</v>
      </c>
    </row>
    <row r="73" spans="1:8" x14ac:dyDescent="0.35">
      <c r="A73" s="3" t="s">
        <v>15</v>
      </c>
      <c r="B73" s="3">
        <v>69</v>
      </c>
      <c r="C73" s="3">
        <v>675</v>
      </c>
      <c r="D73" s="3">
        <v>199</v>
      </c>
      <c r="E73" s="3">
        <v>263870</v>
      </c>
      <c r="F73" s="7">
        <v>10554.8</v>
      </c>
      <c r="G73" s="7">
        <v>27</v>
      </c>
      <c r="H73" s="7">
        <v>7.96</v>
      </c>
    </row>
    <row r="74" spans="1:8" x14ac:dyDescent="0.35">
      <c r="A74" s="3" t="s">
        <v>15</v>
      </c>
      <c r="B74" s="3">
        <v>70</v>
      </c>
      <c r="C74" s="3">
        <v>493</v>
      </c>
      <c r="D74" s="3">
        <v>146</v>
      </c>
      <c r="E74" s="3">
        <v>226587</v>
      </c>
      <c r="F74" s="7">
        <v>9441.125</v>
      </c>
      <c r="G74" s="7">
        <v>20.541666666666668</v>
      </c>
      <c r="H74" s="7">
        <v>6.083333333333333</v>
      </c>
    </row>
    <row r="75" spans="1:8" x14ac:dyDescent="0.35">
      <c r="A75" s="3" t="s">
        <v>15</v>
      </c>
      <c r="B75" s="3">
        <v>71</v>
      </c>
      <c r="C75" s="3">
        <v>473</v>
      </c>
      <c r="D75" s="3">
        <v>160</v>
      </c>
      <c r="E75" s="3">
        <v>265848</v>
      </c>
      <c r="F75" s="7">
        <v>10224.923076923076</v>
      </c>
      <c r="G75" s="7">
        <v>18.192307692307693</v>
      </c>
      <c r="H75" s="7">
        <v>6.1538461538461542</v>
      </c>
    </row>
    <row r="76" spans="1:8" x14ac:dyDescent="0.35">
      <c r="A76" s="3" t="s">
        <v>15</v>
      </c>
      <c r="B76" s="3">
        <v>72</v>
      </c>
      <c r="C76" s="3">
        <v>596</v>
      </c>
      <c r="D76" s="3">
        <v>148</v>
      </c>
      <c r="E76" s="3">
        <v>223662</v>
      </c>
      <c r="F76" s="7">
        <v>9319.25</v>
      </c>
      <c r="G76" s="7">
        <v>24.833333333333332</v>
      </c>
      <c r="H76" s="7">
        <v>6.166666666666667</v>
      </c>
    </row>
    <row r="77" spans="1:8" x14ac:dyDescent="0.35">
      <c r="A77" s="3" t="s">
        <v>15</v>
      </c>
      <c r="B77" s="3">
        <v>73</v>
      </c>
      <c r="C77" s="3">
        <v>508</v>
      </c>
      <c r="D77" s="3">
        <v>148</v>
      </c>
      <c r="E77" s="3">
        <v>235920</v>
      </c>
      <c r="F77" s="7">
        <v>9830</v>
      </c>
      <c r="G77" s="7">
        <v>21.166666666666668</v>
      </c>
      <c r="H77" s="7">
        <v>6.166666666666667</v>
      </c>
    </row>
    <row r="78" spans="1:8" x14ac:dyDescent="0.35">
      <c r="A78" s="3" t="s">
        <v>15</v>
      </c>
      <c r="B78" s="3">
        <v>74</v>
      </c>
      <c r="C78" s="3">
        <v>782</v>
      </c>
      <c r="D78" s="3">
        <v>200</v>
      </c>
      <c r="E78" s="3">
        <v>362053</v>
      </c>
      <c r="F78" s="7">
        <v>13925.115384615385</v>
      </c>
      <c r="G78" s="7">
        <v>30.076923076923077</v>
      </c>
      <c r="H78" s="7">
        <v>7.6923076923076925</v>
      </c>
    </row>
    <row r="79" spans="1:8" x14ac:dyDescent="0.35">
      <c r="A79" s="3" t="s">
        <v>15</v>
      </c>
      <c r="B79" s="3">
        <v>75</v>
      </c>
      <c r="C79" s="3">
        <v>733</v>
      </c>
      <c r="D79" s="3">
        <v>183</v>
      </c>
      <c r="E79" s="3">
        <v>330154</v>
      </c>
      <c r="F79" s="7">
        <v>13756.416666666666</v>
      </c>
      <c r="G79" s="7">
        <v>30.541666666666668</v>
      </c>
      <c r="H79" s="7">
        <v>7.625</v>
      </c>
    </row>
    <row r="80" spans="1:8" x14ac:dyDescent="0.35">
      <c r="A80" s="3" t="s">
        <v>205</v>
      </c>
      <c r="B80" s="3">
        <v>76</v>
      </c>
      <c r="C80" s="3">
        <v>428</v>
      </c>
      <c r="D80" s="3">
        <v>51</v>
      </c>
      <c r="E80" s="3">
        <v>129296</v>
      </c>
      <c r="F80" s="7">
        <v>4677.227272727273</v>
      </c>
      <c r="G80" s="7">
        <v>18.681818181818183</v>
      </c>
      <c r="H80" s="7">
        <v>2.0909090909090908</v>
      </c>
    </row>
    <row r="81" spans="1:8" x14ac:dyDescent="0.35">
      <c r="A81" s="3" t="s">
        <v>205</v>
      </c>
      <c r="B81" s="3">
        <v>77</v>
      </c>
      <c r="C81" s="3">
        <v>262</v>
      </c>
      <c r="D81" s="3">
        <v>42</v>
      </c>
      <c r="E81" s="3">
        <v>102249</v>
      </c>
      <c r="F81" s="7">
        <v>4445.608695652174</v>
      </c>
      <c r="G81" s="7">
        <v>11.391304347826088</v>
      </c>
      <c r="H81" s="7">
        <v>1.826086956521739</v>
      </c>
    </row>
    <row r="82" spans="1:8" x14ac:dyDescent="0.35">
      <c r="A82" s="3" t="s">
        <v>205</v>
      </c>
      <c r="B82" s="3">
        <v>78</v>
      </c>
      <c r="C82" s="3">
        <v>229</v>
      </c>
      <c r="D82" s="3">
        <v>28</v>
      </c>
      <c r="E82" s="3">
        <v>64876</v>
      </c>
      <c r="F82" s="7">
        <v>3816.2352941176468</v>
      </c>
      <c r="G82" s="7">
        <v>13.470588235294118</v>
      </c>
      <c r="H82" s="7">
        <v>1.6470588235294117</v>
      </c>
    </row>
    <row r="83" spans="1:8" x14ac:dyDescent="0.35">
      <c r="A83" s="3" t="s">
        <v>205</v>
      </c>
      <c r="B83" s="3">
        <v>79</v>
      </c>
      <c r="C83" s="3">
        <v>575</v>
      </c>
      <c r="D83" s="3">
        <v>18</v>
      </c>
      <c r="E83" s="3">
        <v>52106</v>
      </c>
      <c r="F83" s="7">
        <v>2004.0769230769231</v>
      </c>
      <c r="G83" s="7">
        <v>22.115384615384617</v>
      </c>
      <c r="H83" s="7">
        <v>0.69230769230769229</v>
      </c>
    </row>
    <row r="84" spans="1:8" x14ac:dyDescent="0.35">
      <c r="A84" s="3" t="s">
        <v>205</v>
      </c>
      <c r="B84" s="3">
        <v>80</v>
      </c>
      <c r="C84" s="3">
        <v>515</v>
      </c>
      <c r="D84" s="3">
        <v>91</v>
      </c>
      <c r="E84" s="3">
        <v>193101</v>
      </c>
      <c r="F84" s="7">
        <v>8395.6956521739139</v>
      </c>
      <c r="G84" s="7">
        <v>22.391304347826086</v>
      </c>
      <c r="H84" s="7">
        <v>3.9565217391304346</v>
      </c>
    </row>
    <row r="85" spans="1:8" x14ac:dyDescent="0.35">
      <c r="A85" s="3" t="s">
        <v>205</v>
      </c>
      <c r="B85" s="3">
        <v>81</v>
      </c>
      <c r="C85" s="3">
        <v>426</v>
      </c>
      <c r="D85" s="3">
        <v>37</v>
      </c>
      <c r="E85" s="3">
        <v>52772</v>
      </c>
      <c r="F85" s="7">
        <v>2300.4545454545455</v>
      </c>
      <c r="G85" s="7">
        <v>17.90909090909091</v>
      </c>
      <c r="H85" s="7">
        <v>1.6363636363636365</v>
      </c>
    </row>
    <row r="86" spans="1:8" x14ac:dyDescent="0.35">
      <c r="A86" s="3" t="s">
        <v>205</v>
      </c>
      <c r="B86" s="3">
        <v>82</v>
      </c>
      <c r="C86" s="3">
        <v>533</v>
      </c>
      <c r="D86" s="3">
        <v>58</v>
      </c>
      <c r="E86" s="3">
        <v>59532</v>
      </c>
      <c r="F86" s="7">
        <v>2834.8571428571427</v>
      </c>
      <c r="G86" s="7">
        <v>25.38095238095238</v>
      </c>
      <c r="H86" s="7">
        <v>2.7619047619047619</v>
      </c>
    </row>
    <row r="87" spans="1:8" x14ac:dyDescent="0.35">
      <c r="A87" s="3" t="s">
        <v>205</v>
      </c>
      <c r="B87" s="3">
        <v>83</v>
      </c>
      <c r="C87" s="3">
        <v>307</v>
      </c>
      <c r="D87" s="3">
        <v>37</v>
      </c>
      <c r="E87" s="3">
        <v>69161</v>
      </c>
      <c r="F87" s="7">
        <v>3007</v>
      </c>
      <c r="G87" s="7">
        <v>13.086956521739131</v>
      </c>
      <c r="H87" s="7">
        <v>1.6086956521739131</v>
      </c>
    </row>
    <row r="88" spans="1:8" x14ac:dyDescent="0.35">
      <c r="A88" s="3" t="s">
        <v>205</v>
      </c>
      <c r="B88" s="3">
        <v>84</v>
      </c>
      <c r="C88" s="3">
        <v>143</v>
      </c>
      <c r="D88" s="3">
        <v>52</v>
      </c>
      <c r="E88" s="3">
        <v>133548</v>
      </c>
      <c r="F88" s="7">
        <v>5255.28</v>
      </c>
      <c r="G88" s="7">
        <v>5.68</v>
      </c>
      <c r="H88" s="7">
        <v>2.04</v>
      </c>
    </row>
    <row r="89" spans="1:8" x14ac:dyDescent="0.35">
      <c r="A89" s="3" t="s">
        <v>205</v>
      </c>
      <c r="B89" s="3">
        <v>85</v>
      </c>
      <c r="C89" s="3">
        <v>548</v>
      </c>
      <c r="D89" s="3">
        <v>57</v>
      </c>
      <c r="E89" s="3">
        <v>95484</v>
      </c>
      <c r="F89" s="7">
        <v>3688.08</v>
      </c>
      <c r="G89" s="7">
        <v>20.92</v>
      </c>
      <c r="H89" s="7">
        <v>2.16</v>
      </c>
    </row>
    <row r="90" spans="1:8" x14ac:dyDescent="0.35">
      <c r="A90" s="3" t="s">
        <v>207</v>
      </c>
      <c r="B90" s="3">
        <v>86</v>
      </c>
      <c r="C90" s="3">
        <v>318</v>
      </c>
      <c r="D90" s="3">
        <v>35</v>
      </c>
      <c r="E90" s="3">
        <v>46484</v>
      </c>
      <c r="F90" s="7">
        <v>2213.5238095238096</v>
      </c>
      <c r="G90" s="7">
        <v>15.142857142857142</v>
      </c>
      <c r="H90" s="7">
        <v>1.6666666666666667</v>
      </c>
    </row>
    <row r="91" spans="1:8" x14ac:dyDescent="0.35">
      <c r="A91" s="3" t="s">
        <v>207</v>
      </c>
      <c r="B91" s="3">
        <v>87</v>
      </c>
      <c r="C91" s="3">
        <v>71</v>
      </c>
      <c r="D91" s="3">
        <v>22</v>
      </c>
      <c r="E91" s="3">
        <v>22905</v>
      </c>
      <c r="F91" s="7">
        <v>1084.5625</v>
      </c>
      <c r="G91" s="7">
        <v>3.5625</v>
      </c>
      <c r="H91" s="7">
        <v>1</v>
      </c>
    </row>
    <row r="92" spans="1:8" x14ac:dyDescent="0.35">
      <c r="A92" s="3" t="s">
        <v>207</v>
      </c>
      <c r="B92" s="3">
        <v>88</v>
      </c>
      <c r="C92" s="3">
        <v>629</v>
      </c>
      <c r="D92" s="3">
        <v>24</v>
      </c>
      <c r="E92" s="3">
        <v>32056</v>
      </c>
      <c r="F92" s="7">
        <v>1526.4761904761904</v>
      </c>
      <c r="G92" s="7">
        <v>29.952380952380953</v>
      </c>
      <c r="H92" s="7">
        <v>1.1428571428571428</v>
      </c>
    </row>
    <row r="93" spans="1:8" x14ac:dyDescent="0.35">
      <c r="A93" s="3" t="s">
        <v>207</v>
      </c>
      <c r="B93" s="3">
        <v>89</v>
      </c>
      <c r="C93" s="3">
        <v>56</v>
      </c>
      <c r="D93" s="3">
        <v>24</v>
      </c>
      <c r="E93" s="3">
        <v>19741</v>
      </c>
      <c r="F93" s="7">
        <v>2820.1428571428573</v>
      </c>
      <c r="G93" s="7">
        <v>8</v>
      </c>
      <c r="H93" s="7">
        <v>3.4285714285714284</v>
      </c>
    </row>
    <row r="94" spans="1:8" x14ac:dyDescent="0.35">
      <c r="A94" s="3" t="s">
        <v>181</v>
      </c>
      <c r="B94" s="3">
        <v>90</v>
      </c>
      <c r="C94" s="3">
        <v>156</v>
      </c>
      <c r="D94" s="3">
        <v>47</v>
      </c>
      <c r="E94" s="3">
        <v>35375</v>
      </c>
      <c r="F94" s="7">
        <v>3930.5555555555557</v>
      </c>
      <c r="G94" s="7">
        <v>17.333333333333332</v>
      </c>
      <c r="H94" s="7">
        <v>5.2222222222222223</v>
      </c>
    </row>
    <row r="95" spans="1:8" x14ac:dyDescent="0.35">
      <c r="A95" s="3" t="s">
        <v>181</v>
      </c>
      <c r="B95" s="3">
        <v>91</v>
      </c>
      <c r="C95" s="3">
        <v>507</v>
      </c>
      <c r="D95" s="3">
        <v>119</v>
      </c>
      <c r="E95" s="3">
        <v>92370</v>
      </c>
      <c r="F95" s="7">
        <v>4618.5</v>
      </c>
      <c r="G95" s="7">
        <v>25.35</v>
      </c>
      <c r="H95" s="7">
        <v>5.95</v>
      </c>
    </row>
    <row r="96" spans="1:8" x14ac:dyDescent="0.35">
      <c r="A96" s="3" t="s">
        <v>181</v>
      </c>
      <c r="B96" s="3">
        <v>92</v>
      </c>
      <c r="C96" s="3">
        <v>668</v>
      </c>
      <c r="D96" s="3">
        <v>105</v>
      </c>
      <c r="E96" s="3">
        <v>143632</v>
      </c>
      <c r="F96" s="7">
        <v>5984.666666666667</v>
      </c>
      <c r="G96" s="7">
        <v>27.833333333333332</v>
      </c>
      <c r="H96" s="7">
        <v>4.375</v>
      </c>
    </row>
    <row r="97" spans="1:8" x14ac:dyDescent="0.35">
      <c r="A97" s="3" t="s">
        <v>181</v>
      </c>
      <c r="B97" s="3">
        <v>93</v>
      </c>
      <c r="C97" s="3">
        <v>723</v>
      </c>
      <c r="D97" s="3">
        <v>83</v>
      </c>
      <c r="E97" s="3">
        <v>103685</v>
      </c>
      <c r="F97" s="7">
        <v>3987.8846153846152</v>
      </c>
      <c r="G97" s="7">
        <v>27.807692307692307</v>
      </c>
      <c r="H97" s="7">
        <v>3.1923076923076925</v>
      </c>
    </row>
    <row r="98" spans="1:8" x14ac:dyDescent="0.35">
      <c r="A98" s="3" t="s">
        <v>42</v>
      </c>
      <c r="B98" s="3">
        <v>94</v>
      </c>
      <c r="C98" s="3">
        <v>717</v>
      </c>
      <c r="D98" s="3">
        <v>159</v>
      </c>
      <c r="E98" s="3">
        <v>197512</v>
      </c>
      <c r="F98" s="7">
        <v>7472.76</v>
      </c>
      <c r="G98" s="7">
        <v>28.52</v>
      </c>
      <c r="H98" s="7">
        <v>6.2</v>
      </c>
    </row>
    <row r="99" spans="1:8" x14ac:dyDescent="0.35">
      <c r="A99" s="3" t="s">
        <v>42</v>
      </c>
      <c r="B99" s="3">
        <v>95</v>
      </c>
      <c r="C99" s="3">
        <v>594</v>
      </c>
      <c r="D99" s="3">
        <v>124</v>
      </c>
      <c r="E99" s="3">
        <v>171971</v>
      </c>
      <c r="F99" s="7">
        <v>7165.458333333333</v>
      </c>
      <c r="G99" s="7">
        <v>24.75</v>
      </c>
      <c r="H99" s="7">
        <v>5.166666666666667</v>
      </c>
    </row>
    <row r="100" spans="1:8" x14ac:dyDescent="0.35">
      <c r="A100" s="3" t="s">
        <v>42</v>
      </c>
      <c r="B100" s="3">
        <v>96</v>
      </c>
      <c r="C100" s="3">
        <v>739</v>
      </c>
      <c r="D100" s="3">
        <v>135</v>
      </c>
      <c r="E100" s="3">
        <v>159894</v>
      </c>
      <c r="F100" s="7">
        <v>6395.76</v>
      </c>
      <c r="G100" s="7">
        <v>29.56</v>
      </c>
      <c r="H100" s="7">
        <v>5.4</v>
      </c>
    </row>
    <row r="101" spans="1:8" x14ac:dyDescent="0.35">
      <c r="A101" s="3" t="s">
        <v>42</v>
      </c>
      <c r="B101" s="3">
        <v>97</v>
      </c>
      <c r="C101" s="3">
        <v>748</v>
      </c>
      <c r="D101" s="3">
        <v>166</v>
      </c>
      <c r="E101" s="3">
        <v>130075</v>
      </c>
      <c r="F101" s="7">
        <v>5203</v>
      </c>
      <c r="G101" s="7">
        <v>29.92</v>
      </c>
      <c r="H101" s="7">
        <v>6.64</v>
      </c>
    </row>
    <row r="102" spans="1:8" x14ac:dyDescent="0.35">
      <c r="A102" s="3" t="s">
        <v>42</v>
      </c>
      <c r="B102" s="3">
        <v>98</v>
      </c>
      <c r="C102" s="3">
        <v>755</v>
      </c>
      <c r="D102" s="3">
        <v>112</v>
      </c>
      <c r="E102" s="3">
        <v>232721</v>
      </c>
      <c r="F102" s="7">
        <v>9696.7083333333339</v>
      </c>
      <c r="G102" s="7">
        <v>31.458333333333332</v>
      </c>
      <c r="H102" s="7">
        <v>4.666666666666667</v>
      </c>
    </row>
    <row r="103" spans="1:8" x14ac:dyDescent="0.35">
      <c r="A103" s="3" t="s">
        <v>98</v>
      </c>
      <c r="B103" s="3">
        <v>99</v>
      </c>
      <c r="C103" s="3">
        <v>475</v>
      </c>
      <c r="D103" s="3">
        <v>75</v>
      </c>
      <c r="E103" s="3">
        <v>118953</v>
      </c>
      <c r="F103" s="7">
        <v>5171.869565217391</v>
      </c>
      <c r="G103" s="7">
        <v>20.652173913043477</v>
      </c>
      <c r="H103" s="7">
        <v>3.2608695652173911</v>
      </c>
    </row>
    <row r="104" spans="1:8" x14ac:dyDescent="0.35">
      <c r="A104" s="3" t="s">
        <v>98</v>
      </c>
      <c r="B104" s="3">
        <v>100</v>
      </c>
      <c r="C104" s="3">
        <v>64</v>
      </c>
      <c r="D104" s="3">
        <v>15</v>
      </c>
      <c r="E104" s="3">
        <v>32057</v>
      </c>
      <c r="F104" s="7">
        <v>1335.7083333333333</v>
      </c>
      <c r="G104" s="7">
        <v>2.6666666666666665</v>
      </c>
      <c r="H104" s="7">
        <v>0.625</v>
      </c>
    </row>
    <row r="105" spans="1:8" x14ac:dyDescent="0.35">
      <c r="A105" s="3" t="s">
        <v>98</v>
      </c>
      <c r="B105" s="3">
        <v>101</v>
      </c>
      <c r="C105" s="3">
        <v>533</v>
      </c>
      <c r="D105" s="3">
        <v>127</v>
      </c>
      <c r="E105" s="3">
        <v>179873</v>
      </c>
      <c r="F105" s="7">
        <v>6918.1923076923076</v>
      </c>
      <c r="G105" s="7">
        <v>20.5</v>
      </c>
      <c r="H105" s="7">
        <v>4.884615384615385</v>
      </c>
    </row>
    <row r="106" spans="1:8" x14ac:dyDescent="0.35">
      <c r="A106" s="3" t="s">
        <v>203</v>
      </c>
      <c r="B106" s="3">
        <v>102</v>
      </c>
      <c r="C106" s="3">
        <v>568</v>
      </c>
      <c r="D106" s="3">
        <v>101</v>
      </c>
      <c r="E106" s="3">
        <v>94922</v>
      </c>
      <c r="F106" s="7">
        <v>3955.0833333333335</v>
      </c>
      <c r="G106" s="7">
        <v>23.666666666666668</v>
      </c>
      <c r="H106" s="7">
        <v>4.208333333333333</v>
      </c>
    </row>
    <row r="107" spans="1:8" x14ac:dyDescent="0.35">
      <c r="A107" s="3" t="s">
        <v>241</v>
      </c>
      <c r="B107" s="3">
        <v>103</v>
      </c>
      <c r="C107" s="3">
        <v>615</v>
      </c>
      <c r="D107" s="3">
        <v>76</v>
      </c>
      <c r="E107" s="3">
        <v>274291</v>
      </c>
      <c r="F107" s="7">
        <v>10971.64</v>
      </c>
      <c r="G107" s="7">
        <v>24.6</v>
      </c>
      <c r="H107" s="7">
        <v>3.04</v>
      </c>
    </row>
    <row r="108" spans="1:8" x14ac:dyDescent="0.35">
      <c r="A108" s="3" t="s">
        <v>241</v>
      </c>
      <c r="B108" s="3">
        <v>104</v>
      </c>
      <c r="C108" s="3">
        <v>426</v>
      </c>
      <c r="D108" s="3">
        <v>90</v>
      </c>
      <c r="E108" s="3">
        <v>107108</v>
      </c>
      <c r="F108" s="7">
        <v>5637.2631578947367</v>
      </c>
      <c r="G108" s="7">
        <v>22.421052631578949</v>
      </c>
      <c r="H108" s="7">
        <v>4.7368421052631575</v>
      </c>
    </row>
    <row r="109" spans="1:8" x14ac:dyDescent="0.35">
      <c r="A109" s="3" t="s">
        <v>241</v>
      </c>
      <c r="B109" s="3">
        <v>105</v>
      </c>
      <c r="C109" s="3">
        <v>630</v>
      </c>
      <c r="D109" s="3">
        <v>128</v>
      </c>
      <c r="E109" s="3">
        <v>73134</v>
      </c>
      <c r="F109" s="7">
        <v>2812.8461538461538</v>
      </c>
      <c r="G109" s="7">
        <v>24.23076923076923</v>
      </c>
      <c r="H109" s="7">
        <v>4.9230769230769234</v>
      </c>
    </row>
    <row r="110" spans="1:8" x14ac:dyDescent="0.35">
      <c r="A110" s="3" t="s">
        <v>241</v>
      </c>
      <c r="B110" s="3">
        <v>106</v>
      </c>
      <c r="C110" s="3">
        <v>607</v>
      </c>
      <c r="D110" s="3">
        <v>116</v>
      </c>
      <c r="E110" s="3">
        <v>58484</v>
      </c>
      <c r="F110" s="7">
        <v>2339.36</v>
      </c>
      <c r="G110" s="7">
        <v>24.28</v>
      </c>
      <c r="H110" s="7">
        <v>4.6399999999999997</v>
      </c>
    </row>
    <row r="111" spans="1:8" x14ac:dyDescent="0.35">
      <c r="A111" s="3" t="s">
        <v>241</v>
      </c>
      <c r="B111" s="3">
        <v>107</v>
      </c>
      <c r="C111" s="3">
        <v>637</v>
      </c>
      <c r="D111" s="3">
        <v>112</v>
      </c>
      <c r="E111" s="3">
        <v>76253</v>
      </c>
      <c r="F111" s="7">
        <v>2932.8076923076924</v>
      </c>
      <c r="G111" s="7">
        <v>24.5</v>
      </c>
      <c r="H111" s="7">
        <v>4.3076923076923075</v>
      </c>
    </row>
    <row r="112" spans="1:8" x14ac:dyDescent="0.35">
      <c r="A112" s="3" t="s">
        <v>241</v>
      </c>
      <c r="B112" s="3">
        <v>108</v>
      </c>
      <c r="C112" s="3">
        <v>725</v>
      </c>
      <c r="D112" s="3">
        <v>86</v>
      </c>
      <c r="E112" s="3">
        <v>97541</v>
      </c>
      <c r="F112" s="7">
        <v>3901.64</v>
      </c>
      <c r="G112" s="7">
        <v>29</v>
      </c>
      <c r="H112" s="7">
        <v>3.44</v>
      </c>
    </row>
    <row r="113" spans="1:8" x14ac:dyDescent="0.35">
      <c r="A113" s="3"/>
      <c r="B113" s="3"/>
      <c r="C113" s="3"/>
      <c r="D113" s="3"/>
      <c r="E113" s="3"/>
      <c r="F113" s="7"/>
      <c r="G113" s="7"/>
      <c r="H113" s="7"/>
    </row>
    <row r="114" spans="1:8" x14ac:dyDescent="0.35">
      <c r="A114" s="3"/>
      <c r="B114" s="3"/>
      <c r="C114" s="3"/>
      <c r="D114" s="3"/>
      <c r="E114" s="3"/>
      <c r="F114" s="7"/>
      <c r="G114" s="7"/>
      <c r="H114" s="7"/>
    </row>
    <row r="115" spans="1:8" x14ac:dyDescent="0.35">
      <c r="A115" s="3"/>
      <c r="B115" s="3"/>
      <c r="C115" s="3"/>
      <c r="D115" s="3"/>
      <c r="E115" s="3"/>
      <c r="F115" s="7"/>
      <c r="G115" s="7"/>
      <c r="H115" s="7"/>
    </row>
    <row r="116" spans="1:8" x14ac:dyDescent="0.35">
      <c r="A116" s="3"/>
      <c r="B116" s="3"/>
      <c r="C116" s="3"/>
      <c r="D116" s="3"/>
      <c r="E116" s="3"/>
      <c r="F116" s="7"/>
      <c r="G116" s="7"/>
      <c r="H116" s="7"/>
    </row>
    <row r="117" spans="1:8" x14ac:dyDescent="0.35">
      <c r="A117" s="3"/>
      <c r="B117" s="3"/>
      <c r="C117" s="3"/>
      <c r="D117" s="3"/>
      <c r="E117" s="3"/>
      <c r="F117" s="7"/>
      <c r="G117" s="7"/>
      <c r="H117" s="7"/>
    </row>
    <row r="118" spans="1:8" x14ac:dyDescent="0.35">
      <c r="A118" s="3"/>
      <c r="B118" s="3"/>
      <c r="C118" s="3"/>
      <c r="D118" s="3"/>
      <c r="E118" s="3"/>
      <c r="F118" s="7"/>
      <c r="G118" s="7"/>
      <c r="H118" s="7"/>
    </row>
    <row r="119" spans="1:8" x14ac:dyDescent="0.35">
      <c r="A119" s="3"/>
      <c r="B119" s="3"/>
      <c r="C119" s="3"/>
      <c r="D119" s="3"/>
      <c r="E119" s="3"/>
      <c r="F119" s="7"/>
      <c r="G119" s="7"/>
      <c r="H119" s="7"/>
    </row>
    <row r="120" spans="1:8" x14ac:dyDescent="0.35">
      <c r="A120" s="3"/>
      <c r="B120" s="3"/>
      <c r="C120" s="3"/>
      <c r="D120" s="3"/>
      <c r="E120" s="3"/>
      <c r="F120" s="7"/>
      <c r="G120" s="7"/>
      <c r="H120" s="7"/>
    </row>
    <row r="121" spans="1:8" x14ac:dyDescent="0.35">
      <c r="A121" s="3"/>
      <c r="B121" s="3"/>
      <c r="C121" s="3"/>
      <c r="D121" s="3"/>
      <c r="E121" s="3"/>
      <c r="F121" s="7"/>
      <c r="G121" s="7"/>
      <c r="H121" s="7"/>
    </row>
    <row r="122" spans="1:8" x14ac:dyDescent="0.35">
      <c r="A122" s="3"/>
      <c r="B122" s="3"/>
      <c r="C122" s="3"/>
      <c r="D122" s="3"/>
      <c r="E122" s="3"/>
      <c r="F122" s="7"/>
      <c r="G122" s="7"/>
      <c r="H122" s="7"/>
    </row>
    <row r="123" spans="1:8" x14ac:dyDescent="0.35">
      <c r="A123" s="3"/>
      <c r="B123" s="3"/>
      <c r="C123" s="3"/>
      <c r="D123" s="3"/>
      <c r="E123" s="3"/>
      <c r="F123" s="7"/>
      <c r="G123" s="7"/>
      <c r="H123" s="7"/>
    </row>
    <row r="124" spans="1:8" x14ac:dyDescent="0.35">
      <c r="A124" s="3"/>
      <c r="B124" s="3"/>
      <c r="C124" s="3"/>
      <c r="D124" s="3"/>
      <c r="E124" s="3"/>
      <c r="F124" s="7"/>
      <c r="G124" s="7"/>
      <c r="H124" s="7"/>
    </row>
    <row r="125" spans="1:8" x14ac:dyDescent="0.35">
      <c r="A125" s="3"/>
      <c r="B125" s="3"/>
      <c r="C125" s="3"/>
      <c r="D125" s="3"/>
      <c r="E125" s="3"/>
      <c r="F125" s="7"/>
      <c r="G125" s="7"/>
      <c r="H125" s="7"/>
    </row>
    <row r="126" spans="1:8" x14ac:dyDescent="0.35">
      <c r="A126" s="3"/>
      <c r="B126" s="3"/>
      <c r="C126" s="3"/>
      <c r="D126" s="3"/>
      <c r="E126" s="3"/>
      <c r="F126" s="7"/>
      <c r="G126" s="7"/>
      <c r="H126" s="7"/>
    </row>
    <row r="127" spans="1:8" x14ac:dyDescent="0.35">
      <c r="A127" s="3"/>
      <c r="B127" s="3"/>
      <c r="C127" s="3"/>
      <c r="D127" s="3"/>
      <c r="E127" s="3"/>
      <c r="F127" s="7"/>
      <c r="G127" s="7"/>
      <c r="H127" s="7"/>
    </row>
  </sheetData>
  <autoFilter ref="A4:H112" xr:uid="{CF423463-3C12-4498-846F-21FD29CEB07B}"/>
  <sortState xmlns:xlrd2="http://schemas.microsoft.com/office/spreadsheetml/2017/richdata2" ref="A5:H112">
    <sortCondition ref="A5:A112"/>
  </sortState>
  <mergeCells count="1">
    <mergeCell ref="E1:E2"/>
  </mergeCells>
  <conditionalFormatting sqref="B1:B1048576">
    <cfRule type="duplicateValues" dxfId="24" priority="1"/>
  </conditionalFormatting>
  <conditionalFormatting sqref="B5:B127">
    <cfRule type="duplicateValues" dxfId="23" priority="371"/>
  </conditionalFormatting>
  <conditionalFormatting sqref="E5:E127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127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0D3B1-87F3-456C-9957-6ED0FF969394}">
  <dimension ref="A1:AR733"/>
  <sheetViews>
    <sheetView topLeftCell="R1" zoomScale="70" zoomScaleNormal="70" workbookViewId="0">
      <selection activeCell="AB16" sqref="AB16"/>
    </sheetView>
  </sheetViews>
  <sheetFormatPr defaultRowHeight="14.5" x14ac:dyDescent="0.35"/>
  <cols>
    <col min="1" max="1" width="17.54296875" style="5" bestFit="1" customWidth="1"/>
    <col min="2" max="2" width="20.6328125" style="5" bestFit="1" customWidth="1"/>
    <col min="3" max="3" width="24.90625" style="5" bestFit="1" customWidth="1"/>
    <col min="4" max="4" width="29.54296875" style="5" bestFit="1" customWidth="1"/>
    <col min="5" max="5" width="17.08984375" style="5" customWidth="1"/>
    <col min="6" max="11" width="17.08984375" style="5" bestFit="1" customWidth="1"/>
    <col min="12" max="12" width="17.54296875" style="5" bestFit="1" customWidth="1"/>
    <col min="13" max="13" width="20.6328125" style="5" bestFit="1" customWidth="1"/>
    <col min="14" max="15" width="17.08984375" style="5" bestFit="1" customWidth="1"/>
    <col min="16" max="16" width="16.36328125" style="5" bestFit="1" customWidth="1"/>
    <col min="17" max="17" width="20.6328125" style="5" bestFit="1" customWidth="1"/>
    <col min="18" max="23" width="17.08984375" style="5" bestFit="1" customWidth="1"/>
    <col min="24" max="24" width="18.81640625" style="5" bestFit="1" customWidth="1"/>
    <col min="25" max="25" width="20.6328125" style="5" bestFit="1" customWidth="1"/>
    <col min="26" max="30" width="17.08984375" style="5" bestFit="1" customWidth="1"/>
    <col min="31" max="31" width="15.54296875" style="5" bestFit="1" customWidth="1"/>
    <col min="32" max="32" width="20.6328125" style="5" bestFit="1" customWidth="1"/>
    <col min="33" max="33" width="17.08984375" style="5" bestFit="1" customWidth="1"/>
    <col min="34" max="34" width="17.54296875" style="5" bestFit="1" customWidth="1"/>
    <col min="35" max="35" width="20.6328125" style="5" bestFit="1" customWidth="1"/>
    <col min="36" max="38" width="17.08984375" style="5" bestFit="1" customWidth="1"/>
    <col min="39" max="39" width="16.7265625" style="5" bestFit="1" customWidth="1"/>
    <col min="40" max="40" width="20.6328125" style="5" bestFit="1" customWidth="1"/>
    <col min="41" max="43" width="17.08984375" style="5" bestFit="1" customWidth="1"/>
    <col min="44" max="44" width="10.7265625" style="5" bestFit="1" customWidth="1"/>
    <col min="45" max="16384" width="8.7265625" style="5"/>
  </cols>
  <sheetData>
    <row r="1" spans="1:44" x14ac:dyDescent="0.35">
      <c r="A1" s="40" t="s">
        <v>57</v>
      </c>
      <c r="B1" s="5" t="s" vm="14">
        <v>364</v>
      </c>
      <c r="C1" s="71" t="s">
        <v>124</v>
      </c>
      <c r="L1" s="16" t="s">
        <v>123</v>
      </c>
      <c r="P1" s="24" t="s">
        <v>132</v>
      </c>
      <c r="Q1" s="26"/>
      <c r="X1" s="16" t="s">
        <v>130</v>
      </c>
      <c r="AB1" s="31" t="s">
        <v>135</v>
      </c>
      <c r="AH1" s="31" t="s">
        <v>243</v>
      </c>
      <c r="AM1" s="5" t="s">
        <v>244</v>
      </c>
    </row>
    <row r="2" spans="1:44" x14ac:dyDescent="0.35">
      <c r="A2" s="40" t="s">
        <v>56</v>
      </c>
      <c r="B2" s="5" t="s" vm="4">
        <v>45</v>
      </c>
      <c r="L2" s="40" t="s">
        <v>57</v>
      </c>
      <c r="M2" s="5" t="s" vm="14">
        <v>364</v>
      </c>
      <c r="P2" s="26" t="s">
        <v>57</v>
      </c>
      <c r="Q2" s="26" t="s" vm="14">
        <v>364</v>
      </c>
      <c r="X2" s="40" t="s">
        <v>59</v>
      </c>
      <c r="Y2" s="5" t="s" vm="35">
        <v>364</v>
      </c>
      <c r="AB2" s="40" t="s">
        <v>59</v>
      </c>
      <c r="AC2" s="5" t="s" vm="2">
        <v>45</v>
      </c>
      <c r="AE2" s="40" t="s">
        <v>59</v>
      </c>
      <c r="AF2" s="5" t="s" vm="2">
        <v>45</v>
      </c>
      <c r="AH2" s="40" t="s">
        <v>59</v>
      </c>
      <c r="AI2" s="5" t="s" vm="27">
        <v>709</v>
      </c>
      <c r="AM2" s="40" t="s">
        <v>59</v>
      </c>
      <c r="AN2" s="5" t="s" vm="27">
        <v>709</v>
      </c>
    </row>
    <row r="3" spans="1:44" x14ac:dyDescent="0.35">
      <c r="A3" s="40" t="s">
        <v>59</v>
      </c>
      <c r="B3" s="5" t="s" vm="2">
        <v>45</v>
      </c>
      <c r="L3" s="40" t="s">
        <v>59</v>
      </c>
      <c r="M3" s="5" t="s" vm="2">
        <v>45</v>
      </c>
      <c r="P3" s="26" t="s">
        <v>59</v>
      </c>
      <c r="Q3" s="26" t="s" vm="21">
        <v>364</v>
      </c>
      <c r="X3" s="40" t="s">
        <v>57</v>
      </c>
      <c r="Y3" s="5" t="s" vm="22">
        <v>334</v>
      </c>
      <c r="AB3" s="40" t="s">
        <v>57</v>
      </c>
      <c r="AC3" s="5" t="s" vm="6">
        <v>325</v>
      </c>
      <c r="AE3" s="40" t="s">
        <v>57</v>
      </c>
      <c r="AF3" s="5" t="s" vm="6">
        <v>325</v>
      </c>
      <c r="AH3" s="40" t="s">
        <v>57</v>
      </c>
      <c r="AI3" s="5" t="s" vm="31">
        <v>364</v>
      </c>
      <c r="AM3" s="40" t="s">
        <v>57</v>
      </c>
      <c r="AN3" s="5" t="s" vm="31">
        <v>364</v>
      </c>
    </row>
    <row r="4" spans="1:44" x14ac:dyDescent="0.35">
      <c r="A4" s="40" t="s">
        <v>62</v>
      </c>
      <c r="B4" s="5" t="s" vm="15">
        <v>364</v>
      </c>
      <c r="L4" s="40" t="s">
        <v>62</v>
      </c>
      <c r="M4" s="5" t="s" vm="16">
        <v>364</v>
      </c>
      <c r="P4" s="26" t="s">
        <v>62</v>
      </c>
      <c r="Q4" s="26" t="s" vm="20">
        <v>364</v>
      </c>
      <c r="X4" s="40" t="s">
        <v>62</v>
      </c>
      <c r="Y4" s="5" t="s" vm="16">
        <v>364</v>
      </c>
      <c r="AB4" s="40" t="s">
        <v>62</v>
      </c>
      <c r="AC4" s="5" t="s" vm="5">
        <v>325</v>
      </c>
      <c r="AE4" s="40" t="s">
        <v>62</v>
      </c>
      <c r="AF4" s="5" t="s" vm="13">
        <v>364</v>
      </c>
      <c r="AH4" s="40" t="s">
        <v>62</v>
      </c>
      <c r="AI4" s="5" t="s" vm="26">
        <v>364</v>
      </c>
      <c r="AM4" s="40" t="s">
        <v>62</v>
      </c>
      <c r="AN4" s="5" t="s" vm="19">
        <v>364</v>
      </c>
    </row>
    <row r="5" spans="1:44" x14ac:dyDescent="0.35">
      <c r="P5" s="26"/>
      <c r="Q5" s="26"/>
      <c r="AR5"/>
    </row>
    <row r="6" spans="1:44" x14ac:dyDescent="0.35">
      <c r="A6" s="40" t="s">
        <v>65</v>
      </c>
      <c r="B6" s="5" t="s">
        <v>68</v>
      </c>
      <c r="L6" s="40" t="s">
        <v>121</v>
      </c>
      <c r="M6" s="5" t="s">
        <v>68</v>
      </c>
      <c r="P6" s="26" t="s">
        <v>121</v>
      </c>
      <c r="Q6" s="26" t="s">
        <v>68</v>
      </c>
      <c r="X6" s="40" t="s">
        <v>60</v>
      </c>
      <c r="Y6" s="5" t="s">
        <v>68</v>
      </c>
      <c r="AB6" s="40" t="s">
        <v>65</v>
      </c>
      <c r="AC6" s="5" t="s">
        <v>68</v>
      </c>
      <c r="AD6"/>
      <c r="AE6" s="40" t="s">
        <v>65</v>
      </c>
      <c r="AF6" s="5" t="s">
        <v>68</v>
      </c>
      <c r="AH6" s="40" t="s">
        <v>65</v>
      </c>
      <c r="AI6" s="5" t="s">
        <v>68</v>
      </c>
      <c r="AJ6"/>
      <c r="AM6" s="40" t="s">
        <v>65</v>
      </c>
      <c r="AN6" s="5" t="s">
        <v>68</v>
      </c>
      <c r="AR6"/>
    </row>
    <row r="7" spans="1:44" x14ac:dyDescent="0.35">
      <c r="A7" s="5" t="s">
        <v>290</v>
      </c>
      <c r="B7" s="5">
        <v>293609.55932203389</v>
      </c>
      <c r="L7" s="5" t="s">
        <v>290</v>
      </c>
      <c r="M7" s="5">
        <v>365100.10169491521</v>
      </c>
      <c r="P7" s="26">
        <v>1</v>
      </c>
      <c r="Q7" s="26">
        <v>1647095.9322033902</v>
      </c>
      <c r="X7" s="5">
        <v>9</v>
      </c>
      <c r="Y7" s="22">
        <v>76244.94915254238</v>
      </c>
      <c r="Z7" s="5" t="e">
        <f>VLOOKUP(X7,#REF!,1,0)</f>
        <v>#REF!</v>
      </c>
      <c r="AA7" s="5" t="s">
        <v>43</v>
      </c>
      <c r="AB7"/>
      <c r="AC7"/>
      <c r="AD7"/>
      <c r="AE7"/>
      <c r="AF7"/>
      <c r="AH7" s="5" t="s">
        <v>2</v>
      </c>
      <c r="AI7" s="22">
        <v>56268.305084745763</v>
      </c>
      <c r="AJ7"/>
      <c r="AM7" s="5" t="s">
        <v>2</v>
      </c>
      <c r="AN7" s="22">
        <v>56268.305084745763</v>
      </c>
      <c r="AR7"/>
    </row>
    <row r="8" spans="1:44" x14ac:dyDescent="0.35">
      <c r="A8" s="5" t="s">
        <v>287</v>
      </c>
      <c r="B8" s="5">
        <v>338330.779661017</v>
      </c>
      <c r="L8" s="5" t="s">
        <v>287</v>
      </c>
      <c r="M8" s="5">
        <v>78221.661016949161</v>
      </c>
      <c r="P8" s="26">
        <v>9</v>
      </c>
      <c r="Q8" s="26">
        <v>16079.552542372881</v>
      </c>
      <c r="X8" s="5">
        <v>10</v>
      </c>
      <c r="Y8" s="22">
        <v>24182.227118644067</v>
      </c>
      <c r="Z8" s="5" t="e">
        <f>VLOOKUP(X8,#REF!,1,0)</f>
        <v>#REF!</v>
      </c>
      <c r="AA8" s="5" t="s">
        <v>43</v>
      </c>
      <c r="AB8"/>
      <c r="AC8"/>
      <c r="AD8"/>
      <c r="AE8"/>
      <c r="AF8"/>
      <c r="AH8" s="5" t="s">
        <v>8</v>
      </c>
      <c r="AI8" s="22">
        <v>98072.776271186449</v>
      </c>
      <c r="AJ8"/>
      <c r="AM8" s="5" t="s">
        <v>8</v>
      </c>
      <c r="AN8" s="22">
        <v>98072.776271186449</v>
      </c>
      <c r="AR8"/>
    </row>
    <row r="9" spans="1:44" x14ac:dyDescent="0.35">
      <c r="A9" s="5" t="s">
        <v>2</v>
      </c>
      <c r="B9" s="5">
        <v>1359067.2203389816</v>
      </c>
      <c r="L9" s="5" t="s">
        <v>2</v>
      </c>
      <c r="M9" s="5">
        <v>1436380.4745762695</v>
      </c>
      <c r="P9" s="26">
        <v>10</v>
      </c>
      <c r="Q9" s="26">
        <v>10146.325423728813</v>
      </c>
      <c r="X9" s="5">
        <v>12</v>
      </c>
      <c r="Y9" s="22">
        <v>25786.830508474584</v>
      </c>
      <c r="Z9" s="5" t="e">
        <f>VLOOKUP(X9,#REF!,1,0)</f>
        <v>#REF!</v>
      </c>
      <c r="AA9" s="5" t="s">
        <v>43</v>
      </c>
      <c r="AB9"/>
      <c r="AC9"/>
      <c r="AD9"/>
      <c r="AE9"/>
      <c r="AF9"/>
      <c r="AH9" s="5" t="s">
        <v>37</v>
      </c>
      <c r="AI9" s="22">
        <v>117668.5338983051</v>
      </c>
      <c r="AM9" s="5" t="s">
        <v>39</v>
      </c>
      <c r="AN9" s="22">
        <v>206672.2372881356</v>
      </c>
      <c r="AR9"/>
    </row>
    <row r="10" spans="1:44" x14ac:dyDescent="0.35">
      <c r="A10" s="5" t="s">
        <v>8</v>
      </c>
      <c r="B10" s="5">
        <v>336605.13559322042</v>
      </c>
      <c r="L10" s="5" t="s">
        <v>8</v>
      </c>
      <c r="M10" s="5">
        <v>336605.13559322042</v>
      </c>
      <c r="P10" s="26">
        <v>14</v>
      </c>
      <c r="Q10" s="26">
        <v>83411.071186440677</v>
      </c>
      <c r="X10" s="5">
        <v>14</v>
      </c>
      <c r="Y10" s="22">
        <v>201255.16949152545</v>
      </c>
      <c r="Z10" s="5" t="e">
        <f>VLOOKUP(X10,#REF!,1,0)</f>
        <v>#REF!</v>
      </c>
      <c r="AA10" s="5" t="s">
        <v>8</v>
      </c>
      <c r="AB10"/>
      <c r="AC10"/>
      <c r="AE10"/>
      <c r="AF10"/>
      <c r="AH10" s="5" t="s">
        <v>39</v>
      </c>
      <c r="AI10" s="22">
        <v>862491.46610169497</v>
      </c>
      <c r="AM10" s="5" t="s">
        <v>38</v>
      </c>
      <c r="AN10" s="22">
        <v>106482.44067796611</v>
      </c>
      <c r="AR10"/>
    </row>
    <row r="11" spans="1:44" x14ac:dyDescent="0.35">
      <c r="A11" s="5" t="s">
        <v>37</v>
      </c>
      <c r="B11" s="5">
        <v>1516961.2203389832</v>
      </c>
      <c r="L11" s="5" t="s">
        <v>37</v>
      </c>
      <c r="M11" s="5">
        <v>1650265.0762711843</v>
      </c>
      <c r="P11" s="26">
        <v>17</v>
      </c>
      <c r="Q11" s="26">
        <v>58316.542372881369</v>
      </c>
      <c r="X11" s="5">
        <v>15</v>
      </c>
      <c r="Y11" s="22">
        <v>38254.779661016961</v>
      </c>
      <c r="Z11" s="5" t="e">
        <f>VLOOKUP(X11,#REF!,1,0)</f>
        <v>#REF!</v>
      </c>
      <c r="AA11" s="5" t="s">
        <v>43</v>
      </c>
      <c r="AB11"/>
      <c r="AC11"/>
      <c r="AE11"/>
      <c r="AF11"/>
      <c r="AH11" s="5" t="s">
        <v>40</v>
      </c>
      <c r="AI11" s="22">
        <v>49620.016949152545</v>
      </c>
      <c r="AM11" s="5" t="s">
        <v>43</v>
      </c>
      <c r="AN11" s="22">
        <v>75698.91525423729</v>
      </c>
      <c r="AR11"/>
    </row>
    <row r="12" spans="1:44" x14ac:dyDescent="0.35">
      <c r="A12" s="5" t="s">
        <v>39</v>
      </c>
      <c r="B12" s="5">
        <v>2210910.0677966103</v>
      </c>
      <c r="L12" s="5" t="s">
        <v>39</v>
      </c>
      <c r="M12" s="5">
        <v>2396919.9830508442</v>
      </c>
      <c r="P12" s="26">
        <v>28</v>
      </c>
      <c r="Q12" s="26">
        <v>281832.00000000006</v>
      </c>
      <c r="X12" s="5">
        <v>16</v>
      </c>
      <c r="Y12" s="22">
        <v>135356.10169491527</v>
      </c>
      <c r="Z12" s="5" t="e">
        <f>VLOOKUP(X12,#REF!,1,0)</f>
        <v>#REF!</v>
      </c>
      <c r="AA12" s="5" t="s">
        <v>43</v>
      </c>
      <c r="AB12"/>
      <c r="AC12"/>
      <c r="AE12"/>
      <c r="AF12"/>
      <c r="AH12" s="5" t="s">
        <v>38</v>
      </c>
      <c r="AI12" s="22">
        <v>29745.355932203391</v>
      </c>
      <c r="AM12" s="5" t="s">
        <v>205</v>
      </c>
      <c r="AN12" s="22">
        <v>84209.491525423728</v>
      </c>
    </row>
    <row r="13" spans="1:44" x14ac:dyDescent="0.35">
      <c r="A13" s="5" t="s">
        <v>40</v>
      </c>
      <c r="B13" s="5">
        <v>172832.36440677967</v>
      </c>
      <c r="L13" s="5" t="s">
        <v>40</v>
      </c>
      <c r="M13" s="5">
        <v>392298.27118644066</v>
      </c>
      <c r="P13" s="26">
        <v>29</v>
      </c>
      <c r="Q13" s="26">
        <v>68966.847457627126</v>
      </c>
      <c r="X13" s="5">
        <v>17</v>
      </c>
      <c r="Y13" s="22">
        <v>221560.81355932206</v>
      </c>
      <c r="Z13" s="5" t="e">
        <f>VLOOKUP(X13,#REF!,1,0)</f>
        <v>#REF!</v>
      </c>
      <c r="AA13" s="5" t="s">
        <v>43</v>
      </c>
      <c r="AB13"/>
      <c r="AC13"/>
      <c r="AE13"/>
      <c r="AF13"/>
      <c r="AH13" s="5" t="s">
        <v>43</v>
      </c>
      <c r="AI13" s="22">
        <v>75698.91525423729</v>
      </c>
      <c r="AM13" s="5" t="s">
        <v>42</v>
      </c>
      <c r="AN13" s="22">
        <v>44129.08474576271</v>
      </c>
    </row>
    <row r="14" spans="1:44" x14ac:dyDescent="0.35">
      <c r="A14" s="5" t="s">
        <v>38</v>
      </c>
      <c r="B14" s="5">
        <v>679285.92372881353</v>
      </c>
      <c r="L14" s="5" t="s">
        <v>38</v>
      </c>
      <c r="M14" s="5">
        <v>782958.149152542</v>
      </c>
      <c r="P14" s="26">
        <v>32</v>
      </c>
      <c r="Q14" s="26">
        <v>113051.18644067796</v>
      </c>
      <c r="X14" s="5">
        <v>28</v>
      </c>
      <c r="Y14" s="22">
        <v>281832.00000000006</v>
      </c>
      <c r="Z14" s="5" t="e">
        <f>VLOOKUP(X14,#REF!,1,0)</f>
        <v>#REF!</v>
      </c>
      <c r="AA14" s="5" t="s">
        <v>43</v>
      </c>
      <c r="AB14"/>
      <c r="AC14"/>
      <c r="AE14"/>
      <c r="AF14"/>
      <c r="AH14" s="5" t="s">
        <v>66</v>
      </c>
      <c r="AI14" s="22">
        <v>152450.50169491529</v>
      </c>
      <c r="AM14" s="5" t="s">
        <v>44</v>
      </c>
      <c r="AN14" s="22">
        <v>671533.25084745779</v>
      </c>
    </row>
    <row r="15" spans="1:44" x14ac:dyDescent="0.35">
      <c r="A15" s="5" t="s">
        <v>43</v>
      </c>
      <c r="B15" s="5">
        <v>3562303.3983050841</v>
      </c>
      <c r="L15" s="5" t="s">
        <v>43</v>
      </c>
      <c r="M15" s="5">
        <v>903601.23728813429</v>
      </c>
      <c r="P15" s="26">
        <v>108</v>
      </c>
      <c r="Q15" s="26">
        <v>289970.44067796611</v>
      </c>
      <c r="X15" s="5">
        <v>29</v>
      </c>
      <c r="Y15" s="22">
        <v>147891.25423728811</v>
      </c>
      <c r="Z15" s="5" t="e">
        <f>VLOOKUP(X15,#REF!,1,0)</f>
        <v>#REF!</v>
      </c>
      <c r="AA15" s="5" t="s">
        <v>41</v>
      </c>
      <c r="AB15"/>
      <c r="AC15"/>
      <c r="AE15"/>
      <c r="AF15"/>
      <c r="AH15" s="5" t="s">
        <v>35</v>
      </c>
      <c r="AI15" s="22">
        <v>25638.355932203391</v>
      </c>
      <c r="AM15"/>
      <c r="AN15"/>
    </row>
    <row r="16" spans="1:44" x14ac:dyDescent="0.35">
      <c r="A16" s="5" t="s">
        <v>66</v>
      </c>
      <c r="B16" s="5">
        <v>1294481.050847458</v>
      </c>
      <c r="L16" s="5" t="s">
        <v>431</v>
      </c>
      <c r="M16" s="5">
        <v>65782.474576271197</v>
      </c>
      <c r="P16" s="26">
        <v>109</v>
      </c>
      <c r="Q16" s="26">
        <v>146999.16101694916</v>
      </c>
      <c r="X16" s="5">
        <v>32</v>
      </c>
      <c r="Y16" s="22">
        <v>165773.08474576272</v>
      </c>
      <c r="Z16" s="5" t="e">
        <f>VLOOKUP(X16,#REF!,1,0)</f>
        <v>#REF!</v>
      </c>
      <c r="AA16" s="5" t="s">
        <v>41</v>
      </c>
      <c r="AB16"/>
      <c r="AC16"/>
      <c r="AE16"/>
      <c r="AF16"/>
      <c r="AH16" s="5" t="s">
        <v>41</v>
      </c>
      <c r="AI16" s="22">
        <v>659023.7288135594</v>
      </c>
      <c r="AM16"/>
      <c r="AN16"/>
    </row>
    <row r="17" spans="1:40" x14ac:dyDescent="0.35">
      <c r="A17" s="5" t="s">
        <v>35</v>
      </c>
      <c r="B17" s="5">
        <v>361576.64406779653</v>
      </c>
      <c r="L17" s="5" t="s">
        <v>66</v>
      </c>
      <c r="M17" s="5">
        <v>1643070.1677966078</v>
      </c>
      <c r="P17" s="26">
        <v>119</v>
      </c>
      <c r="Q17" s="26">
        <v>31115.389830508473</v>
      </c>
      <c r="X17" s="5">
        <v>49</v>
      </c>
      <c r="Y17" s="22">
        <v>300503.28813559323</v>
      </c>
      <c r="Z17" s="5" t="e">
        <f>VLOOKUP(X17,#REF!,1,0)</f>
        <v>#REF!</v>
      </c>
      <c r="AA17" s="5" t="s">
        <v>41</v>
      </c>
      <c r="AB17"/>
      <c r="AC17"/>
      <c r="AE17"/>
      <c r="AF17"/>
      <c r="AH17" s="5" t="s">
        <v>15</v>
      </c>
      <c r="AI17" s="22">
        <v>668426.40338982991</v>
      </c>
      <c r="AM17"/>
      <c r="AN17"/>
    </row>
    <row r="18" spans="1:40" x14ac:dyDescent="0.35">
      <c r="A18" s="5" t="s">
        <v>41</v>
      </c>
      <c r="B18" s="5">
        <v>3504030.576271187</v>
      </c>
      <c r="L18" s="5" t="s">
        <v>349</v>
      </c>
      <c r="M18" s="5">
        <v>84519.584745762724</v>
      </c>
      <c r="P18" s="26">
        <v>122</v>
      </c>
      <c r="Q18" s="26">
        <v>98649.152542372874</v>
      </c>
      <c r="X18" s="5">
        <v>108</v>
      </c>
      <c r="Y18" s="22">
        <v>289970.44067796611</v>
      </c>
      <c r="Z18" s="5" t="e">
        <f>VLOOKUP(X18,#REF!,1,0)</f>
        <v>#REF!</v>
      </c>
      <c r="AA18" s="5" t="s">
        <v>2</v>
      </c>
      <c r="AB18"/>
      <c r="AC18"/>
      <c r="AE18"/>
      <c r="AF18"/>
      <c r="AH18" s="5" t="s">
        <v>181</v>
      </c>
      <c r="AI18" s="22">
        <v>113294.76271186443</v>
      </c>
      <c r="AM18"/>
      <c r="AN18"/>
    </row>
    <row r="19" spans="1:40" x14ac:dyDescent="0.35">
      <c r="A19" s="5" t="s">
        <v>15</v>
      </c>
      <c r="B19" s="5">
        <v>2202472.5932203392</v>
      </c>
      <c r="L19" s="5" t="s">
        <v>35</v>
      </c>
      <c r="M19" s="5">
        <v>301102.84915254253</v>
      </c>
      <c r="P19" s="26">
        <v>154</v>
      </c>
      <c r="Q19" s="26">
        <v>43655.491525423728</v>
      </c>
      <c r="X19" s="5">
        <v>109</v>
      </c>
      <c r="Y19" s="22">
        <v>206948.21864406782</v>
      </c>
      <c r="Z19" s="5" t="e">
        <f>VLOOKUP(X19,#REF!,1,0)</f>
        <v>#REF!</v>
      </c>
      <c r="AA19" s="5" t="s">
        <v>39</v>
      </c>
      <c r="AB19"/>
      <c r="AC19"/>
      <c r="AE19"/>
      <c r="AF19"/>
      <c r="AH19" s="5" t="s">
        <v>42</v>
      </c>
      <c r="AI19" s="22">
        <v>88549.118644067843</v>
      </c>
      <c r="AM19"/>
      <c r="AN19"/>
    </row>
    <row r="20" spans="1:40" x14ac:dyDescent="0.35">
      <c r="A20" s="5" t="s">
        <v>205</v>
      </c>
      <c r="B20" s="5">
        <v>683174.76271186443</v>
      </c>
      <c r="L20" s="5" t="s">
        <v>41</v>
      </c>
      <c r="M20" s="5">
        <v>3118198.4745762679</v>
      </c>
      <c r="P20" s="26">
        <v>196</v>
      </c>
      <c r="Q20" s="26">
        <v>45047.457627118645</v>
      </c>
      <c r="X20" s="5">
        <v>116</v>
      </c>
      <c r="Y20" s="22">
        <v>109006.68644067798</v>
      </c>
      <c r="Z20" s="5" t="e">
        <f>VLOOKUP(X20,#REF!,1,0)</f>
        <v>#REF!</v>
      </c>
      <c r="AA20" s="5" t="s">
        <v>43</v>
      </c>
      <c r="AB20"/>
      <c r="AC20"/>
      <c r="AE20"/>
      <c r="AF20"/>
      <c r="AH20" s="5" t="s">
        <v>203</v>
      </c>
      <c r="AI20" s="22">
        <v>20026.703389830505</v>
      </c>
      <c r="AM20"/>
      <c r="AN20"/>
    </row>
    <row r="21" spans="1:40" x14ac:dyDescent="0.35">
      <c r="A21" s="5" t="s">
        <v>207</v>
      </c>
      <c r="B21" s="5">
        <v>167550.61016949153</v>
      </c>
      <c r="L21" s="5" t="s">
        <v>15</v>
      </c>
      <c r="M21" s="5">
        <v>2284076.5813559331</v>
      </c>
      <c r="P21" s="26">
        <v>201</v>
      </c>
      <c r="Q21" s="26">
        <v>44402.155932203386</v>
      </c>
      <c r="X21" s="5">
        <v>119</v>
      </c>
      <c r="Y21" s="22">
        <v>73034.03389830509</v>
      </c>
      <c r="Z21" s="5" t="e">
        <f>VLOOKUP(X21,#REF!,1,0)</f>
        <v>#REF!</v>
      </c>
      <c r="AA21" s="5" t="s">
        <v>43</v>
      </c>
      <c r="AB21"/>
      <c r="AC21"/>
      <c r="AE21"/>
      <c r="AF21"/>
      <c r="AH21" s="5" t="s">
        <v>44</v>
      </c>
      <c r="AI21" s="22">
        <v>3016974.9440677962</v>
      </c>
      <c r="AM21"/>
      <c r="AN21"/>
    </row>
    <row r="22" spans="1:40" x14ac:dyDescent="0.35">
      <c r="A22" s="5" t="s">
        <v>181</v>
      </c>
      <c r="B22" s="5">
        <v>203957.98305084748</v>
      </c>
      <c r="L22" s="5" t="s">
        <v>205</v>
      </c>
      <c r="M22" s="5">
        <v>818090.19029275759</v>
      </c>
      <c r="P22" s="26">
        <v>230</v>
      </c>
      <c r="Q22" s="26">
        <v>3962.0338983050847</v>
      </c>
      <c r="X22" s="5">
        <v>122</v>
      </c>
      <c r="Y22" s="22">
        <v>247715.59322033904</v>
      </c>
      <c r="Z22" s="5" t="e">
        <f>VLOOKUP(X22,#REF!,1,0)</f>
        <v>#REF!</v>
      </c>
      <c r="AA22" s="5" t="s">
        <v>41</v>
      </c>
      <c r="AB22"/>
      <c r="AC22"/>
      <c r="AE22"/>
      <c r="AF22"/>
      <c r="AH22"/>
      <c r="AI22"/>
      <c r="AM22"/>
      <c r="AN22"/>
    </row>
    <row r="23" spans="1:40" x14ac:dyDescent="0.35">
      <c r="A23" s="5" t="s">
        <v>42</v>
      </c>
      <c r="B23" s="5">
        <v>770266.94915254228</v>
      </c>
      <c r="L23" s="5" t="s">
        <v>207</v>
      </c>
      <c r="M23" s="5">
        <v>269580.94067796605</v>
      </c>
      <c r="P23" s="26">
        <v>234</v>
      </c>
      <c r="Q23" s="26">
        <v>656325.69491525425</v>
      </c>
      <c r="X23" s="5">
        <v>123</v>
      </c>
      <c r="Y23" s="22">
        <v>33543.91525423729</v>
      </c>
      <c r="Z23" s="5" t="e">
        <f>VLOOKUP(X23,#REF!,1,0)</f>
        <v>#REF!</v>
      </c>
      <c r="AA23" s="5" t="s">
        <v>41</v>
      </c>
      <c r="AB23"/>
      <c r="AC23"/>
      <c r="AE23"/>
      <c r="AF23"/>
      <c r="AH23"/>
      <c r="AI23"/>
      <c r="AM23"/>
      <c r="AN23"/>
    </row>
    <row r="24" spans="1:40" x14ac:dyDescent="0.35">
      <c r="A24" s="5" t="s">
        <v>203</v>
      </c>
      <c r="B24" s="5">
        <v>230285.59322033895</v>
      </c>
      <c r="L24" s="5" t="s">
        <v>181</v>
      </c>
      <c r="M24" s="5">
        <v>398688.32203389826</v>
      </c>
      <c r="P24" s="26">
        <v>238</v>
      </c>
      <c r="Q24" s="26">
        <v>94132.271186440703</v>
      </c>
      <c r="X24" s="5">
        <v>142</v>
      </c>
      <c r="Y24" s="22">
        <v>59544.366101694926</v>
      </c>
      <c r="Z24" s="5" t="e">
        <f>VLOOKUP(X24,#REF!,1,0)</f>
        <v>#REF!</v>
      </c>
      <c r="AA24" s="5" t="s">
        <v>39</v>
      </c>
      <c r="AB24"/>
      <c r="AC24"/>
      <c r="AH24"/>
      <c r="AI24"/>
      <c r="AM24"/>
      <c r="AN24"/>
    </row>
    <row r="25" spans="1:40" x14ac:dyDescent="0.35">
      <c r="A25" s="5" t="s">
        <v>241</v>
      </c>
      <c r="B25" s="5">
        <v>675000.86440677952</v>
      </c>
      <c r="L25" s="5" t="s">
        <v>42</v>
      </c>
      <c r="M25" s="5">
        <v>642887.27118644002</v>
      </c>
      <c r="P25" s="26">
        <v>239</v>
      </c>
      <c r="Q25" s="26">
        <v>33538.983050847455</v>
      </c>
      <c r="X25" s="5">
        <v>154</v>
      </c>
      <c r="Y25" s="22">
        <v>111727.74576271187</v>
      </c>
      <c r="Z25" s="5" t="e">
        <f>VLOOKUP(X25,#REF!,1,0)</f>
        <v>#REF!</v>
      </c>
      <c r="AA25" s="5" t="s">
        <v>43</v>
      </c>
      <c r="AB25"/>
      <c r="AC25"/>
      <c r="AH25"/>
      <c r="AI25"/>
      <c r="AM25"/>
      <c r="AN25"/>
    </row>
    <row r="26" spans="1:40" x14ac:dyDescent="0.35">
      <c r="A26" s="5" t="s">
        <v>44</v>
      </c>
      <c r="B26" s="5">
        <v>20562703.296610173</v>
      </c>
      <c r="L26" s="5" t="s">
        <v>98</v>
      </c>
      <c r="M26" s="5">
        <v>103934.10169491527</v>
      </c>
      <c r="P26" s="26">
        <v>242</v>
      </c>
      <c r="Q26" s="26">
        <v>24080.644067796609</v>
      </c>
      <c r="X26" s="5">
        <v>201</v>
      </c>
      <c r="Y26" s="22">
        <v>602456.32542372891</v>
      </c>
      <c r="Z26" s="5" t="e">
        <f>VLOOKUP(X26,#REF!,1,0)</f>
        <v>#REF!</v>
      </c>
      <c r="AA26" s="5" t="s">
        <v>2</v>
      </c>
      <c r="AB26"/>
      <c r="AC26"/>
      <c r="AH26"/>
      <c r="AI26"/>
      <c r="AM26"/>
      <c r="AN26"/>
    </row>
    <row r="27" spans="1:40" x14ac:dyDescent="0.35">
      <c r="L27" s="5" t="s">
        <v>203</v>
      </c>
      <c r="M27" s="5">
        <v>194502.13559322024</v>
      </c>
      <c r="P27" s="26">
        <v>252</v>
      </c>
      <c r="Q27" s="26">
        <v>78607.271186440703</v>
      </c>
      <c r="X27" s="5">
        <v>202</v>
      </c>
      <c r="Y27" s="22">
        <v>35526.610169491527</v>
      </c>
      <c r="Z27" s="5" t="e">
        <f>VLOOKUP(X27,#REF!,1,0)</f>
        <v>#REF!</v>
      </c>
      <c r="AA27" s="5" t="s">
        <v>161</v>
      </c>
      <c r="AB27"/>
      <c r="AC27"/>
      <c r="AH27"/>
      <c r="AI27"/>
    </row>
    <row r="28" spans="1:40" x14ac:dyDescent="0.35">
      <c r="L28" s="5" t="s">
        <v>241</v>
      </c>
      <c r="M28" s="5">
        <v>781725.279661017</v>
      </c>
      <c r="P28" s="26">
        <v>256</v>
      </c>
      <c r="Q28" s="26">
        <v>14421.864406779661</v>
      </c>
      <c r="X28" s="5">
        <v>204</v>
      </c>
      <c r="Y28" s="22">
        <v>215112.00847457635</v>
      </c>
      <c r="Z28" s="5" t="e">
        <f>VLOOKUP(X28,#REF!,1,0)</f>
        <v>#REF!</v>
      </c>
      <c r="AA28" s="5" t="s">
        <v>43</v>
      </c>
      <c r="AB28"/>
      <c r="AC28"/>
      <c r="AH28"/>
      <c r="AI28"/>
    </row>
    <row r="29" spans="1:40" x14ac:dyDescent="0.35">
      <c r="L29" s="5" t="s">
        <v>44</v>
      </c>
      <c r="M29" s="5">
        <v>19048508.463174105</v>
      </c>
      <c r="P29" s="26">
        <v>259</v>
      </c>
      <c r="Q29" s="26">
        <v>15815.288135593222</v>
      </c>
      <c r="X29" s="5">
        <v>214</v>
      </c>
      <c r="Y29" s="22">
        <v>43153.525423728825</v>
      </c>
      <c r="Z29" s="5" t="e">
        <f>VLOOKUP(X29,#REF!,1,0)</f>
        <v>#REF!</v>
      </c>
      <c r="AA29" s="5" t="s">
        <v>161</v>
      </c>
    </row>
    <row r="30" spans="1:40" x14ac:dyDescent="0.35">
      <c r="L30"/>
      <c r="M30"/>
      <c r="P30" s="26">
        <v>261</v>
      </c>
      <c r="Q30" s="26">
        <v>75913.322033898308</v>
      </c>
      <c r="X30" s="5">
        <v>223</v>
      </c>
      <c r="Y30" s="22">
        <v>48361.301694915266</v>
      </c>
      <c r="Z30" s="5" t="e">
        <f>VLOOKUP(X30,#REF!,1,0)</f>
        <v>#REF!</v>
      </c>
      <c r="AA30" s="5" t="s">
        <v>38</v>
      </c>
    </row>
    <row r="31" spans="1:40" x14ac:dyDescent="0.35">
      <c r="P31" s="26">
        <v>264</v>
      </c>
      <c r="Q31" s="26">
        <v>22344.381355932204</v>
      </c>
      <c r="X31" s="5">
        <v>230</v>
      </c>
      <c r="Y31" s="22">
        <v>96377.754237288129</v>
      </c>
      <c r="Z31" s="5" t="e">
        <f>VLOOKUP(X31,#REF!,1,0)</f>
        <v>#REF!</v>
      </c>
      <c r="AA31" s="5" t="s">
        <v>161</v>
      </c>
    </row>
    <row r="32" spans="1:40" x14ac:dyDescent="0.35">
      <c r="P32" s="26">
        <v>274</v>
      </c>
      <c r="Q32" s="26">
        <v>102472.42372881358</v>
      </c>
      <c r="X32" s="5">
        <v>238</v>
      </c>
      <c r="Y32" s="22">
        <v>174093.7627118644</v>
      </c>
      <c r="Z32" s="5" t="e">
        <f>VLOOKUP(X32,#REF!,1,0)</f>
        <v>#REF!</v>
      </c>
      <c r="AA32" s="5" t="s">
        <v>43</v>
      </c>
    </row>
    <row r="33" spans="16:27" x14ac:dyDescent="0.35">
      <c r="P33" s="26">
        <v>279</v>
      </c>
      <c r="Q33" s="26">
        <v>6590.2372881355932</v>
      </c>
      <c r="X33" s="5">
        <v>239</v>
      </c>
      <c r="Y33" s="22">
        <v>60547.220338983054</v>
      </c>
      <c r="Z33" s="5" t="e">
        <f>VLOOKUP(X33,#REF!,1,0)</f>
        <v>#REF!</v>
      </c>
      <c r="AA33" s="5" t="s">
        <v>144</v>
      </c>
    </row>
    <row r="34" spans="16:27" x14ac:dyDescent="0.35">
      <c r="P34" s="26">
        <v>280</v>
      </c>
      <c r="Q34" s="26">
        <v>53786.805084745771</v>
      </c>
      <c r="X34" s="5">
        <v>242</v>
      </c>
      <c r="Y34" s="22">
        <v>94529.79661016952</v>
      </c>
      <c r="Z34" s="5" t="e">
        <f>VLOOKUP(X34,#REF!,1,0)</f>
        <v>#REF!</v>
      </c>
      <c r="AA34" s="5" t="s">
        <v>144</v>
      </c>
    </row>
    <row r="35" spans="16:27" x14ac:dyDescent="0.35">
      <c r="P35" s="26">
        <v>281</v>
      </c>
      <c r="Q35" s="26">
        <v>21401.847457627126</v>
      </c>
      <c r="X35" s="5">
        <v>252</v>
      </c>
      <c r="Y35" s="22">
        <v>119462.79661016952</v>
      </c>
      <c r="Z35" s="5" t="e">
        <f>VLOOKUP(X35,#REF!,1,0)</f>
        <v>#REF!</v>
      </c>
      <c r="AA35" s="5" t="s">
        <v>41</v>
      </c>
    </row>
    <row r="36" spans="16:27" x14ac:dyDescent="0.35">
      <c r="P36" s="26">
        <v>283</v>
      </c>
      <c r="Q36" s="26">
        <v>52721.898305084746</v>
      </c>
      <c r="X36" s="5">
        <v>256</v>
      </c>
      <c r="Y36" s="22">
        <v>32875.322033898308</v>
      </c>
      <c r="Z36" s="5" t="e">
        <f>VLOOKUP(X36,#REF!,1,0)</f>
        <v>#REF!</v>
      </c>
      <c r="AA36" s="5" t="s">
        <v>205</v>
      </c>
    </row>
    <row r="37" spans="16:27" x14ac:dyDescent="0.35">
      <c r="P37" s="26">
        <v>284</v>
      </c>
      <c r="Q37" s="26">
        <v>19770.711864406781</v>
      </c>
      <c r="X37" s="5">
        <v>258</v>
      </c>
      <c r="Y37" s="22">
        <v>14428.576271186441</v>
      </c>
      <c r="Z37" s="5" t="e">
        <f>VLOOKUP(X37,#REF!,1,0)</f>
        <v>#REF!</v>
      </c>
      <c r="AA37" s="5" t="s">
        <v>15</v>
      </c>
    </row>
    <row r="38" spans="16:27" x14ac:dyDescent="0.35">
      <c r="P38" s="26">
        <v>292</v>
      </c>
      <c r="Q38" s="26">
        <v>6955.0932203389839</v>
      </c>
      <c r="X38" s="5">
        <v>259</v>
      </c>
      <c r="Y38" s="22">
        <v>28995.762711864409</v>
      </c>
      <c r="Z38" s="5" t="e">
        <f>VLOOKUP(X38,#REF!,1,0)</f>
        <v>#REF!</v>
      </c>
      <c r="AA38" s="5" t="s">
        <v>15</v>
      </c>
    </row>
    <row r="39" spans="16:27" x14ac:dyDescent="0.35">
      <c r="P39" s="26">
        <v>298</v>
      </c>
      <c r="Q39" s="26">
        <v>38689.627118644072</v>
      </c>
      <c r="X39" s="5">
        <v>260</v>
      </c>
      <c r="Y39" s="22">
        <v>14369.084745762713</v>
      </c>
      <c r="Z39" s="5" t="e">
        <f>VLOOKUP(X39,#REF!,1,0)</f>
        <v>#REF!</v>
      </c>
      <c r="AA39" s="5" t="s">
        <v>15</v>
      </c>
    </row>
    <row r="40" spans="16:27" x14ac:dyDescent="0.35">
      <c r="P40" s="26">
        <v>299</v>
      </c>
      <c r="Q40" s="26">
        <v>21421.627118644064</v>
      </c>
      <c r="X40" s="5">
        <v>261</v>
      </c>
      <c r="Y40" s="22">
        <v>168427.6271186441</v>
      </c>
      <c r="Z40" s="5" t="e">
        <f>VLOOKUP(X40,#REF!,1,0)</f>
        <v>#REF!</v>
      </c>
      <c r="AA40" s="5" t="s">
        <v>15</v>
      </c>
    </row>
    <row r="41" spans="16:27" x14ac:dyDescent="0.35">
      <c r="P41" s="26">
        <v>302</v>
      </c>
      <c r="Q41" s="26">
        <v>28335.355932203391</v>
      </c>
      <c r="X41" s="5">
        <v>263</v>
      </c>
      <c r="Y41" s="22">
        <v>29180.542372881355</v>
      </c>
      <c r="Z41" s="5" t="e">
        <f>VLOOKUP(X41,#REF!,1,0)</f>
        <v>#REF!</v>
      </c>
      <c r="AA41" s="5" t="s">
        <v>15</v>
      </c>
    </row>
    <row r="42" spans="16:27" x14ac:dyDescent="0.35">
      <c r="P42" s="26">
        <v>304</v>
      </c>
      <c r="Q42" s="26">
        <v>27263.423728813555</v>
      </c>
      <c r="X42" s="5">
        <v>264</v>
      </c>
      <c r="Y42" s="22">
        <v>22344.381355932204</v>
      </c>
      <c r="Z42" s="5" t="e">
        <f>VLOOKUP(X42,#REF!,1,0)</f>
        <v>#REF!</v>
      </c>
      <c r="AA42" s="5" t="s">
        <v>15</v>
      </c>
    </row>
    <row r="43" spans="16:27" x14ac:dyDescent="0.35">
      <c r="P43" s="26">
        <v>320</v>
      </c>
      <c r="Q43" s="26">
        <v>79082.847457627111</v>
      </c>
      <c r="X43" s="5">
        <v>274</v>
      </c>
      <c r="Y43" s="22">
        <v>201745.79661016952</v>
      </c>
      <c r="Z43" s="5" t="e">
        <f>VLOOKUP(X43,#REF!,1,0)</f>
        <v>#REF!</v>
      </c>
      <c r="AA43" s="5" t="s">
        <v>15</v>
      </c>
    </row>
    <row r="44" spans="16:27" x14ac:dyDescent="0.35">
      <c r="P44" s="26">
        <v>331</v>
      </c>
      <c r="Q44" s="26">
        <v>31850.144067796606</v>
      </c>
      <c r="X44" s="5">
        <v>279</v>
      </c>
      <c r="Y44" s="22">
        <v>6590.2372881355932</v>
      </c>
      <c r="Z44" s="5" t="e">
        <f>VLOOKUP(X44,#REF!,1,0)</f>
        <v>#REF!</v>
      </c>
      <c r="AA44" s="5" t="s">
        <v>144</v>
      </c>
    </row>
    <row r="45" spans="16:27" x14ac:dyDescent="0.35">
      <c r="P45" s="26">
        <v>332</v>
      </c>
      <c r="Q45" s="26">
        <v>8564.7457627118638</v>
      </c>
      <c r="X45" s="5">
        <v>280</v>
      </c>
      <c r="Y45" s="22">
        <v>151590.46610169494</v>
      </c>
      <c r="Z45" s="5" t="e">
        <f>VLOOKUP(X45,#REF!,1,0)</f>
        <v>#REF!</v>
      </c>
      <c r="AA45" s="5" t="s">
        <v>144</v>
      </c>
    </row>
    <row r="46" spans="16:27" x14ac:dyDescent="0.35">
      <c r="P46" s="26">
        <v>333</v>
      </c>
      <c r="Q46" s="26">
        <v>13774.77966101695</v>
      </c>
      <c r="X46" s="5">
        <v>281</v>
      </c>
      <c r="Y46" s="22">
        <v>21401.847457627126</v>
      </c>
      <c r="Z46" s="5" t="e">
        <f>VLOOKUP(X46,#REF!,1,0)</f>
        <v>#REF!</v>
      </c>
      <c r="AA46" s="5" t="s">
        <v>144</v>
      </c>
    </row>
    <row r="47" spans="16:27" x14ac:dyDescent="0.35">
      <c r="P47" s="26">
        <v>336</v>
      </c>
      <c r="Q47" s="26">
        <v>41766.610169491534</v>
      </c>
      <c r="X47" s="5">
        <v>283</v>
      </c>
      <c r="Y47" s="22">
        <v>79082.847457627126</v>
      </c>
      <c r="Z47" s="5" t="e">
        <f>VLOOKUP(X47,#REF!,1,0)</f>
        <v>#REF!</v>
      </c>
      <c r="AA47" s="5" t="s">
        <v>144</v>
      </c>
    </row>
    <row r="48" spans="16:27" x14ac:dyDescent="0.35">
      <c r="P48" s="26">
        <v>337</v>
      </c>
      <c r="Q48" s="26">
        <v>15617.28813559322</v>
      </c>
      <c r="X48" s="5">
        <v>284</v>
      </c>
      <c r="Y48" s="22">
        <v>39541.423728813555</v>
      </c>
      <c r="Z48" s="5" t="e">
        <f>VLOOKUP(X48,#REF!,1,0)</f>
        <v>#REF!</v>
      </c>
      <c r="AA48" s="5" t="s">
        <v>144</v>
      </c>
    </row>
    <row r="49" spans="16:27" x14ac:dyDescent="0.35">
      <c r="P49" s="26">
        <v>338</v>
      </c>
      <c r="Q49" s="26">
        <v>76791.457627118652</v>
      </c>
      <c r="X49" s="5">
        <v>292</v>
      </c>
      <c r="Y49" s="22">
        <v>6955.0932203389839</v>
      </c>
      <c r="Z49" s="5" t="e">
        <f>VLOOKUP(X49,#REF!,1,0)</f>
        <v>#REF!</v>
      </c>
      <c r="AA49" s="5" t="s">
        <v>39</v>
      </c>
    </row>
    <row r="50" spans="16:27" x14ac:dyDescent="0.35">
      <c r="P50" s="26">
        <v>341</v>
      </c>
      <c r="Q50" s="26">
        <v>28401.508474576272</v>
      </c>
      <c r="X50" s="5">
        <v>297</v>
      </c>
      <c r="Y50" s="22">
        <v>30253.677966101699</v>
      </c>
      <c r="Z50" s="5" t="e">
        <f>VLOOKUP(X50,#REF!,1,0)</f>
        <v>#REF!</v>
      </c>
      <c r="AA50" s="5" t="s">
        <v>39</v>
      </c>
    </row>
    <row r="51" spans="16:27" x14ac:dyDescent="0.35">
      <c r="P51" s="26">
        <v>342</v>
      </c>
      <c r="Q51" s="26">
        <v>12173.644067796609</v>
      </c>
      <c r="X51" s="5">
        <v>298</v>
      </c>
      <c r="Y51" s="22">
        <v>87776.186440677979</v>
      </c>
      <c r="Z51" s="5" t="e">
        <f>VLOOKUP(X51,#REF!,1,0)</f>
        <v>#REF!</v>
      </c>
      <c r="AA51" s="5" t="s">
        <v>144</v>
      </c>
    </row>
    <row r="52" spans="16:27" x14ac:dyDescent="0.35">
      <c r="P52" s="26">
        <v>346</v>
      </c>
      <c r="Q52" s="26">
        <v>18255.406779661018</v>
      </c>
      <c r="X52" s="5">
        <v>299</v>
      </c>
      <c r="Y52" s="22">
        <v>42909.254237288143</v>
      </c>
      <c r="Z52" s="5" t="e">
        <f>VLOOKUP(X52,#REF!,1,0)</f>
        <v>#REF!</v>
      </c>
      <c r="AA52" s="5" t="s">
        <v>39</v>
      </c>
    </row>
    <row r="53" spans="16:27" x14ac:dyDescent="0.35">
      <c r="P53" s="26">
        <v>363</v>
      </c>
      <c r="Q53" s="26">
        <v>52721.898305084746</v>
      </c>
      <c r="X53" s="5">
        <v>302</v>
      </c>
      <c r="Y53" s="22">
        <v>74298.737288135599</v>
      </c>
      <c r="Z53" s="5" t="e">
        <f>VLOOKUP(X53,#REF!,1,0)</f>
        <v>#REF!</v>
      </c>
      <c r="AA53" s="5" t="s">
        <v>39</v>
      </c>
    </row>
    <row r="54" spans="16:27" x14ac:dyDescent="0.35">
      <c r="P54" s="26">
        <v>364</v>
      </c>
      <c r="Q54" s="26">
        <v>13180.474576271186</v>
      </c>
      <c r="X54" s="5">
        <v>304</v>
      </c>
      <c r="Y54" s="22">
        <v>53783.411864406786</v>
      </c>
      <c r="Z54" s="5" t="e">
        <f>VLOOKUP(X54,#REF!,1,0)</f>
        <v>#REF!</v>
      </c>
      <c r="AA54" s="5" t="s">
        <v>39</v>
      </c>
    </row>
    <row r="55" spans="16:27" x14ac:dyDescent="0.35">
      <c r="P55" s="26">
        <v>365</v>
      </c>
      <c r="Q55" s="26">
        <v>94473.898305084746</v>
      </c>
      <c r="X55" s="5">
        <v>320</v>
      </c>
      <c r="Y55" s="22">
        <v>79082.847457627111</v>
      </c>
      <c r="Z55" s="5" t="e">
        <f>VLOOKUP(X55,#REF!,1,0)</f>
        <v>#REF!</v>
      </c>
      <c r="AA55" s="5" t="s">
        <v>38</v>
      </c>
    </row>
    <row r="56" spans="16:27" x14ac:dyDescent="0.35">
      <c r="P56" s="26">
        <v>368</v>
      </c>
      <c r="Q56" s="26">
        <v>52721.898305084746</v>
      </c>
      <c r="X56" s="5">
        <v>330</v>
      </c>
      <c r="Y56" s="22">
        <v>13972.881355932204</v>
      </c>
      <c r="Z56" s="5" t="e">
        <f>VLOOKUP(X56,#REF!,1,0)</f>
        <v>#REF!</v>
      </c>
      <c r="AA56" s="5" t="s">
        <v>38</v>
      </c>
    </row>
    <row r="57" spans="16:27" x14ac:dyDescent="0.35">
      <c r="P57" s="26">
        <v>386</v>
      </c>
      <c r="Q57" s="26">
        <v>57097.872881355936</v>
      </c>
      <c r="X57" s="5">
        <v>331</v>
      </c>
      <c r="Y57" s="22">
        <v>45030.618644067792</v>
      </c>
      <c r="Z57" s="5" t="e">
        <f>VLOOKUP(X57,#REF!,1,0)</f>
        <v>#REF!</v>
      </c>
      <c r="AA57" s="5" t="s">
        <v>39</v>
      </c>
    </row>
    <row r="58" spans="16:27" x14ac:dyDescent="0.35">
      <c r="P58" s="26">
        <v>394</v>
      </c>
      <c r="Q58" s="26">
        <v>26360.949152542373</v>
      </c>
      <c r="X58" s="5">
        <v>332</v>
      </c>
      <c r="Y58" s="22">
        <v>21216.915254237287</v>
      </c>
      <c r="Z58" s="5" t="e">
        <f>VLOOKUP(X58,#REF!,1,0)</f>
        <v>#REF!</v>
      </c>
      <c r="AA58" s="5" t="s">
        <v>144</v>
      </c>
    </row>
    <row r="59" spans="16:27" x14ac:dyDescent="0.35">
      <c r="P59" s="26">
        <v>396</v>
      </c>
      <c r="Q59" s="26">
        <v>15253.932203389832</v>
      </c>
      <c r="X59" s="5">
        <v>333</v>
      </c>
      <c r="Y59" s="22">
        <v>13774.77966101695</v>
      </c>
      <c r="Z59" s="5" t="e">
        <f>VLOOKUP(X59,#REF!,1,0)</f>
        <v>#REF!</v>
      </c>
      <c r="AA59" s="5" t="s">
        <v>144</v>
      </c>
    </row>
    <row r="60" spans="16:27" x14ac:dyDescent="0.35">
      <c r="P60" s="26">
        <v>398</v>
      </c>
      <c r="Q60" s="26">
        <v>6590.2372881355932</v>
      </c>
      <c r="X60" s="5">
        <v>335</v>
      </c>
      <c r="Y60" s="22">
        <v>19440.610169491527</v>
      </c>
      <c r="Z60" s="5" t="e">
        <f>VLOOKUP(X60,#REF!,1,0)</f>
        <v>#REF!</v>
      </c>
      <c r="AA60" s="5" t="s">
        <v>144</v>
      </c>
    </row>
    <row r="61" spans="16:27" x14ac:dyDescent="0.35">
      <c r="P61" s="26">
        <v>399</v>
      </c>
      <c r="Q61" s="26">
        <v>13157.91525423729</v>
      </c>
      <c r="X61" s="5">
        <v>336</v>
      </c>
      <c r="Y61" s="22">
        <v>154002.45762711871</v>
      </c>
      <c r="Z61" s="5" t="e">
        <f>VLOOKUP(X61,#REF!,1,0)</f>
        <v>#REF!</v>
      </c>
      <c r="AA61" s="5" t="s">
        <v>15</v>
      </c>
    </row>
    <row r="62" spans="16:27" x14ac:dyDescent="0.35">
      <c r="P62" s="26">
        <v>400</v>
      </c>
      <c r="Q62" s="26">
        <v>44163.762711864416</v>
      </c>
      <c r="X62" s="5">
        <v>337</v>
      </c>
      <c r="Y62" s="22">
        <v>15617.28813559322</v>
      </c>
      <c r="Z62" s="5" t="e">
        <f>VLOOKUP(X62,#REF!,1,0)</f>
        <v>#REF!</v>
      </c>
      <c r="AA62" s="5" t="s">
        <v>15</v>
      </c>
    </row>
    <row r="63" spans="16:27" x14ac:dyDescent="0.35">
      <c r="P63" s="26">
        <v>404</v>
      </c>
      <c r="Q63" s="26">
        <v>35559.864406779663</v>
      </c>
      <c r="X63" s="5">
        <v>338</v>
      </c>
      <c r="Y63" s="22">
        <v>165868.93220338985</v>
      </c>
      <c r="Z63" s="5" t="e">
        <f>VLOOKUP(X63,#REF!,1,0)</f>
        <v>#REF!</v>
      </c>
      <c r="AA63" s="5" t="s">
        <v>15</v>
      </c>
    </row>
    <row r="64" spans="16:27" x14ac:dyDescent="0.35">
      <c r="P64" s="26">
        <v>406</v>
      </c>
      <c r="Q64" s="26">
        <v>24525.152542372882</v>
      </c>
      <c r="X64" s="5">
        <v>341</v>
      </c>
      <c r="Y64" s="22">
        <v>28401.508474576272</v>
      </c>
      <c r="Z64" s="5" t="e">
        <f>VLOOKUP(X64,#REF!,1,0)</f>
        <v>#REF!</v>
      </c>
      <c r="AA64" s="5" t="s">
        <v>15</v>
      </c>
    </row>
    <row r="65" spans="16:27" x14ac:dyDescent="0.35">
      <c r="P65" s="26">
        <v>409</v>
      </c>
      <c r="Q65" s="26">
        <v>32951.186440677964</v>
      </c>
      <c r="X65" s="5">
        <v>342</v>
      </c>
      <c r="Y65" s="22">
        <v>12173.644067796609</v>
      </c>
      <c r="Z65" s="5" t="e">
        <f>VLOOKUP(X65,#REF!,1,0)</f>
        <v>#REF!</v>
      </c>
      <c r="AA65" s="5" t="s">
        <v>15</v>
      </c>
    </row>
    <row r="66" spans="16:27" x14ac:dyDescent="0.35">
      <c r="P66" s="26">
        <v>411</v>
      </c>
      <c r="Q66" s="26">
        <v>54029.491525423728</v>
      </c>
      <c r="X66" s="5">
        <v>345</v>
      </c>
      <c r="Y66" s="22">
        <v>32944.677966101699</v>
      </c>
      <c r="Z66" s="5" t="e">
        <f>VLOOKUP(X66,#REF!,1,0)</f>
        <v>#REF!</v>
      </c>
      <c r="AA66" s="5" t="s">
        <v>15</v>
      </c>
    </row>
    <row r="67" spans="16:27" x14ac:dyDescent="0.35">
      <c r="P67" s="26">
        <v>435</v>
      </c>
      <c r="Q67" s="26">
        <v>14318.491525423731</v>
      </c>
      <c r="X67" s="5">
        <v>346</v>
      </c>
      <c r="Y67" s="22">
        <v>18255.406779661018</v>
      </c>
      <c r="Z67" s="5" t="e">
        <f>VLOOKUP(X67,#REF!,1,0)</f>
        <v>#REF!</v>
      </c>
      <c r="AA67" s="5" t="s">
        <v>15</v>
      </c>
    </row>
    <row r="68" spans="16:27" x14ac:dyDescent="0.35">
      <c r="P68" s="26">
        <v>437</v>
      </c>
      <c r="Q68" s="26">
        <v>8569.6016949152545</v>
      </c>
      <c r="X68" s="5">
        <v>363</v>
      </c>
      <c r="Y68" s="22">
        <v>113486.74576271187</v>
      </c>
      <c r="Z68" s="5" t="e">
        <f>VLOOKUP(X68,#REF!,1,0)</f>
        <v>#REF!</v>
      </c>
      <c r="AA68" s="5" t="s">
        <v>15</v>
      </c>
    </row>
    <row r="69" spans="16:27" x14ac:dyDescent="0.35">
      <c r="P69" s="26">
        <v>440</v>
      </c>
      <c r="Q69" s="26">
        <v>11463.457627118645</v>
      </c>
      <c r="X69" s="5">
        <v>364</v>
      </c>
      <c r="Y69" s="22">
        <v>32561.593220338982</v>
      </c>
      <c r="Z69" s="5" t="e">
        <f>VLOOKUP(X69,#REF!,1,0)</f>
        <v>#REF!</v>
      </c>
      <c r="AA69" s="5" t="s">
        <v>15</v>
      </c>
    </row>
    <row r="70" spans="16:27" x14ac:dyDescent="0.35">
      <c r="P70" s="26">
        <v>449</v>
      </c>
      <c r="Q70" s="26">
        <v>55108.838983050853</v>
      </c>
      <c r="X70" s="5">
        <v>368</v>
      </c>
      <c r="Y70" s="22">
        <v>110984.03389830509</v>
      </c>
      <c r="Z70" s="5" t="e">
        <f>VLOOKUP(X70,#REF!,1,0)</f>
        <v>#REF!</v>
      </c>
      <c r="AA70" s="5" t="s">
        <v>144</v>
      </c>
    </row>
    <row r="71" spans="16:27" x14ac:dyDescent="0.35">
      <c r="P71" s="26">
        <v>460</v>
      </c>
      <c r="Q71" s="26">
        <v>40420.050847457635</v>
      </c>
      <c r="X71" s="5">
        <v>378</v>
      </c>
      <c r="Y71" s="22">
        <v>16944.406779661014</v>
      </c>
      <c r="Z71" s="5" t="e">
        <f>VLOOKUP(X71,#REF!,1,0)</f>
        <v>#REF!</v>
      </c>
      <c r="AA71" s="5" t="s">
        <v>144</v>
      </c>
    </row>
    <row r="72" spans="16:27" x14ac:dyDescent="0.35">
      <c r="P72" s="26">
        <v>479</v>
      </c>
      <c r="Q72" s="26">
        <v>236887.42372881359</v>
      </c>
      <c r="X72" s="5">
        <v>379</v>
      </c>
      <c r="Y72" s="22">
        <v>19767.508474576272</v>
      </c>
      <c r="Z72" s="5" t="e">
        <f>VLOOKUP(X72,#REF!,1,0)</f>
        <v>#REF!</v>
      </c>
      <c r="AA72" s="5" t="s">
        <v>15</v>
      </c>
    </row>
    <row r="73" spans="16:27" x14ac:dyDescent="0.35">
      <c r="P73" s="26">
        <v>481</v>
      </c>
      <c r="Q73" s="26">
        <v>46911.254237288143</v>
      </c>
      <c r="X73" s="5">
        <v>382</v>
      </c>
      <c r="Y73" s="22">
        <v>32776.220338983054</v>
      </c>
      <c r="Z73" s="5" t="e">
        <f>VLOOKUP(X73,#REF!,1,0)</f>
        <v>#REF!</v>
      </c>
      <c r="AA73" s="5" t="s">
        <v>39</v>
      </c>
    </row>
    <row r="74" spans="16:27" x14ac:dyDescent="0.35">
      <c r="P74" s="26">
        <v>483</v>
      </c>
      <c r="Q74" s="26">
        <v>31189.838983050846</v>
      </c>
      <c r="X74" s="5">
        <v>384</v>
      </c>
      <c r="Y74" s="22">
        <v>13180.474576271186</v>
      </c>
      <c r="Z74" s="5" t="e">
        <f>VLOOKUP(X74,#REF!,1,0)</f>
        <v>#REF!</v>
      </c>
      <c r="AA74" s="5" t="s">
        <v>144</v>
      </c>
    </row>
    <row r="75" spans="16:27" x14ac:dyDescent="0.35">
      <c r="P75" s="26">
        <v>485</v>
      </c>
      <c r="Q75" s="26">
        <v>659023.7288135594</v>
      </c>
      <c r="X75" s="5">
        <v>390</v>
      </c>
      <c r="Y75" s="22">
        <v>35169.050847457635</v>
      </c>
      <c r="Z75" s="5" t="e">
        <f>VLOOKUP(X75,#REF!,1,0)</f>
        <v>#REF!</v>
      </c>
      <c r="AA75" s="5" t="s">
        <v>144</v>
      </c>
    </row>
    <row r="76" spans="16:27" x14ac:dyDescent="0.35">
      <c r="P76" s="26">
        <v>488</v>
      </c>
      <c r="Q76" s="26">
        <v>14633.654237288136</v>
      </c>
      <c r="X76" s="5">
        <v>391</v>
      </c>
      <c r="Y76" s="22">
        <v>42594.110169491527</v>
      </c>
      <c r="Z76" s="5" t="e">
        <f>VLOOKUP(X76,#REF!,1,0)</f>
        <v>#REF!</v>
      </c>
      <c r="AA76" s="5" t="s">
        <v>144</v>
      </c>
    </row>
    <row r="77" spans="16:27" x14ac:dyDescent="0.35">
      <c r="P77" s="26">
        <v>498</v>
      </c>
      <c r="Q77" s="26">
        <v>52721.898305084746</v>
      </c>
      <c r="X77" s="5">
        <v>394</v>
      </c>
      <c r="Y77" s="22">
        <v>26360.949152542373</v>
      </c>
      <c r="Z77" s="5" t="e">
        <f>VLOOKUP(X77,#REF!,1,0)</f>
        <v>#REF!</v>
      </c>
      <c r="AA77" s="5" t="s">
        <v>161</v>
      </c>
    </row>
    <row r="78" spans="16:27" x14ac:dyDescent="0.35">
      <c r="P78" s="26">
        <v>501</v>
      </c>
      <c r="Q78" s="26">
        <v>32597.932203389832</v>
      </c>
      <c r="X78" s="5">
        <v>396</v>
      </c>
      <c r="Y78" s="22">
        <v>41614.881355932201</v>
      </c>
      <c r="Z78" s="5" t="e">
        <f>VLOOKUP(X78,#REF!,1,0)</f>
        <v>#REF!</v>
      </c>
      <c r="AA78" s="5" t="s">
        <v>161</v>
      </c>
    </row>
    <row r="79" spans="16:27" x14ac:dyDescent="0.35">
      <c r="P79" s="26">
        <v>502</v>
      </c>
      <c r="Q79" s="26">
        <v>32686.77966101695</v>
      </c>
      <c r="X79" s="5">
        <v>398</v>
      </c>
      <c r="Y79" s="22">
        <v>6590.2372881355932</v>
      </c>
      <c r="Z79" s="5" t="e">
        <f>VLOOKUP(X79,#REF!,1,0)</f>
        <v>#REF!</v>
      </c>
      <c r="AA79" s="5" t="s">
        <v>39</v>
      </c>
    </row>
    <row r="80" spans="16:27" x14ac:dyDescent="0.35">
      <c r="P80" s="26">
        <v>504</v>
      </c>
      <c r="Q80" s="26">
        <v>158165.69491525425</v>
      </c>
      <c r="X80" s="5">
        <v>399</v>
      </c>
      <c r="Y80" s="22">
        <v>13157.91525423729</v>
      </c>
      <c r="Z80" s="5" t="e">
        <f>VLOOKUP(X80,#REF!,1,0)</f>
        <v>#REF!</v>
      </c>
      <c r="AA80" s="5" t="s">
        <v>144</v>
      </c>
    </row>
    <row r="81" spans="16:27" x14ac:dyDescent="0.35">
      <c r="P81" s="26">
        <v>508</v>
      </c>
      <c r="Q81" s="26">
        <v>87076.694915254237</v>
      </c>
      <c r="X81" s="5">
        <v>400</v>
      </c>
      <c r="Y81" s="22">
        <v>172547.59322033898</v>
      </c>
      <c r="Z81" s="5" t="e">
        <f>VLOOKUP(X81,#REF!,1,0)</f>
        <v>#REF!</v>
      </c>
      <c r="AA81" s="5" t="s">
        <v>144</v>
      </c>
    </row>
    <row r="82" spans="16:27" x14ac:dyDescent="0.35">
      <c r="P82" s="26">
        <v>524</v>
      </c>
      <c r="Q82" s="26">
        <v>25259.906779661018</v>
      </c>
      <c r="X82" s="5">
        <v>401</v>
      </c>
      <c r="Y82" s="22">
        <v>18450.101694915254</v>
      </c>
      <c r="Z82" s="5" t="e">
        <f>VLOOKUP(X82,#REF!,1,0)</f>
        <v>#REF!</v>
      </c>
      <c r="AA82" s="5" t="s">
        <v>144</v>
      </c>
    </row>
    <row r="83" spans="16:27" x14ac:dyDescent="0.35">
      <c r="P83" s="26">
        <v>525</v>
      </c>
      <c r="Q83" s="26">
        <v>33611.593220338982</v>
      </c>
      <c r="X83" s="5">
        <v>403</v>
      </c>
      <c r="Y83" s="22">
        <v>10311.355932203391</v>
      </c>
      <c r="Z83" s="5" t="e">
        <f>VLOOKUP(X83,#REF!,1,0)</f>
        <v>#REF!</v>
      </c>
      <c r="AA83" s="5" t="s">
        <v>2</v>
      </c>
    </row>
    <row r="84" spans="16:27" x14ac:dyDescent="0.35">
      <c r="P84" s="26">
        <v>537</v>
      </c>
      <c r="Q84" s="26">
        <v>66549.559322033892</v>
      </c>
      <c r="X84" s="5">
        <v>404</v>
      </c>
      <c r="Y84" s="22">
        <v>53349.661016949161</v>
      </c>
      <c r="Z84" s="5" t="e">
        <f>VLOOKUP(X84,#REF!,1,0)</f>
        <v>#REF!</v>
      </c>
      <c r="AA84" s="5" t="s">
        <v>144</v>
      </c>
    </row>
    <row r="85" spans="16:27" x14ac:dyDescent="0.35">
      <c r="P85" s="26">
        <v>542</v>
      </c>
      <c r="Q85" s="26">
        <v>18114.966101694918</v>
      </c>
      <c r="X85" s="5">
        <v>406</v>
      </c>
      <c r="Y85" s="22">
        <v>45352.47457627119</v>
      </c>
      <c r="Z85" s="5" t="e">
        <f>VLOOKUP(X85,#REF!,1,0)</f>
        <v>#REF!</v>
      </c>
      <c r="AA85" s="5" t="s">
        <v>144</v>
      </c>
    </row>
    <row r="86" spans="16:27" x14ac:dyDescent="0.35">
      <c r="P86" s="26">
        <v>548</v>
      </c>
      <c r="Q86" s="26">
        <v>213175.59322033901</v>
      </c>
      <c r="X86" s="5">
        <v>409</v>
      </c>
      <c r="Y86" s="22">
        <v>32951.186440677964</v>
      </c>
      <c r="Z86" s="5" t="e">
        <f>VLOOKUP(X86,#REF!,1,0)</f>
        <v>#REF!</v>
      </c>
      <c r="AA86" s="5" t="s">
        <v>15</v>
      </c>
    </row>
    <row r="87" spans="16:27" x14ac:dyDescent="0.35">
      <c r="P87" s="26">
        <v>554</v>
      </c>
      <c r="Q87" s="26">
        <v>39541.423728813563</v>
      </c>
      <c r="X87" s="5">
        <v>411</v>
      </c>
      <c r="Y87" s="22">
        <v>159460.4745762712</v>
      </c>
      <c r="Z87" s="5" t="e">
        <f>VLOOKUP(X87,#REF!,1,0)</f>
        <v>#REF!</v>
      </c>
      <c r="AA87" s="5" t="s">
        <v>41</v>
      </c>
    </row>
    <row r="88" spans="16:27" x14ac:dyDescent="0.35">
      <c r="P88" s="26">
        <v>559</v>
      </c>
      <c r="Q88" s="26">
        <v>101244.20338983051</v>
      </c>
      <c r="X88" s="5">
        <v>412</v>
      </c>
      <c r="Y88" s="22">
        <v>12814.016949152545</v>
      </c>
      <c r="Z88" s="5" t="e">
        <f>VLOOKUP(X88,#REF!,1,0)</f>
        <v>#REF!</v>
      </c>
      <c r="AA88" s="5" t="s">
        <v>41</v>
      </c>
    </row>
    <row r="89" spans="16:27" x14ac:dyDescent="0.35">
      <c r="P89" s="26">
        <v>567</v>
      </c>
      <c r="Q89" s="26">
        <v>5929.9322033898306</v>
      </c>
      <c r="X89" s="5">
        <v>428</v>
      </c>
      <c r="Y89" s="22">
        <v>16576.245762711867</v>
      </c>
      <c r="Z89" s="5" t="e">
        <f>VLOOKUP(X89,#REF!,1,0)</f>
        <v>#REF!</v>
      </c>
      <c r="AA89" s="5" t="s">
        <v>41</v>
      </c>
    </row>
    <row r="90" spans="16:27" x14ac:dyDescent="0.35">
      <c r="P90" s="26">
        <v>568</v>
      </c>
      <c r="Q90" s="26">
        <v>10542.457627118645</v>
      </c>
      <c r="X90" s="5">
        <v>429</v>
      </c>
      <c r="Y90" s="22">
        <v>21812.618644067799</v>
      </c>
      <c r="Z90" s="5" t="e">
        <f>VLOOKUP(X90,#REF!,1,0)</f>
        <v>#REF!</v>
      </c>
      <c r="AA90" s="5" t="s">
        <v>15</v>
      </c>
    </row>
    <row r="91" spans="16:27" x14ac:dyDescent="0.35">
      <c r="P91" s="26">
        <v>570</v>
      </c>
      <c r="Q91" s="26">
        <v>32423.755932203392</v>
      </c>
      <c r="X91" s="5">
        <v>435</v>
      </c>
      <c r="Y91" s="22">
        <v>14318.491525423731</v>
      </c>
      <c r="Z91" s="5" t="e">
        <f>VLOOKUP(X91,#REF!,1,0)</f>
        <v>#REF!</v>
      </c>
      <c r="AA91" s="5" t="s">
        <v>15</v>
      </c>
    </row>
    <row r="92" spans="16:27" x14ac:dyDescent="0.35">
      <c r="P92" s="26">
        <v>575</v>
      </c>
      <c r="Q92" s="26">
        <v>18585.381355932204</v>
      </c>
      <c r="X92" s="5">
        <v>437</v>
      </c>
      <c r="Y92" s="22">
        <v>8569.6016949152545</v>
      </c>
      <c r="Z92" s="5" t="e">
        <f>VLOOKUP(X92,#REF!,1,0)</f>
        <v>#REF!</v>
      </c>
      <c r="AA92" s="5" t="s">
        <v>15</v>
      </c>
    </row>
    <row r="93" spans="16:27" x14ac:dyDescent="0.35">
      <c r="P93" s="26">
        <v>579</v>
      </c>
      <c r="Q93" s="26">
        <v>15815.28813559322</v>
      </c>
      <c r="X93" s="5">
        <v>440</v>
      </c>
      <c r="Y93" s="22">
        <v>57859.118644067799</v>
      </c>
      <c r="Z93" s="5" t="e">
        <f>VLOOKUP(X93,#REF!,1,0)</f>
        <v>#REF!</v>
      </c>
      <c r="AA93" s="5" t="s">
        <v>38</v>
      </c>
    </row>
    <row r="94" spans="16:27" x14ac:dyDescent="0.35">
      <c r="P94" s="26">
        <v>582</v>
      </c>
      <c r="Q94" s="26">
        <v>51589.372881355943</v>
      </c>
      <c r="X94" s="5">
        <v>449</v>
      </c>
      <c r="Y94" s="22">
        <v>88601.611864406819</v>
      </c>
      <c r="Z94" s="5" t="e">
        <f>VLOOKUP(X94,#REF!,1,0)</f>
        <v>#REF!</v>
      </c>
      <c r="AA94" s="5" t="s">
        <v>38</v>
      </c>
    </row>
    <row r="95" spans="16:27" x14ac:dyDescent="0.35">
      <c r="P95" s="26">
        <v>583</v>
      </c>
      <c r="Q95" s="26">
        <v>14734.025423728814</v>
      </c>
      <c r="X95" s="5">
        <v>455</v>
      </c>
      <c r="Y95" s="22">
        <v>12652.194915254238</v>
      </c>
      <c r="Z95" s="5" t="e">
        <f>VLOOKUP(X95,#REF!,1,0)</f>
        <v>#REF!</v>
      </c>
      <c r="AA95" s="5" t="s">
        <v>144</v>
      </c>
    </row>
    <row r="96" spans="16:27" x14ac:dyDescent="0.35">
      <c r="P96" s="26">
        <v>590</v>
      </c>
      <c r="Q96" s="26">
        <v>7109.6949152542375</v>
      </c>
      <c r="X96" s="5">
        <v>460</v>
      </c>
      <c r="Y96" s="22">
        <v>72441.830508474595</v>
      </c>
      <c r="Z96" s="5" t="e">
        <f>VLOOKUP(X96,#REF!,1,0)</f>
        <v>#REF!</v>
      </c>
      <c r="AA96" s="5" t="s">
        <v>43</v>
      </c>
    </row>
    <row r="97" spans="16:27" x14ac:dyDescent="0.35">
      <c r="P97" s="26">
        <v>591</v>
      </c>
      <c r="Q97" s="26">
        <v>24307.423728813563</v>
      </c>
      <c r="X97" s="5">
        <v>479</v>
      </c>
      <c r="Y97" s="22">
        <v>236887.42372881359</v>
      </c>
      <c r="Z97" s="5" t="e">
        <f>VLOOKUP(X97,#REF!,1,0)</f>
        <v>#REF!</v>
      </c>
      <c r="AA97" s="5" t="s">
        <v>161</v>
      </c>
    </row>
    <row r="98" spans="16:27" x14ac:dyDescent="0.35">
      <c r="P98" s="26">
        <v>594</v>
      </c>
      <c r="Q98" s="26">
        <v>21514.237288135595</v>
      </c>
      <c r="X98" s="5">
        <v>481</v>
      </c>
      <c r="Y98" s="22">
        <v>77221.016949152545</v>
      </c>
      <c r="Z98" s="5" t="e">
        <f>VLOOKUP(X98,#REF!,1,0)</f>
        <v>#REF!</v>
      </c>
      <c r="AA98" s="5" t="s">
        <v>161</v>
      </c>
    </row>
    <row r="99" spans="16:27" x14ac:dyDescent="0.35">
      <c r="P99" s="26">
        <v>595</v>
      </c>
      <c r="Q99" s="26">
        <v>105790.83050847457</v>
      </c>
      <c r="X99" s="5">
        <v>483</v>
      </c>
      <c r="Y99" s="22">
        <v>149814.11016949153</v>
      </c>
      <c r="Z99" s="5" t="e">
        <f>VLOOKUP(X99,#REF!,1,0)</f>
        <v>#REF!</v>
      </c>
      <c r="AA99" s="5" t="s">
        <v>161</v>
      </c>
    </row>
    <row r="100" spans="16:27" x14ac:dyDescent="0.35">
      <c r="P100" s="26">
        <v>607</v>
      </c>
      <c r="Q100" s="26">
        <v>76604.86440677967</v>
      </c>
      <c r="X100" s="5">
        <v>485</v>
      </c>
      <c r="Y100" s="22">
        <v>1318047.4576271188</v>
      </c>
      <c r="Z100" s="5" t="e">
        <f>VLOOKUP(X100,#REF!,1,0)</f>
        <v>#REF!</v>
      </c>
      <c r="AA100" s="5" t="s">
        <v>160</v>
      </c>
    </row>
    <row r="101" spans="16:27" x14ac:dyDescent="0.35">
      <c r="P101" s="26">
        <v>611</v>
      </c>
      <c r="Q101" s="26">
        <v>15749.186440677968</v>
      </c>
      <c r="X101" s="5">
        <v>486</v>
      </c>
      <c r="Y101" s="22">
        <v>31227.364406779663</v>
      </c>
      <c r="Z101" s="5" t="e">
        <f>VLOOKUP(X101,#REF!,1,0)</f>
        <v>#REF!</v>
      </c>
      <c r="AA101" s="5" t="s">
        <v>144</v>
      </c>
    </row>
    <row r="102" spans="16:27" x14ac:dyDescent="0.35">
      <c r="P102" s="26">
        <v>612</v>
      </c>
      <c r="Q102" s="26">
        <v>30516.313559322032</v>
      </c>
      <c r="X102" s="5">
        <v>487</v>
      </c>
      <c r="Y102" s="22">
        <v>46654.555932203395</v>
      </c>
      <c r="Z102" s="5" t="e">
        <f>VLOOKUP(X102,#REF!,1,0)</f>
        <v>#REF!</v>
      </c>
      <c r="AA102" s="5" t="s">
        <v>39</v>
      </c>
    </row>
    <row r="103" spans="16:27" x14ac:dyDescent="0.35">
      <c r="P103" s="26">
        <v>614</v>
      </c>
      <c r="Q103" s="26">
        <v>43001.771186440674</v>
      </c>
      <c r="X103" s="5">
        <v>488</v>
      </c>
      <c r="Y103" s="22">
        <v>14633.654237288136</v>
      </c>
      <c r="Z103" s="5" t="e">
        <f>VLOOKUP(X103,#REF!,1,0)</f>
        <v>#REF!</v>
      </c>
      <c r="AA103" s="5" t="s">
        <v>41</v>
      </c>
    </row>
    <row r="104" spans="16:27" x14ac:dyDescent="0.35">
      <c r="P104" s="26">
        <v>619</v>
      </c>
      <c r="Q104" s="26">
        <v>39541.423728813563</v>
      </c>
      <c r="X104" s="5">
        <v>498</v>
      </c>
      <c r="Y104" s="22">
        <v>52721.898305084746</v>
      </c>
      <c r="Z104" s="5" t="e">
        <f>VLOOKUP(X104,#REF!,1,0)</f>
        <v>#REF!</v>
      </c>
      <c r="AA104" s="5" t="s">
        <v>43</v>
      </c>
    </row>
    <row r="105" spans="16:27" x14ac:dyDescent="0.35">
      <c r="P105" s="26">
        <v>624</v>
      </c>
      <c r="Q105" s="26">
        <v>52721.898305084746</v>
      </c>
      <c r="X105" s="5">
        <v>501</v>
      </c>
      <c r="Y105" s="22">
        <v>165820.966101695</v>
      </c>
      <c r="Z105" s="5" t="e">
        <f>VLOOKUP(X105,#REF!,1,0)</f>
        <v>#REF!</v>
      </c>
      <c r="AA105" s="5" t="s">
        <v>43</v>
      </c>
    </row>
    <row r="106" spans="16:27" x14ac:dyDescent="0.35">
      <c r="P106" s="26">
        <v>625</v>
      </c>
      <c r="Q106" s="26">
        <v>13180.474576271186</v>
      </c>
      <c r="X106" s="5">
        <v>502</v>
      </c>
      <c r="Y106" s="22">
        <v>92381.776271186463</v>
      </c>
      <c r="Z106" s="5" t="e">
        <f>VLOOKUP(X106,#REF!,1,0)</f>
        <v>#REF!</v>
      </c>
      <c r="AA106" s="5" t="s">
        <v>43</v>
      </c>
    </row>
    <row r="107" spans="16:27" x14ac:dyDescent="0.35">
      <c r="P107" s="26">
        <v>626</v>
      </c>
      <c r="Q107" s="26">
        <v>305766.50847457635</v>
      </c>
      <c r="X107" s="5">
        <v>504</v>
      </c>
      <c r="Y107" s="22">
        <v>158165.69491525425</v>
      </c>
      <c r="Z107" s="5" t="e">
        <f>VLOOKUP(X107,#REF!,1,0)</f>
        <v>#REF!</v>
      </c>
      <c r="AA107" s="5" t="s">
        <v>39</v>
      </c>
    </row>
    <row r="108" spans="16:27" x14ac:dyDescent="0.35">
      <c r="P108" s="26">
        <v>627</v>
      </c>
      <c r="Q108" s="26">
        <v>23594.135593220337</v>
      </c>
      <c r="X108" s="5">
        <v>505</v>
      </c>
      <c r="Y108" s="22">
        <v>9984.9830508474588</v>
      </c>
      <c r="Z108" s="5" t="e">
        <f>VLOOKUP(X108,#REF!,1,0)</f>
        <v>#REF!</v>
      </c>
      <c r="AA108" s="5" t="s">
        <v>15</v>
      </c>
    </row>
    <row r="109" spans="16:27" x14ac:dyDescent="0.35">
      <c r="P109" s="26">
        <v>633</v>
      </c>
      <c r="Q109" s="26">
        <v>38799.845916795057</v>
      </c>
      <c r="X109" s="5">
        <v>508</v>
      </c>
      <c r="Y109" s="22">
        <v>87076.694915254237</v>
      </c>
      <c r="Z109" s="5" t="e">
        <f>VLOOKUP(X109,#REF!,1,0)</f>
        <v>#REF!</v>
      </c>
      <c r="AA109" s="5" t="s">
        <v>15</v>
      </c>
    </row>
    <row r="110" spans="16:27" x14ac:dyDescent="0.35">
      <c r="P110" s="26">
        <v>634</v>
      </c>
      <c r="Q110" s="26">
        <v>27115.562403697993</v>
      </c>
      <c r="X110" s="5">
        <v>518</v>
      </c>
      <c r="Y110" s="22">
        <v>13180.881355932204</v>
      </c>
      <c r="Z110" s="5" t="e">
        <f>VLOOKUP(X110,#REF!,1,0)</f>
        <v>#REF!</v>
      </c>
      <c r="AA110" s="5" t="s">
        <v>41</v>
      </c>
    </row>
    <row r="111" spans="16:27" x14ac:dyDescent="0.35">
      <c r="P111" s="26">
        <v>644</v>
      </c>
      <c r="Q111" s="26">
        <v>48211.881355932208</v>
      </c>
      <c r="X111" s="5">
        <v>520</v>
      </c>
      <c r="Y111" s="22">
        <v>27602.779661016953</v>
      </c>
      <c r="Z111" s="5" t="e">
        <f>VLOOKUP(X111,#REF!,1,0)</f>
        <v>#REF!</v>
      </c>
      <c r="AA111" s="5" t="s">
        <v>144</v>
      </c>
    </row>
    <row r="112" spans="16:27" x14ac:dyDescent="0.35">
      <c r="P112" s="26">
        <v>645</v>
      </c>
      <c r="Q112" s="26">
        <v>23719.525423728817</v>
      </c>
      <c r="X112" s="5">
        <v>522</v>
      </c>
      <c r="Y112" s="22">
        <v>60540.771186440681</v>
      </c>
      <c r="Z112" s="5" t="e">
        <f>VLOOKUP(X112,#REF!,1,0)</f>
        <v>#REF!</v>
      </c>
      <c r="AA112" s="5" t="s">
        <v>161</v>
      </c>
    </row>
    <row r="113" spans="16:27" x14ac:dyDescent="0.35">
      <c r="P113" s="26">
        <v>646</v>
      </c>
      <c r="Q113" s="26">
        <v>20009.898305084746</v>
      </c>
      <c r="X113" s="5">
        <v>524</v>
      </c>
      <c r="Y113" s="22">
        <v>53814.932203389842</v>
      </c>
      <c r="Z113" s="5" t="e">
        <f>VLOOKUP(X113,#REF!,1,0)</f>
        <v>#REF!</v>
      </c>
      <c r="AA113" s="5" t="s">
        <v>43</v>
      </c>
    </row>
    <row r="114" spans="16:27" x14ac:dyDescent="0.35">
      <c r="P114" s="26">
        <v>650</v>
      </c>
      <c r="Q114" s="26">
        <v>68091.372881355943</v>
      </c>
      <c r="X114" s="5">
        <v>525</v>
      </c>
      <c r="Y114" s="22">
        <v>53705.898305084753</v>
      </c>
      <c r="Z114" s="5" t="e">
        <f>VLOOKUP(X114,#REF!,1,0)</f>
        <v>#REF!</v>
      </c>
      <c r="AA114" s="5" t="s">
        <v>43</v>
      </c>
    </row>
    <row r="115" spans="16:27" x14ac:dyDescent="0.35">
      <c r="P115" s="26">
        <v>660</v>
      </c>
      <c r="Q115" s="26">
        <v>18885.966101694918</v>
      </c>
      <c r="X115" s="5">
        <v>527</v>
      </c>
      <c r="Y115" s="22">
        <v>85204.271186440703</v>
      </c>
      <c r="Z115" s="5" t="e">
        <f>VLOOKUP(X115,#REF!,1,0)</f>
        <v>#REF!</v>
      </c>
      <c r="AA115" s="5" t="s">
        <v>43</v>
      </c>
    </row>
    <row r="116" spans="16:27" x14ac:dyDescent="0.35">
      <c r="P116" s="26">
        <v>662</v>
      </c>
      <c r="Q116" s="26">
        <v>44480.949152542373</v>
      </c>
      <c r="X116" s="5">
        <v>528</v>
      </c>
      <c r="Y116" s="22">
        <v>7381.0423728813566</v>
      </c>
      <c r="Z116" s="5" t="e">
        <f>VLOOKUP(X116,#REF!,1,0)</f>
        <v>#REF!</v>
      </c>
      <c r="AA116" s="5" t="s">
        <v>161</v>
      </c>
    </row>
    <row r="117" spans="16:27" x14ac:dyDescent="0.35">
      <c r="P117" s="26">
        <v>670</v>
      </c>
      <c r="Q117" s="26">
        <v>52391.881355932201</v>
      </c>
      <c r="X117" s="5">
        <v>530</v>
      </c>
      <c r="Y117" s="22">
        <v>59855.330508474573</v>
      </c>
      <c r="Z117" s="5" t="e">
        <f>VLOOKUP(X117,#REF!,1,0)</f>
        <v>#REF!</v>
      </c>
      <c r="AA117" s="5" t="s">
        <v>39</v>
      </c>
    </row>
    <row r="118" spans="16:27" x14ac:dyDescent="0.35">
      <c r="P118" s="26">
        <v>671</v>
      </c>
      <c r="Q118" s="26">
        <v>57219.355932203391</v>
      </c>
      <c r="X118" s="5">
        <v>531</v>
      </c>
      <c r="Y118" s="22">
        <v>57819.86440677967</v>
      </c>
      <c r="Z118" s="5" t="e">
        <f>VLOOKUP(X118,#REF!,1,0)</f>
        <v>#REF!</v>
      </c>
      <c r="AA118" s="5" t="s">
        <v>2</v>
      </c>
    </row>
    <row r="119" spans="16:27" x14ac:dyDescent="0.35">
      <c r="P119" s="26">
        <v>676</v>
      </c>
      <c r="Q119" s="26">
        <v>102394.84745762713</v>
      </c>
      <c r="X119" s="5">
        <v>533</v>
      </c>
      <c r="Y119" s="22">
        <v>15154.983050847459</v>
      </c>
      <c r="Z119" s="5" t="e">
        <f>VLOOKUP(X119,#REF!,1,0)</f>
        <v>#REF!</v>
      </c>
      <c r="AA119" s="5" t="s">
        <v>144</v>
      </c>
    </row>
    <row r="120" spans="16:27" x14ac:dyDescent="0.35">
      <c r="P120" s="26">
        <v>679</v>
      </c>
      <c r="Q120" s="26">
        <v>19572.661016949154</v>
      </c>
      <c r="X120" s="5">
        <v>537</v>
      </c>
      <c r="Y120" s="22">
        <v>66549.559322033892</v>
      </c>
      <c r="Z120" s="5" t="e">
        <f>VLOOKUP(X120,#REF!,1,0)</f>
        <v>#REF!</v>
      </c>
      <c r="AA120" s="5" t="s">
        <v>144</v>
      </c>
    </row>
    <row r="121" spans="16:27" x14ac:dyDescent="0.35">
      <c r="P121" s="26">
        <v>682</v>
      </c>
      <c r="Q121" s="26">
        <v>21897.152542372878</v>
      </c>
      <c r="X121" s="5">
        <v>540</v>
      </c>
      <c r="Y121" s="22">
        <v>8373.1525423728817</v>
      </c>
      <c r="Z121" s="5" t="e">
        <f>VLOOKUP(X121,#REF!,1,0)</f>
        <v>#REF!</v>
      </c>
      <c r="AA121" s="5" t="s">
        <v>144</v>
      </c>
    </row>
    <row r="122" spans="16:27" x14ac:dyDescent="0.35">
      <c r="P122" s="26">
        <v>684</v>
      </c>
      <c r="Q122" s="26">
        <v>6590.2372881355932</v>
      </c>
      <c r="X122" s="5">
        <v>542</v>
      </c>
      <c r="Y122" s="22">
        <v>18114.966101694918</v>
      </c>
      <c r="Z122" s="5" t="e">
        <f>VLOOKUP(X122,#REF!,1,0)</f>
        <v>#REF!</v>
      </c>
      <c r="AA122" s="5" t="s">
        <v>39</v>
      </c>
    </row>
    <row r="123" spans="16:27" x14ac:dyDescent="0.35">
      <c r="P123" s="26">
        <v>685</v>
      </c>
      <c r="Q123" s="26">
        <v>13180.474576271186</v>
      </c>
      <c r="X123" s="5">
        <v>547</v>
      </c>
      <c r="Y123" s="22">
        <v>12582.813559322036</v>
      </c>
      <c r="Z123" s="5" t="e">
        <f>VLOOKUP(X123,#REF!,1,0)</f>
        <v>#REF!</v>
      </c>
      <c r="AA123" s="5" t="s">
        <v>41</v>
      </c>
    </row>
    <row r="124" spans="16:27" x14ac:dyDescent="0.35">
      <c r="P124" s="26">
        <v>689</v>
      </c>
      <c r="Q124" s="26">
        <v>36213.355932203391</v>
      </c>
      <c r="X124" s="5">
        <v>550</v>
      </c>
      <c r="Y124" s="22">
        <v>109835.4152542373</v>
      </c>
      <c r="Z124" s="5" t="e">
        <f>VLOOKUP(X124,#REF!,1,0)</f>
        <v>#REF!</v>
      </c>
      <c r="AA124" s="5" t="s">
        <v>41</v>
      </c>
    </row>
    <row r="125" spans="16:27" x14ac:dyDescent="0.35">
      <c r="P125" s="26">
        <v>690</v>
      </c>
      <c r="Q125" s="26">
        <v>55337.898305084746</v>
      </c>
      <c r="X125" s="5">
        <v>551</v>
      </c>
      <c r="Y125" s="22">
        <v>6260.0847457627124</v>
      </c>
      <c r="Z125" s="5" t="e">
        <f>VLOOKUP(X125,#REF!,1,0)</f>
        <v>#REF!</v>
      </c>
      <c r="AA125" s="5" t="s">
        <v>144</v>
      </c>
    </row>
    <row r="126" spans="16:27" x14ac:dyDescent="0.35">
      <c r="P126" s="26">
        <v>691</v>
      </c>
      <c r="Q126" s="26">
        <v>24662.949152542373</v>
      </c>
      <c r="X126" s="5">
        <v>554</v>
      </c>
      <c r="Y126" s="22">
        <v>106896.50847457629</v>
      </c>
      <c r="Z126" s="5" t="e">
        <f>VLOOKUP(X126,#REF!,1,0)</f>
        <v>#REF!</v>
      </c>
      <c r="AA126" s="5" t="s">
        <v>203</v>
      </c>
    </row>
    <row r="127" spans="16:27" x14ac:dyDescent="0.35">
      <c r="P127" s="26">
        <v>700</v>
      </c>
      <c r="Q127" s="26">
        <v>50623.940677966108</v>
      </c>
      <c r="X127" s="5">
        <v>559</v>
      </c>
      <c r="Y127" s="22">
        <v>197218.77966101698</v>
      </c>
      <c r="Z127" s="5" t="e">
        <f>VLOOKUP(X127,#REF!,1,0)</f>
        <v>#REF!</v>
      </c>
      <c r="AA127" s="5" t="s">
        <v>161</v>
      </c>
    </row>
    <row r="128" spans="16:27" x14ac:dyDescent="0.35">
      <c r="P128" s="26">
        <v>703</v>
      </c>
      <c r="Q128" s="26">
        <v>14905.550847457627</v>
      </c>
      <c r="X128" s="5">
        <v>562</v>
      </c>
      <c r="Y128" s="22">
        <v>18977.186440677964</v>
      </c>
      <c r="Z128" s="5" t="e">
        <f>VLOOKUP(X128,#REF!,1,0)</f>
        <v>#REF!</v>
      </c>
      <c r="AA128" s="5" t="s">
        <v>161</v>
      </c>
    </row>
    <row r="129" spans="1:27" x14ac:dyDescent="0.35">
      <c r="A129" s="16"/>
      <c r="P129" s="26">
        <v>710</v>
      </c>
      <c r="Q129" s="26">
        <v>28335.457627118645</v>
      </c>
      <c r="X129" s="5">
        <v>565</v>
      </c>
      <c r="Y129" s="22">
        <v>89736.811864406773</v>
      </c>
      <c r="Z129" s="5" t="e">
        <f>VLOOKUP(X129,#REF!,1,0)</f>
        <v>#REF!</v>
      </c>
      <c r="AA129" s="5" t="s">
        <v>144</v>
      </c>
    </row>
    <row r="130" spans="1:27" x14ac:dyDescent="0.35">
      <c r="P130" s="26">
        <v>713</v>
      </c>
      <c r="Q130" s="26">
        <v>23206.77966101695</v>
      </c>
      <c r="X130" s="5">
        <v>567</v>
      </c>
      <c r="Y130" s="22">
        <v>5929.9322033898306</v>
      </c>
      <c r="Z130" s="5" t="e">
        <f>VLOOKUP(X130,#REF!,1,0)</f>
        <v>#REF!</v>
      </c>
      <c r="AA130" s="5" t="s">
        <v>161</v>
      </c>
    </row>
    <row r="131" spans="1:27" x14ac:dyDescent="0.35">
      <c r="A131"/>
      <c r="B131"/>
      <c r="P131" s="26">
        <v>714</v>
      </c>
      <c r="Q131" s="26">
        <v>30474.406779661022</v>
      </c>
      <c r="X131" s="5">
        <v>568</v>
      </c>
      <c r="Y131" s="22">
        <v>10542.457627118645</v>
      </c>
      <c r="Z131" s="5" t="e">
        <f>VLOOKUP(X131,#REF!,1,0)</f>
        <v>#REF!</v>
      </c>
      <c r="AA131" s="5" t="s">
        <v>41</v>
      </c>
    </row>
    <row r="132" spans="1:27" x14ac:dyDescent="0.35">
      <c r="A132" s="22"/>
      <c r="B132" s="22"/>
      <c r="P132" s="26">
        <v>717</v>
      </c>
      <c r="Q132" s="26">
        <v>178791.40677966099</v>
      </c>
      <c r="X132" s="5">
        <v>570</v>
      </c>
      <c r="Y132" s="22">
        <v>99899.267796610191</v>
      </c>
      <c r="Z132" s="5" t="e">
        <f>VLOOKUP(X132,#REF!,1,0)</f>
        <v>#REF!</v>
      </c>
      <c r="AA132" s="5" t="s">
        <v>43</v>
      </c>
    </row>
    <row r="133" spans="1:27" x14ac:dyDescent="0.35">
      <c r="P133" s="26">
        <v>718</v>
      </c>
      <c r="Q133" s="26">
        <v>26360.949152542373</v>
      </c>
      <c r="X133" s="5">
        <v>574</v>
      </c>
      <c r="Y133" s="22">
        <v>12226.372881355932</v>
      </c>
      <c r="Z133" s="5" t="e">
        <f>VLOOKUP(X133,#REF!,1,0)</f>
        <v>#REF!</v>
      </c>
      <c r="AA133" s="5" t="s">
        <v>43</v>
      </c>
    </row>
    <row r="134" spans="1:27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 s="26">
        <v>719</v>
      </c>
      <c r="Q134" s="26">
        <v>57232.372881355928</v>
      </c>
      <c r="R134"/>
      <c r="S134"/>
      <c r="T134"/>
      <c r="U134"/>
      <c r="V134"/>
      <c r="W134"/>
      <c r="X134" s="5">
        <v>575</v>
      </c>
      <c r="Y134" s="22">
        <v>18585.381355932204</v>
      </c>
      <c r="Z134" s="5" t="e">
        <f>VLOOKUP(X134,#REF!,1,0)</f>
        <v>#REF!</v>
      </c>
      <c r="AA134" s="5" t="s">
        <v>144</v>
      </c>
    </row>
    <row r="135" spans="1:27" x14ac:dyDescent="0.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 s="26">
        <v>723</v>
      </c>
      <c r="Q135" s="26">
        <v>12404.491525423728</v>
      </c>
      <c r="R135"/>
      <c r="S135"/>
      <c r="T135"/>
      <c r="U135"/>
      <c r="V135"/>
      <c r="W135"/>
      <c r="X135" s="5">
        <v>579</v>
      </c>
      <c r="Y135" s="22">
        <v>15815.28813559322</v>
      </c>
      <c r="Z135" s="5" t="e">
        <f>VLOOKUP(X135,#REF!,1,0)</f>
        <v>#REF!</v>
      </c>
      <c r="AA135" s="5" t="s">
        <v>144</v>
      </c>
    </row>
    <row r="136" spans="1:27" x14ac:dyDescent="0.3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 s="26">
        <v>724</v>
      </c>
      <c r="Q136" s="26">
        <v>31158.457627118649</v>
      </c>
      <c r="R136"/>
      <c r="S136"/>
      <c r="T136"/>
      <c r="U136"/>
      <c r="V136"/>
      <c r="W136"/>
      <c r="X136" s="5">
        <v>580</v>
      </c>
      <c r="Y136" s="22">
        <v>18519.355932203391</v>
      </c>
      <c r="Z136" s="5" t="e">
        <f>VLOOKUP(X136,#REF!,1,0)</f>
        <v>#REF!</v>
      </c>
      <c r="AA136" s="5" t="s">
        <v>43</v>
      </c>
    </row>
    <row r="137" spans="1:27" x14ac:dyDescent="0.3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 s="26">
        <v>725</v>
      </c>
      <c r="Q137" s="26">
        <v>20336.644067796613</v>
      </c>
      <c r="R137"/>
      <c r="S137"/>
      <c r="T137"/>
      <c r="U137"/>
      <c r="V137"/>
      <c r="W137"/>
      <c r="X137" s="5">
        <v>582</v>
      </c>
      <c r="Y137" s="22">
        <v>98870.033898305133</v>
      </c>
      <c r="Z137" s="5" t="e">
        <f>VLOOKUP(X137,#REF!,1,0)</f>
        <v>#REF!</v>
      </c>
      <c r="AA137" s="5" t="s">
        <v>15</v>
      </c>
    </row>
    <row r="138" spans="1:27" x14ac:dyDescent="0.3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 s="26">
        <v>726</v>
      </c>
      <c r="Q138" s="26">
        <v>12428.491525423731</v>
      </c>
      <c r="R138"/>
      <c r="S138"/>
      <c r="T138"/>
      <c r="U138"/>
      <c r="V138"/>
      <c r="W138"/>
      <c r="X138" s="5">
        <v>583</v>
      </c>
      <c r="Y138" s="22">
        <v>14734.025423728814</v>
      </c>
      <c r="Z138" s="5" t="e">
        <f>VLOOKUP(X138,#REF!,1,0)</f>
        <v>#REF!</v>
      </c>
      <c r="AA138" s="5" t="s">
        <v>15</v>
      </c>
    </row>
    <row r="139" spans="1:27" x14ac:dyDescent="0.3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 s="26">
        <v>729</v>
      </c>
      <c r="Q139" s="26">
        <v>86856.711864406796</v>
      </c>
      <c r="R139"/>
      <c r="S139"/>
      <c r="T139"/>
      <c r="U139"/>
      <c r="V139"/>
      <c r="W139"/>
      <c r="X139" s="5">
        <v>589</v>
      </c>
      <c r="Y139" s="22">
        <v>165461.35593220341</v>
      </c>
      <c r="Z139" s="5" t="e">
        <f>VLOOKUP(X139,#REF!,1,0)</f>
        <v>#REF!</v>
      </c>
      <c r="AA139" s="5" t="s">
        <v>15</v>
      </c>
    </row>
    <row r="140" spans="1:27" x14ac:dyDescent="0.3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 s="26">
        <v>732</v>
      </c>
      <c r="Q140" s="26">
        <v>16931.389830508477</v>
      </c>
      <c r="R140"/>
      <c r="S140"/>
      <c r="T140"/>
      <c r="U140"/>
      <c r="V140"/>
      <c r="W140"/>
      <c r="X140" s="5">
        <v>590</v>
      </c>
      <c r="Y140" s="22">
        <v>7109.6949152542375</v>
      </c>
      <c r="Z140" s="5" t="e">
        <f>VLOOKUP(X140,#REF!,1,0)</f>
        <v>#REF!</v>
      </c>
      <c r="AA140" s="5" t="s">
        <v>15</v>
      </c>
    </row>
    <row r="141" spans="1:27" x14ac:dyDescent="0.3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 s="26">
        <v>735</v>
      </c>
      <c r="Q141" s="26">
        <v>11598.966101694916</v>
      </c>
      <c r="R141"/>
      <c r="S141"/>
      <c r="T141"/>
      <c r="U141"/>
      <c r="V141"/>
      <c r="W141"/>
      <c r="X141" s="5">
        <v>591</v>
      </c>
      <c r="Y141" s="22">
        <v>81235.83050847461</v>
      </c>
      <c r="Z141" s="5" t="e">
        <f>VLOOKUP(X141,#REF!,1,0)</f>
        <v>#REF!</v>
      </c>
      <c r="AA141" s="5" t="s">
        <v>15</v>
      </c>
    </row>
    <row r="142" spans="1:27" x14ac:dyDescent="0.3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 s="26">
        <v>736</v>
      </c>
      <c r="Q142" s="26">
        <v>74607.872881355943</v>
      </c>
      <c r="R142"/>
      <c r="S142"/>
      <c r="T142"/>
      <c r="U142"/>
      <c r="V142"/>
      <c r="W142"/>
      <c r="X142" s="5">
        <v>592</v>
      </c>
      <c r="Y142" s="22">
        <v>54361.016949152552</v>
      </c>
      <c r="Z142" s="5" t="e">
        <f>VLOOKUP(X142,#REF!,1,0)</f>
        <v>#REF!</v>
      </c>
      <c r="AA142" s="5" t="s">
        <v>15</v>
      </c>
    </row>
    <row r="143" spans="1:27" x14ac:dyDescent="0.3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 s="26">
        <v>737</v>
      </c>
      <c r="Q143" s="26">
        <v>155246.36440677967</v>
      </c>
      <c r="R143"/>
      <c r="S143"/>
      <c r="T143"/>
      <c r="U143"/>
      <c r="V143"/>
      <c r="W143"/>
      <c r="X143" s="5">
        <v>594</v>
      </c>
      <c r="Y143" s="22">
        <v>48296.211864406774</v>
      </c>
      <c r="Z143" s="5" t="e">
        <f>VLOOKUP(X143,#REF!,1,0)</f>
        <v>#REF!</v>
      </c>
      <c r="AA143" s="5" t="s">
        <v>38</v>
      </c>
    </row>
    <row r="144" spans="1:27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 s="26">
        <v>738</v>
      </c>
      <c r="Q144" s="26">
        <v>117035.58474576274</v>
      </c>
      <c r="R144"/>
      <c r="S144"/>
      <c r="T144"/>
      <c r="U144"/>
      <c r="V144"/>
      <c r="W144"/>
      <c r="X144" s="5">
        <v>595</v>
      </c>
      <c r="Y144" s="22">
        <v>155410.84745762713</v>
      </c>
      <c r="Z144" s="5" t="e">
        <f>VLOOKUP(X144,#REF!,1,0)</f>
        <v>#REF!</v>
      </c>
      <c r="AA144" s="5" t="s">
        <v>38</v>
      </c>
    </row>
    <row r="145" spans="1:27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 s="26">
        <v>739</v>
      </c>
      <c r="Q145" s="26">
        <v>137045.10169491524</v>
      </c>
      <c r="R145"/>
      <c r="S145"/>
      <c r="T145"/>
      <c r="U145"/>
      <c r="V145"/>
      <c r="W145"/>
      <c r="X145" s="5">
        <v>596</v>
      </c>
      <c r="Y145" s="22">
        <v>10212.254237288136</v>
      </c>
      <c r="Z145" s="5" t="e">
        <f>VLOOKUP(X145,#REF!,1,0)</f>
        <v>#REF!</v>
      </c>
      <c r="AA145" s="5" t="s">
        <v>38</v>
      </c>
    </row>
    <row r="146" spans="1:27" x14ac:dyDescent="0.3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 s="26">
        <v>740</v>
      </c>
      <c r="Q146" s="26">
        <v>33078.466101694918</v>
      </c>
      <c r="R146"/>
      <c r="S146"/>
      <c r="T146"/>
      <c r="U146"/>
      <c r="V146"/>
      <c r="W146"/>
      <c r="X146" s="5">
        <v>598</v>
      </c>
      <c r="Y146" s="22">
        <v>49428.305084745756</v>
      </c>
      <c r="Z146" s="5" t="e">
        <f>VLOOKUP(X146,#REF!,1,0)</f>
        <v>#REF!</v>
      </c>
      <c r="AA146" s="5" t="s">
        <v>43</v>
      </c>
    </row>
    <row r="147" spans="1:27" x14ac:dyDescent="0.3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 s="26">
        <v>741</v>
      </c>
      <c r="Q147" s="26">
        <v>25913.703389830509</v>
      </c>
      <c r="R147"/>
      <c r="S147"/>
      <c r="T147"/>
      <c r="U147"/>
      <c r="V147"/>
      <c r="W147"/>
      <c r="X147" s="5">
        <v>611</v>
      </c>
      <c r="Y147" s="22">
        <v>34120.067796610172</v>
      </c>
      <c r="Z147" s="5" t="e">
        <f>VLOOKUP(X147,#REF!,1,0)</f>
        <v>#REF!</v>
      </c>
      <c r="AA147" s="5" t="s">
        <v>161</v>
      </c>
    </row>
    <row r="148" spans="1:27" x14ac:dyDescent="0.3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 s="26">
        <v>742</v>
      </c>
      <c r="Q148" s="26">
        <v>42965.542372881355</v>
      </c>
      <c r="R148"/>
      <c r="S148"/>
      <c r="T148"/>
      <c r="U148"/>
      <c r="V148"/>
      <c r="W148"/>
      <c r="X148" s="5">
        <v>612</v>
      </c>
      <c r="Y148" s="22">
        <v>30516.313559322032</v>
      </c>
      <c r="Z148" s="5" t="e">
        <f>VLOOKUP(X148,#REF!,1,0)</f>
        <v>#REF!</v>
      </c>
      <c r="AA148" s="5" t="s">
        <v>160</v>
      </c>
    </row>
    <row r="149" spans="1:27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 s="26">
        <v>743</v>
      </c>
      <c r="Q149" s="26">
        <v>39206.228813559319</v>
      </c>
      <c r="R149"/>
      <c r="S149"/>
      <c r="T149"/>
      <c r="U149"/>
      <c r="V149"/>
      <c r="W149"/>
      <c r="X149" s="5">
        <v>614</v>
      </c>
      <c r="Y149" s="22">
        <v>148438.85593220338</v>
      </c>
      <c r="Z149" s="5" t="e">
        <f>VLOOKUP(X149,#REF!,1,0)</f>
        <v>#REF!</v>
      </c>
      <c r="AA149" s="5" t="s">
        <v>161</v>
      </c>
    </row>
    <row r="150" spans="1:27" x14ac:dyDescent="0.3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 s="26">
        <v>744</v>
      </c>
      <c r="Q150" s="26">
        <v>115303.42372881356</v>
      </c>
      <c r="R150"/>
      <c r="S150"/>
      <c r="T150"/>
      <c r="U150"/>
      <c r="V150"/>
      <c r="W150"/>
      <c r="X150" s="5">
        <v>617</v>
      </c>
      <c r="Y150" s="22">
        <v>38722.881355932208</v>
      </c>
      <c r="Z150" s="5" t="e">
        <f>VLOOKUP(X150,#REF!,1,0)</f>
        <v>#REF!</v>
      </c>
      <c r="AA150" s="5" t="s">
        <v>43</v>
      </c>
    </row>
    <row r="151" spans="1:27" x14ac:dyDescent="0.3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 s="26">
        <v>745</v>
      </c>
      <c r="Q151" s="26">
        <v>10446.093220338982</v>
      </c>
      <c r="R151"/>
      <c r="S151"/>
      <c r="T151"/>
      <c r="U151"/>
      <c r="V151"/>
      <c r="W151"/>
      <c r="X151" s="5">
        <v>618</v>
      </c>
      <c r="Y151" s="22">
        <v>79956.152542372889</v>
      </c>
      <c r="Z151" s="5" t="e">
        <f>VLOOKUP(X151,#REF!,1,0)</f>
        <v>#REF!</v>
      </c>
      <c r="AA151" s="5" t="s">
        <v>161</v>
      </c>
    </row>
    <row r="152" spans="1:27" x14ac:dyDescent="0.3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 s="26" t="s">
        <v>44</v>
      </c>
      <c r="Q152" s="26">
        <v>10145918.254083203</v>
      </c>
      <c r="R152"/>
      <c r="S152"/>
      <c r="T152"/>
      <c r="U152"/>
      <c r="V152"/>
      <c r="W152"/>
      <c r="X152" s="5">
        <v>619</v>
      </c>
      <c r="Y152" s="22">
        <v>92263.322033898323</v>
      </c>
      <c r="Z152" s="5" t="e">
        <f>VLOOKUP(X152,#REF!,1,0)</f>
        <v>#REF!</v>
      </c>
      <c r="AA152" s="5" t="s">
        <v>203</v>
      </c>
    </row>
    <row r="153" spans="1:27" x14ac:dyDescent="0.3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s="5">
        <v>621</v>
      </c>
      <c r="Y153" s="22">
        <v>29745.355932203391</v>
      </c>
      <c r="Z153" s="5" t="e">
        <f>VLOOKUP(X153,#REF!,1,0)</f>
        <v>#REF!</v>
      </c>
      <c r="AA153" s="5" t="s">
        <v>2</v>
      </c>
    </row>
    <row r="154" spans="1:27" x14ac:dyDescent="0.3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s="5">
        <v>624</v>
      </c>
      <c r="Y154" s="22">
        <v>79082.847457627126</v>
      </c>
      <c r="Z154" s="5" t="e">
        <f>VLOOKUP(X154,#REF!,1,0)</f>
        <v>#REF!</v>
      </c>
      <c r="AA154" s="5" t="s">
        <v>161</v>
      </c>
    </row>
    <row r="155" spans="1:27" x14ac:dyDescent="0.3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s="5">
        <v>625</v>
      </c>
      <c r="Y155" s="22">
        <v>13180.474576271186</v>
      </c>
      <c r="Z155" s="5" t="e">
        <f>VLOOKUP(X155,#REF!,1,0)</f>
        <v>#REF!</v>
      </c>
      <c r="AA155" s="5" t="s">
        <v>161</v>
      </c>
    </row>
    <row r="156" spans="1:27" x14ac:dyDescent="0.3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s="5">
        <v>626</v>
      </c>
      <c r="Y156" s="22">
        <v>864156.11016949161</v>
      </c>
      <c r="Z156" s="5" t="e">
        <f>VLOOKUP(X156,#REF!,1,0)</f>
        <v>#REF!</v>
      </c>
      <c r="AA156" s="5" t="s">
        <v>39</v>
      </c>
    </row>
    <row r="157" spans="1:27" x14ac:dyDescent="0.3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s="5">
        <v>627</v>
      </c>
      <c r="Y157" s="22">
        <v>23594.135593220337</v>
      </c>
      <c r="Z157" s="5" t="e">
        <f>VLOOKUP(X157,#REF!,1,0)</f>
        <v>#REF!</v>
      </c>
      <c r="AA157" s="5" t="s">
        <v>38</v>
      </c>
    </row>
    <row r="158" spans="1:27" x14ac:dyDescent="0.3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s="5">
        <v>629</v>
      </c>
      <c r="Y158" s="22">
        <v>51138.305084745763</v>
      </c>
    </row>
    <row r="159" spans="1:27" x14ac:dyDescent="0.3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s="5">
        <v>630</v>
      </c>
      <c r="Y159" s="22">
        <v>19757.473035439132</v>
      </c>
    </row>
    <row r="160" spans="1:27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s="5">
        <v>633</v>
      </c>
      <c r="Y160" s="22">
        <v>55729.275808936829</v>
      </c>
    </row>
    <row r="161" spans="1:25" x14ac:dyDescent="0.3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s="5">
        <v>634</v>
      </c>
      <c r="Y161" s="22">
        <v>141220.95531587055</v>
      </c>
    </row>
    <row r="162" spans="1:25" x14ac:dyDescent="0.3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 s="5">
        <v>636</v>
      </c>
      <c r="Y162" s="22">
        <v>137113.17411402156</v>
      </c>
    </row>
    <row r="163" spans="1:25" x14ac:dyDescent="0.3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s="5">
        <v>641</v>
      </c>
      <c r="Y163" s="22">
        <v>14505.949152542373</v>
      </c>
    </row>
    <row r="164" spans="1:25" x14ac:dyDescent="0.3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s="5">
        <v>644</v>
      </c>
      <c r="Y164" s="22">
        <v>135349.96610169494</v>
      </c>
    </row>
    <row r="165" spans="1:25" x14ac:dyDescent="0.3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 s="5">
        <v>645</v>
      </c>
      <c r="Y165" s="22">
        <v>23719.525423728817</v>
      </c>
    </row>
    <row r="166" spans="1:25" x14ac:dyDescent="0.3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s="5">
        <v>646</v>
      </c>
      <c r="Y166" s="22">
        <v>103594.41525423729</v>
      </c>
    </row>
    <row r="167" spans="1:25" x14ac:dyDescent="0.3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 s="5">
        <v>650</v>
      </c>
      <c r="Y167" s="22">
        <v>120556.79661016955</v>
      </c>
    </row>
    <row r="168" spans="1:25" x14ac:dyDescent="0.3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 s="5">
        <v>655</v>
      </c>
      <c r="Y168" s="22">
        <v>19369.183359013863</v>
      </c>
    </row>
    <row r="169" spans="1:25" x14ac:dyDescent="0.3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 s="5">
        <v>656</v>
      </c>
      <c r="Y169" s="22">
        <v>131566.98305084748</v>
      </c>
    </row>
    <row r="170" spans="1:25" x14ac:dyDescent="0.3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 s="5">
        <v>657</v>
      </c>
      <c r="Y170" s="22">
        <v>29950.174114021578</v>
      </c>
    </row>
    <row r="171" spans="1:25" x14ac:dyDescent="0.3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s="5">
        <v>660</v>
      </c>
      <c r="Y171" s="22">
        <v>18885.966101694918</v>
      </c>
    </row>
    <row r="172" spans="1:25" x14ac:dyDescent="0.3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s="5">
        <v>662</v>
      </c>
      <c r="Y172" s="22">
        <v>100749.25423728814</v>
      </c>
    </row>
    <row r="173" spans="1:25" x14ac:dyDescent="0.3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 s="5">
        <v>667</v>
      </c>
      <c r="Y173" s="22">
        <v>47167.779661016953</v>
      </c>
    </row>
    <row r="174" spans="1:25" x14ac:dyDescent="0.3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s="5">
        <v>670</v>
      </c>
      <c r="Y174" s="22">
        <v>300097.28813559323</v>
      </c>
    </row>
    <row r="175" spans="1:25" x14ac:dyDescent="0.3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s="5">
        <v>671</v>
      </c>
      <c r="Y175" s="22">
        <v>187578.33050847461</v>
      </c>
    </row>
    <row r="176" spans="1:25" x14ac:dyDescent="0.3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s="5">
        <v>673</v>
      </c>
      <c r="Y176" s="22">
        <v>103934.10169491527</v>
      </c>
    </row>
    <row r="177" spans="1:25" x14ac:dyDescent="0.3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 s="5">
        <v>677</v>
      </c>
      <c r="Y177" s="22">
        <v>81909.305084745763</v>
      </c>
    </row>
    <row r="178" spans="1:25" x14ac:dyDescent="0.3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s="5">
        <v>679</v>
      </c>
      <c r="Y178" s="22">
        <v>49503.322033898308</v>
      </c>
    </row>
    <row r="179" spans="1:25" x14ac:dyDescent="0.3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X179" s="5">
        <v>680</v>
      </c>
      <c r="Y179" s="22">
        <v>17696.302003081662</v>
      </c>
    </row>
    <row r="180" spans="1:25" x14ac:dyDescent="0.3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X180" s="5">
        <v>681</v>
      </c>
      <c r="Y180" s="22">
        <v>23528.135593220341</v>
      </c>
    </row>
    <row r="181" spans="1:25" x14ac:dyDescent="0.3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X181" s="5">
        <v>682</v>
      </c>
      <c r="Y181" s="22">
        <v>21897.152542372878</v>
      </c>
    </row>
    <row r="182" spans="1:25" x14ac:dyDescent="0.3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X182" s="5">
        <v>683</v>
      </c>
      <c r="Y182" s="22">
        <v>101728.0338983051</v>
      </c>
    </row>
    <row r="183" spans="1:25" x14ac:dyDescent="0.3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X183" s="5">
        <v>684</v>
      </c>
      <c r="Y183" s="22">
        <v>13180.474576271186</v>
      </c>
    </row>
    <row r="184" spans="1:25" x14ac:dyDescent="0.3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X184" s="5">
        <v>685</v>
      </c>
      <c r="Y184" s="22">
        <v>13180.474576271186</v>
      </c>
    </row>
    <row r="185" spans="1:25" x14ac:dyDescent="0.3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X185" s="5">
        <v>686</v>
      </c>
      <c r="Y185" s="22">
        <v>82718.491525423757</v>
      </c>
    </row>
    <row r="186" spans="1:25" x14ac:dyDescent="0.3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X186" s="5">
        <v>687</v>
      </c>
      <c r="Y186" s="22">
        <v>125767.59322033903</v>
      </c>
    </row>
    <row r="187" spans="1:25" x14ac:dyDescent="0.3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X187" s="5">
        <v>689</v>
      </c>
      <c r="Y187" s="22">
        <v>116238.13559322034</v>
      </c>
    </row>
    <row r="188" spans="1:25" x14ac:dyDescent="0.3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X188" s="5">
        <v>690</v>
      </c>
      <c r="Y188" s="22">
        <v>146219.84745762713</v>
      </c>
    </row>
    <row r="189" spans="1:25" x14ac:dyDescent="0.3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X189" s="5">
        <v>691</v>
      </c>
      <c r="Y189" s="22">
        <v>56981.796610169491</v>
      </c>
    </row>
    <row r="190" spans="1:25" x14ac:dyDescent="0.3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X190" s="5">
        <v>692</v>
      </c>
      <c r="Y190" s="22">
        <v>220334.63559322036</v>
      </c>
    </row>
    <row r="191" spans="1:25" x14ac:dyDescent="0.3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X191" s="5">
        <v>697</v>
      </c>
      <c r="Y191" s="22">
        <v>149488.98305084748</v>
      </c>
    </row>
    <row r="192" spans="1:25" x14ac:dyDescent="0.3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X192" s="5">
        <v>700</v>
      </c>
      <c r="Y192" s="22">
        <v>84519.584745762724</v>
      </c>
    </row>
    <row r="193" spans="1:25" x14ac:dyDescent="0.3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X193" s="5">
        <v>703</v>
      </c>
      <c r="Y193" s="22">
        <v>14905.550847457627</v>
      </c>
    </row>
    <row r="194" spans="1:25" x14ac:dyDescent="0.3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X194" s="5">
        <v>704</v>
      </c>
      <c r="Y194" s="22">
        <v>13500.661016949152</v>
      </c>
    </row>
    <row r="195" spans="1:25" x14ac:dyDescent="0.3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X195" s="5">
        <v>706</v>
      </c>
      <c r="Y195" s="22">
        <v>12761.338983050848</v>
      </c>
    </row>
    <row r="196" spans="1:25" x14ac:dyDescent="0.3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X196" s="5">
        <v>708</v>
      </c>
      <c r="Y196" s="22">
        <v>18040.576271186445</v>
      </c>
    </row>
    <row r="197" spans="1:25" x14ac:dyDescent="0.3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X197" s="5">
        <v>710</v>
      </c>
      <c r="Y197" s="22">
        <v>28335.457627118645</v>
      </c>
    </row>
    <row r="198" spans="1:25" x14ac:dyDescent="0.3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X198" s="5">
        <v>711</v>
      </c>
      <c r="Y198" s="22">
        <v>47439.457627118645</v>
      </c>
    </row>
    <row r="199" spans="1:25" x14ac:dyDescent="0.3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X199" s="5">
        <v>712</v>
      </c>
      <c r="Y199" s="22">
        <v>28718.338983050849</v>
      </c>
    </row>
    <row r="200" spans="1:25" x14ac:dyDescent="0.3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X200" s="5">
        <v>713</v>
      </c>
      <c r="Y200" s="22">
        <v>65782.474576271197</v>
      </c>
    </row>
    <row r="201" spans="1:25" x14ac:dyDescent="0.3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X201" s="5">
        <v>714</v>
      </c>
      <c r="Y201" s="22">
        <v>49086.610169491534</v>
      </c>
    </row>
    <row r="202" spans="1:25" x14ac:dyDescent="0.3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X202" s="5">
        <v>715</v>
      </c>
      <c r="Y202" s="22">
        <v>51354.796610169491</v>
      </c>
    </row>
    <row r="203" spans="1:25" x14ac:dyDescent="0.3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X203" s="5">
        <v>718</v>
      </c>
      <c r="Y203" s="22">
        <v>109795.52542372882</v>
      </c>
    </row>
    <row r="204" spans="1:25" x14ac:dyDescent="0.3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X204" s="5">
        <v>719</v>
      </c>
      <c r="Y204" s="22">
        <v>106543.77966101698</v>
      </c>
    </row>
    <row r="205" spans="1:25" x14ac:dyDescent="0.3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X205" s="5">
        <v>721</v>
      </c>
      <c r="Y205" s="22">
        <v>11529.864406779661</v>
      </c>
    </row>
    <row r="206" spans="1:25" x14ac:dyDescent="0.3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X206" s="5">
        <v>722</v>
      </c>
      <c r="Y206" s="22">
        <v>39924.813559322043</v>
      </c>
    </row>
    <row r="207" spans="1:25" x14ac:dyDescent="0.3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X207" s="5">
        <v>723</v>
      </c>
      <c r="Y207" s="22">
        <v>12404.491525423728</v>
      </c>
    </row>
    <row r="208" spans="1:25" x14ac:dyDescent="0.3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X208" s="5">
        <v>724</v>
      </c>
      <c r="Y208" s="22">
        <v>66757.576271186466</v>
      </c>
    </row>
    <row r="209" spans="1:25" x14ac:dyDescent="0.3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X209" s="5">
        <v>725</v>
      </c>
      <c r="Y209" s="22">
        <v>34208.38983050848</v>
      </c>
    </row>
    <row r="210" spans="1:25" x14ac:dyDescent="0.3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X210" s="5">
        <v>726</v>
      </c>
      <c r="Y210" s="22">
        <v>21285.330508474577</v>
      </c>
    </row>
    <row r="211" spans="1:25" x14ac:dyDescent="0.3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X211" s="5">
        <v>729</v>
      </c>
      <c r="Y211" s="22">
        <v>86856.711864406796</v>
      </c>
    </row>
    <row r="212" spans="1:25" x14ac:dyDescent="0.3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X212" s="5">
        <v>732</v>
      </c>
      <c r="Y212" s="22">
        <v>56472.813559322036</v>
      </c>
    </row>
    <row r="213" spans="1:25" x14ac:dyDescent="0.3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X213" s="5">
        <v>734</v>
      </c>
      <c r="Y213" s="22">
        <v>125412.30508474581</v>
      </c>
    </row>
    <row r="214" spans="1:25" x14ac:dyDescent="0.3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X214" s="5">
        <v>735</v>
      </c>
      <c r="Y214" s="22">
        <v>11598.966101694916</v>
      </c>
    </row>
    <row r="215" spans="1:25" x14ac:dyDescent="0.3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X215" s="5">
        <v>736</v>
      </c>
      <c r="Y215" s="22">
        <v>74607.872881355943</v>
      </c>
    </row>
    <row r="216" spans="1:25" x14ac:dyDescent="0.3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X216" s="5">
        <v>737</v>
      </c>
      <c r="Y216" s="22">
        <v>370014.05932203401</v>
      </c>
    </row>
    <row r="217" spans="1:25" x14ac:dyDescent="0.3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X217" s="5">
        <v>738</v>
      </c>
      <c r="Y217" s="22">
        <v>173039.58474576278</v>
      </c>
    </row>
    <row r="218" spans="1:25" x14ac:dyDescent="0.3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X218" s="5">
        <v>739</v>
      </c>
      <c r="Y218" s="22">
        <v>137045.10169491524</v>
      </c>
    </row>
    <row r="219" spans="1:25" x14ac:dyDescent="0.3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X219" s="5">
        <v>740</v>
      </c>
      <c r="Y219" s="22">
        <v>60103.177966101714</v>
      </c>
    </row>
    <row r="220" spans="1:25" x14ac:dyDescent="0.3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X220" s="5">
        <v>741</v>
      </c>
      <c r="Y220" s="22">
        <v>45940.406779661032</v>
      </c>
    </row>
    <row r="221" spans="1:25" x14ac:dyDescent="0.3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X221" s="5">
        <v>742</v>
      </c>
      <c r="Y221" s="22">
        <v>99782.440677966122</v>
      </c>
    </row>
    <row r="222" spans="1:25" x14ac:dyDescent="0.3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X222" s="5">
        <v>743</v>
      </c>
      <c r="Y222" s="22">
        <v>81562.389830508473</v>
      </c>
    </row>
    <row r="223" spans="1:25" x14ac:dyDescent="0.3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X223" s="5">
        <v>744</v>
      </c>
      <c r="Y223" s="22">
        <v>115303.42372881356</v>
      </c>
    </row>
    <row r="224" spans="1:25" x14ac:dyDescent="0.3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X224" s="5">
        <v>745</v>
      </c>
      <c r="Y224" s="22">
        <v>10446.093220338982</v>
      </c>
    </row>
    <row r="225" spans="1:25" x14ac:dyDescent="0.3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X225" s="5">
        <v>746</v>
      </c>
      <c r="Y225" s="22">
        <v>77313.254237288143</v>
      </c>
    </row>
    <row r="226" spans="1:25" x14ac:dyDescent="0.3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X226" s="5">
        <v>747</v>
      </c>
      <c r="Y226" s="22">
        <v>70525.076271186452</v>
      </c>
    </row>
    <row r="227" spans="1:25" x14ac:dyDescent="0.3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X227" s="5">
        <v>748</v>
      </c>
      <c r="Y227" s="22">
        <v>30854.728813559319</v>
      </c>
    </row>
    <row r="228" spans="1:25" x14ac:dyDescent="0.3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X228" s="5">
        <v>749</v>
      </c>
      <c r="Y228" s="22">
        <v>17413.525423728814</v>
      </c>
    </row>
    <row r="229" spans="1:25" x14ac:dyDescent="0.3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X229" s="5">
        <v>751</v>
      </c>
      <c r="Y229" s="22">
        <v>26955.254237288136</v>
      </c>
    </row>
    <row r="230" spans="1:25" x14ac:dyDescent="0.3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X230" s="5">
        <v>752</v>
      </c>
      <c r="Y230" s="22">
        <v>84767.474576271183</v>
      </c>
    </row>
    <row r="231" spans="1:25" x14ac:dyDescent="0.3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X231" s="5">
        <v>753</v>
      </c>
      <c r="Y231" s="22">
        <v>84753.838983050868</v>
      </c>
    </row>
    <row r="232" spans="1:25" x14ac:dyDescent="0.3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X232" s="5" t="s">
        <v>44</v>
      </c>
      <c r="Y232" s="22">
        <v>18699220.625885971</v>
      </c>
    </row>
    <row r="233" spans="1:25" x14ac:dyDescent="0.3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X233"/>
      <c r="Y233"/>
    </row>
    <row r="234" spans="1:25" x14ac:dyDescent="0.3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X234"/>
      <c r="Y234"/>
    </row>
    <row r="235" spans="1:25" x14ac:dyDescent="0.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X235"/>
      <c r="Y235"/>
    </row>
    <row r="236" spans="1:25" x14ac:dyDescent="0.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X236"/>
      <c r="Y236"/>
    </row>
    <row r="237" spans="1:25" x14ac:dyDescent="0.3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X237"/>
      <c r="Y237"/>
    </row>
    <row r="238" spans="1:25" x14ac:dyDescent="0.3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5" x14ac:dyDescent="0.3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5" x14ac:dyDescent="0.3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3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3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3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3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3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3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3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3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3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3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3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3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3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3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3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3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3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3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3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3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3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3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3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3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3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3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3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3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3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3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3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3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3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3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3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3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3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3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3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3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3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3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472" spans="1:44" x14ac:dyDescent="0.35">
      <c r="A472" s="16" t="s">
        <v>133</v>
      </c>
    </row>
    <row r="474" spans="1:44" x14ac:dyDescent="0.35">
      <c r="A474" s="21" t="s">
        <v>62</v>
      </c>
      <c r="B474" s="22" t="s" vm="3">
        <v>45</v>
      </c>
    </row>
    <row r="476" spans="1:44" x14ac:dyDescent="0.35">
      <c r="A476" s="21" t="s">
        <v>68</v>
      </c>
      <c r="B476" s="22"/>
      <c r="C476" s="22"/>
      <c r="D476" s="22"/>
      <c r="E476" s="21" t="s">
        <v>57</v>
      </c>
      <c r="F476" s="21" t="s">
        <v>59</v>
      </c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</row>
    <row r="477" spans="1:44" x14ac:dyDescent="0.35">
      <c r="A477" s="22"/>
      <c r="B477" s="22"/>
      <c r="C477" s="22"/>
      <c r="D477" s="22"/>
      <c r="E477" s="22" t="s">
        <v>334</v>
      </c>
      <c r="F477" s="22" t="s">
        <v>334</v>
      </c>
      <c r="G477" s="22" t="s">
        <v>334</v>
      </c>
      <c r="H477" s="22" t="s">
        <v>334</v>
      </c>
      <c r="I477" s="22" t="s">
        <v>334</v>
      </c>
      <c r="J477" s="22" t="s">
        <v>334</v>
      </c>
      <c r="K477" s="22" t="s">
        <v>334</v>
      </c>
      <c r="L477" s="22" t="s">
        <v>334</v>
      </c>
      <c r="M477" s="22" t="s">
        <v>334</v>
      </c>
      <c r="N477" s="22" t="s">
        <v>334</v>
      </c>
      <c r="O477" s="22" t="s">
        <v>334</v>
      </c>
      <c r="P477" s="22" t="s">
        <v>334</v>
      </c>
      <c r="Q477" s="22" t="s">
        <v>334</v>
      </c>
      <c r="R477" s="22" t="s">
        <v>334</v>
      </c>
      <c r="S477" s="22" t="s">
        <v>334</v>
      </c>
      <c r="T477" s="22" t="s">
        <v>334</v>
      </c>
      <c r="U477" s="22" t="s">
        <v>334</v>
      </c>
      <c r="V477" s="22" t="s">
        <v>334</v>
      </c>
      <c r="W477" s="22" t="s">
        <v>334</v>
      </c>
      <c r="X477" s="22" t="s">
        <v>334</v>
      </c>
      <c r="Y477" s="22" t="s">
        <v>334</v>
      </c>
      <c r="Z477" s="22" t="s">
        <v>334</v>
      </c>
      <c r="AA477" s="22" t="s">
        <v>334</v>
      </c>
      <c r="AB477" s="22" t="s">
        <v>334</v>
      </c>
      <c r="AC477" s="22" t="s">
        <v>334</v>
      </c>
      <c r="AD477" s="22" t="s">
        <v>334</v>
      </c>
      <c r="AE477" s="22" t="s">
        <v>135</v>
      </c>
      <c r="AF477" s="22" t="s">
        <v>135</v>
      </c>
      <c r="AG477" s="22" t="s">
        <v>135</v>
      </c>
      <c r="AH477" s="22" t="s">
        <v>135</v>
      </c>
      <c r="AI477" s="22" t="s">
        <v>620</v>
      </c>
      <c r="AJ477" s="22" t="s">
        <v>620</v>
      </c>
      <c r="AK477" s="22" t="s">
        <v>620</v>
      </c>
      <c r="AL477" s="22" t="s">
        <v>620</v>
      </c>
      <c r="AM477" s="22" t="s">
        <v>620</v>
      </c>
      <c r="AN477" s="22" t="s">
        <v>620</v>
      </c>
      <c r="AO477" s="22" t="s">
        <v>620</v>
      </c>
      <c r="AP477" s="22" t="s">
        <v>620</v>
      </c>
      <c r="AQ477" s="22" t="s">
        <v>620</v>
      </c>
      <c r="AR477" s="47" t="s">
        <v>44</v>
      </c>
    </row>
    <row r="478" spans="1:44" x14ac:dyDescent="0.35">
      <c r="A478" s="21" t="s">
        <v>131</v>
      </c>
      <c r="B478" s="21" t="s">
        <v>60</v>
      </c>
      <c r="C478" s="21" t="s">
        <v>61</v>
      </c>
      <c r="D478" s="21" t="s">
        <v>63</v>
      </c>
      <c r="E478" s="47">
        <v>45265</v>
      </c>
      <c r="F478" s="47">
        <v>45267</v>
      </c>
      <c r="G478" s="47">
        <v>45268</v>
      </c>
      <c r="H478" s="47">
        <v>45269</v>
      </c>
      <c r="I478" s="47">
        <v>45270</v>
      </c>
      <c r="J478" s="47">
        <v>45271</v>
      </c>
      <c r="K478" s="47">
        <v>45272</v>
      </c>
      <c r="L478" s="47">
        <v>45273</v>
      </c>
      <c r="M478" s="47">
        <v>45274</v>
      </c>
      <c r="N478" s="47">
        <v>45275</v>
      </c>
      <c r="O478" s="47">
        <v>45276</v>
      </c>
      <c r="P478" s="47">
        <v>45277</v>
      </c>
      <c r="Q478" s="47">
        <v>45278</v>
      </c>
      <c r="R478" s="47">
        <v>45279</v>
      </c>
      <c r="S478" s="47">
        <v>45280</v>
      </c>
      <c r="T478" s="47">
        <v>45281</v>
      </c>
      <c r="U478" s="47">
        <v>45282</v>
      </c>
      <c r="V478" s="47">
        <v>45283</v>
      </c>
      <c r="W478" s="47">
        <v>45284</v>
      </c>
      <c r="X478" s="47">
        <v>45285</v>
      </c>
      <c r="Y478" s="47">
        <v>45286</v>
      </c>
      <c r="Z478" s="47">
        <v>45287</v>
      </c>
      <c r="AA478" s="47">
        <v>45288</v>
      </c>
      <c r="AB478" s="47">
        <v>45289</v>
      </c>
      <c r="AC478" s="47">
        <v>45290</v>
      </c>
      <c r="AD478" s="47">
        <v>45291</v>
      </c>
      <c r="AE478" s="47">
        <v>45275</v>
      </c>
      <c r="AF478" s="47">
        <v>45282</v>
      </c>
      <c r="AG478" s="47">
        <v>45286</v>
      </c>
      <c r="AH478" s="47">
        <v>45287</v>
      </c>
      <c r="AI478" s="47">
        <v>45273</v>
      </c>
      <c r="AJ478" s="47">
        <v>45274</v>
      </c>
      <c r="AK478" s="47">
        <v>45275</v>
      </c>
      <c r="AL478" s="47">
        <v>45283</v>
      </c>
      <c r="AM478" s="47">
        <v>45285</v>
      </c>
      <c r="AN478" s="47">
        <v>45286</v>
      </c>
      <c r="AO478" s="47">
        <v>45287</v>
      </c>
      <c r="AP478" s="47">
        <v>45288</v>
      </c>
      <c r="AQ478" s="47">
        <v>45290</v>
      </c>
      <c r="AR478" s="47"/>
    </row>
    <row r="479" spans="1:44" x14ac:dyDescent="0.35">
      <c r="A479" s="22" t="s">
        <v>619</v>
      </c>
      <c r="B479" s="22">
        <v>196</v>
      </c>
      <c r="C479" s="22" t="s">
        <v>261</v>
      </c>
      <c r="D479" s="22" t="s">
        <v>167</v>
      </c>
      <c r="E479" s="22"/>
      <c r="F479" s="22"/>
      <c r="G479" s="22"/>
      <c r="H479" s="22"/>
      <c r="I479" s="22"/>
      <c r="J479" s="22"/>
      <c r="K479" s="22"/>
      <c r="L479" s="22"/>
      <c r="M479" s="22"/>
      <c r="N479" s="22">
        <v>45047.457627118645</v>
      </c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>
        <v>110863.2372881356</v>
      </c>
      <c r="AF479" s="22">
        <v>129816.16949152543</v>
      </c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>
        <v>285726.8644067797</v>
      </c>
    </row>
    <row r="480" spans="1:44" x14ac:dyDescent="0.35">
      <c r="A480" s="22" t="s">
        <v>619</v>
      </c>
      <c r="B480" s="22">
        <v>204</v>
      </c>
      <c r="C480" s="22" t="s">
        <v>333</v>
      </c>
      <c r="D480" s="22" t="s">
        <v>261</v>
      </c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>
        <v>50246.042372881362</v>
      </c>
      <c r="V480" s="22"/>
      <c r="W480" s="22"/>
      <c r="X480" s="22"/>
      <c r="Y480" s="22"/>
      <c r="Z480" s="22"/>
      <c r="AA480" s="22">
        <v>164865.96610169497</v>
      </c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>
        <v>215112.00847457635</v>
      </c>
    </row>
    <row r="481" spans="1:44" x14ac:dyDescent="0.35">
      <c r="A481" s="22" t="s">
        <v>619</v>
      </c>
      <c r="B481" s="22">
        <v>302</v>
      </c>
      <c r="C481" s="22" t="s">
        <v>460</v>
      </c>
      <c r="D481" s="22" t="s">
        <v>261</v>
      </c>
      <c r="E481" s="22"/>
      <c r="F481" s="22"/>
      <c r="G481" s="22"/>
      <c r="H481" s="22"/>
      <c r="I481" s="22"/>
      <c r="J481" s="22"/>
      <c r="K481" s="22"/>
      <c r="L481" s="22"/>
      <c r="M481" s="22"/>
      <c r="N481" s="22">
        <v>28335.355932203391</v>
      </c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>
        <v>45963.381355932208</v>
      </c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>
        <v>74298.737288135599</v>
      </c>
    </row>
    <row r="482" spans="1:44" x14ac:dyDescent="0.35">
      <c r="A482" s="22" t="s">
        <v>619</v>
      </c>
      <c r="B482" s="22">
        <v>304</v>
      </c>
      <c r="C482" s="22" t="s">
        <v>461</v>
      </c>
      <c r="D482" s="22" t="s">
        <v>261</v>
      </c>
      <c r="E482" s="22"/>
      <c r="F482" s="22"/>
      <c r="G482" s="22"/>
      <c r="H482" s="22"/>
      <c r="I482" s="22"/>
      <c r="J482" s="22"/>
      <c r="K482" s="22"/>
      <c r="L482" s="22"/>
      <c r="M482" s="22"/>
      <c r="N482" s="22">
        <v>27263.423728813555</v>
      </c>
      <c r="O482" s="22"/>
      <c r="P482" s="22"/>
      <c r="Q482" s="22"/>
      <c r="R482" s="22"/>
      <c r="S482" s="22"/>
      <c r="T482" s="22"/>
      <c r="U482" s="22"/>
      <c r="V482" s="22"/>
      <c r="W482" s="22">
        <v>26519.988135593227</v>
      </c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>
        <v>53783.411864406786</v>
      </c>
    </row>
    <row r="483" spans="1:44" x14ac:dyDescent="0.35">
      <c r="A483" s="22" t="s">
        <v>619</v>
      </c>
      <c r="B483" s="22">
        <v>435</v>
      </c>
      <c r="C483" s="22" t="s">
        <v>463</v>
      </c>
      <c r="D483" s="22" t="s">
        <v>182</v>
      </c>
      <c r="E483" s="22"/>
      <c r="F483" s="22"/>
      <c r="G483" s="22"/>
      <c r="H483" s="22"/>
      <c r="I483" s="22"/>
      <c r="J483" s="22"/>
      <c r="K483" s="22">
        <v>14318.491525423731</v>
      </c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>
        <v>14318.491525423731</v>
      </c>
    </row>
    <row r="484" spans="1:44" x14ac:dyDescent="0.35">
      <c r="A484" s="22" t="s">
        <v>619</v>
      </c>
      <c r="B484" s="22">
        <v>437</v>
      </c>
      <c r="C484" s="22" t="s">
        <v>465</v>
      </c>
      <c r="D484" s="22" t="s">
        <v>261</v>
      </c>
      <c r="E484" s="22"/>
      <c r="F484" s="22"/>
      <c r="G484" s="22"/>
      <c r="H484" s="22"/>
      <c r="I484" s="22"/>
      <c r="J484" s="22"/>
      <c r="K484" s="22"/>
      <c r="L484" s="22"/>
      <c r="M484" s="22"/>
      <c r="N484" s="22">
        <v>8569.6016949152545</v>
      </c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>
        <v>8569.6016949152545</v>
      </c>
    </row>
    <row r="485" spans="1:44" x14ac:dyDescent="0.35">
      <c r="A485" s="22" t="s">
        <v>619</v>
      </c>
      <c r="B485" s="22">
        <v>496</v>
      </c>
      <c r="C485" s="22" t="s">
        <v>705</v>
      </c>
      <c r="D485" s="22" t="s">
        <v>167</v>
      </c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>
        <v>105938.74576271189</v>
      </c>
      <c r="AB485" s="22"/>
      <c r="AC485" s="22"/>
      <c r="AD485" s="22"/>
      <c r="AE485" s="22"/>
      <c r="AF485" s="22"/>
      <c r="AG485" s="22">
        <v>106482.44067796611</v>
      </c>
      <c r="AH485" s="22">
        <v>107516.16949152542</v>
      </c>
      <c r="AI485" s="22"/>
      <c r="AJ485" s="22"/>
      <c r="AK485" s="22"/>
      <c r="AL485" s="22"/>
      <c r="AM485" s="22"/>
      <c r="AN485" s="22"/>
      <c r="AO485" s="22"/>
      <c r="AP485" s="22"/>
      <c r="AQ485" s="22"/>
      <c r="AR485" s="22">
        <v>319937.35593220353</v>
      </c>
    </row>
    <row r="486" spans="1:44" x14ac:dyDescent="0.35">
      <c r="A486" s="22" t="s">
        <v>619</v>
      </c>
      <c r="B486" s="22">
        <v>589</v>
      </c>
      <c r="C486" s="22" t="s">
        <v>466</v>
      </c>
      <c r="D486" s="22" t="s">
        <v>261</v>
      </c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>
        <v>165461.35593220341</v>
      </c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>
        <v>165461.35593220341</v>
      </c>
    </row>
    <row r="487" spans="1:44" x14ac:dyDescent="0.35">
      <c r="A487" s="22" t="s">
        <v>619</v>
      </c>
      <c r="B487" s="22">
        <v>590</v>
      </c>
      <c r="C487" s="22" t="s">
        <v>330</v>
      </c>
      <c r="D487" s="22" t="s">
        <v>261</v>
      </c>
      <c r="E487" s="22"/>
      <c r="F487" s="22"/>
      <c r="G487" s="22"/>
      <c r="H487" s="22"/>
      <c r="I487" s="22"/>
      <c r="J487" s="22"/>
      <c r="K487" s="22"/>
      <c r="L487" s="22"/>
      <c r="M487" s="22"/>
      <c r="N487" s="22">
        <v>7109.6949152542375</v>
      </c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>
        <v>7109.6949152542375</v>
      </c>
    </row>
    <row r="488" spans="1:44" x14ac:dyDescent="0.35">
      <c r="A488" s="22" t="s">
        <v>619</v>
      </c>
      <c r="B488" s="22">
        <v>591</v>
      </c>
      <c r="C488" s="22" t="s">
        <v>174</v>
      </c>
      <c r="D488" s="22" t="s">
        <v>261</v>
      </c>
      <c r="E488" s="22"/>
      <c r="F488" s="22"/>
      <c r="G488" s="22"/>
      <c r="H488" s="22"/>
      <c r="I488" s="22"/>
      <c r="J488" s="22"/>
      <c r="K488" s="22"/>
      <c r="L488" s="22"/>
      <c r="M488" s="22"/>
      <c r="N488" s="22">
        <v>24307.423728813563</v>
      </c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>
        <v>56928.406779661025</v>
      </c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>
        <v>81235.83050847461</v>
      </c>
    </row>
    <row r="489" spans="1:44" x14ac:dyDescent="0.35">
      <c r="A489" s="22" t="s">
        <v>619</v>
      </c>
      <c r="B489" s="22">
        <v>602</v>
      </c>
      <c r="C489" s="22" t="s">
        <v>177</v>
      </c>
      <c r="D489" s="22" t="s">
        <v>167</v>
      </c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>
        <v>20432.584745762713</v>
      </c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>
        <v>16235.542372881358</v>
      </c>
      <c r="AO489" s="22"/>
      <c r="AP489" s="22"/>
      <c r="AQ489" s="22"/>
      <c r="AR489" s="22">
        <v>36668.127118644072</v>
      </c>
    </row>
    <row r="490" spans="1:44" x14ac:dyDescent="0.35">
      <c r="A490" s="22" t="s">
        <v>619</v>
      </c>
      <c r="B490" s="22">
        <v>621</v>
      </c>
      <c r="C490" s="22" t="s">
        <v>468</v>
      </c>
      <c r="D490" s="22" t="s">
        <v>261</v>
      </c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>
        <v>29745.355932203391</v>
      </c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>
        <v>29745.355932203391</v>
      </c>
    </row>
    <row r="491" spans="1:44" x14ac:dyDescent="0.35">
      <c r="A491" s="22" t="s">
        <v>619</v>
      </c>
      <c r="B491" s="22">
        <v>681</v>
      </c>
      <c r="C491" s="22" t="s">
        <v>306</v>
      </c>
      <c r="D491" s="22" t="s">
        <v>705</v>
      </c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>
        <v>23528.135593220341</v>
      </c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>
        <v>23528.135593220341</v>
      </c>
    </row>
    <row r="492" spans="1:44" x14ac:dyDescent="0.35">
      <c r="A492" s="22" t="s">
        <v>619</v>
      </c>
      <c r="B492" s="22">
        <v>718</v>
      </c>
      <c r="C492" s="22" t="s">
        <v>401</v>
      </c>
      <c r="D492" s="22" t="s">
        <v>705</v>
      </c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>
        <v>83434.576271186452</v>
      </c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>
        <v>83434.576271186452</v>
      </c>
    </row>
    <row r="493" spans="1:44" x14ac:dyDescent="0.35">
      <c r="A493" s="22" t="s">
        <v>619</v>
      </c>
      <c r="B493" s="22">
        <v>718</v>
      </c>
      <c r="C493" s="22" t="s">
        <v>401</v>
      </c>
      <c r="D493" s="22" t="s">
        <v>182</v>
      </c>
      <c r="E493" s="22"/>
      <c r="F493" s="22"/>
      <c r="G493" s="22"/>
      <c r="H493" s="22"/>
      <c r="I493" s="22"/>
      <c r="J493" s="22"/>
      <c r="K493" s="22"/>
      <c r="L493" s="22"/>
      <c r="M493" s="22"/>
      <c r="N493" s="22">
        <v>26360.949152542373</v>
      </c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>
        <v>26360.949152542373</v>
      </c>
    </row>
    <row r="494" spans="1:44" x14ac:dyDescent="0.35">
      <c r="A494" s="22" t="s">
        <v>619</v>
      </c>
      <c r="B494" s="22">
        <v>754</v>
      </c>
      <c r="C494" s="22" t="s">
        <v>714</v>
      </c>
      <c r="D494" s="22" t="s">
        <v>167</v>
      </c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>
        <v>507867.13559322036</v>
      </c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>
        <v>507867.13559322036</v>
      </c>
    </row>
    <row r="495" spans="1:44" x14ac:dyDescent="0.35">
      <c r="A495" s="22" t="s">
        <v>257</v>
      </c>
      <c r="B495" s="22">
        <v>665</v>
      </c>
      <c r="C495" s="22" t="s">
        <v>625</v>
      </c>
      <c r="D495" s="22" t="s">
        <v>167</v>
      </c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>
        <v>124140.38983050847</v>
      </c>
      <c r="R495" s="22"/>
      <c r="S495" s="22"/>
      <c r="T495" s="22"/>
      <c r="U495" s="22"/>
      <c r="V495" s="22"/>
      <c r="W495" s="22"/>
      <c r="X495" s="22"/>
      <c r="Y495" s="22"/>
      <c r="Z495" s="22"/>
      <c r="AA495" s="22">
        <v>550860.47457627126</v>
      </c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>
        <v>675000.86440677952</v>
      </c>
    </row>
    <row r="496" spans="1:44" x14ac:dyDescent="0.35">
      <c r="A496" s="22" t="s">
        <v>257</v>
      </c>
      <c r="B496" s="22">
        <v>670</v>
      </c>
      <c r="C496" s="22" t="s">
        <v>515</v>
      </c>
      <c r="D496" s="22" t="s">
        <v>625</v>
      </c>
      <c r="E496" s="22"/>
      <c r="F496" s="22">
        <v>10539.254237288136</v>
      </c>
      <c r="G496" s="22">
        <v>5811.2542372881353</v>
      </c>
      <c r="H496" s="22"/>
      <c r="I496" s="22"/>
      <c r="J496" s="22"/>
      <c r="K496" s="22"/>
      <c r="L496" s="22"/>
      <c r="M496" s="22"/>
      <c r="N496" s="22">
        <v>36041.372881355936</v>
      </c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>
        <v>247705.40677966099</v>
      </c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>
        <v>300097.28813559323</v>
      </c>
    </row>
    <row r="497" spans="1:44" x14ac:dyDescent="0.35">
      <c r="A497" s="22" t="s">
        <v>257</v>
      </c>
      <c r="B497" s="22">
        <v>671</v>
      </c>
      <c r="C497" s="22" t="s">
        <v>252</v>
      </c>
      <c r="D497" s="22" t="s">
        <v>625</v>
      </c>
      <c r="E497" s="22"/>
      <c r="F497" s="22"/>
      <c r="G497" s="22"/>
      <c r="H497" s="22"/>
      <c r="I497" s="22"/>
      <c r="J497" s="22"/>
      <c r="K497" s="22"/>
      <c r="L497" s="22"/>
      <c r="M497" s="22"/>
      <c r="N497" s="22">
        <v>57219.355932203391</v>
      </c>
      <c r="O497" s="22"/>
      <c r="P497" s="22"/>
      <c r="Q497" s="22"/>
      <c r="R497" s="22"/>
      <c r="S497" s="22">
        <v>5810.8474576271192</v>
      </c>
      <c r="T497" s="22"/>
      <c r="U497" s="22"/>
      <c r="V497" s="22"/>
      <c r="W497" s="22"/>
      <c r="X497" s="22"/>
      <c r="Y497" s="22"/>
      <c r="Z497" s="22">
        <v>124548.12711864409</v>
      </c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>
        <v>187578.33050847461</v>
      </c>
    </row>
    <row r="498" spans="1:44" x14ac:dyDescent="0.35">
      <c r="A498" s="22" t="s">
        <v>257</v>
      </c>
      <c r="B498" s="22">
        <v>686</v>
      </c>
      <c r="C498" s="22" t="s">
        <v>316</v>
      </c>
      <c r="D498" s="22" t="s">
        <v>625</v>
      </c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>
        <v>31445.796610169491</v>
      </c>
      <c r="R498" s="22"/>
      <c r="S498" s="22"/>
      <c r="T498" s="22"/>
      <c r="U498" s="22"/>
      <c r="V498" s="22"/>
      <c r="W498" s="22"/>
      <c r="X498" s="22"/>
      <c r="Y498" s="22"/>
      <c r="Z498" s="22">
        <v>51272.694915254244</v>
      </c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>
        <v>82718.491525423757</v>
      </c>
    </row>
    <row r="499" spans="1:44" x14ac:dyDescent="0.35">
      <c r="A499" s="22" t="s">
        <v>257</v>
      </c>
      <c r="B499" s="22">
        <v>689</v>
      </c>
      <c r="C499" s="22" t="s">
        <v>352</v>
      </c>
      <c r="D499" s="22" t="s">
        <v>625</v>
      </c>
      <c r="E499" s="22"/>
      <c r="F499" s="22"/>
      <c r="G499" s="22"/>
      <c r="H499" s="22"/>
      <c r="I499" s="22"/>
      <c r="J499" s="22"/>
      <c r="K499" s="22"/>
      <c r="L499" s="22"/>
      <c r="M499" s="22"/>
      <c r="N499" s="22">
        <v>36213.355932203391</v>
      </c>
      <c r="O499" s="22"/>
      <c r="P499" s="22">
        <v>4358.1355932203396</v>
      </c>
      <c r="Q499" s="22"/>
      <c r="R499" s="22"/>
      <c r="S499" s="22">
        <v>9684.7457627118656</v>
      </c>
      <c r="T499" s="22"/>
      <c r="U499" s="22"/>
      <c r="V499" s="22"/>
      <c r="W499" s="22"/>
      <c r="X499" s="22"/>
      <c r="Y499" s="22"/>
      <c r="Z499" s="22">
        <v>65981.89830508476</v>
      </c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>
        <v>24716.745762711864</v>
      </c>
      <c r="AP499" s="22"/>
      <c r="AQ499" s="22"/>
      <c r="AR499" s="22">
        <v>140954.88135593222</v>
      </c>
    </row>
    <row r="500" spans="1:44" x14ac:dyDescent="0.35">
      <c r="A500" s="22" t="s">
        <v>257</v>
      </c>
      <c r="B500" s="22">
        <v>710</v>
      </c>
      <c r="C500" s="22" t="s">
        <v>353</v>
      </c>
      <c r="D500" s="22" t="s">
        <v>625</v>
      </c>
      <c r="E500" s="22"/>
      <c r="F500" s="22"/>
      <c r="G500" s="22"/>
      <c r="H500" s="22"/>
      <c r="I500" s="22"/>
      <c r="J500" s="22"/>
      <c r="K500" s="22"/>
      <c r="L500" s="22"/>
      <c r="M500" s="22"/>
      <c r="N500" s="22">
        <v>28335.457627118645</v>
      </c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>
        <v>28335.457627118645</v>
      </c>
    </row>
    <row r="501" spans="1:44" x14ac:dyDescent="0.35">
      <c r="A501" s="22" t="s">
        <v>257</v>
      </c>
      <c r="B501" s="22">
        <v>724</v>
      </c>
      <c r="C501" s="22" t="s">
        <v>395</v>
      </c>
      <c r="D501" s="22" t="s">
        <v>625</v>
      </c>
      <c r="E501" s="22"/>
      <c r="F501" s="22"/>
      <c r="G501" s="22"/>
      <c r="H501" s="22"/>
      <c r="I501" s="22"/>
      <c r="J501" s="22"/>
      <c r="K501" s="22"/>
      <c r="L501" s="22"/>
      <c r="M501" s="22"/>
      <c r="N501" s="22">
        <v>31158.457627118649</v>
      </c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>
        <v>24716.745762711864</v>
      </c>
      <c r="AA501" s="22">
        <v>10882.372881355932</v>
      </c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>
        <v>66757.576271186466</v>
      </c>
    </row>
    <row r="502" spans="1:44" x14ac:dyDescent="0.35">
      <c r="A502" s="22" t="s">
        <v>239</v>
      </c>
      <c r="B502" s="22">
        <v>664</v>
      </c>
      <c r="C502" s="22" t="s">
        <v>673</v>
      </c>
      <c r="D502" s="22" t="s">
        <v>167</v>
      </c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>
        <v>104933.22033898307</v>
      </c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>
        <v>233397.55932203392</v>
      </c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>
        <v>338330.779661017</v>
      </c>
    </row>
    <row r="503" spans="1:44" x14ac:dyDescent="0.35">
      <c r="A503" s="22" t="s">
        <v>239</v>
      </c>
      <c r="B503" s="22">
        <v>679</v>
      </c>
      <c r="C503" s="22" t="s">
        <v>269</v>
      </c>
      <c r="D503" s="22" t="s">
        <v>673</v>
      </c>
      <c r="E503" s="22"/>
      <c r="F503" s="22"/>
      <c r="G503" s="22"/>
      <c r="H503" s="22"/>
      <c r="I503" s="22"/>
      <c r="J503" s="22"/>
      <c r="K503" s="22"/>
      <c r="L503" s="22"/>
      <c r="M503" s="22"/>
      <c r="N503" s="22">
        <v>19572.661016949154</v>
      </c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>
        <v>29930.661016949154</v>
      </c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>
        <v>49503.322033898308</v>
      </c>
    </row>
    <row r="504" spans="1:44" x14ac:dyDescent="0.35">
      <c r="A504" s="22" t="s">
        <v>239</v>
      </c>
      <c r="B504" s="22">
        <v>700</v>
      </c>
      <c r="C504" s="22" t="s">
        <v>348</v>
      </c>
      <c r="D504" s="22" t="s">
        <v>673</v>
      </c>
      <c r="E504" s="22"/>
      <c r="F504" s="22"/>
      <c r="G504" s="22"/>
      <c r="H504" s="22"/>
      <c r="I504" s="22"/>
      <c r="J504" s="22"/>
      <c r="K504" s="22"/>
      <c r="L504" s="22"/>
      <c r="M504" s="22">
        <v>50623.940677966108</v>
      </c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>
        <v>33895.644067796609</v>
      </c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>
        <v>84519.584745762724</v>
      </c>
    </row>
    <row r="505" spans="1:44" x14ac:dyDescent="0.35">
      <c r="A505" s="22" t="s">
        <v>239</v>
      </c>
      <c r="B505" s="22">
        <v>712</v>
      </c>
      <c r="C505" s="22" t="s">
        <v>512</v>
      </c>
      <c r="D505" s="22" t="s">
        <v>673</v>
      </c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>
        <v>28718.338983050849</v>
      </c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>
        <v>28718.338983050849</v>
      </c>
    </row>
    <row r="506" spans="1:44" x14ac:dyDescent="0.35">
      <c r="A506" s="22" t="s">
        <v>239</v>
      </c>
      <c r="B506" s="22">
        <v>713</v>
      </c>
      <c r="C506" s="22" t="s">
        <v>514</v>
      </c>
      <c r="D506" s="22" t="s">
        <v>673</v>
      </c>
      <c r="E506" s="22"/>
      <c r="F506" s="22"/>
      <c r="G506" s="22"/>
      <c r="H506" s="22"/>
      <c r="I506" s="22"/>
      <c r="J506" s="22"/>
      <c r="K506" s="22"/>
      <c r="L506" s="22"/>
      <c r="M506" s="22">
        <v>23206.77966101695</v>
      </c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>
        <v>42575.694915254244</v>
      </c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>
        <v>65782.474576271197</v>
      </c>
    </row>
    <row r="507" spans="1:44" x14ac:dyDescent="0.35">
      <c r="A507" s="22" t="s">
        <v>618</v>
      </c>
      <c r="B507" s="22">
        <v>230</v>
      </c>
      <c r="C507" s="22" t="s">
        <v>26</v>
      </c>
      <c r="D507" s="22" t="s">
        <v>142</v>
      </c>
      <c r="E507" s="22"/>
      <c r="F507" s="22"/>
      <c r="G507" s="22"/>
      <c r="H507" s="22"/>
      <c r="I507" s="22"/>
      <c r="J507" s="22">
        <v>3962.0338983050847</v>
      </c>
      <c r="K507" s="22"/>
      <c r="L507" s="22"/>
      <c r="M507" s="22"/>
      <c r="N507" s="22"/>
      <c r="O507" s="22">
        <v>67000.745762711871</v>
      </c>
      <c r="P507" s="22"/>
      <c r="Q507" s="22"/>
      <c r="R507" s="22"/>
      <c r="S507" s="22"/>
      <c r="T507" s="22"/>
      <c r="U507" s="22"/>
      <c r="V507" s="22"/>
      <c r="W507" s="22"/>
      <c r="X507" s="22"/>
      <c r="Y507" s="22">
        <v>25414.974576271186</v>
      </c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>
        <v>96377.754237288129</v>
      </c>
    </row>
    <row r="508" spans="1:44" x14ac:dyDescent="0.35">
      <c r="A508" s="22" t="s">
        <v>618</v>
      </c>
      <c r="B508" s="22">
        <v>234</v>
      </c>
      <c r="C508" s="22" t="s">
        <v>142</v>
      </c>
      <c r="D508" s="22" t="s">
        <v>167</v>
      </c>
      <c r="E508" s="22"/>
      <c r="F508" s="22"/>
      <c r="G508" s="22"/>
      <c r="H508" s="22"/>
      <c r="I508" s="22"/>
      <c r="J508" s="22"/>
      <c r="K508" s="22"/>
      <c r="L508" s="22"/>
      <c r="M508" s="22"/>
      <c r="N508" s="22">
        <v>656325.69491525425</v>
      </c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>
        <v>860635.52542372886</v>
      </c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>
        <v>1516961.2203389832</v>
      </c>
    </row>
    <row r="509" spans="1:44" x14ac:dyDescent="0.35">
      <c r="A509" s="22" t="s">
        <v>618</v>
      </c>
      <c r="B509" s="22">
        <v>238</v>
      </c>
      <c r="C509" s="22" t="s">
        <v>27</v>
      </c>
      <c r="D509" s="22" t="s">
        <v>142</v>
      </c>
      <c r="E509" s="22">
        <v>33638.084745762717</v>
      </c>
      <c r="F509" s="22"/>
      <c r="G509" s="22"/>
      <c r="H509" s="22"/>
      <c r="I509" s="22"/>
      <c r="J509" s="22">
        <v>32683.728813559326</v>
      </c>
      <c r="K509" s="22"/>
      <c r="L509" s="22"/>
      <c r="M509" s="22">
        <v>27810.457627118645</v>
      </c>
      <c r="N509" s="22"/>
      <c r="O509" s="22"/>
      <c r="P509" s="22"/>
      <c r="Q509" s="22"/>
      <c r="R509" s="22"/>
      <c r="S509" s="22">
        <v>21078.508474576272</v>
      </c>
      <c r="T509" s="22"/>
      <c r="U509" s="22">
        <v>24449.288135593226</v>
      </c>
      <c r="V509" s="22"/>
      <c r="W509" s="22"/>
      <c r="X509" s="22"/>
      <c r="Y509" s="22">
        <v>34433.694915254244</v>
      </c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>
        <v>14134.677966101695</v>
      </c>
      <c r="AN509" s="22"/>
      <c r="AO509" s="22"/>
      <c r="AP509" s="22"/>
      <c r="AQ509" s="22"/>
      <c r="AR509" s="22">
        <v>188228.44067796608</v>
      </c>
    </row>
    <row r="510" spans="1:44" x14ac:dyDescent="0.35">
      <c r="A510" s="22" t="s">
        <v>618</v>
      </c>
      <c r="B510" s="22">
        <v>264</v>
      </c>
      <c r="C510" s="22" t="s">
        <v>435</v>
      </c>
      <c r="D510" s="22" t="s">
        <v>142</v>
      </c>
      <c r="E510" s="22"/>
      <c r="F510" s="22"/>
      <c r="G510" s="22"/>
      <c r="H510" s="22"/>
      <c r="I510" s="22"/>
      <c r="J510" s="22"/>
      <c r="K510" s="22"/>
      <c r="L510" s="22"/>
      <c r="M510" s="22">
        <v>22344.381355932204</v>
      </c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>
        <v>22344.381355932204</v>
      </c>
    </row>
    <row r="511" spans="1:44" x14ac:dyDescent="0.35">
      <c r="A511" s="22" t="s">
        <v>618</v>
      </c>
      <c r="B511" s="22">
        <v>274</v>
      </c>
      <c r="C511" s="22" t="s">
        <v>266</v>
      </c>
      <c r="D511" s="22" t="s">
        <v>142</v>
      </c>
      <c r="E511" s="22">
        <v>26360.949152542373</v>
      </c>
      <c r="F511" s="22"/>
      <c r="G511" s="22"/>
      <c r="H511" s="22"/>
      <c r="I511" s="22"/>
      <c r="J511" s="22"/>
      <c r="K511" s="22">
        <v>12850.322033898305</v>
      </c>
      <c r="L511" s="22"/>
      <c r="M511" s="22"/>
      <c r="N511" s="22">
        <v>63261.152542372882</v>
      </c>
      <c r="O511" s="22"/>
      <c r="P511" s="22"/>
      <c r="Q511" s="22"/>
      <c r="R511" s="22"/>
      <c r="S511" s="22"/>
      <c r="T511" s="22"/>
      <c r="U511" s="22"/>
      <c r="V511" s="22">
        <v>99273.372881355943</v>
      </c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>
        <v>201745.79661016952</v>
      </c>
    </row>
    <row r="512" spans="1:44" x14ac:dyDescent="0.35">
      <c r="A512" s="22" t="s">
        <v>618</v>
      </c>
      <c r="B512" s="22">
        <v>279</v>
      </c>
      <c r="C512" s="22" t="s">
        <v>437</v>
      </c>
      <c r="D512" s="22" t="s">
        <v>142</v>
      </c>
      <c r="E512" s="22"/>
      <c r="F512" s="22"/>
      <c r="G512" s="22"/>
      <c r="H512" s="22"/>
      <c r="I512" s="22"/>
      <c r="J512" s="22"/>
      <c r="K512" s="22">
        <v>6590.2372881355932</v>
      </c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>
        <v>6590.2372881355932</v>
      </c>
    </row>
    <row r="513" spans="1:44" x14ac:dyDescent="0.35">
      <c r="A513" s="22" t="s">
        <v>618</v>
      </c>
      <c r="B513" s="22">
        <v>280</v>
      </c>
      <c r="C513" s="22" t="s">
        <v>267</v>
      </c>
      <c r="D513" s="22" t="s">
        <v>142</v>
      </c>
      <c r="E513" s="22"/>
      <c r="F513" s="22"/>
      <c r="G513" s="22"/>
      <c r="H513" s="22"/>
      <c r="I513" s="22"/>
      <c r="J513" s="22">
        <v>40606.330508474581</v>
      </c>
      <c r="K513" s="22"/>
      <c r="L513" s="22"/>
      <c r="M513" s="22">
        <v>13180.474576271186</v>
      </c>
      <c r="N513" s="22"/>
      <c r="O513" s="22"/>
      <c r="P513" s="22"/>
      <c r="Q513" s="22"/>
      <c r="R513" s="22"/>
      <c r="S513" s="22">
        <v>29794.677966101695</v>
      </c>
      <c r="T513" s="22"/>
      <c r="U513" s="22">
        <v>11859.864406779661</v>
      </c>
      <c r="V513" s="22">
        <v>23197.932203389835</v>
      </c>
      <c r="W513" s="22"/>
      <c r="X513" s="22"/>
      <c r="Y513" s="22"/>
      <c r="Z513" s="22">
        <v>32951.186440677964</v>
      </c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>
        <v>151590.46610169494</v>
      </c>
    </row>
    <row r="514" spans="1:44" x14ac:dyDescent="0.35">
      <c r="A514" s="22" t="s">
        <v>618</v>
      </c>
      <c r="B514" s="22">
        <v>281</v>
      </c>
      <c r="C514" s="22" t="s">
        <v>438</v>
      </c>
      <c r="D514" s="22" t="s">
        <v>142</v>
      </c>
      <c r="E514" s="22"/>
      <c r="F514" s="22"/>
      <c r="G514" s="22"/>
      <c r="H514" s="22"/>
      <c r="I514" s="22"/>
      <c r="J514" s="22"/>
      <c r="K514" s="22">
        <v>21401.847457627126</v>
      </c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>
        <v>21401.847457627126</v>
      </c>
    </row>
    <row r="515" spans="1:44" x14ac:dyDescent="0.35">
      <c r="A515" s="22" t="s">
        <v>618</v>
      </c>
      <c r="B515" s="22">
        <v>292</v>
      </c>
      <c r="C515" s="22" t="s">
        <v>439</v>
      </c>
      <c r="D515" s="22" t="s">
        <v>142</v>
      </c>
      <c r="E515" s="22"/>
      <c r="F515" s="22"/>
      <c r="G515" s="22"/>
      <c r="H515" s="22"/>
      <c r="I515" s="22"/>
      <c r="J515" s="22">
        <v>6955.0932203389839</v>
      </c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>
        <v>6955.0932203389839</v>
      </c>
    </row>
    <row r="516" spans="1:44" x14ac:dyDescent="0.35">
      <c r="A516" s="22" t="s">
        <v>618</v>
      </c>
      <c r="B516" s="22">
        <v>330</v>
      </c>
      <c r="C516" s="22" t="s">
        <v>440</v>
      </c>
      <c r="D516" s="22" t="s">
        <v>142</v>
      </c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>
        <v>13972.881355932204</v>
      </c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>
        <v>13972.881355932204</v>
      </c>
    </row>
    <row r="517" spans="1:44" x14ac:dyDescent="0.35">
      <c r="A517" s="22" t="s">
        <v>618</v>
      </c>
      <c r="B517" s="22">
        <v>331</v>
      </c>
      <c r="C517" s="22" t="s">
        <v>28</v>
      </c>
      <c r="D517" s="22" t="s">
        <v>142</v>
      </c>
      <c r="E517" s="22"/>
      <c r="F517" s="22"/>
      <c r="G517" s="22"/>
      <c r="H517" s="22"/>
      <c r="I517" s="22"/>
      <c r="J517" s="22"/>
      <c r="K517" s="22">
        <v>31850.144067796606</v>
      </c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>
        <v>13180.474576271186</v>
      </c>
      <c r="W517" s="22"/>
      <c r="X517" s="22"/>
      <c r="Y517" s="22"/>
      <c r="Z517" s="22"/>
      <c r="AA517" s="22"/>
      <c r="AB517" s="22">
        <v>15815.288135593222</v>
      </c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>
        <v>60845.906779661018</v>
      </c>
    </row>
    <row r="518" spans="1:44" x14ac:dyDescent="0.35">
      <c r="A518" s="22" t="s">
        <v>618</v>
      </c>
      <c r="B518" s="22">
        <v>332</v>
      </c>
      <c r="C518" s="22" t="s">
        <v>29</v>
      </c>
      <c r="D518" s="22" t="s">
        <v>142</v>
      </c>
      <c r="E518" s="22"/>
      <c r="F518" s="22"/>
      <c r="G518" s="22"/>
      <c r="H518" s="22"/>
      <c r="I518" s="22"/>
      <c r="J518" s="22">
        <v>8564.7457627118638</v>
      </c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>
        <v>12652.169491525425</v>
      </c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>
        <v>21216.915254237287</v>
      </c>
    </row>
    <row r="519" spans="1:44" x14ac:dyDescent="0.35">
      <c r="A519" s="22" t="s">
        <v>618</v>
      </c>
      <c r="B519" s="22">
        <v>363</v>
      </c>
      <c r="C519" s="22" t="s">
        <v>148</v>
      </c>
      <c r="D519" s="22" t="s">
        <v>142</v>
      </c>
      <c r="E519" s="22"/>
      <c r="F519" s="22"/>
      <c r="G519" s="22">
        <v>52721.898305084746</v>
      </c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>
        <v>60764.847457627118</v>
      </c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>
        <v>113486.74576271187</v>
      </c>
    </row>
    <row r="520" spans="1:44" x14ac:dyDescent="0.35">
      <c r="A520" s="22" t="s">
        <v>618</v>
      </c>
      <c r="B520" s="22">
        <v>364</v>
      </c>
      <c r="C520" s="22" t="s">
        <v>441</v>
      </c>
      <c r="D520" s="22" t="s">
        <v>142</v>
      </c>
      <c r="E520" s="22"/>
      <c r="F520" s="22"/>
      <c r="G520" s="22"/>
      <c r="H520" s="22"/>
      <c r="I520" s="22"/>
      <c r="J520" s="22"/>
      <c r="K520" s="22"/>
      <c r="L520" s="22"/>
      <c r="M520" s="22">
        <v>13180.474576271186</v>
      </c>
      <c r="N520" s="22"/>
      <c r="O520" s="22"/>
      <c r="P520" s="22"/>
      <c r="Q520" s="22"/>
      <c r="R520" s="22"/>
      <c r="S520" s="22">
        <v>19381.118644067799</v>
      </c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>
        <v>32561.593220338982</v>
      </c>
    </row>
    <row r="521" spans="1:44" x14ac:dyDescent="0.35">
      <c r="A521" s="22" t="s">
        <v>618</v>
      </c>
      <c r="B521" s="22">
        <v>379</v>
      </c>
      <c r="C521" s="22" t="s">
        <v>442</v>
      </c>
      <c r="D521" s="22" t="s">
        <v>142</v>
      </c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>
        <v>13180.474576271186</v>
      </c>
      <c r="T521" s="22"/>
      <c r="U521" s="22"/>
      <c r="V521" s="22">
        <v>6587.0338983050851</v>
      </c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>
        <v>19767.508474576272</v>
      </c>
    </row>
    <row r="522" spans="1:44" x14ac:dyDescent="0.35">
      <c r="A522" s="22" t="s">
        <v>618</v>
      </c>
      <c r="B522" s="22">
        <v>382</v>
      </c>
      <c r="C522" s="22" t="s">
        <v>305</v>
      </c>
      <c r="D522" s="22" t="s">
        <v>142</v>
      </c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>
        <v>32776.220338983054</v>
      </c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>
        <v>32776.220338983054</v>
      </c>
    </row>
    <row r="523" spans="1:44" x14ac:dyDescent="0.35">
      <c r="A523" s="22" t="s">
        <v>618</v>
      </c>
      <c r="B523" s="22">
        <v>384</v>
      </c>
      <c r="C523" s="22" t="s">
        <v>443</v>
      </c>
      <c r="D523" s="22" t="s">
        <v>142</v>
      </c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>
        <v>13180.474576271186</v>
      </c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>
        <v>13180.474576271186</v>
      </c>
    </row>
    <row r="524" spans="1:44" x14ac:dyDescent="0.35">
      <c r="A524" s="22" t="s">
        <v>618</v>
      </c>
      <c r="B524" s="22">
        <v>396</v>
      </c>
      <c r="C524" s="22" t="s">
        <v>444</v>
      </c>
      <c r="D524" s="22" t="s">
        <v>142</v>
      </c>
      <c r="E524" s="22"/>
      <c r="F524" s="22"/>
      <c r="G524" s="22"/>
      <c r="H524" s="22"/>
      <c r="I524" s="22"/>
      <c r="J524" s="22"/>
      <c r="K524" s="22"/>
      <c r="L524" s="22"/>
      <c r="M524" s="22">
        <v>15253.932203389832</v>
      </c>
      <c r="N524" s="22"/>
      <c r="O524" s="22"/>
      <c r="P524" s="22"/>
      <c r="Q524" s="22"/>
      <c r="R524" s="22"/>
      <c r="S524" s="22"/>
      <c r="T524" s="22"/>
      <c r="U524" s="22"/>
      <c r="V524" s="22">
        <v>26360.949152542373</v>
      </c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>
        <v>41614.881355932201</v>
      </c>
    </row>
    <row r="525" spans="1:44" x14ac:dyDescent="0.35">
      <c r="A525" s="22" t="s">
        <v>618</v>
      </c>
      <c r="B525" s="22">
        <v>398</v>
      </c>
      <c r="C525" s="22" t="s">
        <v>446</v>
      </c>
      <c r="D525" s="22" t="s">
        <v>142</v>
      </c>
      <c r="E525" s="22">
        <v>6590.2372881355932</v>
      </c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>
        <v>6590.2372881355932</v>
      </c>
    </row>
    <row r="526" spans="1:44" x14ac:dyDescent="0.35">
      <c r="A526" s="22" t="s">
        <v>618</v>
      </c>
      <c r="B526" s="22">
        <v>399</v>
      </c>
      <c r="C526" s="22" t="s">
        <v>447</v>
      </c>
      <c r="D526" s="22" t="s">
        <v>142</v>
      </c>
      <c r="E526" s="22"/>
      <c r="F526" s="22"/>
      <c r="G526" s="22"/>
      <c r="H526" s="22"/>
      <c r="I526" s="22"/>
      <c r="J526" s="22"/>
      <c r="K526" s="22">
        <v>13157.91525423729</v>
      </c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>
        <v>13157.91525423729</v>
      </c>
    </row>
    <row r="527" spans="1:44" x14ac:dyDescent="0.35">
      <c r="A527" s="22" t="s">
        <v>618</v>
      </c>
      <c r="B527" s="22">
        <v>401</v>
      </c>
      <c r="C527" s="22" t="s">
        <v>448</v>
      </c>
      <c r="D527" s="22" t="s">
        <v>142</v>
      </c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>
        <v>18450.101694915254</v>
      </c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>
        <v>18450.101694915254</v>
      </c>
    </row>
    <row r="528" spans="1:44" x14ac:dyDescent="0.35">
      <c r="A528" s="22" t="s">
        <v>618</v>
      </c>
      <c r="B528" s="22">
        <v>403</v>
      </c>
      <c r="C528" s="22" t="s">
        <v>449</v>
      </c>
      <c r="D528" s="22" t="s">
        <v>142</v>
      </c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>
        <v>10311.355932203391</v>
      </c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>
        <v>10311.355932203391</v>
      </c>
    </row>
    <row r="529" spans="1:44" x14ac:dyDescent="0.35">
      <c r="A529" s="22" t="s">
        <v>618</v>
      </c>
      <c r="B529" s="22">
        <v>440</v>
      </c>
      <c r="C529" s="22" t="s">
        <v>288</v>
      </c>
      <c r="D529" s="22" t="s">
        <v>142</v>
      </c>
      <c r="E529" s="22"/>
      <c r="F529" s="22"/>
      <c r="G529" s="22"/>
      <c r="H529" s="22"/>
      <c r="I529" s="22"/>
      <c r="J529" s="22">
        <v>11463.457627118645</v>
      </c>
      <c r="K529" s="22"/>
      <c r="L529" s="22"/>
      <c r="M529" s="22"/>
      <c r="N529" s="22"/>
      <c r="O529" s="22"/>
      <c r="P529" s="22"/>
      <c r="Q529" s="22"/>
      <c r="R529" s="22"/>
      <c r="S529" s="22">
        <v>20034.711864406781</v>
      </c>
      <c r="T529" s="22"/>
      <c r="U529" s="22"/>
      <c r="V529" s="22"/>
      <c r="W529" s="22"/>
      <c r="X529" s="22">
        <v>26360.949152542373</v>
      </c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>
        <v>57819.86440677967</v>
      </c>
      <c r="AN529" s="22"/>
      <c r="AO529" s="22"/>
      <c r="AP529" s="22"/>
      <c r="AQ529" s="22"/>
      <c r="AR529" s="22">
        <v>115678.98305084748</v>
      </c>
    </row>
    <row r="530" spans="1:44" x14ac:dyDescent="0.35">
      <c r="A530" s="22" t="s">
        <v>618</v>
      </c>
      <c r="B530" s="22">
        <v>481</v>
      </c>
      <c r="C530" s="22" t="s">
        <v>30</v>
      </c>
      <c r="D530" s="22" t="s">
        <v>142</v>
      </c>
      <c r="E530" s="22"/>
      <c r="F530" s="22"/>
      <c r="G530" s="22">
        <v>46911.254237288143</v>
      </c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>
        <v>30309.762711864409</v>
      </c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>
        <v>77221.016949152545</v>
      </c>
    </row>
    <row r="531" spans="1:44" x14ac:dyDescent="0.35">
      <c r="A531" s="22" t="s">
        <v>618</v>
      </c>
      <c r="B531" s="22">
        <v>505</v>
      </c>
      <c r="C531" s="22" t="s">
        <v>451</v>
      </c>
      <c r="D531" s="22" t="s">
        <v>142</v>
      </c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>
        <v>9984.9830508474588</v>
      </c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>
        <v>9984.9830508474588</v>
      </c>
    </row>
    <row r="532" spans="1:44" x14ac:dyDescent="0.35">
      <c r="A532" s="22" t="s">
        <v>618</v>
      </c>
      <c r="B532" s="22">
        <v>528</v>
      </c>
      <c r="C532" s="22" t="s">
        <v>452</v>
      </c>
      <c r="D532" s="22" t="s">
        <v>142</v>
      </c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>
        <v>7381.0423728813566</v>
      </c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>
        <v>7381.0423728813566</v>
      </c>
    </row>
    <row r="533" spans="1:44" x14ac:dyDescent="0.35">
      <c r="A533" s="22" t="s">
        <v>618</v>
      </c>
      <c r="B533" s="22">
        <v>530</v>
      </c>
      <c r="C533" s="22" t="s">
        <v>697</v>
      </c>
      <c r="D533" s="22" t="s">
        <v>142</v>
      </c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>
        <v>59855.330508474573</v>
      </c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>
        <v>59855.330508474573</v>
      </c>
    </row>
    <row r="534" spans="1:44" x14ac:dyDescent="0.35">
      <c r="A534" s="22" t="s">
        <v>618</v>
      </c>
      <c r="B534" s="22">
        <v>531</v>
      </c>
      <c r="C534" s="22" t="s">
        <v>453</v>
      </c>
      <c r="D534" s="22" t="s">
        <v>142</v>
      </c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>
        <v>57819.86440677967</v>
      </c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>
        <v>57819.86440677967</v>
      </c>
    </row>
    <row r="535" spans="1:44" x14ac:dyDescent="0.35">
      <c r="A535" s="22" t="s">
        <v>618</v>
      </c>
      <c r="B535" s="22">
        <v>542</v>
      </c>
      <c r="C535" s="22" t="s">
        <v>454</v>
      </c>
      <c r="D535" s="22" t="s">
        <v>142</v>
      </c>
      <c r="E535" s="22"/>
      <c r="F535" s="22"/>
      <c r="G535" s="22">
        <v>13180.474576271186</v>
      </c>
      <c r="H535" s="22"/>
      <c r="I535" s="22"/>
      <c r="J535" s="22"/>
      <c r="K535" s="22"/>
      <c r="L535" s="22"/>
      <c r="M535" s="22"/>
      <c r="N535" s="22">
        <v>4934.4915254237294</v>
      </c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>
        <v>18114.966101694918</v>
      </c>
    </row>
    <row r="536" spans="1:44" x14ac:dyDescent="0.35">
      <c r="A536" s="22" t="s">
        <v>618</v>
      </c>
      <c r="B536" s="22">
        <v>553</v>
      </c>
      <c r="C536" s="22" t="s">
        <v>262</v>
      </c>
      <c r="D536" s="22" t="s">
        <v>142</v>
      </c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>
        <v>36312.355932203391</v>
      </c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>
        <v>36312.355932203391</v>
      </c>
    </row>
    <row r="537" spans="1:44" x14ac:dyDescent="0.35">
      <c r="A537" s="22" t="s">
        <v>618</v>
      </c>
      <c r="B537" s="22">
        <v>567</v>
      </c>
      <c r="C537" s="22" t="s">
        <v>455</v>
      </c>
      <c r="D537" s="22" t="s">
        <v>142</v>
      </c>
      <c r="E537" s="22"/>
      <c r="F537" s="22"/>
      <c r="G537" s="22"/>
      <c r="H537" s="22"/>
      <c r="I537" s="22"/>
      <c r="J537" s="22"/>
      <c r="K537" s="22"/>
      <c r="L537" s="22"/>
      <c r="M537" s="22">
        <v>5929.9322033898306</v>
      </c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>
        <v>5929.9322033898306</v>
      </c>
    </row>
    <row r="538" spans="1:44" x14ac:dyDescent="0.35">
      <c r="A538" s="22" t="s">
        <v>618</v>
      </c>
      <c r="B538" s="22">
        <v>568</v>
      </c>
      <c r="C538" s="22" t="s">
        <v>456</v>
      </c>
      <c r="D538" s="22" t="s">
        <v>142</v>
      </c>
      <c r="E538" s="22"/>
      <c r="F538" s="22"/>
      <c r="G538" s="22"/>
      <c r="H538" s="22"/>
      <c r="I538" s="22"/>
      <c r="J538" s="22"/>
      <c r="K538" s="22">
        <v>10542.457627118645</v>
      </c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>
        <v>10542.457627118645</v>
      </c>
    </row>
    <row r="539" spans="1:44" x14ac:dyDescent="0.35">
      <c r="A539" s="22" t="s">
        <v>618</v>
      </c>
      <c r="B539" s="22">
        <v>683</v>
      </c>
      <c r="C539" s="22" t="s">
        <v>336</v>
      </c>
      <c r="D539" s="22" t="s">
        <v>142</v>
      </c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>
        <v>101728.0338983051</v>
      </c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>
        <v>101728.0338983051</v>
      </c>
    </row>
    <row r="540" spans="1:44" x14ac:dyDescent="0.35">
      <c r="A540" s="22" t="s">
        <v>618</v>
      </c>
      <c r="B540" s="22">
        <v>684</v>
      </c>
      <c r="C540" s="22" t="s">
        <v>457</v>
      </c>
      <c r="D540" s="22" t="s">
        <v>142</v>
      </c>
      <c r="E540" s="22"/>
      <c r="F540" s="22"/>
      <c r="G540" s="22"/>
      <c r="H540" s="22"/>
      <c r="I540" s="22"/>
      <c r="J540" s="22"/>
      <c r="K540" s="22">
        <v>6590.2372881355932</v>
      </c>
      <c r="L540" s="22"/>
      <c r="M540" s="22"/>
      <c r="N540" s="22"/>
      <c r="O540" s="22"/>
      <c r="P540" s="22"/>
      <c r="Q540" s="22"/>
      <c r="R540" s="22"/>
      <c r="S540" s="22">
        <v>6590.2372881355932</v>
      </c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>
        <v>13180.474576271186</v>
      </c>
    </row>
    <row r="541" spans="1:44" x14ac:dyDescent="0.35">
      <c r="A541" s="22" t="s">
        <v>618</v>
      </c>
      <c r="B541" s="22">
        <v>744</v>
      </c>
      <c r="C541" s="22" t="s">
        <v>678</v>
      </c>
      <c r="D541" s="22" t="s">
        <v>142</v>
      </c>
      <c r="E541" s="22"/>
      <c r="F541" s="22"/>
      <c r="G541" s="22"/>
      <c r="H541" s="22"/>
      <c r="I541" s="22"/>
      <c r="J541" s="22"/>
      <c r="K541" s="22"/>
      <c r="L541" s="22"/>
      <c r="M541" s="22"/>
      <c r="N541" s="22">
        <v>115303.42372881356</v>
      </c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>
        <v>115303.42372881356</v>
      </c>
    </row>
    <row r="542" spans="1:44" x14ac:dyDescent="0.35">
      <c r="A542" s="22" t="s">
        <v>138</v>
      </c>
      <c r="B542" s="22">
        <v>252</v>
      </c>
      <c r="C542" s="22" t="s">
        <v>470</v>
      </c>
      <c r="D542" s="22" t="s">
        <v>159</v>
      </c>
      <c r="E542" s="22"/>
      <c r="F542" s="22"/>
      <c r="G542" s="22"/>
      <c r="H542" s="22">
        <v>22517.69491525424</v>
      </c>
      <c r="I542" s="22"/>
      <c r="J542" s="22"/>
      <c r="K542" s="22"/>
      <c r="L542" s="22"/>
      <c r="M542" s="22"/>
      <c r="N542" s="22">
        <v>56089.576271186452</v>
      </c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>
        <v>40855.525423728817</v>
      </c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>
        <v>119462.79661016952</v>
      </c>
    </row>
    <row r="543" spans="1:44" x14ac:dyDescent="0.35">
      <c r="A543" s="22" t="s">
        <v>138</v>
      </c>
      <c r="B543" s="22">
        <v>256</v>
      </c>
      <c r="C543" s="22" t="s">
        <v>472</v>
      </c>
      <c r="D543" s="22" t="s">
        <v>159</v>
      </c>
      <c r="E543" s="22"/>
      <c r="F543" s="22"/>
      <c r="G543" s="22"/>
      <c r="H543" s="22"/>
      <c r="I543" s="22"/>
      <c r="J543" s="22"/>
      <c r="K543" s="22"/>
      <c r="L543" s="22"/>
      <c r="M543" s="22">
        <v>14421.864406779661</v>
      </c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>
        <v>18453.457627118645</v>
      </c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>
        <v>32875.322033898308</v>
      </c>
    </row>
    <row r="544" spans="1:44" x14ac:dyDescent="0.35">
      <c r="A544" s="22" t="s">
        <v>138</v>
      </c>
      <c r="B544" s="22">
        <v>258</v>
      </c>
      <c r="C544" s="22" t="s">
        <v>473</v>
      </c>
      <c r="D544" s="22" t="s">
        <v>159</v>
      </c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>
        <v>14428.576271186441</v>
      </c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>
        <v>14428.576271186441</v>
      </c>
    </row>
    <row r="545" spans="1:44" x14ac:dyDescent="0.35">
      <c r="A545" s="22" t="s">
        <v>138</v>
      </c>
      <c r="B545" s="22">
        <v>259</v>
      </c>
      <c r="C545" s="22" t="s">
        <v>474</v>
      </c>
      <c r="D545" s="22" t="s">
        <v>159</v>
      </c>
      <c r="E545" s="22"/>
      <c r="F545" s="22"/>
      <c r="G545" s="22"/>
      <c r="H545" s="22"/>
      <c r="I545" s="22"/>
      <c r="J545" s="22"/>
      <c r="K545" s="22"/>
      <c r="L545" s="22"/>
      <c r="M545" s="22"/>
      <c r="N545" s="22">
        <v>15815.288135593222</v>
      </c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>
        <v>13180.474576271186</v>
      </c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>
        <v>28995.762711864409</v>
      </c>
    </row>
    <row r="546" spans="1:44" x14ac:dyDescent="0.35">
      <c r="A546" s="22" t="s">
        <v>138</v>
      </c>
      <c r="B546" s="22">
        <v>260</v>
      </c>
      <c r="C546" s="22" t="s">
        <v>475</v>
      </c>
      <c r="D546" s="22" t="s">
        <v>159</v>
      </c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>
        <v>14369.084745762713</v>
      </c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>
        <v>14369.084745762713</v>
      </c>
    </row>
    <row r="547" spans="1:44" x14ac:dyDescent="0.35">
      <c r="A547" s="22" t="s">
        <v>138</v>
      </c>
      <c r="B547" s="22">
        <v>261</v>
      </c>
      <c r="C547" s="22" t="s">
        <v>169</v>
      </c>
      <c r="D547" s="22" t="s">
        <v>159</v>
      </c>
      <c r="E547" s="22"/>
      <c r="F547" s="22"/>
      <c r="G547" s="22"/>
      <c r="H547" s="22"/>
      <c r="I547" s="22"/>
      <c r="J547" s="22"/>
      <c r="K547" s="22"/>
      <c r="L547" s="22">
        <v>21738.711864406781</v>
      </c>
      <c r="M547" s="22"/>
      <c r="N547" s="22">
        <v>54174.610169491527</v>
      </c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>
        <v>92514.305084745778</v>
      </c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>
        <v>168427.6271186441</v>
      </c>
    </row>
    <row r="548" spans="1:44" x14ac:dyDescent="0.35">
      <c r="A548" s="22" t="s">
        <v>138</v>
      </c>
      <c r="B548" s="22">
        <v>263</v>
      </c>
      <c r="C548" s="22" t="s">
        <v>477</v>
      </c>
      <c r="D548" s="22" t="s">
        <v>159</v>
      </c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>
        <v>29180.542372881355</v>
      </c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>
        <v>29180.542372881355</v>
      </c>
    </row>
    <row r="549" spans="1:44" x14ac:dyDescent="0.35">
      <c r="A549" s="22" t="s">
        <v>138</v>
      </c>
      <c r="B549" s="22">
        <v>333</v>
      </c>
      <c r="C549" s="22" t="s">
        <v>225</v>
      </c>
      <c r="D549" s="22" t="s">
        <v>159</v>
      </c>
      <c r="E549" s="22"/>
      <c r="F549" s="22"/>
      <c r="G549" s="22"/>
      <c r="H549" s="22"/>
      <c r="I549" s="22"/>
      <c r="J549" s="22"/>
      <c r="K549" s="22"/>
      <c r="L549" s="22"/>
      <c r="M549" s="22"/>
      <c r="N549" s="22">
        <v>13774.77966101695</v>
      </c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>
        <v>13774.77966101695</v>
      </c>
    </row>
    <row r="550" spans="1:44" x14ac:dyDescent="0.35">
      <c r="A550" s="22" t="s">
        <v>138</v>
      </c>
      <c r="B550" s="22">
        <v>335</v>
      </c>
      <c r="C550" s="22" t="s">
        <v>478</v>
      </c>
      <c r="D550" s="22" t="s">
        <v>159</v>
      </c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>
        <v>19440.610169491527</v>
      </c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>
        <v>19440.610169491527</v>
      </c>
    </row>
    <row r="551" spans="1:44" x14ac:dyDescent="0.35">
      <c r="A551" s="22" t="s">
        <v>138</v>
      </c>
      <c r="B551" s="22">
        <v>336</v>
      </c>
      <c r="C551" s="22" t="s">
        <v>427</v>
      </c>
      <c r="D551" s="22" t="s">
        <v>159</v>
      </c>
      <c r="E551" s="22"/>
      <c r="F551" s="22"/>
      <c r="G551" s="22"/>
      <c r="H551" s="22"/>
      <c r="I551" s="22"/>
      <c r="J551" s="22"/>
      <c r="K551" s="22"/>
      <c r="L551" s="22"/>
      <c r="M551" s="22"/>
      <c r="N551" s="22">
        <v>41766.610169491534</v>
      </c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>
        <v>112235.84745762715</v>
      </c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>
        <v>154002.45762711871</v>
      </c>
    </row>
    <row r="552" spans="1:44" x14ac:dyDescent="0.35">
      <c r="A552" s="22" t="s">
        <v>138</v>
      </c>
      <c r="B552" s="22">
        <v>337</v>
      </c>
      <c r="C552" s="22" t="s">
        <v>215</v>
      </c>
      <c r="D552" s="22" t="s">
        <v>159</v>
      </c>
      <c r="E552" s="22"/>
      <c r="F552" s="22"/>
      <c r="G552" s="22"/>
      <c r="H552" s="22"/>
      <c r="I552" s="22"/>
      <c r="J552" s="22">
        <v>15617.28813559322</v>
      </c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>
        <v>15617.28813559322</v>
      </c>
    </row>
    <row r="553" spans="1:44" x14ac:dyDescent="0.35">
      <c r="A553" s="22" t="s">
        <v>138</v>
      </c>
      <c r="B553" s="22">
        <v>338</v>
      </c>
      <c r="C553" s="22" t="s">
        <v>12</v>
      </c>
      <c r="D553" s="22" t="s">
        <v>159</v>
      </c>
      <c r="E553" s="22"/>
      <c r="F553" s="22">
        <v>14940.457627118645</v>
      </c>
      <c r="G553" s="22"/>
      <c r="H553" s="22"/>
      <c r="I553" s="22"/>
      <c r="J553" s="22">
        <v>15125.135593220339</v>
      </c>
      <c r="K553" s="22"/>
      <c r="L553" s="22"/>
      <c r="M553" s="22"/>
      <c r="N553" s="22">
        <v>46725.86440677967</v>
      </c>
      <c r="O553" s="22"/>
      <c r="P553" s="22"/>
      <c r="Q553" s="22"/>
      <c r="R553" s="22"/>
      <c r="S553" s="22"/>
      <c r="T553" s="22">
        <v>18747.5593220339</v>
      </c>
      <c r="U553" s="22">
        <v>13180.474576271186</v>
      </c>
      <c r="V553" s="22"/>
      <c r="W553" s="22"/>
      <c r="X553" s="22"/>
      <c r="Y553" s="22">
        <v>50559.203389830509</v>
      </c>
      <c r="Z553" s="22">
        <v>6590.2372881355932</v>
      </c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>
        <v>165868.93220338985</v>
      </c>
    </row>
    <row r="554" spans="1:44" x14ac:dyDescent="0.35">
      <c r="A554" s="22" t="s">
        <v>138</v>
      </c>
      <c r="B554" s="22">
        <v>341</v>
      </c>
      <c r="C554" s="22" t="s">
        <v>479</v>
      </c>
      <c r="D554" s="22" t="s">
        <v>159</v>
      </c>
      <c r="E554" s="22"/>
      <c r="F554" s="22"/>
      <c r="G554" s="22"/>
      <c r="H554" s="22"/>
      <c r="I554" s="22"/>
      <c r="J554" s="22"/>
      <c r="K554" s="22"/>
      <c r="L554" s="22"/>
      <c r="M554" s="22"/>
      <c r="N554" s="22">
        <v>28401.508474576272</v>
      </c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>
        <v>28401.508474576272</v>
      </c>
    </row>
    <row r="555" spans="1:44" x14ac:dyDescent="0.35">
      <c r="A555" s="22" t="s">
        <v>138</v>
      </c>
      <c r="B555" s="22">
        <v>342</v>
      </c>
      <c r="C555" s="22" t="s">
        <v>480</v>
      </c>
      <c r="D555" s="22" t="s">
        <v>159</v>
      </c>
      <c r="E555" s="22"/>
      <c r="F555" s="22"/>
      <c r="G555" s="22"/>
      <c r="H555" s="22"/>
      <c r="I555" s="22"/>
      <c r="J555" s="22"/>
      <c r="K555" s="22"/>
      <c r="L555" s="22"/>
      <c r="M555" s="22"/>
      <c r="N555" s="22">
        <v>12173.644067796609</v>
      </c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>
        <v>12173.644067796609</v>
      </c>
    </row>
    <row r="556" spans="1:44" x14ac:dyDescent="0.35">
      <c r="A556" s="22" t="s">
        <v>138</v>
      </c>
      <c r="B556" s="22">
        <v>345</v>
      </c>
      <c r="C556" s="22" t="s">
        <v>481</v>
      </c>
      <c r="D556" s="22" t="s">
        <v>159</v>
      </c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>
        <v>32944.677966101699</v>
      </c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>
        <v>32944.677966101699</v>
      </c>
    </row>
    <row r="557" spans="1:44" x14ac:dyDescent="0.35">
      <c r="A557" s="22" t="s">
        <v>138</v>
      </c>
      <c r="B557" s="22">
        <v>346</v>
      </c>
      <c r="C557" s="22" t="s">
        <v>482</v>
      </c>
      <c r="D557" s="22" t="s">
        <v>159</v>
      </c>
      <c r="E557" s="22"/>
      <c r="F557" s="22"/>
      <c r="G557" s="22"/>
      <c r="H557" s="22"/>
      <c r="I557" s="22"/>
      <c r="J557" s="22"/>
      <c r="K557" s="22"/>
      <c r="L557" s="22"/>
      <c r="M557" s="22"/>
      <c r="N557" s="22">
        <v>18255.406779661018</v>
      </c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>
        <v>18255.406779661018</v>
      </c>
    </row>
    <row r="558" spans="1:44" x14ac:dyDescent="0.35">
      <c r="A558" s="22" t="s">
        <v>138</v>
      </c>
      <c r="B558" s="22">
        <v>368</v>
      </c>
      <c r="C558" s="22" t="s">
        <v>226</v>
      </c>
      <c r="D558" s="22" t="s">
        <v>159</v>
      </c>
      <c r="E558" s="22"/>
      <c r="F558" s="22"/>
      <c r="G558" s="22"/>
      <c r="H558" s="22"/>
      <c r="I558" s="22"/>
      <c r="J558" s="22"/>
      <c r="K558" s="22"/>
      <c r="L558" s="22"/>
      <c r="M558" s="22">
        <v>52721.898305084746</v>
      </c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>
        <v>58262.135593220344</v>
      </c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>
        <v>110984.03389830509</v>
      </c>
    </row>
    <row r="559" spans="1:44" x14ac:dyDescent="0.35">
      <c r="A559" s="22" t="s">
        <v>138</v>
      </c>
      <c r="B559" s="22">
        <v>404</v>
      </c>
      <c r="C559" s="22" t="s">
        <v>484</v>
      </c>
      <c r="D559" s="22" t="s">
        <v>159</v>
      </c>
      <c r="E559" s="22"/>
      <c r="F559" s="22">
        <v>17109.762711864409</v>
      </c>
      <c r="G559" s="22"/>
      <c r="H559" s="22"/>
      <c r="I559" s="22"/>
      <c r="J559" s="22"/>
      <c r="K559" s="22"/>
      <c r="L559" s="22"/>
      <c r="M559" s="22"/>
      <c r="N559" s="22">
        <v>18450.101694915254</v>
      </c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>
        <v>17789.796610169491</v>
      </c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>
        <v>53349.661016949161</v>
      </c>
    </row>
    <row r="560" spans="1:44" x14ac:dyDescent="0.35">
      <c r="A560" s="22" t="s">
        <v>138</v>
      </c>
      <c r="B560" s="22">
        <v>412</v>
      </c>
      <c r="C560" s="22" t="s">
        <v>485</v>
      </c>
      <c r="D560" s="22" t="s">
        <v>159</v>
      </c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>
        <v>12814.016949152545</v>
      </c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>
        <v>12814.016949152545</v>
      </c>
    </row>
    <row r="561" spans="1:44" x14ac:dyDescent="0.35">
      <c r="A561" s="22" t="s">
        <v>138</v>
      </c>
      <c r="B561" s="22">
        <v>428</v>
      </c>
      <c r="C561" s="22" t="s">
        <v>490</v>
      </c>
      <c r="D561" s="22" t="s">
        <v>159</v>
      </c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>
        <v>16576.245762711867</v>
      </c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>
        <v>16576.245762711867</v>
      </c>
    </row>
    <row r="562" spans="1:44" x14ac:dyDescent="0.35">
      <c r="A562" s="22" t="s">
        <v>138</v>
      </c>
      <c r="B562" s="22">
        <v>429</v>
      </c>
      <c r="C562" s="22" t="s">
        <v>491</v>
      </c>
      <c r="D562" s="22" t="s">
        <v>159</v>
      </c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>
        <v>2905.4237288135596</v>
      </c>
      <c r="S562" s="22"/>
      <c r="T562" s="22">
        <v>18907.194915254237</v>
      </c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>
        <v>21812.618644067799</v>
      </c>
    </row>
    <row r="563" spans="1:44" x14ac:dyDescent="0.35">
      <c r="A563" s="22" t="s">
        <v>138</v>
      </c>
      <c r="B563" s="22">
        <v>501</v>
      </c>
      <c r="C563" s="22" t="s">
        <v>14</v>
      </c>
      <c r="D563" s="22" t="s">
        <v>159</v>
      </c>
      <c r="E563" s="22"/>
      <c r="F563" s="22"/>
      <c r="G563" s="22"/>
      <c r="H563" s="22"/>
      <c r="I563" s="22"/>
      <c r="J563" s="22"/>
      <c r="K563" s="22"/>
      <c r="L563" s="22">
        <v>17393.491525423731</v>
      </c>
      <c r="M563" s="22"/>
      <c r="N563" s="22">
        <v>15204.440677966104</v>
      </c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>
        <v>133223.03389830509</v>
      </c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>
        <v>165820.966101695</v>
      </c>
    </row>
    <row r="564" spans="1:44" x14ac:dyDescent="0.35">
      <c r="A564" s="22" t="s">
        <v>138</v>
      </c>
      <c r="B564" s="22">
        <v>502</v>
      </c>
      <c r="C564" s="22" t="s">
        <v>230</v>
      </c>
      <c r="D564" s="22" t="s">
        <v>159</v>
      </c>
      <c r="E564" s="22"/>
      <c r="F564" s="22"/>
      <c r="G564" s="22"/>
      <c r="H564" s="22"/>
      <c r="I564" s="22"/>
      <c r="J564" s="22"/>
      <c r="K564" s="22"/>
      <c r="L564" s="22"/>
      <c r="M564" s="22">
        <v>32686.77966101695</v>
      </c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>
        <v>59694.996610169495</v>
      </c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>
        <v>92381.776271186463</v>
      </c>
    </row>
    <row r="565" spans="1:44" x14ac:dyDescent="0.35">
      <c r="A565" s="22" t="s">
        <v>138</v>
      </c>
      <c r="B565" s="22">
        <v>548</v>
      </c>
      <c r="C565" s="22" t="s">
        <v>159</v>
      </c>
      <c r="D565" s="22" t="s">
        <v>167</v>
      </c>
      <c r="E565" s="22"/>
      <c r="F565" s="22"/>
      <c r="G565" s="22"/>
      <c r="H565" s="22"/>
      <c r="I565" s="22"/>
      <c r="J565" s="22"/>
      <c r="K565" s="22"/>
      <c r="L565" s="22">
        <v>213175.59322033901</v>
      </c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>
        <v>1790686.830508475</v>
      </c>
      <c r="AA565" s="22">
        <v>198610.16949152542</v>
      </c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>
        <v>2202472.5932203392</v>
      </c>
    </row>
    <row r="566" spans="1:44" x14ac:dyDescent="0.35">
      <c r="A566" s="22" t="s">
        <v>138</v>
      </c>
      <c r="B566" s="22">
        <v>574</v>
      </c>
      <c r="C566" s="22" t="s">
        <v>494</v>
      </c>
      <c r="D566" s="22" t="s">
        <v>159</v>
      </c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>
        <v>12226.372881355932</v>
      </c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>
        <v>12226.372881355932</v>
      </c>
    </row>
    <row r="567" spans="1:44" x14ac:dyDescent="0.35">
      <c r="A567" s="22" t="s">
        <v>138</v>
      </c>
      <c r="B567" s="22">
        <v>575</v>
      </c>
      <c r="C567" s="22" t="s">
        <v>495</v>
      </c>
      <c r="D567" s="22" t="s">
        <v>159</v>
      </c>
      <c r="E567" s="22"/>
      <c r="F567" s="22"/>
      <c r="G567" s="22"/>
      <c r="H567" s="22"/>
      <c r="I567" s="22"/>
      <c r="J567" s="22">
        <v>18585.381355932204</v>
      </c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>
        <v>18585.381355932204</v>
      </c>
    </row>
    <row r="568" spans="1:44" x14ac:dyDescent="0.35">
      <c r="A568" s="22" t="s">
        <v>138</v>
      </c>
      <c r="B568" s="22">
        <v>579</v>
      </c>
      <c r="C568" s="22" t="s">
        <v>498</v>
      </c>
      <c r="D568" s="22" t="s">
        <v>159</v>
      </c>
      <c r="E568" s="22"/>
      <c r="F568" s="22"/>
      <c r="G568" s="22"/>
      <c r="H568" s="22"/>
      <c r="I568" s="22"/>
      <c r="J568" s="22"/>
      <c r="K568" s="22"/>
      <c r="L568" s="22"/>
      <c r="M568" s="22"/>
      <c r="N568" s="22">
        <v>15815.28813559322</v>
      </c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>
        <v>15815.28813559322</v>
      </c>
    </row>
    <row r="569" spans="1:44" x14ac:dyDescent="0.35">
      <c r="A569" s="22" t="s">
        <v>138</v>
      </c>
      <c r="B569" s="22">
        <v>580</v>
      </c>
      <c r="C569" s="22" t="s">
        <v>499</v>
      </c>
      <c r="D569" s="22" t="s">
        <v>159</v>
      </c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>
        <v>18519.355932203391</v>
      </c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>
        <v>18519.355932203391</v>
      </c>
    </row>
    <row r="570" spans="1:44" x14ac:dyDescent="0.35">
      <c r="A570" s="22" t="s">
        <v>138</v>
      </c>
      <c r="B570" s="22">
        <v>582</v>
      </c>
      <c r="C570" s="22" t="s">
        <v>354</v>
      </c>
      <c r="D570" s="22" t="s">
        <v>159</v>
      </c>
      <c r="E570" s="22"/>
      <c r="F570" s="22">
        <v>34027.525423728817</v>
      </c>
      <c r="G570" s="22"/>
      <c r="H570" s="22"/>
      <c r="I570" s="22"/>
      <c r="J570" s="22"/>
      <c r="K570" s="22"/>
      <c r="L570" s="22"/>
      <c r="M570" s="22"/>
      <c r="N570" s="22">
        <v>17561.847457627118</v>
      </c>
      <c r="O570" s="22"/>
      <c r="P570" s="22"/>
      <c r="Q570" s="22"/>
      <c r="R570" s="22"/>
      <c r="S570" s="22"/>
      <c r="T570" s="22"/>
      <c r="U570" s="22"/>
      <c r="V570" s="22">
        <v>29556.966101694914</v>
      </c>
      <c r="W570" s="22"/>
      <c r="X570" s="22"/>
      <c r="Y570" s="22"/>
      <c r="Z570" s="22">
        <v>17723.694915254237</v>
      </c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>
        <v>98870.033898305133</v>
      </c>
    </row>
    <row r="571" spans="1:44" x14ac:dyDescent="0.35">
      <c r="A571" s="22" t="s">
        <v>138</v>
      </c>
      <c r="B571" s="22">
        <v>583</v>
      </c>
      <c r="C571" s="22" t="s">
        <v>680</v>
      </c>
      <c r="D571" s="22" t="s">
        <v>159</v>
      </c>
      <c r="E571" s="22"/>
      <c r="F571" s="22"/>
      <c r="G571" s="22"/>
      <c r="H571" s="22"/>
      <c r="I571" s="22"/>
      <c r="J571" s="22"/>
      <c r="K571" s="22"/>
      <c r="L571" s="22"/>
      <c r="M571" s="22"/>
      <c r="N571" s="22">
        <v>14734.025423728814</v>
      </c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>
        <v>14734.025423728814</v>
      </c>
    </row>
    <row r="572" spans="1:44" x14ac:dyDescent="0.35">
      <c r="A572" s="22" t="s">
        <v>138</v>
      </c>
      <c r="B572" s="22">
        <v>660</v>
      </c>
      <c r="C572" s="22" t="s">
        <v>505</v>
      </c>
      <c r="D572" s="22" t="s">
        <v>159</v>
      </c>
      <c r="E572" s="22"/>
      <c r="F572" s="22"/>
      <c r="G572" s="22"/>
      <c r="H572" s="22"/>
      <c r="I572" s="22"/>
      <c r="J572" s="22"/>
      <c r="K572" s="22"/>
      <c r="L572" s="22">
        <v>18885.966101694918</v>
      </c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>
        <v>18885.966101694918</v>
      </c>
    </row>
    <row r="573" spans="1:44" x14ac:dyDescent="0.35">
      <c r="A573" s="22" t="s">
        <v>138</v>
      </c>
      <c r="B573" s="22">
        <v>685</v>
      </c>
      <c r="C573" s="22" t="s">
        <v>506</v>
      </c>
      <c r="D573" s="22" t="s">
        <v>159</v>
      </c>
      <c r="E573" s="22"/>
      <c r="F573" s="22"/>
      <c r="G573" s="22"/>
      <c r="H573" s="22"/>
      <c r="I573" s="22"/>
      <c r="J573" s="22"/>
      <c r="K573" s="22"/>
      <c r="L573" s="22">
        <v>13180.474576271186</v>
      </c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>
        <v>13180.474576271186</v>
      </c>
    </row>
    <row r="574" spans="1:44" x14ac:dyDescent="0.35">
      <c r="A574" s="22" t="s">
        <v>138</v>
      </c>
      <c r="B574" s="22">
        <v>704</v>
      </c>
      <c r="C574" s="22" t="s">
        <v>507</v>
      </c>
      <c r="D574" s="22" t="s">
        <v>159</v>
      </c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>
        <v>13500.661016949152</v>
      </c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>
        <v>13500.661016949152</v>
      </c>
    </row>
    <row r="575" spans="1:44" x14ac:dyDescent="0.35">
      <c r="A575" s="22" t="s">
        <v>138</v>
      </c>
      <c r="B575" s="22">
        <v>706</v>
      </c>
      <c r="C575" s="22" t="s">
        <v>509</v>
      </c>
      <c r="D575" s="22" t="s">
        <v>159</v>
      </c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>
        <v>12761.338983050848</v>
      </c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>
        <v>12761.338983050848</v>
      </c>
    </row>
    <row r="576" spans="1:44" x14ac:dyDescent="0.35">
      <c r="A576" s="22" t="s">
        <v>138</v>
      </c>
      <c r="B576" s="22">
        <v>708</v>
      </c>
      <c r="C576" s="22" t="s">
        <v>510</v>
      </c>
      <c r="D576" s="22" t="s">
        <v>159</v>
      </c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>
        <v>18040.576271186445</v>
      </c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>
        <v>18040.576271186445</v>
      </c>
    </row>
    <row r="577" spans="1:44" x14ac:dyDescent="0.35">
      <c r="A577" s="22" t="s">
        <v>138</v>
      </c>
      <c r="B577" s="22">
        <v>719</v>
      </c>
      <c r="C577" s="22" t="s">
        <v>368</v>
      </c>
      <c r="D577" s="22" t="s">
        <v>159</v>
      </c>
      <c r="E577" s="22"/>
      <c r="F577" s="22">
        <v>39983.898305084746</v>
      </c>
      <c r="G577" s="22"/>
      <c r="H577" s="22"/>
      <c r="I577" s="22"/>
      <c r="J577" s="22">
        <v>17248.474576271186</v>
      </c>
      <c r="K577" s="22"/>
      <c r="L577" s="22"/>
      <c r="M577" s="22"/>
      <c r="N577" s="22"/>
      <c r="O577" s="22"/>
      <c r="P577" s="22"/>
      <c r="Q577" s="22"/>
      <c r="R577" s="22"/>
      <c r="S577" s="22"/>
      <c r="T577" s="22">
        <v>18047.389830508477</v>
      </c>
      <c r="U577" s="22"/>
      <c r="V577" s="22"/>
      <c r="W577" s="22"/>
      <c r="X577" s="22"/>
      <c r="Y577" s="22">
        <v>15448.728813559323</v>
      </c>
      <c r="Z577" s="22"/>
      <c r="AA577" s="22">
        <v>15815.28813559322</v>
      </c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>
        <v>106543.77966101698</v>
      </c>
    </row>
    <row r="578" spans="1:44" x14ac:dyDescent="0.35">
      <c r="A578" s="22" t="s">
        <v>138</v>
      </c>
      <c r="B578" s="22">
        <v>737</v>
      </c>
      <c r="C578" s="22" t="s">
        <v>634</v>
      </c>
      <c r="D578" s="22" t="s">
        <v>159</v>
      </c>
      <c r="E578" s="22"/>
      <c r="F578" s="22"/>
      <c r="G578" s="22"/>
      <c r="H578" s="22">
        <v>20826.025423728817</v>
      </c>
      <c r="I578" s="22"/>
      <c r="J578" s="22"/>
      <c r="K578" s="22"/>
      <c r="L578" s="22"/>
      <c r="M578" s="22">
        <v>42157.016949152545</v>
      </c>
      <c r="N578" s="22">
        <v>92263.322033898294</v>
      </c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>
        <v>192897.18644067796</v>
      </c>
      <c r="Z578" s="22"/>
      <c r="AA578" s="22">
        <v>21870.508474576269</v>
      </c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>
        <v>370014.05932203401</v>
      </c>
    </row>
    <row r="579" spans="1:44" x14ac:dyDescent="0.35">
      <c r="A579" s="22" t="s">
        <v>138</v>
      </c>
      <c r="B579" s="22">
        <v>738</v>
      </c>
      <c r="C579" s="22" t="s">
        <v>631</v>
      </c>
      <c r="D579" s="22" t="s">
        <v>159</v>
      </c>
      <c r="E579" s="22"/>
      <c r="F579" s="22"/>
      <c r="G579" s="22"/>
      <c r="H579" s="22">
        <v>100031.68644067798</v>
      </c>
      <c r="I579" s="22"/>
      <c r="J579" s="22"/>
      <c r="K579" s="22"/>
      <c r="L579" s="22"/>
      <c r="M579" s="22"/>
      <c r="N579" s="22">
        <v>17003.898305084749</v>
      </c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>
        <v>56004.000000000015</v>
      </c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>
        <v>173039.58474576278</v>
      </c>
    </row>
    <row r="580" spans="1:44" x14ac:dyDescent="0.35">
      <c r="A580" s="22" t="s">
        <v>138</v>
      </c>
      <c r="B580" s="22">
        <v>745</v>
      </c>
      <c r="C580" s="22" t="s">
        <v>679</v>
      </c>
      <c r="D580" s="22" t="s">
        <v>159</v>
      </c>
      <c r="E580" s="22"/>
      <c r="F580" s="22"/>
      <c r="G580" s="22"/>
      <c r="H580" s="22"/>
      <c r="I580" s="22"/>
      <c r="J580" s="22"/>
      <c r="K580" s="22"/>
      <c r="L580" s="22"/>
      <c r="M580" s="22"/>
      <c r="N580" s="22">
        <v>10446.093220338982</v>
      </c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>
        <v>10446.093220338982</v>
      </c>
    </row>
    <row r="581" spans="1:44" x14ac:dyDescent="0.35">
      <c r="A581" s="22" t="s">
        <v>138</v>
      </c>
      <c r="B581" s="22">
        <v>751</v>
      </c>
      <c r="C581" s="22" t="s">
        <v>708</v>
      </c>
      <c r="D581" s="22" t="s">
        <v>159</v>
      </c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>
        <v>26955.254237288136</v>
      </c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>
        <v>26955.254237288136</v>
      </c>
    </row>
    <row r="582" spans="1:44" x14ac:dyDescent="0.35">
      <c r="A582" s="22" t="s">
        <v>39</v>
      </c>
      <c r="B582" s="22">
        <v>108</v>
      </c>
      <c r="C582" s="22" t="s">
        <v>363</v>
      </c>
      <c r="D582" s="22" t="s">
        <v>166</v>
      </c>
      <c r="E582" s="22"/>
      <c r="F582" s="22">
        <v>92263.322033898294</v>
      </c>
      <c r="G582" s="22"/>
      <c r="H582" s="22"/>
      <c r="I582" s="22"/>
      <c r="J582" s="22">
        <v>197707.11864406781</v>
      </c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>
        <v>289970.44067796611</v>
      </c>
    </row>
    <row r="583" spans="1:44" x14ac:dyDescent="0.35">
      <c r="A583" s="22" t="s">
        <v>39</v>
      </c>
      <c r="B583" s="22">
        <v>123</v>
      </c>
      <c r="C583" s="22" t="s">
        <v>378</v>
      </c>
      <c r="D583" s="22" t="s">
        <v>166</v>
      </c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>
        <v>33543.91525423729</v>
      </c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>
        <v>33543.91525423729</v>
      </c>
    </row>
    <row r="584" spans="1:44" x14ac:dyDescent="0.35">
      <c r="A584" s="22" t="s">
        <v>39</v>
      </c>
      <c r="B584" s="22">
        <v>283</v>
      </c>
      <c r="C584" s="22" t="s">
        <v>525</v>
      </c>
      <c r="D584" s="22" t="s">
        <v>166</v>
      </c>
      <c r="E584" s="22"/>
      <c r="F584" s="22"/>
      <c r="G584" s="22"/>
      <c r="H584" s="22"/>
      <c r="I584" s="22"/>
      <c r="J584" s="22"/>
      <c r="K584" s="22"/>
      <c r="L584" s="22"/>
      <c r="M584" s="22"/>
      <c r="N584" s="22">
        <v>52721.898305084746</v>
      </c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>
        <v>26360.949152542373</v>
      </c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>
        <v>79082.847457627126</v>
      </c>
    </row>
    <row r="585" spans="1:44" x14ac:dyDescent="0.35">
      <c r="A585" s="22" t="s">
        <v>39</v>
      </c>
      <c r="B585" s="22">
        <v>284</v>
      </c>
      <c r="C585" s="22" t="s">
        <v>526</v>
      </c>
      <c r="D585" s="22" t="s">
        <v>166</v>
      </c>
      <c r="E585" s="22"/>
      <c r="F585" s="22">
        <v>19770.711864406781</v>
      </c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>
        <v>19770.711864406781</v>
      </c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>
        <v>39541.423728813555</v>
      </c>
    </row>
    <row r="586" spans="1:44" x14ac:dyDescent="0.35">
      <c r="A586" s="22" t="s">
        <v>39</v>
      </c>
      <c r="B586" s="22">
        <v>297</v>
      </c>
      <c r="C586" s="22" t="s">
        <v>337</v>
      </c>
      <c r="D586" s="22" t="s">
        <v>166</v>
      </c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>
        <v>30253.677966101699</v>
      </c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>
        <v>30253.677966101699</v>
      </c>
    </row>
    <row r="587" spans="1:44" x14ac:dyDescent="0.35">
      <c r="A587" s="22" t="s">
        <v>39</v>
      </c>
      <c r="B587" s="22">
        <v>298</v>
      </c>
      <c r="C587" s="22" t="s">
        <v>528</v>
      </c>
      <c r="D587" s="22" t="s">
        <v>166</v>
      </c>
      <c r="E587" s="22"/>
      <c r="F587" s="22"/>
      <c r="G587" s="22"/>
      <c r="H587" s="22"/>
      <c r="I587" s="22"/>
      <c r="J587" s="22"/>
      <c r="K587" s="22"/>
      <c r="L587" s="22"/>
      <c r="M587" s="22"/>
      <c r="N587" s="22">
        <v>38689.627118644072</v>
      </c>
      <c r="O587" s="22"/>
      <c r="P587" s="22"/>
      <c r="Q587" s="22"/>
      <c r="R587" s="22"/>
      <c r="S587" s="22"/>
      <c r="T587" s="22"/>
      <c r="U587" s="22">
        <v>18519.406779661018</v>
      </c>
      <c r="V587" s="22"/>
      <c r="W587" s="22"/>
      <c r="X587" s="22"/>
      <c r="Y587" s="22">
        <v>30567.152542372882</v>
      </c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>
        <v>87776.186440677979</v>
      </c>
    </row>
    <row r="588" spans="1:44" x14ac:dyDescent="0.35">
      <c r="A588" s="22" t="s">
        <v>39</v>
      </c>
      <c r="B588" s="22">
        <v>299</v>
      </c>
      <c r="C588" s="22" t="s">
        <v>529</v>
      </c>
      <c r="D588" s="22" t="s">
        <v>166</v>
      </c>
      <c r="E588" s="22"/>
      <c r="F588" s="22"/>
      <c r="G588" s="22"/>
      <c r="H588" s="22"/>
      <c r="I588" s="22"/>
      <c r="J588" s="22"/>
      <c r="K588" s="22"/>
      <c r="L588" s="22"/>
      <c r="M588" s="22"/>
      <c r="N588" s="22">
        <v>21421.627118644064</v>
      </c>
      <c r="O588" s="22"/>
      <c r="P588" s="22"/>
      <c r="Q588" s="22"/>
      <c r="R588" s="22"/>
      <c r="S588" s="22"/>
      <c r="T588" s="22"/>
      <c r="U588" s="22">
        <v>21487.627118644064</v>
      </c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>
        <v>42909.254237288143</v>
      </c>
    </row>
    <row r="589" spans="1:44" x14ac:dyDescent="0.35">
      <c r="A589" s="22" t="s">
        <v>39</v>
      </c>
      <c r="B589" s="22">
        <v>320</v>
      </c>
      <c r="C589" s="22" t="s">
        <v>284</v>
      </c>
      <c r="D589" s="22" t="s">
        <v>166</v>
      </c>
      <c r="E589" s="22"/>
      <c r="F589" s="22"/>
      <c r="G589" s="22"/>
      <c r="H589" s="22"/>
      <c r="I589" s="22"/>
      <c r="J589" s="22"/>
      <c r="K589" s="22"/>
      <c r="L589" s="22"/>
      <c r="M589" s="22"/>
      <c r="N589" s="22">
        <v>79082.847457627111</v>
      </c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>
        <v>79082.847457627111</v>
      </c>
    </row>
    <row r="590" spans="1:44" x14ac:dyDescent="0.35">
      <c r="A590" s="22" t="s">
        <v>39</v>
      </c>
      <c r="B590" s="22">
        <v>378</v>
      </c>
      <c r="C590" s="22" t="s">
        <v>530</v>
      </c>
      <c r="D590" s="22" t="s">
        <v>166</v>
      </c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>
        <v>16944.406779661014</v>
      </c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>
        <v>16944.406779661014</v>
      </c>
    </row>
    <row r="591" spans="1:44" x14ac:dyDescent="0.35">
      <c r="A591" s="22" t="s">
        <v>39</v>
      </c>
      <c r="B591" s="22">
        <v>394</v>
      </c>
      <c r="C591" s="22" t="s">
        <v>531</v>
      </c>
      <c r="D591" s="22" t="s">
        <v>166</v>
      </c>
      <c r="E591" s="22"/>
      <c r="F591" s="22"/>
      <c r="G591" s="22"/>
      <c r="H591" s="22"/>
      <c r="I591" s="22"/>
      <c r="J591" s="22"/>
      <c r="K591" s="22"/>
      <c r="L591" s="22"/>
      <c r="M591" s="22"/>
      <c r="N591" s="22">
        <v>26360.949152542373</v>
      </c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>
        <v>26360.949152542373</v>
      </c>
    </row>
    <row r="592" spans="1:44" x14ac:dyDescent="0.35">
      <c r="A592" s="22" t="s">
        <v>39</v>
      </c>
      <c r="B592" s="22">
        <v>482</v>
      </c>
      <c r="C592" s="22" t="s">
        <v>166</v>
      </c>
      <c r="D592" s="22" t="s">
        <v>167</v>
      </c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>
        <v>206672.2372881356</v>
      </c>
      <c r="Z592" s="22"/>
      <c r="AA592" s="22"/>
      <c r="AB592" s="22"/>
      <c r="AC592" s="22">
        <v>45047.457627118645</v>
      </c>
      <c r="AD592" s="22">
        <v>1959190.3728813559</v>
      </c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>
        <v>2210910.0677966103</v>
      </c>
    </row>
    <row r="593" spans="1:44" x14ac:dyDescent="0.35">
      <c r="A593" s="22" t="s">
        <v>39</v>
      </c>
      <c r="B593" s="22">
        <v>483</v>
      </c>
      <c r="C593" s="22" t="s">
        <v>202</v>
      </c>
      <c r="D593" s="22" t="s">
        <v>166</v>
      </c>
      <c r="E593" s="22"/>
      <c r="F593" s="22"/>
      <c r="G593" s="22"/>
      <c r="H593" s="22"/>
      <c r="I593" s="22"/>
      <c r="J593" s="22"/>
      <c r="K593" s="22"/>
      <c r="L593" s="22"/>
      <c r="M593" s="22"/>
      <c r="N593" s="22">
        <v>31189.838983050846</v>
      </c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>
        <v>118624.27118644066</v>
      </c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>
        <v>118624.27118644066</v>
      </c>
      <c r="AO593" s="22"/>
      <c r="AP593" s="22"/>
      <c r="AQ593" s="22"/>
      <c r="AR593" s="22">
        <v>268438.38135593227</v>
      </c>
    </row>
    <row r="594" spans="1:44" x14ac:dyDescent="0.35">
      <c r="A594" s="22" t="s">
        <v>39</v>
      </c>
      <c r="B594" s="22">
        <v>498</v>
      </c>
      <c r="C594" s="22" t="s">
        <v>532</v>
      </c>
      <c r="D594" s="22" t="s">
        <v>166</v>
      </c>
      <c r="E594" s="22"/>
      <c r="F594" s="22">
        <v>26360.949152542373</v>
      </c>
      <c r="G594" s="22"/>
      <c r="H594" s="22"/>
      <c r="I594" s="22"/>
      <c r="J594" s="22"/>
      <c r="K594" s="22"/>
      <c r="L594" s="22"/>
      <c r="M594" s="22"/>
      <c r="N594" s="22">
        <v>26360.949152542373</v>
      </c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>
        <v>52721.898305084746</v>
      </c>
    </row>
    <row r="595" spans="1:44" x14ac:dyDescent="0.35">
      <c r="A595" s="22" t="s">
        <v>39</v>
      </c>
      <c r="B595" s="22">
        <v>525</v>
      </c>
      <c r="C595" s="22" t="s">
        <v>535</v>
      </c>
      <c r="D595" s="22" t="s">
        <v>166</v>
      </c>
      <c r="E595" s="22"/>
      <c r="F595" s="22"/>
      <c r="G595" s="22"/>
      <c r="H595" s="22"/>
      <c r="I595" s="22"/>
      <c r="J595" s="22"/>
      <c r="K595" s="22"/>
      <c r="L595" s="22"/>
      <c r="M595" s="22"/>
      <c r="N595" s="22">
        <v>33611.593220338982</v>
      </c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>
        <v>20094.305084745763</v>
      </c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>
        <v>53705.898305084753</v>
      </c>
    </row>
    <row r="596" spans="1:44" x14ac:dyDescent="0.35">
      <c r="A596" s="22" t="s">
        <v>39</v>
      </c>
      <c r="B596" s="22">
        <v>533</v>
      </c>
      <c r="C596" s="22" t="s">
        <v>537</v>
      </c>
      <c r="D596" s="22" t="s">
        <v>166</v>
      </c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>
        <v>15154.983050847459</v>
      </c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>
        <v>15154.983050847459</v>
      </c>
    </row>
    <row r="597" spans="1:44" x14ac:dyDescent="0.35">
      <c r="A597" s="22" t="s">
        <v>39</v>
      </c>
      <c r="B597" s="22">
        <v>619</v>
      </c>
      <c r="C597" s="22" t="s">
        <v>541</v>
      </c>
      <c r="D597" s="22" t="s">
        <v>166</v>
      </c>
      <c r="E597" s="22"/>
      <c r="F597" s="22"/>
      <c r="G597" s="22"/>
      <c r="H597" s="22"/>
      <c r="I597" s="22"/>
      <c r="J597" s="22">
        <v>39541.423728813563</v>
      </c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>
        <v>52721.898305084746</v>
      </c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>
        <v>92263.322033898323</v>
      </c>
    </row>
    <row r="598" spans="1:44" x14ac:dyDescent="0.35">
      <c r="A598" s="22" t="s">
        <v>39</v>
      </c>
      <c r="B598" s="22">
        <v>624</v>
      </c>
      <c r="C598" s="22" t="s">
        <v>270</v>
      </c>
      <c r="D598" s="22" t="s">
        <v>166</v>
      </c>
      <c r="E598" s="22"/>
      <c r="F598" s="22"/>
      <c r="G598" s="22"/>
      <c r="H598" s="22"/>
      <c r="I598" s="22"/>
      <c r="J598" s="22"/>
      <c r="K598" s="22"/>
      <c r="L598" s="22"/>
      <c r="M598" s="22"/>
      <c r="N598" s="22">
        <v>52721.898305084746</v>
      </c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>
        <v>26360.949152542373</v>
      </c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>
        <v>79082.847457627126</v>
      </c>
    </row>
    <row r="599" spans="1:44" x14ac:dyDescent="0.35">
      <c r="A599" s="22" t="s">
        <v>39</v>
      </c>
      <c r="B599" s="22">
        <v>625</v>
      </c>
      <c r="C599" s="22" t="s">
        <v>377</v>
      </c>
      <c r="D599" s="22" t="s">
        <v>166</v>
      </c>
      <c r="E599" s="22"/>
      <c r="F599" s="22"/>
      <c r="G599" s="22"/>
      <c r="H599" s="22"/>
      <c r="I599" s="22"/>
      <c r="J599" s="22"/>
      <c r="K599" s="22"/>
      <c r="L599" s="22"/>
      <c r="M599" s="22"/>
      <c r="N599" s="22">
        <v>13180.474576271186</v>
      </c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>
        <v>13180.474576271186</v>
      </c>
    </row>
    <row r="600" spans="1:44" x14ac:dyDescent="0.35">
      <c r="A600" s="22" t="s">
        <v>39</v>
      </c>
      <c r="B600" s="22">
        <v>626</v>
      </c>
      <c r="C600" s="22" t="s">
        <v>542</v>
      </c>
      <c r="D600" s="22" t="s">
        <v>166</v>
      </c>
      <c r="E600" s="22"/>
      <c r="F600" s="22"/>
      <c r="G600" s="22">
        <v>305766.50847457635</v>
      </c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>
        <v>558389.60169491533</v>
      </c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>
        <v>864156.11016949161</v>
      </c>
    </row>
    <row r="601" spans="1:44" x14ac:dyDescent="0.35">
      <c r="A601" s="22" t="s">
        <v>39</v>
      </c>
      <c r="B601" s="22">
        <v>627</v>
      </c>
      <c r="C601" s="22" t="s">
        <v>373</v>
      </c>
      <c r="D601" s="22" t="s">
        <v>166</v>
      </c>
      <c r="E601" s="22"/>
      <c r="F601" s="22"/>
      <c r="G601" s="22"/>
      <c r="H601" s="22"/>
      <c r="I601" s="22"/>
      <c r="J601" s="22">
        <v>23594.135593220337</v>
      </c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>
        <v>23594.135593220337</v>
      </c>
    </row>
    <row r="602" spans="1:44" x14ac:dyDescent="0.35">
      <c r="A602" s="22" t="s">
        <v>39</v>
      </c>
      <c r="B602" s="22">
        <v>711</v>
      </c>
      <c r="C602" s="22" t="s">
        <v>544</v>
      </c>
      <c r="D602" s="22" t="s">
        <v>166</v>
      </c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>
        <v>47439.457627118645</v>
      </c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>
        <v>47439.457627118645</v>
      </c>
    </row>
    <row r="603" spans="1:44" x14ac:dyDescent="0.35">
      <c r="A603" s="22" t="s">
        <v>39</v>
      </c>
      <c r="B603" s="22">
        <v>729</v>
      </c>
      <c r="C603" s="22" t="s">
        <v>626</v>
      </c>
      <c r="D603" s="22" t="s">
        <v>166</v>
      </c>
      <c r="E603" s="22"/>
      <c r="F603" s="22">
        <v>49151.084745762724</v>
      </c>
      <c r="G603" s="22"/>
      <c r="H603" s="22"/>
      <c r="I603" s="22"/>
      <c r="J603" s="22"/>
      <c r="K603" s="22"/>
      <c r="L603" s="22"/>
      <c r="M603" s="22"/>
      <c r="N603" s="22">
        <v>37705.627118644072</v>
      </c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>
        <v>86856.711864406796</v>
      </c>
    </row>
    <row r="604" spans="1:44" x14ac:dyDescent="0.35">
      <c r="A604" s="22" t="s">
        <v>39</v>
      </c>
      <c r="B604" s="22">
        <v>732</v>
      </c>
      <c r="C604" s="22" t="s">
        <v>681</v>
      </c>
      <c r="D604" s="22" t="s">
        <v>166</v>
      </c>
      <c r="E604" s="22"/>
      <c r="F604" s="22"/>
      <c r="G604" s="22"/>
      <c r="H604" s="22"/>
      <c r="I604" s="22"/>
      <c r="J604" s="22"/>
      <c r="K604" s="22"/>
      <c r="L604" s="22"/>
      <c r="M604" s="22"/>
      <c r="N604" s="22">
        <v>16931.389830508477</v>
      </c>
      <c r="O604" s="22"/>
      <c r="P604" s="22"/>
      <c r="Q604" s="22"/>
      <c r="R604" s="22"/>
      <c r="S604" s="22"/>
      <c r="T604" s="22"/>
      <c r="U604" s="22">
        <v>39541.423728813563</v>
      </c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>
        <v>56472.813559322036</v>
      </c>
    </row>
    <row r="605" spans="1:44" x14ac:dyDescent="0.35">
      <c r="A605" s="22" t="s">
        <v>39</v>
      </c>
      <c r="B605" s="22">
        <v>734</v>
      </c>
      <c r="C605" s="22" t="s">
        <v>433</v>
      </c>
      <c r="D605" s="22" t="s">
        <v>166</v>
      </c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>
        <v>33413.38983050848</v>
      </c>
      <c r="S605" s="22"/>
      <c r="T605" s="22"/>
      <c r="U605" s="22"/>
      <c r="V605" s="22"/>
      <c r="W605" s="22"/>
      <c r="X605" s="22"/>
      <c r="Y605" s="22">
        <v>45860.745762711871</v>
      </c>
      <c r="Z605" s="22"/>
      <c r="AA605" s="22">
        <v>46138.169491525427</v>
      </c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>
        <v>125412.30508474581</v>
      </c>
    </row>
    <row r="606" spans="1:44" x14ac:dyDescent="0.35">
      <c r="A606" s="22" t="s">
        <v>39</v>
      </c>
      <c r="B606" s="22">
        <v>735</v>
      </c>
      <c r="C606" s="22" t="s">
        <v>434</v>
      </c>
      <c r="D606" s="22" t="s">
        <v>166</v>
      </c>
      <c r="E606" s="22"/>
      <c r="F606" s="22"/>
      <c r="G606" s="22"/>
      <c r="H606" s="22"/>
      <c r="I606" s="22"/>
      <c r="J606" s="22"/>
      <c r="K606" s="22"/>
      <c r="L606" s="22"/>
      <c r="M606" s="22"/>
      <c r="N606" s="22">
        <v>11598.966101694916</v>
      </c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>
        <v>11598.966101694916</v>
      </c>
    </row>
    <row r="607" spans="1:44" x14ac:dyDescent="0.35">
      <c r="A607" s="22" t="s">
        <v>136</v>
      </c>
      <c r="B607" s="22">
        <v>165</v>
      </c>
      <c r="C607" s="22" t="s">
        <v>670</v>
      </c>
      <c r="D607" s="22" t="s">
        <v>167</v>
      </c>
      <c r="E607" s="22"/>
      <c r="F607" s="22"/>
      <c r="G607" s="22"/>
      <c r="H607" s="22"/>
      <c r="I607" s="22"/>
      <c r="J607" s="22"/>
      <c r="K607" s="22"/>
      <c r="L607" s="22">
        <v>1692316.9491525423</v>
      </c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>
        <v>85369.491525423728</v>
      </c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>
        <v>1777686.440677966</v>
      </c>
    </row>
    <row r="608" spans="1:44" x14ac:dyDescent="0.35">
      <c r="A608" s="22" t="s">
        <v>136</v>
      </c>
      <c r="B608" s="22">
        <v>637</v>
      </c>
      <c r="C608" s="22" t="s">
        <v>683</v>
      </c>
      <c r="D608" s="22" t="s">
        <v>670</v>
      </c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>
        <v>145781.11864406778</v>
      </c>
      <c r="AA608" s="22">
        <v>21769.491525423731</v>
      </c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>
        <v>167550.61016949153</v>
      </c>
    </row>
    <row r="609" spans="1:44" x14ac:dyDescent="0.35">
      <c r="A609" s="22" t="s">
        <v>136</v>
      </c>
      <c r="B609" s="22">
        <v>641</v>
      </c>
      <c r="C609" s="22" t="s">
        <v>698</v>
      </c>
      <c r="D609" s="22" t="s">
        <v>683</v>
      </c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>
        <v>14505.949152542373</v>
      </c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>
        <v>14505.949152542373</v>
      </c>
    </row>
    <row r="610" spans="1:44" x14ac:dyDescent="0.35">
      <c r="A610" s="22" t="s">
        <v>136</v>
      </c>
      <c r="B610" s="22">
        <v>676</v>
      </c>
      <c r="C610" s="22" t="s">
        <v>706</v>
      </c>
      <c r="D610" s="22" t="s">
        <v>670</v>
      </c>
      <c r="E610" s="22"/>
      <c r="F610" s="22"/>
      <c r="G610" s="22"/>
      <c r="H610" s="22"/>
      <c r="I610" s="22"/>
      <c r="J610" s="22"/>
      <c r="K610" s="22"/>
      <c r="L610" s="22"/>
      <c r="M610" s="22">
        <v>102394.84745762713</v>
      </c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>
        <v>147675.72881355934</v>
      </c>
      <c r="AA610" s="22">
        <v>43538.983050847462</v>
      </c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>
        <v>293609.55932203389</v>
      </c>
    </row>
    <row r="611" spans="1:44" x14ac:dyDescent="0.35">
      <c r="A611" s="22" t="s">
        <v>136</v>
      </c>
      <c r="B611" s="22">
        <v>677</v>
      </c>
      <c r="C611" s="22" t="s">
        <v>328</v>
      </c>
      <c r="D611" s="22" t="s">
        <v>706</v>
      </c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>
        <v>46697.644067796609</v>
      </c>
      <c r="T611" s="22"/>
      <c r="U611" s="22"/>
      <c r="V611" s="22"/>
      <c r="W611" s="22"/>
      <c r="X611" s="22"/>
      <c r="Y611" s="22"/>
      <c r="Z611" s="22">
        <v>20974.372881355932</v>
      </c>
      <c r="AA611" s="22">
        <v>14237.28813559322</v>
      </c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>
        <v>81909.305084745763</v>
      </c>
    </row>
    <row r="612" spans="1:44" x14ac:dyDescent="0.35">
      <c r="A612" s="22" t="s">
        <v>136</v>
      </c>
      <c r="B612" s="22">
        <v>687</v>
      </c>
      <c r="C612" s="22" t="s">
        <v>573</v>
      </c>
      <c r="D612" s="22" t="s">
        <v>706</v>
      </c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>
        <v>112850.30508474579</v>
      </c>
      <c r="AA612" s="22">
        <v>12917.28813559322</v>
      </c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>
        <v>125767.59322033903</v>
      </c>
    </row>
    <row r="613" spans="1:44" x14ac:dyDescent="0.35">
      <c r="A613" s="22" t="s">
        <v>136</v>
      </c>
      <c r="B613" s="22">
        <v>691</v>
      </c>
      <c r="C613" s="22" t="s">
        <v>315</v>
      </c>
      <c r="D613" s="22" t="s">
        <v>706</v>
      </c>
      <c r="E613" s="22"/>
      <c r="F613" s="22"/>
      <c r="G613" s="22"/>
      <c r="H613" s="22"/>
      <c r="I613" s="22"/>
      <c r="J613" s="22"/>
      <c r="K613" s="22">
        <v>24662.949152542373</v>
      </c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>
        <v>23776.474576271186</v>
      </c>
      <c r="AA613" s="22">
        <v>8542.3728813559319</v>
      </c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>
        <v>56981.796610169491</v>
      </c>
    </row>
    <row r="614" spans="1:44" x14ac:dyDescent="0.35">
      <c r="A614" s="22" t="s">
        <v>136</v>
      </c>
      <c r="B614" s="22">
        <v>714</v>
      </c>
      <c r="C614" s="22" t="s">
        <v>394</v>
      </c>
      <c r="D614" s="22" t="s">
        <v>706</v>
      </c>
      <c r="E614" s="22"/>
      <c r="F614" s="22"/>
      <c r="G614" s="22"/>
      <c r="H614" s="22"/>
      <c r="I614" s="22"/>
      <c r="J614" s="22">
        <v>30474.406779661022</v>
      </c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>
        <v>18612.203389830509</v>
      </c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>
        <v>49086.610169491534</v>
      </c>
    </row>
    <row r="615" spans="1:44" x14ac:dyDescent="0.35">
      <c r="A615" s="22" t="s">
        <v>136</v>
      </c>
      <c r="B615" s="22">
        <v>715</v>
      </c>
      <c r="C615" s="22" t="s">
        <v>396</v>
      </c>
      <c r="D615" s="22" t="s">
        <v>706</v>
      </c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>
        <v>42812.423728813563</v>
      </c>
      <c r="AA615" s="22">
        <v>8542.3728813559319</v>
      </c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>
        <v>51354.796610169491</v>
      </c>
    </row>
    <row r="616" spans="1:44" x14ac:dyDescent="0.35">
      <c r="A616" s="22" t="s">
        <v>136</v>
      </c>
      <c r="B616" s="22">
        <v>742</v>
      </c>
      <c r="C616" s="22" t="s">
        <v>682</v>
      </c>
      <c r="D616" s="22" t="s">
        <v>683</v>
      </c>
      <c r="E616" s="22"/>
      <c r="F616" s="22"/>
      <c r="G616" s="22"/>
      <c r="H616" s="22"/>
      <c r="I616" s="22"/>
      <c r="J616" s="22"/>
      <c r="K616" s="22"/>
      <c r="L616" s="22"/>
      <c r="M616" s="22"/>
      <c r="N616" s="22">
        <v>42965.542372881355</v>
      </c>
      <c r="O616" s="22"/>
      <c r="P616" s="22"/>
      <c r="Q616" s="22"/>
      <c r="R616" s="22"/>
      <c r="S616" s="22"/>
      <c r="T616" s="22">
        <v>14848.932203389832</v>
      </c>
      <c r="U616" s="22"/>
      <c r="V616" s="22"/>
      <c r="W616" s="22"/>
      <c r="X616" s="22"/>
      <c r="Y616" s="22"/>
      <c r="Z616" s="22">
        <v>41967.966101694918</v>
      </c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>
        <v>99782.440677966122</v>
      </c>
    </row>
    <row r="617" spans="1:44" x14ac:dyDescent="0.35">
      <c r="A617" s="22" t="s">
        <v>136</v>
      </c>
      <c r="B617" s="22">
        <v>747</v>
      </c>
      <c r="C617" s="22" t="s">
        <v>700</v>
      </c>
      <c r="D617" s="22" t="s">
        <v>683</v>
      </c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>
        <v>49431.025423728825</v>
      </c>
      <c r="U617" s="22"/>
      <c r="V617" s="22"/>
      <c r="W617" s="22"/>
      <c r="X617" s="22"/>
      <c r="Y617" s="22"/>
      <c r="Z617" s="22">
        <v>21094.050847457631</v>
      </c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>
        <v>70525.076271186452</v>
      </c>
    </row>
    <row r="618" spans="1:44" x14ac:dyDescent="0.35">
      <c r="A618" s="22" t="s">
        <v>136</v>
      </c>
      <c r="B618" s="22">
        <v>752</v>
      </c>
      <c r="C618" s="22" t="s">
        <v>711</v>
      </c>
      <c r="D618" s="22" t="s">
        <v>683</v>
      </c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>
        <v>84767.474576271183</v>
      </c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>
        <v>84767.474576271183</v>
      </c>
    </row>
    <row r="619" spans="1:44" x14ac:dyDescent="0.35">
      <c r="A619" s="22" t="s">
        <v>66</v>
      </c>
      <c r="B619" s="22">
        <v>201</v>
      </c>
      <c r="C619" s="22" t="s">
        <v>156</v>
      </c>
      <c r="D619" s="22" t="s">
        <v>157</v>
      </c>
      <c r="E619" s="22"/>
      <c r="F619" s="22"/>
      <c r="G619" s="22"/>
      <c r="H619" s="22"/>
      <c r="I619" s="22"/>
      <c r="J619" s="22"/>
      <c r="K619" s="22"/>
      <c r="L619" s="22">
        <v>44402.155932203386</v>
      </c>
      <c r="M619" s="22"/>
      <c r="N619" s="22"/>
      <c r="O619" s="22"/>
      <c r="P619" s="22"/>
      <c r="Q619" s="22"/>
      <c r="R619" s="22"/>
      <c r="S619" s="22"/>
      <c r="T619" s="22">
        <v>219388.54237288138</v>
      </c>
      <c r="U619" s="22"/>
      <c r="V619" s="22"/>
      <c r="W619" s="22"/>
      <c r="X619" s="22"/>
      <c r="Y619" s="22"/>
      <c r="Z619" s="22"/>
      <c r="AA619" s="22">
        <v>338665.62711864413</v>
      </c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>
        <v>602456.32542372891</v>
      </c>
    </row>
    <row r="620" spans="1:44" x14ac:dyDescent="0.35">
      <c r="A620" s="22" t="s">
        <v>66</v>
      </c>
      <c r="B620" s="22">
        <v>387</v>
      </c>
      <c r="C620" s="22" t="s">
        <v>157</v>
      </c>
      <c r="D620" s="22" t="s">
        <v>154</v>
      </c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>
        <v>251155.05084745763</v>
      </c>
      <c r="R620" s="22"/>
      <c r="S620" s="22"/>
      <c r="T620" s="22"/>
      <c r="U620" s="22"/>
      <c r="V620" s="22"/>
      <c r="W620" s="22"/>
      <c r="X620" s="22"/>
      <c r="Y620" s="22"/>
      <c r="Z620" s="22"/>
      <c r="AA620" s="22">
        <v>366621.59322033898</v>
      </c>
      <c r="AB620" s="22"/>
      <c r="AC620" s="22"/>
      <c r="AD620" s="22">
        <v>676704.40677966119</v>
      </c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>
        <v>1294481.050847458</v>
      </c>
    </row>
    <row r="621" spans="1:44" x14ac:dyDescent="0.35">
      <c r="A621" s="22" t="s">
        <v>66</v>
      </c>
      <c r="B621" s="22">
        <v>449</v>
      </c>
      <c r="C621" s="22" t="s">
        <v>67</v>
      </c>
      <c r="D621" s="22" t="s">
        <v>157</v>
      </c>
      <c r="E621" s="22"/>
      <c r="F621" s="22"/>
      <c r="G621" s="22"/>
      <c r="H621" s="22"/>
      <c r="I621" s="22"/>
      <c r="J621" s="22"/>
      <c r="K621" s="22"/>
      <c r="L621" s="22">
        <v>23257.881355932208</v>
      </c>
      <c r="M621" s="22">
        <v>31850.957627118645</v>
      </c>
      <c r="N621" s="22"/>
      <c r="O621" s="22"/>
      <c r="P621" s="22"/>
      <c r="Q621" s="22"/>
      <c r="R621" s="22"/>
      <c r="S621" s="22"/>
      <c r="T621" s="22"/>
      <c r="U621" s="22"/>
      <c r="V621" s="22"/>
      <c r="W621" s="22">
        <v>7514.6440677966111</v>
      </c>
      <c r="X621" s="22"/>
      <c r="Y621" s="22">
        <v>25978.128813559324</v>
      </c>
      <c r="Z621" s="22"/>
      <c r="AA621" s="22"/>
      <c r="AB621" s="22">
        <v>13180.881355932204</v>
      </c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>
        <v>101782.49322033903</v>
      </c>
    </row>
    <row r="622" spans="1:44" x14ac:dyDescent="0.35">
      <c r="A622" s="22" t="s">
        <v>66</v>
      </c>
      <c r="B622" s="22">
        <v>562</v>
      </c>
      <c r="C622" s="22" t="s">
        <v>227</v>
      </c>
      <c r="D622" s="22" t="s">
        <v>157</v>
      </c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>
        <v>18977.186440677964</v>
      </c>
      <c r="AA622" s="22"/>
      <c r="AB622" s="22">
        <v>24769.94745762712</v>
      </c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>
        <v>43747.133898305095</v>
      </c>
    </row>
    <row r="623" spans="1:44" x14ac:dyDescent="0.35">
      <c r="A623" s="22" t="s">
        <v>66</v>
      </c>
      <c r="B623" s="22">
        <v>565</v>
      </c>
      <c r="C623" s="22" t="s">
        <v>422</v>
      </c>
      <c r="D623" s="22" t="s">
        <v>157</v>
      </c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>
        <v>89736.811864406773</v>
      </c>
      <c r="AA623" s="22"/>
      <c r="AB623" s="22"/>
      <c r="AC623" s="22"/>
      <c r="AD623" s="22">
        <v>13507.677966101695</v>
      </c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>
        <v>103244.48983050848</v>
      </c>
    </row>
    <row r="624" spans="1:44" x14ac:dyDescent="0.35">
      <c r="A624" s="22" t="s">
        <v>66</v>
      </c>
      <c r="B624" s="22">
        <v>570</v>
      </c>
      <c r="C624" s="22" t="s">
        <v>162</v>
      </c>
      <c r="D624" s="22" t="s">
        <v>157</v>
      </c>
      <c r="E624" s="22"/>
      <c r="F624" s="22"/>
      <c r="G624" s="22"/>
      <c r="H624" s="22"/>
      <c r="I624" s="22"/>
      <c r="J624" s="22"/>
      <c r="K624" s="22"/>
      <c r="L624" s="22">
        <v>32423.755932203392</v>
      </c>
      <c r="M624" s="22"/>
      <c r="N624" s="22"/>
      <c r="O624" s="22"/>
      <c r="P624" s="22"/>
      <c r="Q624" s="22">
        <v>35725.586440677966</v>
      </c>
      <c r="R624" s="22"/>
      <c r="S624" s="22"/>
      <c r="T624" s="22"/>
      <c r="U624" s="22"/>
      <c r="V624" s="22"/>
      <c r="W624" s="22"/>
      <c r="X624" s="22"/>
      <c r="Y624" s="22"/>
      <c r="Z624" s="22">
        <v>31749.925423728819</v>
      </c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>
        <v>99899.267796610191</v>
      </c>
    </row>
    <row r="625" spans="1:44" x14ac:dyDescent="0.35">
      <c r="A625" s="22" t="s">
        <v>66</v>
      </c>
      <c r="B625" s="22">
        <v>592</v>
      </c>
      <c r="C625" s="22" t="s">
        <v>605</v>
      </c>
      <c r="D625" s="22" t="s">
        <v>157</v>
      </c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>
        <v>54361.016949152552</v>
      </c>
      <c r="AA625" s="22"/>
      <c r="AB625" s="22">
        <v>81720.101694915269</v>
      </c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>
        <v>136081.11864406784</v>
      </c>
    </row>
    <row r="626" spans="1:44" x14ac:dyDescent="0.35">
      <c r="A626" s="22" t="s">
        <v>66</v>
      </c>
      <c r="B626" s="22">
        <v>598</v>
      </c>
      <c r="C626" s="22" t="s">
        <v>430</v>
      </c>
      <c r="D626" s="22" t="s">
        <v>157</v>
      </c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>
        <v>49428.305084745756</v>
      </c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>
        <v>49428.305084745756</v>
      </c>
    </row>
    <row r="627" spans="1:44" x14ac:dyDescent="0.35">
      <c r="A627" s="22" t="s">
        <v>66</v>
      </c>
      <c r="B627" s="22">
        <v>629</v>
      </c>
      <c r="C627" s="22" t="s">
        <v>272</v>
      </c>
      <c r="D627" s="22" t="s">
        <v>157</v>
      </c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>
        <v>51138.305084745763</v>
      </c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>
        <v>51138.305084745763</v>
      </c>
    </row>
    <row r="628" spans="1:44" x14ac:dyDescent="0.35">
      <c r="A628" s="22" t="s">
        <v>66</v>
      </c>
      <c r="B628" s="22">
        <v>650</v>
      </c>
      <c r="C628" s="22" t="s">
        <v>224</v>
      </c>
      <c r="D628" s="22" t="s">
        <v>157</v>
      </c>
      <c r="E628" s="22"/>
      <c r="F628" s="22"/>
      <c r="G628" s="22"/>
      <c r="H628" s="22"/>
      <c r="I628" s="22"/>
      <c r="J628" s="22"/>
      <c r="K628" s="22"/>
      <c r="L628" s="22">
        <v>68091.372881355943</v>
      </c>
      <c r="M628" s="22"/>
      <c r="N628" s="22"/>
      <c r="O628" s="22"/>
      <c r="P628" s="22">
        <v>18978.813559322036</v>
      </c>
      <c r="Q628" s="22"/>
      <c r="R628" s="22"/>
      <c r="S628" s="22"/>
      <c r="T628" s="22">
        <v>10756.983050847459</v>
      </c>
      <c r="U628" s="22"/>
      <c r="V628" s="22"/>
      <c r="W628" s="22"/>
      <c r="X628" s="22"/>
      <c r="Y628" s="22"/>
      <c r="Z628" s="22">
        <v>22729.627118644064</v>
      </c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>
        <v>120556.79661016955</v>
      </c>
    </row>
    <row r="629" spans="1:44" x14ac:dyDescent="0.35">
      <c r="A629" s="22" t="s">
        <v>66</v>
      </c>
      <c r="B629" s="22">
        <v>690</v>
      </c>
      <c r="C629" s="22" t="s">
        <v>309</v>
      </c>
      <c r="D629" s="22" t="s">
        <v>157</v>
      </c>
      <c r="E629" s="22"/>
      <c r="F629" s="22"/>
      <c r="G629" s="22"/>
      <c r="H629" s="22"/>
      <c r="I629" s="22"/>
      <c r="J629" s="22"/>
      <c r="K629" s="22"/>
      <c r="L629" s="22">
        <v>55337.898305084746</v>
      </c>
      <c r="M629" s="22"/>
      <c r="N629" s="22"/>
      <c r="O629" s="22"/>
      <c r="P629" s="22"/>
      <c r="Q629" s="22">
        <v>51392.491525423735</v>
      </c>
      <c r="R629" s="22"/>
      <c r="S629" s="22"/>
      <c r="T629" s="22"/>
      <c r="U629" s="22"/>
      <c r="V629" s="22"/>
      <c r="W629" s="22"/>
      <c r="X629" s="22"/>
      <c r="Y629" s="22">
        <v>39489.457627118645</v>
      </c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>
        <v>146219.84745762713</v>
      </c>
    </row>
    <row r="630" spans="1:44" x14ac:dyDescent="0.35">
      <c r="A630" s="22" t="s">
        <v>66</v>
      </c>
      <c r="B630" s="22">
        <v>697</v>
      </c>
      <c r="C630" s="22" t="s">
        <v>338</v>
      </c>
      <c r="D630" s="22" t="s">
        <v>157</v>
      </c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>
        <v>16875.203389830509</v>
      </c>
      <c r="U630" s="22"/>
      <c r="V630" s="22"/>
      <c r="W630" s="22"/>
      <c r="X630" s="22"/>
      <c r="Y630" s="22">
        <v>86982.915254237305</v>
      </c>
      <c r="Z630" s="22">
        <v>45630.86440677967</v>
      </c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>
        <v>149488.98305084748</v>
      </c>
    </row>
    <row r="631" spans="1:44" x14ac:dyDescent="0.35">
      <c r="A631" s="22" t="s">
        <v>66</v>
      </c>
      <c r="B631" s="22">
        <v>699</v>
      </c>
      <c r="C631" s="22" t="s">
        <v>609</v>
      </c>
      <c r="D631" s="22" t="s">
        <v>157</v>
      </c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>
        <v>39027.101694915254</v>
      </c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>
        <v>39027.101694915254</v>
      </c>
    </row>
    <row r="632" spans="1:44" x14ac:dyDescent="0.35">
      <c r="A632" s="22" t="s">
        <v>35</v>
      </c>
      <c r="B632" s="22">
        <v>116</v>
      </c>
      <c r="C632" s="22" t="s">
        <v>265</v>
      </c>
      <c r="D632" s="22" t="s">
        <v>154</v>
      </c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>
        <v>59334.557627118651</v>
      </c>
      <c r="S632" s="22"/>
      <c r="T632" s="22"/>
      <c r="U632" s="22"/>
      <c r="V632" s="22"/>
      <c r="W632" s="22"/>
      <c r="X632" s="22">
        <v>13180.881355932204</v>
      </c>
      <c r="Y632" s="22"/>
      <c r="Z632" s="22">
        <v>36491.24745762712</v>
      </c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>
        <v>109006.68644067798</v>
      </c>
    </row>
    <row r="633" spans="1:44" x14ac:dyDescent="0.35">
      <c r="A633" s="22" t="s">
        <v>35</v>
      </c>
      <c r="B633" s="22">
        <v>142</v>
      </c>
      <c r="C633" s="22" t="s">
        <v>423</v>
      </c>
      <c r="D633" s="22" t="s">
        <v>154</v>
      </c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>
        <v>33906.010169491536</v>
      </c>
      <c r="S633" s="22"/>
      <c r="T633" s="22"/>
      <c r="U633" s="22"/>
      <c r="V633" s="22"/>
      <c r="W633" s="22"/>
      <c r="X633" s="22"/>
      <c r="Y633" s="22">
        <v>25638.355932203391</v>
      </c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>
        <v>59544.366101694926</v>
      </c>
    </row>
    <row r="634" spans="1:44" x14ac:dyDescent="0.35">
      <c r="A634" s="22" t="s">
        <v>35</v>
      </c>
      <c r="B634" s="22">
        <v>486</v>
      </c>
      <c r="C634" s="22" t="s">
        <v>33</v>
      </c>
      <c r="D634" s="22" t="s">
        <v>691</v>
      </c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>
        <v>31227.364406779663</v>
      </c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>
        <v>31227.364406779663</v>
      </c>
    </row>
    <row r="635" spans="1:44" x14ac:dyDescent="0.35">
      <c r="A635" s="22" t="s">
        <v>35</v>
      </c>
      <c r="B635" s="22">
        <v>518</v>
      </c>
      <c r="C635" s="22" t="s">
        <v>610</v>
      </c>
      <c r="D635" s="22" t="s">
        <v>154</v>
      </c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>
        <v>13180.881355932204</v>
      </c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>
        <v>13180.881355932204</v>
      </c>
    </row>
    <row r="636" spans="1:44" x14ac:dyDescent="0.35">
      <c r="A636" s="22" t="s">
        <v>35</v>
      </c>
      <c r="B636" s="22">
        <v>520</v>
      </c>
      <c r="C636" s="22" t="s">
        <v>611</v>
      </c>
      <c r="D636" s="22" t="s">
        <v>691</v>
      </c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>
        <v>27602.779661016953</v>
      </c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>
        <v>17063.525423728814</v>
      </c>
      <c r="AM636" s="22"/>
      <c r="AN636" s="22"/>
      <c r="AO636" s="22"/>
      <c r="AP636" s="22"/>
      <c r="AQ636" s="22"/>
      <c r="AR636" s="22">
        <v>44666.305084745763</v>
      </c>
    </row>
    <row r="637" spans="1:44" x14ac:dyDescent="0.35">
      <c r="A637" s="22" t="s">
        <v>35</v>
      </c>
      <c r="B637" s="22">
        <v>522</v>
      </c>
      <c r="C637" s="22" t="s">
        <v>296</v>
      </c>
      <c r="D637" s="22" t="s">
        <v>691</v>
      </c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>
        <v>25975.033898305086</v>
      </c>
      <c r="S637" s="22"/>
      <c r="T637" s="22"/>
      <c r="U637" s="22"/>
      <c r="V637" s="22">
        <v>34565.737288135591</v>
      </c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>
        <v>60540.771186440681</v>
      </c>
    </row>
    <row r="638" spans="1:44" x14ac:dyDescent="0.35">
      <c r="A638" s="22" t="s">
        <v>35</v>
      </c>
      <c r="B638" s="22">
        <v>693</v>
      </c>
      <c r="C638" s="22" t="s">
        <v>691</v>
      </c>
      <c r="D638" s="22" t="s">
        <v>154</v>
      </c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>
        <v>156294.9152542373</v>
      </c>
      <c r="AA638" s="22"/>
      <c r="AB638" s="22"/>
      <c r="AC638" s="22"/>
      <c r="AD638" s="22">
        <v>177678.94915254239</v>
      </c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>
        <v>333973.8644067797</v>
      </c>
    </row>
    <row r="639" spans="1:44" x14ac:dyDescent="0.35">
      <c r="A639" s="22" t="s">
        <v>410</v>
      </c>
      <c r="B639" s="22">
        <v>390</v>
      </c>
      <c r="C639" s="22" t="s">
        <v>707</v>
      </c>
      <c r="D639" s="22" t="s">
        <v>630</v>
      </c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>
        <v>35169.050847457635</v>
      </c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>
        <v>35169.050847457635</v>
      </c>
    </row>
    <row r="640" spans="1:44" x14ac:dyDescent="0.35">
      <c r="A640" s="22" t="s">
        <v>410</v>
      </c>
      <c r="B640" s="22">
        <v>524</v>
      </c>
      <c r="C640" s="22" t="s">
        <v>554</v>
      </c>
      <c r="D640" s="22" t="s">
        <v>630</v>
      </c>
      <c r="E640" s="22"/>
      <c r="F640" s="22"/>
      <c r="G640" s="22"/>
      <c r="H640" s="22">
        <v>25259.906779661018</v>
      </c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>
        <v>28555.025423728814</v>
      </c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>
        <v>53814.932203389842</v>
      </c>
    </row>
    <row r="641" spans="1:44" x14ac:dyDescent="0.35">
      <c r="A641" s="22" t="s">
        <v>410</v>
      </c>
      <c r="B641" s="22">
        <v>551</v>
      </c>
      <c r="C641" s="22" t="s">
        <v>281</v>
      </c>
      <c r="D641" s="22" t="s">
        <v>703</v>
      </c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>
        <v>6260.0847457627124</v>
      </c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>
        <v>6260.0847457627124</v>
      </c>
    </row>
    <row r="642" spans="1:44" x14ac:dyDescent="0.35">
      <c r="A642" s="22" t="s">
        <v>410</v>
      </c>
      <c r="B642" s="22">
        <v>594</v>
      </c>
      <c r="C642" s="22" t="s">
        <v>187</v>
      </c>
      <c r="D642" s="22" t="s">
        <v>630</v>
      </c>
      <c r="E642" s="22"/>
      <c r="F642" s="22"/>
      <c r="G642" s="22"/>
      <c r="H642" s="22"/>
      <c r="I642" s="22"/>
      <c r="J642" s="22"/>
      <c r="K642" s="22"/>
      <c r="L642" s="22"/>
      <c r="M642" s="22">
        <v>21514.237288135595</v>
      </c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>
        <v>26781.974576271186</v>
      </c>
      <c r="Z642" s="22"/>
      <c r="AA642" s="22"/>
      <c r="AB642" s="22"/>
      <c r="AC642" s="22"/>
      <c r="AD642" s="22"/>
      <c r="AE642" s="22"/>
      <c r="AF642" s="22"/>
      <c r="AG642" s="22"/>
      <c r="AH642" s="22"/>
      <c r="AI642" s="22">
        <v>21514.237288135595</v>
      </c>
      <c r="AJ642" s="22"/>
      <c r="AK642" s="22"/>
      <c r="AL642" s="22"/>
      <c r="AM642" s="22"/>
      <c r="AN642" s="22"/>
      <c r="AO642" s="22"/>
      <c r="AP642" s="22"/>
      <c r="AQ642" s="22"/>
      <c r="AR642" s="22">
        <v>69810.44915254238</v>
      </c>
    </row>
    <row r="643" spans="1:44" x14ac:dyDescent="0.35">
      <c r="A643" s="22" t="s">
        <v>410</v>
      </c>
      <c r="B643" s="22">
        <v>607</v>
      </c>
      <c r="C643" s="22" t="s">
        <v>630</v>
      </c>
      <c r="D643" s="22" t="s">
        <v>167</v>
      </c>
      <c r="E643" s="22"/>
      <c r="F643" s="22"/>
      <c r="G643" s="22"/>
      <c r="H643" s="22"/>
      <c r="I643" s="22"/>
      <c r="J643" s="22"/>
      <c r="K643" s="22"/>
      <c r="L643" s="22"/>
      <c r="M643" s="22"/>
      <c r="N643" s="22">
        <v>76604.86440677967</v>
      </c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>
        <v>127353.11864406781</v>
      </c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>
        <v>116091.25423728814</v>
      </c>
      <c r="AO643" s="22"/>
      <c r="AP643" s="22">
        <v>127353.11864406781</v>
      </c>
      <c r="AQ643" s="22"/>
      <c r="AR643" s="22">
        <v>447402.3559322033</v>
      </c>
    </row>
    <row r="644" spans="1:44" x14ac:dyDescent="0.35">
      <c r="A644" s="22" t="s">
        <v>410</v>
      </c>
      <c r="B644" s="22">
        <v>617</v>
      </c>
      <c r="C644" s="22" t="s">
        <v>332</v>
      </c>
      <c r="D644" s="22" t="s">
        <v>703</v>
      </c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>
        <v>21600.101694915258</v>
      </c>
      <c r="V644" s="22"/>
      <c r="W644" s="22"/>
      <c r="X644" s="22"/>
      <c r="Y644" s="22"/>
      <c r="Z644" s="22">
        <v>17122.77966101695</v>
      </c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>
        <v>38722.881355932208</v>
      </c>
    </row>
    <row r="645" spans="1:44" x14ac:dyDescent="0.35">
      <c r="A645" s="22" t="s">
        <v>410</v>
      </c>
      <c r="B645" s="22">
        <v>618</v>
      </c>
      <c r="C645" s="22" t="s">
        <v>209</v>
      </c>
      <c r="D645" s="22" t="s">
        <v>630</v>
      </c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>
        <v>45631.220338983047</v>
      </c>
      <c r="W645" s="22"/>
      <c r="X645" s="22"/>
      <c r="Y645" s="22">
        <v>22788.711864406781</v>
      </c>
      <c r="Z645" s="22"/>
      <c r="AA645" s="22">
        <v>11536.220338983052</v>
      </c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>
        <v>20153.898305084746</v>
      </c>
      <c r="AO645" s="22"/>
      <c r="AP645" s="22"/>
      <c r="AQ645" s="22"/>
      <c r="AR645" s="22">
        <v>100110.05084745765</v>
      </c>
    </row>
    <row r="646" spans="1:44" x14ac:dyDescent="0.35">
      <c r="A646" s="22" t="s">
        <v>410</v>
      </c>
      <c r="B646" s="22">
        <v>682</v>
      </c>
      <c r="C646" s="22" t="s">
        <v>567</v>
      </c>
      <c r="D646" s="22" t="s">
        <v>630</v>
      </c>
      <c r="E646" s="22"/>
      <c r="F646" s="22"/>
      <c r="G646" s="22"/>
      <c r="H646" s="22">
        <v>21897.152542372878</v>
      </c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>
        <v>21897.152542372878</v>
      </c>
    </row>
    <row r="647" spans="1:44" x14ac:dyDescent="0.35">
      <c r="A647" s="22" t="s">
        <v>410</v>
      </c>
      <c r="B647" s="22">
        <v>723</v>
      </c>
      <c r="C647" s="22" t="s">
        <v>555</v>
      </c>
      <c r="D647" s="22" t="s">
        <v>630</v>
      </c>
      <c r="E647" s="22"/>
      <c r="F647" s="22"/>
      <c r="G647" s="22"/>
      <c r="H647" s="22"/>
      <c r="I647" s="22"/>
      <c r="J647" s="22"/>
      <c r="K647" s="22">
        <v>12404.491525423728</v>
      </c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>
        <v>12404.491525423728</v>
      </c>
    </row>
    <row r="648" spans="1:44" x14ac:dyDescent="0.35">
      <c r="A648" s="22" t="s">
        <v>410</v>
      </c>
      <c r="B648" s="22">
        <v>749</v>
      </c>
      <c r="C648" s="22" t="s">
        <v>704</v>
      </c>
      <c r="D648" s="22" t="s">
        <v>630</v>
      </c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>
        <v>17413.525423728814</v>
      </c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>
        <v>17413.525423728814</v>
      </c>
    </row>
    <row r="649" spans="1:44" x14ac:dyDescent="0.35">
      <c r="A649" s="22" t="s">
        <v>410</v>
      </c>
      <c r="B649" s="22">
        <v>753</v>
      </c>
      <c r="C649" s="22" t="s">
        <v>710</v>
      </c>
      <c r="D649" s="22" t="s">
        <v>164</v>
      </c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>
        <v>84753.838983050868</v>
      </c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>
        <v>84753.838983050868</v>
      </c>
    </row>
    <row r="650" spans="1:44" x14ac:dyDescent="0.35">
      <c r="A650" s="22" t="s">
        <v>139</v>
      </c>
      <c r="B650" s="22">
        <v>166</v>
      </c>
      <c r="C650" s="22" t="s">
        <v>213</v>
      </c>
      <c r="D650" s="22" t="s">
        <v>670</v>
      </c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>
        <v>83394.288135593219</v>
      </c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>
        <v>169987.79661016949</v>
      </c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>
        <v>253382.08474576272</v>
      </c>
    </row>
    <row r="651" spans="1:44" x14ac:dyDescent="0.35">
      <c r="A651" s="22" t="s">
        <v>139</v>
      </c>
      <c r="B651" s="22">
        <v>242</v>
      </c>
      <c r="C651" s="22" t="s">
        <v>233</v>
      </c>
      <c r="D651" s="22" t="s">
        <v>213</v>
      </c>
      <c r="E651" s="22"/>
      <c r="F651" s="22"/>
      <c r="G651" s="22"/>
      <c r="H651" s="22"/>
      <c r="I651" s="22"/>
      <c r="J651" s="22"/>
      <c r="K651" s="22">
        <v>24080.644067796609</v>
      </c>
      <c r="L651" s="22"/>
      <c r="M651" s="22"/>
      <c r="N651" s="22"/>
      <c r="O651" s="22"/>
      <c r="P651" s="22"/>
      <c r="Q651" s="22"/>
      <c r="R651" s="22"/>
      <c r="S651" s="22"/>
      <c r="T651" s="22">
        <v>41579.694915254244</v>
      </c>
      <c r="U651" s="22"/>
      <c r="V651" s="22"/>
      <c r="W651" s="22"/>
      <c r="X651" s="22"/>
      <c r="Y651" s="22"/>
      <c r="Z651" s="22">
        <v>28869.457627118649</v>
      </c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>
        <v>94529.79661016952</v>
      </c>
    </row>
    <row r="652" spans="1:44" x14ac:dyDescent="0.35">
      <c r="A652" s="22" t="s">
        <v>139</v>
      </c>
      <c r="B652" s="22">
        <v>630</v>
      </c>
      <c r="C652" s="22" t="s">
        <v>356</v>
      </c>
      <c r="D652" s="22" t="s">
        <v>624</v>
      </c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>
        <v>10461.17103235747</v>
      </c>
      <c r="AA652" s="22">
        <v>9296.3020030816624</v>
      </c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>
        <v>19757.473035439132</v>
      </c>
    </row>
    <row r="653" spans="1:44" x14ac:dyDescent="0.35">
      <c r="A653" s="22" t="s">
        <v>139</v>
      </c>
      <c r="B653" s="22">
        <v>633</v>
      </c>
      <c r="C653" s="22" t="s">
        <v>276</v>
      </c>
      <c r="D653" s="22" t="s">
        <v>624</v>
      </c>
      <c r="E653" s="22"/>
      <c r="F653" s="22"/>
      <c r="G653" s="22"/>
      <c r="H653" s="22"/>
      <c r="I653" s="22"/>
      <c r="J653" s="22"/>
      <c r="K653" s="22"/>
      <c r="L653" s="22"/>
      <c r="M653" s="22"/>
      <c r="N653" s="22">
        <v>38799.845916795057</v>
      </c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>
        <v>16929.429892141754</v>
      </c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>
        <v>55729.275808936829</v>
      </c>
    </row>
    <row r="654" spans="1:44" x14ac:dyDescent="0.35">
      <c r="A654" s="22" t="s">
        <v>139</v>
      </c>
      <c r="B654" s="22">
        <v>634</v>
      </c>
      <c r="C654" s="22" t="s">
        <v>358</v>
      </c>
      <c r="D654" s="22" t="s">
        <v>624</v>
      </c>
      <c r="E654" s="22"/>
      <c r="F654" s="22"/>
      <c r="G654" s="22"/>
      <c r="H654" s="22"/>
      <c r="I654" s="22"/>
      <c r="J654" s="22"/>
      <c r="K654" s="22"/>
      <c r="L654" s="22"/>
      <c r="M654" s="22"/>
      <c r="N654" s="22">
        <v>27115.562403697993</v>
      </c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>
        <v>75684.129429892142</v>
      </c>
      <c r="AA654" s="22">
        <v>38421.263482280425</v>
      </c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>
        <v>141220.95531587055</v>
      </c>
    </row>
    <row r="655" spans="1:44" x14ac:dyDescent="0.35">
      <c r="A655" s="22" t="s">
        <v>139</v>
      </c>
      <c r="B655" s="22">
        <v>636</v>
      </c>
      <c r="C655" s="22" t="s">
        <v>579</v>
      </c>
      <c r="D655" s="22" t="s">
        <v>624</v>
      </c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>
        <v>137113.17411402156</v>
      </c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>
        <v>137113.17411402156</v>
      </c>
    </row>
    <row r="656" spans="1:44" x14ac:dyDescent="0.35">
      <c r="A656" s="22" t="s">
        <v>139</v>
      </c>
      <c r="B656" s="22">
        <v>638</v>
      </c>
      <c r="C656" s="22" t="s">
        <v>624</v>
      </c>
      <c r="D656" s="22" t="s">
        <v>670</v>
      </c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>
        <v>90563.525423728817</v>
      </c>
      <c r="R656" s="22"/>
      <c r="S656" s="22"/>
      <c r="T656" s="22"/>
      <c r="U656" s="22"/>
      <c r="V656" s="22"/>
      <c r="W656" s="22"/>
      <c r="X656" s="22"/>
      <c r="Y656" s="22">
        <v>84209.491525423728</v>
      </c>
      <c r="Z656" s="22"/>
      <c r="AA656" s="22">
        <v>255019.66101694919</v>
      </c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>
        <v>429792.67796610174</v>
      </c>
    </row>
    <row r="657" spans="1:44" x14ac:dyDescent="0.35">
      <c r="A657" s="22" t="s">
        <v>139</v>
      </c>
      <c r="B657" s="22">
        <v>646</v>
      </c>
      <c r="C657" s="22" t="s">
        <v>285</v>
      </c>
      <c r="D657" s="22" t="s">
        <v>213</v>
      </c>
      <c r="E657" s="22"/>
      <c r="F657" s="22"/>
      <c r="G657" s="22"/>
      <c r="H657" s="22"/>
      <c r="I657" s="22"/>
      <c r="J657" s="22"/>
      <c r="K657" s="22"/>
      <c r="L657" s="22"/>
      <c r="M657" s="22"/>
      <c r="N657" s="22">
        <v>20009.898305084746</v>
      </c>
      <c r="O657" s="22"/>
      <c r="P657" s="22"/>
      <c r="Q657" s="22"/>
      <c r="R657" s="22"/>
      <c r="S657" s="22"/>
      <c r="T657" s="22"/>
      <c r="U657" s="22"/>
      <c r="V657" s="22"/>
      <c r="W657" s="22">
        <v>33981.864406779663</v>
      </c>
      <c r="X657" s="22"/>
      <c r="Y657" s="22"/>
      <c r="Z657" s="22">
        <v>49602.652542372889</v>
      </c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>
        <v>103594.41525423729</v>
      </c>
    </row>
    <row r="658" spans="1:44" x14ac:dyDescent="0.35">
      <c r="A658" s="22" t="s">
        <v>139</v>
      </c>
      <c r="B658" s="22">
        <v>655</v>
      </c>
      <c r="C658" s="22" t="s">
        <v>581</v>
      </c>
      <c r="D658" s="22" t="s">
        <v>624</v>
      </c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>
        <v>19369.183359013863</v>
      </c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>
        <v>19369.183359013863</v>
      </c>
    </row>
    <row r="659" spans="1:44" x14ac:dyDescent="0.35">
      <c r="A659" s="22" t="s">
        <v>139</v>
      </c>
      <c r="B659" s="22">
        <v>657</v>
      </c>
      <c r="C659" s="22" t="s">
        <v>357</v>
      </c>
      <c r="D659" s="22" t="s">
        <v>624</v>
      </c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>
        <v>29950.174114021578</v>
      </c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>
        <v>29950.174114021578</v>
      </c>
    </row>
    <row r="660" spans="1:44" x14ac:dyDescent="0.35">
      <c r="A660" s="22" t="s">
        <v>139</v>
      </c>
      <c r="B660" s="22">
        <v>667</v>
      </c>
      <c r="C660" s="22" t="s">
        <v>275</v>
      </c>
      <c r="D660" s="22" t="s">
        <v>624</v>
      </c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>
        <v>24730.932203389835</v>
      </c>
      <c r="AA660" s="22">
        <v>22436.847457627126</v>
      </c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>
        <v>47167.779661016953</v>
      </c>
    </row>
    <row r="661" spans="1:44" x14ac:dyDescent="0.35">
      <c r="A661" s="22" t="s">
        <v>139</v>
      </c>
      <c r="B661" s="22">
        <v>680</v>
      </c>
      <c r="C661" s="22" t="s">
        <v>584</v>
      </c>
      <c r="D661" s="22" t="s">
        <v>624</v>
      </c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>
        <v>17696.302003081662</v>
      </c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>
        <v>17696.302003081662</v>
      </c>
    </row>
    <row r="662" spans="1:44" x14ac:dyDescent="0.35">
      <c r="A662" s="22" t="s">
        <v>139</v>
      </c>
      <c r="B662" s="22">
        <v>703</v>
      </c>
      <c r="C662" s="22" t="s">
        <v>585</v>
      </c>
      <c r="D662" s="22" t="s">
        <v>624</v>
      </c>
      <c r="E662" s="22"/>
      <c r="F662" s="22"/>
      <c r="G662" s="22"/>
      <c r="H662" s="22"/>
      <c r="I662" s="22"/>
      <c r="J662" s="22"/>
      <c r="K662" s="22">
        <v>14905.550847457627</v>
      </c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>
        <v>14905.550847457627</v>
      </c>
    </row>
    <row r="663" spans="1:44" x14ac:dyDescent="0.35">
      <c r="A663" s="22" t="s">
        <v>139</v>
      </c>
      <c r="B663" s="22">
        <v>725</v>
      </c>
      <c r="C663" s="22" t="s">
        <v>587</v>
      </c>
      <c r="D663" s="22" t="s">
        <v>624</v>
      </c>
      <c r="E663" s="22"/>
      <c r="F663" s="22">
        <v>20336.644067796613</v>
      </c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>
        <v>13871.745762711867</v>
      </c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>
        <v>34208.38983050848</v>
      </c>
    </row>
    <row r="664" spans="1:44" x14ac:dyDescent="0.35">
      <c r="A664" s="22" t="s">
        <v>139</v>
      </c>
      <c r="B664" s="22">
        <v>726</v>
      </c>
      <c r="C664" s="22" t="s">
        <v>588</v>
      </c>
      <c r="D664" s="22" t="s">
        <v>624</v>
      </c>
      <c r="E664" s="22"/>
      <c r="F664" s="22">
        <v>12428.491525423731</v>
      </c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>
        <v>8856.8389830508495</v>
      </c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>
        <v>21285.330508474577</v>
      </c>
    </row>
    <row r="665" spans="1:44" x14ac:dyDescent="0.35">
      <c r="A665" s="22" t="s">
        <v>139</v>
      </c>
      <c r="B665" s="22">
        <v>743</v>
      </c>
      <c r="C665" s="22" t="s">
        <v>672</v>
      </c>
      <c r="D665" s="22" t="s">
        <v>213</v>
      </c>
      <c r="E665" s="22"/>
      <c r="F665" s="22"/>
      <c r="G665" s="22"/>
      <c r="H665" s="22"/>
      <c r="I665" s="22"/>
      <c r="J665" s="22"/>
      <c r="K665" s="22"/>
      <c r="L665" s="22"/>
      <c r="M665" s="22">
        <v>39206.228813559319</v>
      </c>
      <c r="N665" s="22"/>
      <c r="O665" s="22"/>
      <c r="P665" s="22"/>
      <c r="Q665" s="22"/>
      <c r="R665" s="22"/>
      <c r="S665" s="22"/>
      <c r="T665" s="22">
        <v>19366.016949152545</v>
      </c>
      <c r="U665" s="22"/>
      <c r="V665" s="22"/>
      <c r="W665" s="22"/>
      <c r="X665" s="22"/>
      <c r="Y665" s="22"/>
      <c r="Z665" s="22">
        <v>22990.144067796609</v>
      </c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>
        <v>81562.389830508473</v>
      </c>
    </row>
    <row r="666" spans="1:44" x14ac:dyDescent="0.35">
      <c r="A666" s="22" t="s">
        <v>0</v>
      </c>
      <c r="B666" s="22">
        <v>49</v>
      </c>
      <c r="C666" s="22" t="s">
        <v>365</v>
      </c>
      <c r="D666" s="22" t="s">
        <v>167</v>
      </c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>
        <v>300503.28813559323</v>
      </c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>
        <v>300503.28813559323</v>
      </c>
    </row>
    <row r="667" spans="1:44" x14ac:dyDescent="0.35">
      <c r="A667" s="22" t="s">
        <v>0</v>
      </c>
      <c r="B667" s="22">
        <v>154</v>
      </c>
      <c r="C667" s="22" t="s">
        <v>516</v>
      </c>
      <c r="D667" s="22" t="s">
        <v>167</v>
      </c>
      <c r="E667" s="22"/>
      <c r="F667" s="22"/>
      <c r="G667" s="22"/>
      <c r="H667" s="22"/>
      <c r="I667" s="22"/>
      <c r="J667" s="22"/>
      <c r="K667" s="22"/>
      <c r="L667" s="22"/>
      <c r="M667" s="22"/>
      <c r="N667" s="22">
        <v>43655.491525423728</v>
      </c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>
        <v>68072.254237288143</v>
      </c>
      <c r="AB667" s="22"/>
      <c r="AC667" s="22"/>
      <c r="AD667" s="22"/>
      <c r="AE667" s="22"/>
      <c r="AF667" s="22"/>
      <c r="AG667" s="22"/>
      <c r="AH667" s="22"/>
      <c r="AI667" s="22"/>
      <c r="AJ667" s="22"/>
      <c r="AK667" s="22">
        <v>42635.694915254237</v>
      </c>
      <c r="AL667" s="22"/>
      <c r="AM667" s="22"/>
      <c r="AN667" s="22"/>
      <c r="AO667" s="22"/>
      <c r="AP667" s="22">
        <v>68049</v>
      </c>
      <c r="AQ667" s="22"/>
      <c r="AR667" s="22">
        <v>222412.44067796617</v>
      </c>
    </row>
    <row r="668" spans="1:44" x14ac:dyDescent="0.35">
      <c r="A668" s="22" t="s">
        <v>0</v>
      </c>
      <c r="B668" s="22">
        <v>400</v>
      </c>
      <c r="C668" s="22" t="s">
        <v>175</v>
      </c>
      <c r="D668" s="22" t="s">
        <v>167</v>
      </c>
      <c r="E668" s="22"/>
      <c r="F668" s="22"/>
      <c r="G668" s="22"/>
      <c r="H668" s="22"/>
      <c r="I668" s="22"/>
      <c r="J668" s="22"/>
      <c r="K668" s="22">
        <v>44163.762711864416</v>
      </c>
      <c r="L668" s="22"/>
      <c r="M668" s="22"/>
      <c r="N668" s="22"/>
      <c r="O668" s="22"/>
      <c r="P668" s="22"/>
      <c r="Q668" s="22">
        <v>64647.661016949176</v>
      </c>
      <c r="R668" s="22"/>
      <c r="S668" s="22"/>
      <c r="T668" s="22"/>
      <c r="U668" s="22"/>
      <c r="V668" s="22"/>
      <c r="W668" s="22"/>
      <c r="X668" s="22"/>
      <c r="Y668" s="22"/>
      <c r="Z668" s="22"/>
      <c r="AA668" s="22">
        <v>63736.169491525434</v>
      </c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>
        <v>172547.59322033898</v>
      </c>
    </row>
    <row r="669" spans="1:44" x14ac:dyDescent="0.35">
      <c r="A669" s="22" t="s">
        <v>0</v>
      </c>
      <c r="B669" s="22">
        <v>527</v>
      </c>
      <c r="C669" s="22" t="s">
        <v>211</v>
      </c>
      <c r="D669" s="22" t="s">
        <v>167</v>
      </c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>
        <v>85204.271186440703</v>
      </c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>
        <v>85204.271186440703</v>
      </c>
    </row>
    <row r="670" spans="1:44" x14ac:dyDescent="0.35">
      <c r="A670" s="22" t="s">
        <v>0</v>
      </c>
      <c r="B670" s="22">
        <v>614</v>
      </c>
      <c r="C670" s="22" t="s">
        <v>212</v>
      </c>
      <c r="D670" s="22" t="s">
        <v>167</v>
      </c>
      <c r="E670" s="22"/>
      <c r="F670" s="22"/>
      <c r="G670" s="22"/>
      <c r="H670" s="22"/>
      <c r="I670" s="22"/>
      <c r="J670" s="22"/>
      <c r="K670" s="22"/>
      <c r="L670" s="22"/>
      <c r="M670" s="22"/>
      <c r="N670" s="22">
        <v>43001.771186440674</v>
      </c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>
        <v>105437.08474576272</v>
      </c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>
        <v>148438.85593220338</v>
      </c>
    </row>
    <row r="671" spans="1:44" x14ac:dyDescent="0.35">
      <c r="A671" s="22" t="s">
        <v>0</v>
      </c>
      <c r="B671" s="22">
        <v>662</v>
      </c>
      <c r="C671" s="22" t="s">
        <v>263</v>
      </c>
      <c r="D671" s="22" t="s">
        <v>167</v>
      </c>
      <c r="E671" s="22"/>
      <c r="F671" s="22"/>
      <c r="G671" s="22"/>
      <c r="H671" s="22"/>
      <c r="I671" s="22"/>
      <c r="J671" s="22"/>
      <c r="K671" s="22"/>
      <c r="L671" s="22"/>
      <c r="M671" s="22"/>
      <c r="N671" s="22">
        <v>44480.949152542373</v>
      </c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>
        <v>56268.305084745763</v>
      </c>
      <c r="Z671" s="22"/>
      <c r="AA671" s="22"/>
      <c r="AB671" s="22">
        <v>47835.152542372889</v>
      </c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>
        <v>148584.40677966102</v>
      </c>
    </row>
    <row r="672" spans="1:44" x14ac:dyDescent="0.35">
      <c r="A672" s="22" t="s">
        <v>0</v>
      </c>
      <c r="B672" s="22">
        <v>692</v>
      </c>
      <c r="C672" s="22" t="s">
        <v>519</v>
      </c>
      <c r="D672" s="22" t="s">
        <v>167</v>
      </c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>
        <v>169536.92372881359</v>
      </c>
      <c r="R672" s="22"/>
      <c r="S672" s="22"/>
      <c r="T672" s="22"/>
      <c r="U672" s="22"/>
      <c r="V672" s="22"/>
      <c r="W672" s="22"/>
      <c r="X672" s="22"/>
      <c r="Y672" s="22"/>
      <c r="Z672" s="22"/>
      <c r="AA672" s="22">
        <v>50797.711864406781</v>
      </c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>
        <v>220334.63559322036</v>
      </c>
    </row>
    <row r="673" spans="1:44" x14ac:dyDescent="0.35">
      <c r="A673" s="22" t="s">
        <v>0</v>
      </c>
      <c r="B673" s="22">
        <v>739</v>
      </c>
      <c r="C673" s="22" t="s">
        <v>677</v>
      </c>
      <c r="D673" s="22" t="s">
        <v>167</v>
      </c>
      <c r="E673" s="22"/>
      <c r="F673" s="22"/>
      <c r="G673" s="22"/>
      <c r="H673" s="22"/>
      <c r="I673" s="22"/>
      <c r="J673" s="22"/>
      <c r="K673" s="22"/>
      <c r="L673" s="22"/>
      <c r="M673" s="22"/>
      <c r="N673" s="22">
        <v>137045.10169491524</v>
      </c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>
        <v>34681.322033898308</v>
      </c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>
        <v>171726.42372881356</v>
      </c>
    </row>
    <row r="674" spans="1:44" x14ac:dyDescent="0.35">
      <c r="A674" s="22" t="s">
        <v>0</v>
      </c>
      <c r="B674" s="22">
        <v>746</v>
      </c>
      <c r="C674" s="22" t="s">
        <v>687</v>
      </c>
      <c r="D674" s="22" t="s">
        <v>167</v>
      </c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>
        <v>77313.254237288143</v>
      </c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>
        <v>77313.254237288143</v>
      </c>
    </row>
    <row r="675" spans="1:44" x14ac:dyDescent="0.35">
      <c r="A675" s="22" t="s">
        <v>54</v>
      </c>
      <c r="B675" s="22">
        <v>1</v>
      </c>
      <c r="C675" s="22" t="s">
        <v>154</v>
      </c>
      <c r="D675" s="22" t="s">
        <v>167</v>
      </c>
      <c r="E675" s="22"/>
      <c r="F675" s="22"/>
      <c r="G675" s="22"/>
      <c r="H675" s="22"/>
      <c r="I675" s="22"/>
      <c r="J675" s="22"/>
      <c r="K675" s="22">
        <v>1647095.9322033902</v>
      </c>
      <c r="L675" s="22"/>
      <c r="M675" s="22"/>
      <c r="N675" s="22"/>
      <c r="O675" s="22"/>
      <c r="P675" s="22"/>
      <c r="Q675" s="22"/>
      <c r="R675" s="22"/>
      <c r="S675" s="22"/>
      <c r="T675" s="22"/>
      <c r="U675" s="22">
        <v>1077224.0338983051</v>
      </c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>
        <v>2724319.9661016958</v>
      </c>
    </row>
    <row r="676" spans="1:44" x14ac:dyDescent="0.35">
      <c r="A676" s="22" t="s">
        <v>54</v>
      </c>
      <c r="B676" s="22">
        <v>9</v>
      </c>
      <c r="C676" s="22" t="s">
        <v>153</v>
      </c>
      <c r="D676" s="22" t="s">
        <v>154</v>
      </c>
      <c r="E676" s="22"/>
      <c r="F676" s="22"/>
      <c r="G676" s="22"/>
      <c r="H676" s="22"/>
      <c r="I676" s="22"/>
      <c r="J676" s="22"/>
      <c r="K676" s="22"/>
      <c r="L676" s="22"/>
      <c r="M676" s="22">
        <v>16079.552542372881</v>
      </c>
      <c r="N676" s="22"/>
      <c r="O676" s="22"/>
      <c r="P676" s="22"/>
      <c r="Q676" s="22"/>
      <c r="R676" s="22"/>
      <c r="S676" s="22"/>
      <c r="T676" s="22"/>
      <c r="U676" s="22">
        <v>19771.322033898305</v>
      </c>
      <c r="V676" s="22">
        <v>12843.966101694918</v>
      </c>
      <c r="W676" s="22"/>
      <c r="X676" s="22"/>
      <c r="Y676" s="22"/>
      <c r="Z676" s="22">
        <v>13180.881355932204</v>
      </c>
      <c r="AA676" s="22">
        <v>14369.227118644068</v>
      </c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>
        <v>76244.94915254238</v>
      </c>
    </row>
    <row r="677" spans="1:44" x14ac:dyDescent="0.35">
      <c r="A677" s="22" t="s">
        <v>54</v>
      </c>
      <c r="B677" s="22">
        <v>10</v>
      </c>
      <c r="C677" s="22" t="s">
        <v>418</v>
      </c>
      <c r="D677" s="22" t="s">
        <v>154</v>
      </c>
      <c r="E677" s="22"/>
      <c r="F677" s="22"/>
      <c r="G677" s="22"/>
      <c r="H677" s="22"/>
      <c r="I677" s="22"/>
      <c r="J677" s="22"/>
      <c r="K677" s="22"/>
      <c r="L677" s="22"/>
      <c r="M677" s="22">
        <v>10146.325423728813</v>
      </c>
      <c r="N677" s="22"/>
      <c r="O677" s="22"/>
      <c r="P677" s="22"/>
      <c r="Q677" s="22"/>
      <c r="R677" s="22"/>
      <c r="S677" s="22"/>
      <c r="T677" s="22"/>
      <c r="U677" s="22">
        <v>6590.4406779661022</v>
      </c>
      <c r="V677" s="22"/>
      <c r="W677" s="22"/>
      <c r="X677" s="22"/>
      <c r="Y677" s="22"/>
      <c r="Z677" s="22"/>
      <c r="AA677" s="22">
        <v>7445.4610169491534</v>
      </c>
      <c r="AB677" s="22"/>
      <c r="AC677" s="22"/>
      <c r="AD677" s="22"/>
      <c r="AE677" s="22"/>
      <c r="AF677" s="22"/>
      <c r="AG677" s="22"/>
      <c r="AH677" s="22"/>
      <c r="AI677" s="22"/>
      <c r="AJ677" s="22">
        <v>16079.552542372881</v>
      </c>
      <c r="AK677" s="22"/>
      <c r="AL677" s="22"/>
      <c r="AM677" s="22"/>
      <c r="AN677" s="22"/>
      <c r="AO677" s="22"/>
      <c r="AP677" s="22"/>
      <c r="AQ677" s="22"/>
      <c r="AR677" s="22">
        <v>40261.779661016946</v>
      </c>
    </row>
    <row r="678" spans="1:44" x14ac:dyDescent="0.35">
      <c r="A678" s="22" t="s">
        <v>54</v>
      </c>
      <c r="B678" s="22">
        <v>12</v>
      </c>
      <c r="C678" s="22" t="s">
        <v>595</v>
      </c>
      <c r="D678" s="22" t="s">
        <v>154</v>
      </c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>
        <v>25786.830508474584</v>
      </c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>
        <v>25786.830508474584</v>
      </c>
    </row>
    <row r="679" spans="1:44" x14ac:dyDescent="0.35">
      <c r="A679" s="22" t="s">
        <v>54</v>
      </c>
      <c r="B679" s="22">
        <v>14</v>
      </c>
      <c r="C679" s="22" t="s">
        <v>155</v>
      </c>
      <c r="D679" s="22" t="s">
        <v>154</v>
      </c>
      <c r="E679" s="22"/>
      <c r="F679" s="22"/>
      <c r="G679" s="22"/>
      <c r="H679" s="22"/>
      <c r="I679" s="22"/>
      <c r="J679" s="22"/>
      <c r="K679" s="22"/>
      <c r="L679" s="22"/>
      <c r="M679" s="22">
        <v>83411.071186440677</v>
      </c>
      <c r="N679" s="22"/>
      <c r="O679" s="22"/>
      <c r="P679" s="22"/>
      <c r="Q679" s="22"/>
      <c r="R679" s="22"/>
      <c r="S679" s="22"/>
      <c r="T679" s="22"/>
      <c r="U679" s="22">
        <v>19771.322033898305</v>
      </c>
      <c r="V679" s="22"/>
      <c r="W679" s="22"/>
      <c r="X679" s="22"/>
      <c r="Y679" s="22">
        <v>98072.776271186449</v>
      </c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>
        <v>201255.16949152545</v>
      </c>
    </row>
    <row r="680" spans="1:44" x14ac:dyDescent="0.35">
      <c r="A680" s="22" t="s">
        <v>54</v>
      </c>
      <c r="B680" s="22">
        <v>15</v>
      </c>
      <c r="C680" s="22" t="s">
        <v>596</v>
      </c>
      <c r="D680" s="22" t="s">
        <v>154</v>
      </c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>
        <v>38254.779661016961</v>
      </c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>
        <v>38254.779661016961</v>
      </c>
    </row>
    <row r="681" spans="1:44" x14ac:dyDescent="0.35">
      <c r="A681" s="22" t="s">
        <v>54</v>
      </c>
      <c r="B681" s="22">
        <v>16</v>
      </c>
      <c r="C681" s="22" t="s">
        <v>4</v>
      </c>
      <c r="D681" s="22" t="s">
        <v>154</v>
      </c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>
        <v>84174.288135593233</v>
      </c>
      <c r="V681" s="22"/>
      <c r="W681" s="22"/>
      <c r="X681" s="22"/>
      <c r="Y681" s="22">
        <v>24050.338983050849</v>
      </c>
      <c r="Z681" s="22"/>
      <c r="AA681" s="22">
        <v>27131.47457627119</v>
      </c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>
        <v>135356.10169491527</v>
      </c>
    </row>
    <row r="682" spans="1:44" x14ac:dyDescent="0.35">
      <c r="A682" s="22" t="s">
        <v>54</v>
      </c>
      <c r="B682" s="22">
        <v>17</v>
      </c>
      <c r="C682" s="22" t="s">
        <v>597</v>
      </c>
      <c r="D682" s="22" t="s">
        <v>154</v>
      </c>
      <c r="E682" s="22"/>
      <c r="F682" s="22"/>
      <c r="G682" s="22"/>
      <c r="H682" s="22"/>
      <c r="I682" s="22"/>
      <c r="J682" s="22"/>
      <c r="K682" s="22">
        <v>58316.542372881369</v>
      </c>
      <c r="L682" s="22"/>
      <c r="M682" s="22"/>
      <c r="N682" s="22"/>
      <c r="O682" s="22"/>
      <c r="P682" s="22"/>
      <c r="Q682" s="22"/>
      <c r="R682" s="22">
        <v>111595.69491525425</v>
      </c>
      <c r="S682" s="22"/>
      <c r="T682" s="22"/>
      <c r="U682" s="22"/>
      <c r="V682" s="22"/>
      <c r="W682" s="22"/>
      <c r="X682" s="22"/>
      <c r="Y682" s="22">
        <v>51648.576271186437</v>
      </c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>
        <v>221560.81355932206</v>
      </c>
    </row>
    <row r="683" spans="1:44" x14ac:dyDescent="0.35">
      <c r="A683" s="22" t="s">
        <v>54</v>
      </c>
      <c r="B683" s="22">
        <v>22</v>
      </c>
      <c r="C683" s="22" t="s">
        <v>712</v>
      </c>
      <c r="D683" s="22" t="s">
        <v>154</v>
      </c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>
        <v>14163.127118644068</v>
      </c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>
        <v>14163.127118644068</v>
      </c>
    </row>
    <row r="684" spans="1:44" x14ac:dyDescent="0.35">
      <c r="A684" s="22" t="s">
        <v>54</v>
      </c>
      <c r="B684" s="22">
        <v>109</v>
      </c>
      <c r="C684" s="22" t="s">
        <v>171</v>
      </c>
      <c r="D684" s="22" t="s">
        <v>154</v>
      </c>
      <c r="E684" s="22"/>
      <c r="F684" s="22"/>
      <c r="G684" s="22"/>
      <c r="H684" s="22"/>
      <c r="I684" s="22"/>
      <c r="J684" s="22"/>
      <c r="K684" s="22">
        <v>50339.186440677964</v>
      </c>
      <c r="L684" s="22"/>
      <c r="M684" s="22"/>
      <c r="N684" s="22">
        <v>96659.974576271197</v>
      </c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>
        <v>59949.057627118636</v>
      </c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>
        <v>206948.21864406782</v>
      </c>
    </row>
    <row r="685" spans="1:44" x14ac:dyDescent="0.35">
      <c r="A685" s="22" t="s">
        <v>54</v>
      </c>
      <c r="B685" s="22">
        <v>223</v>
      </c>
      <c r="C685" s="22" t="s">
        <v>598</v>
      </c>
      <c r="D685" s="22" t="s">
        <v>154</v>
      </c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>
        <v>27995.979661016951</v>
      </c>
      <c r="W685" s="22"/>
      <c r="X685" s="22"/>
      <c r="Y685" s="22"/>
      <c r="Z685" s="22"/>
      <c r="AA685" s="22">
        <v>20365.322033898308</v>
      </c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>
        <v>48361.301694915266</v>
      </c>
    </row>
    <row r="686" spans="1:44" x14ac:dyDescent="0.35">
      <c r="A686" s="22" t="s">
        <v>54</v>
      </c>
      <c r="B686" s="22">
        <v>487</v>
      </c>
      <c r="C686" s="22" t="s">
        <v>599</v>
      </c>
      <c r="D686" s="22" t="s">
        <v>154</v>
      </c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>
        <v>30178.454237288137</v>
      </c>
      <c r="V686" s="22"/>
      <c r="W686" s="22"/>
      <c r="X686" s="22"/>
      <c r="Y686" s="22"/>
      <c r="Z686" s="22">
        <v>16476.101694915254</v>
      </c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>
        <v>16476.101694915254</v>
      </c>
      <c r="AP686" s="22"/>
      <c r="AQ686" s="22"/>
      <c r="AR686" s="22">
        <v>63130.65762711865</v>
      </c>
    </row>
    <row r="687" spans="1:44" x14ac:dyDescent="0.35">
      <c r="A687" s="22" t="s">
        <v>54</v>
      </c>
      <c r="B687" s="22">
        <v>488</v>
      </c>
      <c r="C687" s="22" t="s">
        <v>600</v>
      </c>
      <c r="D687" s="22" t="s">
        <v>154</v>
      </c>
      <c r="E687" s="22"/>
      <c r="F687" s="22"/>
      <c r="G687" s="22"/>
      <c r="H687" s="22"/>
      <c r="I687" s="22"/>
      <c r="J687" s="22"/>
      <c r="K687" s="22">
        <v>14633.654237288136</v>
      </c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>
        <v>14633.654237288136</v>
      </c>
    </row>
    <row r="688" spans="1:44" x14ac:dyDescent="0.35">
      <c r="A688" s="22" t="s">
        <v>54</v>
      </c>
      <c r="B688" s="22">
        <v>644</v>
      </c>
      <c r="C688" s="22" t="s">
        <v>593</v>
      </c>
      <c r="D688" s="22" t="s">
        <v>154</v>
      </c>
      <c r="E688" s="22"/>
      <c r="F688" s="22"/>
      <c r="G688" s="22"/>
      <c r="H688" s="22"/>
      <c r="I688" s="22"/>
      <c r="J688" s="22"/>
      <c r="K688" s="22"/>
      <c r="L688" s="22"/>
      <c r="M688" s="22">
        <v>48211.881355932208</v>
      </c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>
        <v>87138.084745762724</v>
      </c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>
        <v>135349.96610169494</v>
      </c>
    </row>
    <row r="689" spans="1:44" x14ac:dyDescent="0.35">
      <c r="A689" s="22" t="s">
        <v>54</v>
      </c>
      <c r="B689" s="22">
        <v>721</v>
      </c>
      <c r="C689" s="22" t="s">
        <v>601</v>
      </c>
      <c r="D689" s="22" t="s">
        <v>691</v>
      </c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>
        <v>11529.864406779661</v>
      </c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>
        <v>11529.864406779661</v>
      </c>
    </row>
    <row r="690" spans="1:44" x14ac:dyDescent="0.35">
      <c r="A690" s="22" t="s">
        <v>54</v>
      </c>
      <c r="B690" s="22">
        <v>722</v>
      </c>
      <c r="C690" s="22" t="s">
        <v>602</v>
      </c>
      <c r="D690" s="22" t="s">
        <v>691</v>
      </c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>
        <v>19962.406779661022</v>
      </c>
      <c r="S690" s="22"/>
      <c r="T690" s="22"/>
      <c r="U690" s="22"/>
      <c r="V690" s="22"/>
      <c r="W690" s="22"/>
      <c r="X690" s="22"/>
      <c r="Y690" s="22"/>
      <c r="Z690" s="22">
        <v>19962.406779661018</v>
      </c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>
        <v>12500.440677966102</v>
      </c>
      <c r="AM690" s="22"/>
      <c r="AN690" s="22"/>
      <c r="AO690" s="22"/>
      <c r="AP690" s="22"/>
      <c r="AQ690" s="22"/>
      <c r="AR690" s="22">
        <v>52425.254237288158</v>
      </c>
    </row>
    <row r="691" spans="1:44" x14ac:dyDescent="0.35">
      <c r="A691" s="22" t="s">
        <v>16</v>
      </c>
      <c r="B691" s="22">
        <v>28</v>
      </c>
      <c r="C691" s="22" t="s">
        <v>274</v>
      </c>
      <c r="D691" s="22" t="s">
        <v>168</v>
      </c>
      <c r="E691" s="22"/>
      <c r="F691" s="22"/>
      <c r="G691" s="22"/>
      <c r="H691" s="22"/>
      <c r="I691" s="22"/>
      <c r="J691" s="22">
        <v>145632.40677966102</v>
      </c>
      <c r="K691" s="22"/>
      <c r="L691" s="22"/>
      <c r="M691" s="22"/>
      <c r="N691" s="22">
        <v>136199.59322033901</v>
      </c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>
        <v>281832.00000000006</v>
      </c>
    </row>
    <row r="692" spans="1:44" x14ac:dyDescent="0.35">
      <c r="A692" s="22" t="s">
        <v>16</v>
      </c>
      <c r="B692" s="22">
        <v>29</v>
      </c>
      <c r="C692" s="22" t="s">
        <v>208</v>
      </c>
      <c r="D692" s="22" t="s">
        <v>168</v>
      </c>
      <c r="E692" s="22"/>
      <c r="F692" s="22"/>
      <c r="G692" s="22"/>
      <c r="H692" s="22"/>
      <c r="I692" s="22"/>
      <c r="J692" s="22"/>
      <c r="K692" s="22"/>
      <c r="L692" s="22"/>
      <c r="M692" s="22"/>
      <c r="N692" s="22">
        <v>68966.847457627126</v>
      </c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>
        <v>78924.406779661032</v>
      </c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>
        <v>147891.25423728811</v>
      </c>
    </row>
    <row r="693" spans="1:44" x14ac:dyDescent="0.35">
      <c r="A693" s="22" t="s">
        <v>16</v>
      </c>
      <c r="B693" s="22">
        <v>32</v>
      </c>
      <c r="C693" s="22" t="s">
        <v>21</v>
      </c>
      <c r="D693" s="22" t="s">
        <v>168</v>
      </c>
      <c r="E693" s="22"/>
      <c r="F693" s="22"/>
      <c r="G693" s="22"/>
      <c r="H693" s="22"/>
      <c r="I693" s="22"/>
      <c r="J693" s="22"/>
      <c r="K693" s="22"/>
      <c r="L693" s="22"/>
      <c r="M693" s="22"/>
      <c r="N693" s="22">
        <v>113051.18644067796</v>
      </c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>
        <v>52721.898305084746</v>
      </c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>
        <v>165773.08474576272</v>
      </c>
    </row>
    <row r="694" spans="1:44" x14ac:dyDescent="0.35">
      <c r="A694" s="22" t="s">
        <v>16</v>
      </c>
      <c r="B694" s="22">
        <v>119</v>
      </c>
      <c r="C694" s="22" t="s">
        <v>292</v>
      </c>
      <c r="D694" s="22" t="s">
        <v>331</v>
      </c>
      <c r="E694" s="22"/>
      <c r="F694" s="22"/>
      <c r="G694" s="22"/>
      <c r="H694" s="22"/>
      <c r="I694" s="22"/>
      <c r="J694" s="22"/>
      <c r="K694" s="22"/>
      <c r="L694" s="22"/>
      <c r="M694" s="22"/>
      <c r="N694" s="22">
        <v>31115.389830508473</v>
      </c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>
        <v>41918.644067796609</v>
      </c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>
        <v>73034.03389830509</v>
      </c>
    </row>
    <row r="695" spans="1:44" x14ac:dyDescent="0.35">
      <c r="A695" s="22" t="s">
        <v>16</v>
      </c>
      <c r="B695" s="22">
        <v>122</v>
      </c>
      <c r="C695" s="22" t="s">
        <v>286</v>
      </c>
      <c r="D695" s="22" t="s">
        <v>168</v>
      </c>
      <c r="E695" s="22"/>
      <c r="F695" s="22"/>
      <c r="G695" s="22"/>
      <c r="H695" s="22"/>
      <c r="I695" s="22"/>
      <c r="J695" s="22">
        <v>98649.152542372874</v>
      </c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>
        <v>149066.44067796611</v>
      </c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>
        <v>247715.59322033904</v>
      </c>
    </row>
    <row r="696" spans="1:44" x14ac:dyDescent="0.35">
      <c r="A696" s="22" t="s">
        <v>16</v>
      </c>
      <c r="B696" s="22">
        <v>239</v>
      </c>
      <c r="C696" s="22" t="s">
        <v>273</v>
      </c>
      <c r="D696" s="22" t="s">
        <v>168</v>
      </c>
      <c r="E696" s="22"/>
      <c r="F696" s="22"/>
      <c r="G696" s="22"/>
      <c r="H696" s="22"/>
      <c r="I696" s="22"/>
      <c r="J696" s="22">
        <v>33538.983050847455</v>
      </c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>
        <v>27008.237288135591</v>
      </c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>
        <v>60547.220338983054</v>
      </c>
    </row>
    <row r="697" spans="1:44" x14ac:dyDescent="0.35">
      <c r="A697" s="22" t="s">
        <v>16</v>
      </c>
      <c r="B697" s="22">
        <v>406</v>
      </c>
      <c r="C697" s="22" t="s">
        <v>293</v>
      </c>
      <c r="D697" s="22" t="s">
        <v>331</v>
      </c>
      <c r="E697" s="22"/>
      <c r="F697" s="22"/>
      <c r="G697" s="22"/>
      <c r="H697" s="22"/>
      <c r="I697" s="22"/>
      <c r="J697" s="22"/>
      <c r="K697" s="22"/>
      <c r="L697" s="22"/>
      <c r="M697" s="22"/>
      <c r="N697" s="22">
        <v>24525.152542372882</v>
      </c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>
        <v>20827.322033898305</v>
      </c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>
        <v>45352.47457627119</v>
      </c>
    </row>
    <row r="698" spans="1:44" x14ac:dyDescent="0.35">
      <c r="A698" s="22" t="s">
        <v>16</v>
      </c>
      <c r="B698" s="22">
        <v>409</v>
      </c>
      <c r="C698" s="22" t="s">
        <v>386</v>
      </c>
      <c r="D698" s="22" t="s">
        <v>331</v>
      </c>
      <c r="E698" s="22"/>
      <c r="F698" s="22"/>
      <c r="G698" s="22"/>
      <c r="H698" s="22"/>
      <c r="I698" s="22"/>
      <c r="J698" s="22"/>
      <c r="K698" s="22"/>
      <c r="L698" s="22"/>
      <c r="M698" s="22"/>
      <c r="N698" s="22">
        <v>32951.186440677964</v>
      </c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>
        <v>32951.186440677964</v>
      </c>
    </row>
    <row r="699" spans="1:44" x14ac:dyDescent="0.35">
      <c r="A699" s="22" t="s">
        <v>16</v>
      </c>
      <c r="B699" s="22">
        <v>410</v>
      </c>
      <c r="C699" s="22" t="s">
        <v>168</v>
      </c>
      <c r="D699" s="22" t="s">
        <v>167</v>
      </c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>
        <v>112618.64406779662</v>
      </c>
      <c r="AD699" s="22">
        <v>3391411.9322033902</v>
      </c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>
        <v>3504030.576271187</v>
      </c>
    </row>
    <row r="700" spans="1:44" x14ac:dyDescent="0.35">
      <c r="A700" s="22" t="s">
        <v>16</v>
      </c>
      <c r="B700" s="22">
        <v>411</v>
      </c>
      <c r="C700" s="22" t="s">
        <v>277</v>
      </c>
      <c r="D700" s="22" t="s">
        <v>331</v>
      </c>
      <c r="E700" s="22"/>
      <c r="F700" s="22"/>
      <c r="G700" s="22"/>
      <c r="H700" s="22"/>
      <c r="I700" s="22"/>
      <c r="J700" s="22"/>
      <c r="K700" s="22"/>
      <c r="L700" s="22"/>
      <c r="M700" s="22"/>
      <c r="N700" s="22">
        <v>54029.491525423728</v>
      </c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>
        <v>105430.98305084746</v>
      </c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>
        <v>159460.4745762712</v>
      </c>
    </row>
    <row r="701" spans="1:44" x14ac:dyDescent="0.35">
      <c r="A701" s="22" t="s">
        <v>16</v>
      </c>
      <c r="B701" s="22">
        <v>479</v>
      </c>
      <c r="C701" s="22" t="s">
        <v>24</v>
      </c>
      <c r="D701" s="22" t="s">
        <v>674</v>
      </c>
      <c r="E701" s="22"/>
      <c r="F701" s="22"/>
      <c r="G701" s="22"/>
      <c r="H701" s="22"/>
      <c r="I701" s="22"/>
      <c r="J701" s="22"/>
      <c r="K701" s="22"/>
      <c r="L701" s="22"/>
      <c r="M701" s="22"/>
      <c r="N701" s="22">
        <v>236887.42372881359</v>
      </c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>
        <v>236887.42372881359</v>
      </c>
    </row>
    <row r="702" spans="1:44" x14ac:dyDescent="0.35">
      <c r="A702" s="22" t="s">
        <v>16</v>
      </c>
      <c r="B702" s="22">
        <v>485</v>
      </c>
      <c r="C702" s="22" t="s">
        <v>370</v>
      </c>
      <c r="D702" s="22" t="s">
        <v>168</v>
      </c>
      <c r="E702" s="22"/>
      <c r="F702" s="22"/>
      <c r="G702" s="22"/>
      <c r="H702" s="22"/>
      <c r="I702" s="22"/>
      <c r="J702" s="22"/>
      <c r="K702" s="22"/>
      <c r="L702" s="22"/>
      <c r="M702" s="22"/>
      <c r="N702" s="22">
        <v>659023.7288135594</v>
      </c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>
        <v>659023.7288135594</v>
      </c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>
        <v>1318047.4576271188</v>
      </c>
    </row>
    <row r="703" spans="1:44" x14ac:dyDescent="0.35">
      <c r="A703" s="22" t="s">
        <v>16</v>
      </c>
      <c r="B703" s="22">
        <v>504</v>
      </c>
      <c r="C703" s="22" t="s">
        <v>222</v>
      </c>
      <c r="D703" s="22" t="s">
        <v>168</v>
      </c>
      <c r="E703" s="22"/>
      <c r="F703" s="22"/>
      <c r="G703" s="22"/>
      <c r="H703" s="22"/>
      <c r="I703" s="22"/>
      <c r="J703" s="22">
        <v>158165.69491525425</v>
      </c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>
        <v>158165.69491525425</v>
      </c>
    </row>
    <row r="704" spans="1:44" x14ac:dyDescent="0.35">
      <c r="A704" s="22" t="s">
        <v>16</v>
      </c>
      <c r="B704" s="22">
        <v>537</v>
      </c>
      <c r="C704" s="22" t="s">
        <v>385</v>
      </c>
      <c r="D704" s="22" t="s">
        <v>168</v>
      </c>
      <c r="E704" s="22"/>
      <c r="F704" s="22"/>
      <c r="G704" s="22"/>
      <c r="H704" s="22"/>
      <c r="I704" s="22"/>
      <c r="J704" s="22">
        <v>66549.559322033892</v>
      </c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>
        <v>66549.559322033892</v>
      </c>
    </row>
    <row r="705" spans="1:44" x14ac:dyDescent="0.35">
      <c r="A705" s="22" t="s">
        <v>16</v>
      </c>
      <c r="B705" s="22">
        <v>540</v>
      </c>
      <c r="C705" s="22" t="s">
        <v>291</v>
      </c>
      <c r="D705" s="22" t="s">
        <v>168</v>
      </c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>
        <v>8373.1525423728817</v>
      </c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>
        <v>8373.1525423728817</v>
      </c>
    </row>
    <row r="706" spans="1:44" x14ac:dyDescent="0.35">
      <c r="A706" s="22" t="s">
        <v>16</v>
      </c>
      <c r="B706" s="22">
        <v>559</v>
      </c>
      <c r="C706" s="22" t="s">
        <v>22</v>
      </c>
      <c r="D706" s="22" t="s">
        <v>168</v>
      </c>
      <c r="E706" s="22"/>
      <c r="F706" s="22"/>
      <c r="G706" s="22"/>
      <c r="H706" s="22"/>
      <c r="I706" s="22"/>
      <c r="J706" s="22"/>
      <c r="K706" s="22"/>
      <c r="L706" s="22"/>
      <c r="M706" s="22"/>
      <c r="N706" s="22">
        <v>101244.20338983051</v>
      </c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>
        <v>95974.576271186437</v>
      </c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>
        <v>197218.77966101698</v>
      </c>
    </row>
    <row r="707" spans="1:44" x14ac:dyDescent="0.35">
      <c r="A707" s="22" t="s">
        <v>16</v>
      </c>
      <c r="B707" s="22">
        <v>595</v>
      </c>
      <c r="C707" s="22" t="s">
        <v>184</v>
      </c>
      <c r="D707" s="22" t="s">
        <v>674</v>
      </c>
      <c r="E707" s="22"/>
      <c r="F707" s="22"/>
      <c r="G707" s="22"/>
      <c r="H707" s="22"/>
      <c r="I707" s="22"/>
      <c r="J707" s="22"/>
      <c r="K707" s="22"/>
      <c r="L707" s="22"/>
      <c r="M707" s="22">
        <v>88842.915254237276</v>
      </c>
      <c r="N707" s="22">
        <v>16947.915254237287</v>
      </c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>
        <v>49620.016949152545</v>
      </c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>
        <v>155410.84745762713</v>
      </c>
    </row>
    <row r="708" spans="1:44" x14ac:dyDescent="0.35">
      <c r="A708" s="22" t="s">
        <v>16</v>
      </c>
      <c r="B708" s="22">
        <v>645</v>
      </c>
      <c r="C708" s="22" t="s">
        <v>553</v>
      </c>
      <c r="D708" s="22" t="s">
        <v>331</v>
      </c>
      <c r="E708" s="22"/>
      <c r="F708" s="22"/>
      <c r="G708" s="22"/>
      <c r="H708" s="22"/>
      <c r="I708" s="22"/>
      <c r="J708" s="22"/>
      <c r="K708" s="22"/>
      <c r="L708" s="22"/>
      <c r="M708" s="22"/>
      <c r="N708" s="22">
        <v>23719.525423728817</v>
      </c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>
        <v>23719.525423728817</v>
      </c>
    </row>
    <row r="709" spans="1:44" x14ac:dyDescent="0.35">
      <c r="A709" s="22" t="s">
        <v>16</v>
      </c>
      <c r="B709" s="22">
        <v>656</v>
      </c>
      <c r="C709" s="22" t="s">
        <v>543</v>
      </c>
      <c r="D709" s="22" t="s">
        <v>623</v>
      </c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>
        <v>7131.6610169491532</v>
      </c>
      <c r="V709" s="22"/>
      <c r="W709" s="22"/>
      <c r="X709" s="22"/>
      <c r="Y709" s="22"/>
      <c r="Z709" s="22"/>
      <c r="AA709" s="22">
        <v>124435.32203389832</v>
      </c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>
        <v>131566.98305084748</v>
      </c>
    </row>
    <row r="710" spans="1:44" x14ac:dyDescent="0.35">
      <c r="A710" s="22" t="s">
        <v>16</v>
      </c>
      <c r="B710" s="22">
        <v>673</v>
      </c>
      <c r="C710" s="22" t="s">
        <v>569</v>
      </c>
      <c r="D710" s="22" t="s">
        <v>623</v>
      </c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>
        <v>52017.830508474581</v>
      </c>
      <c r="V710" s="22"/>
      <c r="W710" s="22"/>
      <c r="X710" s="22"/>
      <c r="Y710" s="22"/>
      <c r="Z710" s="22"/>
      <c r="AA710" s="22">
        <v>51916.271186440674</v>
      </c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>
        <v>103934.10169491527</v>
      </c>
    </row>
    <row r="711" spans="1:44" x14ac:dyDescent="0.35">
      <c r="A711" s="22" t="s">
        <v>16</v>
      </c>
      <c r="B711" s="22">
        <v>727</v>
      </c>
      <c r="C711" s="22" t="s">
        <v>674</v>
      </c>
      <c r="D711" s="22" t="s">
        <v>167</v>
      </c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>
        <v>88058.372881355928</v>
      </c>
      <c r="V711" s="22"/>
      <c r="W711" s="22"/>
      <c r="X711" s="22"/>
      <c r="Y711" s="22"/>
      <c r="Z711" s="22"/>
      <c r="AA711" s="22"/>
      <c r="AB711" s="22"/>
      <c r="AC711" s="22">
        <v>84773.991525423728</v>
      </c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>
        <v>20432.076271186441</v>
      </c>
      <c r="AR711" s="22">
        <v>193264.44067796611</v>
      </c>
    </row>
    <row r="712" spans="1:44" x14ac:dyDescent="0.35">
      <c r="A712" s="22" t="s">
        <v>42</v>
      </c>
      <c r="B712" s="22">
        <v>199</v>
      </c>
      <c r="C712" s="22" t="s">
        <v>329</v>
      </c>
      <c r="D712" s="22" t="s">
        <v>164</v>
      </c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>
        <v>13180.474576271186</v>
      </c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>
        <v>13180.474576271186</v>
      </c>
    </row>
    <row r="713" spans="1:44" x14ac:dyDescent="0.35">
      <c r="A713" s="22" t="s">
        <v>42</v>
      </c>
      <c r="B713" s="22">
        <v>202</v>
      </c>
      <c r="C713" s="22" t="s">
        <v>335</v>
      </c>
      <c r="D713" s="22" t="s">
        <v>280</v>
      </c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>
        <v>35526.610169491527</v>
      </c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>
        <v>35526.610169491527</v>
      </c>
    </row>
    <row r="714" spans="1:44" x14ac:dyDescent="0.35">
      <c r="A714" s="22" t="s">
        <v>42</v>
      </c>
      <c r="B714" s="22">
        <v>214</v>
      </c>
      <c r="C714" s="22" t="s">
        <v>279</v>
      </c>
      <c r="D714" s="22" t="s">
        <v>280</v>
      </c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>
        <v>43153.525423728825</v>
      </c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>
        <v>43153.525423728825</v>
      </c>
    </row>
    <row r="715" spans="1:44" x14ac:dyDescent="0.35">
      <c r="A715" s="22" t="s">
        <v>42</v>
      </c>
      <c r="B715" s="22">
        <v>365</v>
      </c>
      <c r="C715" s="22" t="s">
        <v>164</v>
      </c>
      <c r="D715" s="22" t="s">
        <v>167</v>
      </c>
      <c r="E715" s="22"/>
      <c r="F715" s="22"/>
      <c r="G715" s="22"/>
      <c r="H715" s="22"/>
      <c r="I715" s="22"/>
      <c r="J715" s="22"/>
      <c r="K715" s="22"/>
      <c r="L715" s="22"/>
      <c r="M715" s="22"/>
      <c r="N715" s="22">
        <v>94473.898305084746</v>
      </c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>
        <v>44129.08474576271</v>
      </c>
      <c r="Z715" s="22">
        <v>103491.66101694915</v>
      </c>
      <c r="AA715" s="22">
        <v>382473.45762711868</v>
      </c>
      <c r="AB715" s="22"/>
      <c r="AC715" s="22"/>
      <c r="AD715" s="22">
        <v>46712.593220338982</v>
      </c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>
        <v>45579.457627118645</v>
      </c>
      <c r="AR715" s="22">
        <v>716860.1525423727</v>
      </c>
    </row>
    <row r="716" spans="1:44" x14ac:dyDescent="0.35">
      <c r="A716" s="22" t="s">
        <v>42</v>
      </c>
      <c r="B716" s="22">
        <v>386</v>
      </c>
      <c r="C716" s="22" t="s">
        <v>280</v>
      </c>
      <c r="D716" s="22" t="s">
        <v>167</v>
      </c>
      <c r="E716" s="22"/>
      <c r="F716" s="22"/>
      <c r="G716" s="22"/>
      <c r="H716" s="22"/>
      <c r="I716" s="22"/>
      <c r="J716" s="22"/>
      <c r="K716" s="22"/>
      <c r="L716" s="22"/>
      <c r="M716" s="22"/>
      <c r="N716" s="22">
        <v>57097.872881355936</v>
      </c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>
        <v>41888.381355932208</v>
      </c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>
        <v>98986.254237288143</v>
      </c>
    </row>
    <row r="717" spans="1:44" x14ac:dyDescent="0.35">
      <c r="A717" s="22" t="s">
        <v>42</v>
      </c>
      <c r="B717" s="22">
        <v>391</v>
      </c>
      <c r="C717" s="22" t="s">
        <v>183</v>
      </c>
      <c r="D717" s="22" t="s">
        <v>164</v>
      </c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>
        <v>42594.110169491527</v>
      </c>
      <c r="AB717" s="22">
        <v>792.40677966101691</v>
      </c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>
        <v>43386.516949152545</v>
      </c>
    </row>
    <row r="718" spans="1:44" x14ac:dyDescent="0.35">
      <c r="A718" s="22" t="s">
        <v>42</v>
      </c>
      <c r="B718" s="22">
        <v>455</v>
      </c>
      <c r="C718" s="22" t="s">
        <v>559</v>
      </c>
      <c r="D718" s="22" t="s">
        <v>164</v>
      </c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>
        <v>12652.194915254238</v>
      </c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>
        <v>12652.194915254238</v>
      </c>
    </row>
    <row r="719" spans="1:44" x14ac:dyDescent="0.35">
      <c r="A719" s="22" t="s">
        <v>42</v>
      </c>
      <c r="B719" s="22">
        <v>460</v>
      </c>
      <c r="C719" s="22" t="s">
        <v>71</v>
      </c>
      <c r="D719" s="22" t="s">
        <v>164</v>
      </c>
      <c r="E719" s="22"/>
      <c r="F719" s="22"/>
      <c r="G719" s="22"/>
      <c r="H719" s="22"/>
      <c r="I719" s="22"/>
      <c r="J719" s="22"/>
      <c r="K719" s="22"/>
      <c r="L719" s="22">
        <v>14714.245762711864</v>
      </c>
      <c r="M719" s="22"/>
      <c r="N719" s="22">
        <v>25705.805084745763</v>
      </c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>
        <v>32021.779661016946</v>
      </c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>
        <v>72441.830508474595</v>
      </c>
    </row>
    <row r="720" spans="1:44" x14ac:dyDescent="0.35">
      <c r="A720" s="22" t="s">
        <v>42</v>
      </c>
      <c r="B720" s="22">
        <v>463</v>
      </c>
      <c r="C720" s="22" t="s">
        <v>562</v>
      </c>
      <c r="D720" s="22" t="s">
        <v>164</v>
      </c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>
        <v>11006.881355932202</v>
      </c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>
        <v>11006.881355932202</v>
      </c>
    </row>
    <row r="721" spans="1:44" x14ac:dyDescent="0.35">
      <c r="A721" s="22" t="s">
        <v>42</v>
      </c>
      <c r="B721" s="22">
        <v>508</v>
      </c>
      <c r="C721" s="22" t="s">
        <v>563</v>
      </c>
      <c r="D721" s="22" t="s">
        <v>164</v>
      </c>
      <c r="E721" s="22"/>
      <c r="F721" s="22"/>
      <c r="G721" s="22"/>
      <c r="H721" s="22"/>
      <c r="I721" s="22"/>
      <c r="J721" s="22"/>
      <c r="K721" s="22"/>
      <c r="L721" s="22"/>
      <c r="M721" s="22"/>
      <c r="N721" s="22">
        <v>87076.694915254237</v>
      </c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>
        <v>87076.694915254237</v>
      </c>
    </row>
    <row r="722" spans="1:44" x14ac:dyDescent="0.35">
      <c r="A722" s="22" t="s">
        <v>42</v>
      </c>
      <c r="B722" s="22">
        <v>550</v>
      </c>
      <c r="C722" s="22" t="s">
        <v>163</v>
      </c>
      <c r="D722" s="22" t="s">
        <v>164</v>
      </c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>
        <v>65942.161016949161</v>
      </c>
      <c r="R722" s="22"/>
      <c r="S722" s="22"/>
      <c r="T722" s="22"/>
      <c r="U722" s="22"/>
      <c r="V722" s="22"/>
      <c r="W722" s="22"/>
      <c r="X722" s="22"/>
      <c r="Y722" s="22"/>
      <c r="Z722" s="22"/>
      <c r="AA722" s="22">
        <v>43893.254237288143</v>
      </c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>
        <v>109835.4152542373</v>
      </c>
    </row>
    <row r="723" spans="1:44" x14ac:dyDescent="0.35">
      <c r="A723" s="22" t="s">
        <v>42</v>
      </c>
      <c r="B723" s="22">
        <v>554</v>
      </c>
      <c r="C723" s="22" t="s">
        <v>210</v>
      </c>
      <c r="D723" s="22" t="s">
        <v>164</v>
      </c>
      <c r="E723" s="22"/>
      <c r="F723" s="22"/>
      <c r="G723" s="22"/>
      <c r="H723" s="22"/>
      <c r="I723" s="22"/>
      <c r="J723" s="22"/>
      <c r="K723" s="22"/>
      <c r="L723" s="22"/>
      <c r="M723" s="22"/>
      <c r="N723" s="22">
        <v>39541.423728813563</v>
      </c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>
        <v>67355.084745762724</v>
      </c>
      <c r="AB723" s="22">
        <v>3295.1186440677966</v>
      </c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>
        <v>110191.62711864409</v>
      </c>
    </row>
    <row r="724" spans="1:44" x14ac:dyDescent="0.35">
      <c r="A724" s="22" t="s">
        <v>42</v>
      </c>
      <c r="B724" s="22">
        <v>596</v>
      </c>
      <c r="C724" s="22" t="s">
        <v>565</v>
      </c>
      <c r="D724" s="22" t="s">
        <v>164</v>
      </c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>
        <v>10212.254237288136</v>
      </c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>
        <v>10212.254237288136</v>
      </c>
    </row>
    <row r="725" spans="1:44" x14ac:dyDescent="0.35">
      <c r="A725" s="22" t="s">
        <v>42</v>
      </c>
      <c r="B725" s="22">
        <v>611</v>
      </c>
      <c r="C725" s="22" t="s">
        <v>419</v>
      </c>
      <c r="D725" s="22" t="s">
        <v>280</v>
      </c>
      <c r="E725" s="22"/>
      <c r="F725" s="22"/>
      <c r="G725" s="22"/>
      <c r="H725" s="22"/>
      <c r="I725" s="22"/>
      <c r="J725" s="22"/>
      <c r="K725" s="22"/>
      <c r="L725" s="22"/>
      <c r="M725" s="22"/>
      <c r="N725" s="22">
        <v>15749.186440677968</v>
      </c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>
        <v>18370.881355932204</v>
      </c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>
        <v>15749.186440677968</v>
      </c>
      <c r="AL725" s="22"/>
      <c r="AM725" s="22"/>
      <c r="AN725" s="22"/>
      <c r="AO725" s="22"/>
      <c r="AP725" s="22"/>
      <c r="AQ725" s="22"/>
      <c r="AR725" s="22">
        <v>49869.254237288143</v>
      </c>
    </row>
    <row r="726" spans="1:44" x14ac:dyDescent="0.35">
      <c r="A726" s="22" t="s">
        <v>42</v>
      </c>
      <c r="B726" s="22">
        <v>740</v>
      </c>
      <c r="C726" s="22" t="s">
        <v>671</v>
      </c>
      <c r="D726" s="22" t="s">
        <v>164</v>
      </c>
      <c r="E726" s="22"/>
      <c r="F726" s="22"/>
      <c r="G726" s="22"/>
      <c r="H726" s="22"/>
      <c r="I726" s="22"/>
      <c r="J726" s="22"/>
      <c r="K726" s="22"/>
      <c r="L726" s="22">
        <v>33078.466101694918</v>
      </c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>
        <v>27024.711864406781</v>
      </c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>
        <v>60103.177966101714</v>
      </c>
    </row>
    <row r="727" spans="1:44" x14ac:dyDescent="0.35">
      <c r="A727" s="22" t="s">
        <v>203</v>
      </c>
      <c r="B727" s="22">
        <v>547</v>
      </c>
      <c r="C727" s="22" t="s">
        <v>369</v>
      </c>
      <c r="D727" s="22" t="s">
        <v>633</v>
      </c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>
        <v>12582.813559322036</v>
      </c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>
        <v>12582.813559322036</v>
      </c>
    </row>
    <row r="728" spans="1:44" x14ac:dyDescent="0.35">
      <c r="A728" s="22" t="s">
        <v>203</v>
      </c>
      <c r="B728" s="22">
        <v>612</v>
      </c>
      <c r="C728" s="22" t="s">
        <v>571</v>
      </c>
      <c r="D728" s="22" t="s">
        <v>633</v>
      </c>
      <c r="E728" s="22"/>
      <c r="F728" s="22"/>
      <c r="G728" s="22"/>
      <c r="H728" s="22"/>
      <c r="I728" s="22"/>
      <c r="J728" s="22"/>
      <c r="K728" s="22"/>
      <c r="L728" s="22"/>
      <c r="M728" s="22"/>
      <c r="N728" s="22">
        <v>30516.313559322032</v>
      </c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>
        <v>30516.313559322032</v>
      </c>
    </row>
    <row r="729" spans="1:44" x14ac:dyDescent="0.35">
      <c r="A729" s="22" t="s">
        <v>203</v>
      </c>
      <c r="B729" s="22">
        <v>717</v>
      </c>
      <c r="C729" s="22" t="s">
        <v>633</v>
      </c>
      <c r="D729" s="22" t="s">
        <v>167</v>
      </c>
      <c r="E729" s="22"/>
      <c r="F729" s="22"/>
      <c r="G729" s="22"/>
      <c r="H729" s="22"/>
      <c r="I729" s="22"/>
      <c r="J729" s="22"/>
      <c r="K729" s="22">
        <v>178791.40677966099</v>
      </c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>
        <v>51494.186440677971</v>
      </c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>
        <v>230285.59322033895</v>
      </c>
    </row>
    <row r="730" spans="1:44" x14ac:dyDescent="0.35">
      <c r="A730" s="22" t="s">
        <v>203</v>
      </c>
      <c r="B730" s="22">
        <v>736</v>
      </c>
      <c r="C730" s="22" t="s">
        <v>632</v>
      </c>
      <c r="D730" s="22" t="s">
        <v>633</v>
      </c>
      <c r="E730" s="22"/>
      <c r="F730" s="22"/>
      <c r="G730" s="22"/>
      <c r="H730" s="22">
        <v>48033.762711864416</v>
      </c>
      <c r="I730" s="22">
        <v>26574.110169491527</v>
      </c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>
        <v>74607.872881355943</v>
      </c>
    </row>
    <row r="731" spans="1:44" x14ac:dyDescent="0.35">
      <c r="A731" s="22" t="s">
        <v>203</v>
      </c>
      <c r="B731" s="22">
        <v>741</v>
      </c>
      <c r="C731" s="22" t="s">
        <v>662</v>
      </c>
      <c r="D731" s="22" t="s">
        <v>633</v>
      </c>
      <c r="E731" s="22"/>
      <c r="F731" s="22"/>
      <c r="G731" s="22"/>
      <c r="H731" s="22"/>
      <c r="I731" s="22"/>
      <c r="J731" s="22"/>
      <c r="K731" s="22">
        <v>25913.703389830509</v>
      </c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>
        <v>20026.703389830505</v>
      </c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>
        <v>45940.406779661032</v>
      </c>
    </row>
    <row r="732" spans="1:44" x14ac:dyDescent="0.35">
      <c r="A732" s="22" t="s">
        <v>203</v>
      </c>
      <c r="B732" s="22">
        <v>748</v>
      </c>
      <c r="C732" s="22" t="s">
        <v>699</v>
      </c>
      <c r="D732" s="22" t="s">
        <v>633</v>
      </c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>
        <v>30854.728813559319</v>
      </c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>
        <v>30854.728813559319</v>
      </c>
    </row>
    <row r="733" spans="1:44" x14ac:dyDescent="0.35">
      <c r="A733" s="22" t="s">
        <v>44</v>
      </c>
      <c r="B733" s="22"/>
      <c r="C733" s="22"/>
      <c r="D733" s="22"/>
      <c r="E733" s="22">
        <v>66589.271186440688</v>
      </c>
      <c r="F733" s="22">
        <v>336912.10169491509</v>
      </c>
      <c r="G733" s="22">
        <v>424391.38983050862</v>
      </c>
      <c r="H733" s="22">
        <v>238566.22881355943</v>
      </c>
      <c r="I733" s="22">
        <v>26574.110169491527</v>
      </c>
      <c r="J733" s="22">
        <v>964664.55084745691</v>
      </c>
      <c r="K733" s="22">
        <v>2212609.476271187</v>
      </c>
      <c r="L733" s="22">
        <v>2247996.9627118632</v>
      </c>
      <c r="M733" s="22">
        <v>755175.94915254239</v>
      </c>
      <c r="N733" s="22">
        <v>4564755.1625577761</v>
      </c>
      <c r="O733" s="22">
        <v>67000.745762711871</v>
      </c>
      <c r="P733" s="22">
        <v>23336.949152542373</v>
      </c>
      <c r="Q733" s="22">
        <v>1150190.3491525417</v>
      </c>
      <c r="R733" s="22">
        <v>305133.09322033904</v>
      </c>
      <c r="S733" s="22">
        <v>305179.26271186431</v>
      </c>
      <c r="T733" s="22">
        <v>494329.88135593204</v>
      </c>
      <c r="U733" s="22">
        <v>2018895.0659476116</v>
      </c>
      <c r="V733" s="22">
        <v>478411.38644067768</v>
      </c>
      <c r="W733" s="22">
        <v>334820.96733436047</v>
      </c>
      <c r="X733" s="22">
        <v>141269.86440677967</v>
      </c>
      <c r="Y733" s="22">
        <v>3351985.757627117</v>
      </c>
      <c r="Z733" s="22">
        <v>4949007.7998459172</v>
      </c>
      <c r="AA733" s="22">
        <v>5594732.0454545449</v>
      </c>
      <c r="AB733" s="22">
        <v>668171.83728813555</v>
      </c>
      <c r="AC733" s="22">
        <v>805421.13559322048</v>
      </c>
      <c r="AD733" s="22">
        <v>6301518.2881355956</v>
      </c>
      <c r="AE733" s="22">
        <v>110863.2372881356</v>
      </c>
      <c r="AF733" s="22">
        <v>129816.16949152543</v>
      </c>
      <c r="AG733" s="22">
        <v>106482.44067796611</v>
      </c>
      <c r="AH733" s="22">
        <v>107516.16949152542</v>
      </c>
      <c r="AI733" s="22">
        <v>21514.237288135595</v>
      </c>
      <c r="AJ733" s="22">
        <v>16079.552542372881</v>
      </c>
      <c r="AK733" s="22">
        <v>58384.881355932201</v>
      </c>
      <c r="AL733" s="22">
        <v>29563.966101694918</v>
      </c>
      <c r="AM733" s="22">
        <v>71954.542372881362</v>
      </c>
      <c r="AN733" s="22">
        <v>271104.96610169497</v>
      </c>
      <c r="AO733" s="22">
        <v>41192.847457627126</v>
      </c>
      <c r="AP733" s="22">
        <v>195402.11864406778</v>
      </c>
      <c r="AQ733" s="22">
        <v>66011.53389830509</v>
      </c>
      <c r="AR733" s="22">
        <v>40053526.295377776</v>
      </c>
    </row>
  </sheetData>
  <conditionalFormatting sqref="AB8:AB10">
    <cfRule type="duplicateValues" dxfId="22" priority="7"/>
    <cfRule type="duplicateValues" dxfId="21" priority="8"/>
  </conditionalFormatting>
  <conditionalFormatting sqref="AE8:AE10">
    <cfRule type="duplicateValues" dxfId="20" priority="1"/>
    <cfRule type="duplicateValues" dxfId="19" priority="2"/>
  </conditionalFormatting>
  <conditionalFormatting sqref="AH8:AH10">
    <cfRule type="duplicateValues" dxfId="18" priority="5"/>
    <cfRule type="duplicateValues" dxfId="17" priority="6"/>
  </conditionalFormatting>
  <conditionalFormatting sqref="AM8:AM9">
    <cfRule type="duplicateValues" dxfId="16" priority="3"/>
    <cfRule type="duplicateValues" dxfId="15" priority="4"/>
  </conditionalFormatting>
  <pageMargins left="0.7" right="0.7" top="0.75" bottom="0.75" header="0.3" footer="0.3"/>
  <pageSetup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M355"/>
  <sheetViews>
    <sheetView zoomScale="85" zoomScaleNormal="85" workbookViewId="0">
      <pane xSplit="4" ySplit="3" topLeftCell="E4" activePane="bottomRight" state="frozen"/>
      <selection activeCell="D5" sqref="D5"/>
      <selection pane="topRight" activeCell="D5" sqref="D5"/>
      <selection pane="bottomLeft" activeCell="D5" sqref="D5"/>
      <selection pane="bottomRight" activeCell="H6" sqref="H6"/>
    </sheetView>
  </sheetViews>
  <sheetFormatPr defaultRowHeight="14.5" x14ac:dyDescent="0.35"/>
  <cols>
    <col min="1" max="1" width="16.08984375" bestFit="1" customWidth="1"/>
    <col min="2" max="2" width="19.1796875" customWidth="1"/>
    <col min="3" max="3" width="13.1796875" bestFit="1" customWidth="1"/>
    <col min="4" max="4" width="39.36328125" bestFit="1" customWidth="1"/>
    <col min="5" max="8" width="9.1796875" customWidth="1"/>
    <col min="12" max="13" width="9.1796875" style="5"/>
  </cols>
  <sheetData>
    <row r="1" spans="1:13" ht="19" customHeight="1" x14ac:dyDescent="0.35"/>
    <row r="2" spans="1:13" ht="18" customHeight="1" x14ac:dyDescent="0.35">
      <c r="A2" s="23">
        <f ca="1">TODAY()</f>
        <v>45321</v>
      </c>
      <c r="B2" s="23"/>
      <c r="C2" s="23"/>
      <c r="D2" s="23"/>
      <c r="E2" s="221" t="s">
        <v>50</v>
      </c>
      <c r="F2" s="221"/>
      <c r="G2" s="221"/>
      <c r="H2" s="222"/>
      <c r="I2" s="224" t="s">
        <v>46</v>
      </c>
      <c r="J2" s="225"/>
      <c r="K2" s="38"/>
      <c r="L2" s="223"/>
      <c r="M2" s="223"/>
    </row>
    <row r="3" spans="1:13" ht="43.5" x14ac:dyDescent="0.35">
      <c r="A3" s="27" t="s">
        <v>137</v>
      </c>
      <c r="B3" s="51" t="s">
        <v>75</v>
      </c>
      <c r="C3" s="51" t="s">
        <v>60</v>
      </c>
      <c r="D3" s="51" t="s">
        <v>616</v>
      </c>
      <c r="E3" s="10" t="s">
        <v>255</v>
      </c>
      <c r="F3" s="10" t="s">
        <v>256</v>
      </c>
      <c r="G3" s="10" t="s">
        <v>689</v>
      </c>
      <c r="H3" s="10" t="s">
        <v>690</v>
      </c>
      <c r="I3" s="10" t="s">
        <v>255</v>
      </c>
      <c r="J3" s="10" t="s">
        <v>256</v>
      </c>
      <c r="K3" s="10" t="s">
        <v>689</v>
      </c>
      <c r="L3" s="10" t="s">
        <v>690</v>
      </c>
      <c r="M3" s="11" t="s">
        <v>47</v>
      </c>
    </row>
    <row r="4" spans="1:13" x14ac:dyDescent="0.35">
      <c r="A4" s="18" t="s">
        <v>143</v>
      </c>
      <c r="B4" s="18" t="s">
        <v>37</v>
      </c>
      <c r="C4" s="18">
        <v>230</v>
      </c>
      <c r="D4" s="18" t="s">
        <v>26</v>
      </c>
      <c r="E4" s="5"/>
      <c r="F4" s="3"/>
      <c r="G4" s="9"/>
      <c r="H4" s="7"/>
      <c r="I4" s="3"/>
      <c r="J4" s="3"/>
      <c r="K4" s="9"/>
      <c r="L4" s="2"/>
      <c r="M4" s="2"/>
    </row>
    <row r="5" spans="1:13" x14ac:dyDescent="0.35">
      <c r="A5" s="18" t="s">
        <v>143</v>
      </c>
      <c r="B5" s="18" t="s">
        <v>37</v>
      </c>
      <c r="C5" s="18">
        <v>238</v>
      </c>
      <c r="D5" s="18" t="s">
        <v>27</v>
      </c>
      <c r="E5" s="5"/>
      <c r="F5" s="3"/>
      <c r="G5" s="9"/>
      <c r="H5" s="7"/>
      <c r="I5" s="3"/>
      <c r="J5" s="3"/>
      <c r="K5" s="9"/>
      <c r="L5" s="2"/>
      <c r="M5" s="2"/>
    </row>
    <row r="6" spans="1:13" x14ac:dyDescent="0.35">
      <c r="A6" s="18" t="s">
        <v>143</v>
      </c>
      <c r="B6" s="18" t="s">
        <v>37</v>
      </c>
      <c r="C6" s="18">
        <v>264</v>
      </c>
      <c r="D6" s="18" t="s">
        <v>435</v>
      </c>
      <c r="E6" s="5"/>
      <c r="F6" s="3"/>
      <c r="G6" s="9"/>
      <c r="H6" s="7"/>
      <c r="I6" s="3"/>
      <c r="J6" s="3"/>
      <c r="K6" s="9"/>
      <c r="L6" s="2"/>
      <c r="M6" s="2"/>
    </row>
    <row r="7" spans="1:13" x14ac:dyDescent="0.35">
      <c r="A7" s="18" t="s">
        <v>143</v>
      </c>
      <c r="B7" s="18" t="s">
        <v>37</v>
      </c>
      <c r="C7" s="18">
        <v>274</v>
      </c>
      <c r="D7" s="18" t="s">
        <v>266</v>
      </c>
      <c r="E7" s="5"/>
      <c r="F7" s="3"/>
      <c r="G7" s="9"/>
      <c r="H7" s="7"/>
      <c r="I7" s="3"/>
      <c r="J7" s="3"/>
      <c r="K7" s="9"/>
      <c r="L7" s="2"/>
      <c r="M7" s="2"/>
    </row>
    <row r="8" spans="1:13" x14ac:dyDescent="0.35">
      <c r="A8" s="18" t="s">
        <v>143</v>
      </c>
      <c r="B8" s="18" t="s">
        <v>37</v>
      </c>
      <c r="C8" s="18">
        <v>278</v>
      </c>
      <c r="D8" s="18" t="s">
        <v>436</v>
      </c>
      <c r="E8" s="5"/>
      <c r="F8" s="3"/>
      <c r="G8" s="9"/>
      <c r="H8" s="7"/>
      <c r="I8" s="3"/>
      <c r="J8" s="3"/>
      <c r="K8" s="9"/>
      <c r="L8" s="2"/>
      <c r="M8" s="2"/>
    </row>
    <row r="9" spans="1:13" x14ac:dyDescent="0.35">
      <c r="A9" s="18" t="s">
        <v>143</v>
      </c>
      <c r="B9" s="18" t="s">
        <v>37</v>
      </c>
      <c r="C9" s="18">
        <v>279</v>
      </c>
      <c r="D9" s="18" t="s">
        <v>437</v>
      </c>
      <c r="E9" s="5"/>
      <c r="F9" s="3"/>
      <c r="G9" s="9"/>
      <c r="H9" s="7"/>
      <c r="I9" s="3"/>
      <c r="J9" s="3"/>
      <c r="K9" s="9"/>
      <c r="L9" s="2"/>
      <c r="M9" s="2"/>
    </row>
    <row r="10" spans="1:13" x14ac:dyDescent="0.35">
      <c r="A10" s="18" t="s">
        <v>143</v>
      </c>
      <c r="B10" s="18" t="s">
        <v>37</v>
      </c>
      <c r="C10" s="18">
        <v>280</v>
      </c>
      <c r="D10" s="18" t="s">
        <v>267</v>
      </c>
      <c r="E10" s="5"/>
      <c r="F10" s="3"/>
      <c r="G10" s="9"/>
      <c r="H10" s="7"/>
      <c r="I10" s="3"/>
      <c r="J10" s="3"/>
      <c r="K10" s="9"/>
      <c r="L10" s="2"/>
      <c r="M10" s="2"/>
    </row>
    <row r="11" spans="1:13" x14ac:dyDescent="0.35">
      <c r="A11" s="18" t="s">
        <v>143</v>
      </c>
      <c r="B11" s="18" t="s">
        <v>37</v>
      </c>
      <c r="C11" s="18">
        <v>281</v>
      </c>
      <c r="D11" s="18" t="s">
        <v>438</v>
      </c>
      <c r="E11" s="5"/>
      <c r="F11" s="3"/>
      <c r="G11" s="9"/>
      <c r="H11" s="7"/>
      <c r="I11" s="3"/>
      <c r="J11" s="3"/>
      <c r="K11" s="9"/>
      <c r="L11" s="2"/>
      <c r="M11" s="2"/>
    </row>
    <row r="12" spans="1:13" x14ac:dyDescent="0.35">
      <c r="A12" s="18" t="s">
        <v>143</v>
      </c>
      <c r="B12" s="18" t="s">
        <v>37</v>
      </c>
      <c r="C12" s="18">
        <v>292</v>
      </c>
      <c r="D12" s="18" t="s">
        <v>439</v>
      </c>
      <c r="E12" s="5"/>
      <c r="F12" s="3"/>
      <c r="G12" s="9"/>
      <c r="H12" s="7"/>
      <c r="I12" s="3"/>
      <c r="J12" s="3"/>
      <c r="K12" s="9"/>
      <c r="L12" s="2"/>
      <c r="M12" s="2"/>
    </row>
    <row r="13" spans="1:13" x14ac:dyDescent="0.35">
      <c r="A13" s="18" t="s">
        <v>143</v>
      </c>
      <c r="B13" s="18" t="s">
        <v>37</v>
      </c>
      <c r="C13" s="18">
        <v>330</v>
      </c>
      <c r="D13" s="18" t="s">
        <v>440</v>
      </c>
      <c r="E13" s="5"/>
      <c r="F13" s="3"/>
      <c r="G13" s="9"/>
      <c r="H13" s="7"/>
      <c r="I13" s="3"/>
      <c r="J13" s="3"/>
      <c r="K13" s="9"/>
      <c r="L13" s="2"/>
      <c r="M13" s="2"/>
    </row>
    <row r="14" spans="1:13" x14ac:dyDescent="0.35">
      <c r="A14" s="18" t="s">
        <v>143</v>
      </c>
      <c r="B14" s="18" t="s">
        <v>37</v>
      </c>
      <c r="C14" s="18">
        <v>331</v>
      </c>
      <c r="D14" s="18" t="s">
        <v>28</v>
      </c>
      <c r="E14" s="5"/>
      <c r="F14" s="3"/>
      <c r="G14" s="9"/>
      <c r="H14" s="7"/>
      <c r="I14" s="3"/>
      <c r="J14" s="3"/>
      <c r="K14" s="9"/>
      <c r="L14" s="2"/>
      <c r="M14" s="2"/>
    </row>
    <row r="15" spans="1:13" x14ac:dyDescent="0.35">
      <c r="A15" s="18" t="s">
        <v>143</v>
      </c>
      <c r="B15" s="18" t="s">
        <v>37</v>
      </c>
      <c r="C15" s="18">
        <v>332</v>
      </c>
      <c r="D15" s="18" t="s">
        <v>29</v>
      </c>
      <c r="E15" s="5"/>
      <c r="F15" s="3"/>
      <c r="G15" s="9"/>
      <c r="H15" s="7"/>
      <c r="I15" s="3"/>
      <c r="J15" s="3"/>
      <c r="K15" s="9"/>
      <c r="L15" s="2"/>
      <c r="M15" s="2"/>
    </row>
    <row r="16" spans="1:13" x14ac:dyDescent="0.35">
      <c r="A16" s="18" t="s">
        <v>143</v>
      </c>
      <c r="B16" s="18" t="s">
        <v>37</v>
      </c>
      <c r="C16" s="18">
        <v>363</v>
      </c>
      <c r="D16" s="18" t="s">
        <v>148</v>
      </c>
      <c r="E16" s="5"/>
      <c r="F16" s="3"/>
      <c r="G16" s="9"/>
      <c r="H16" s="7"/>
      <c r="I16" s="3"/>
      <c r="J16" s="3"/>
      <c r="K16" s="9"/>
      <c r="L16" s="2"/>
      <c r="M16" s="2"/>
    </row>
    <row r="17" spans="1:13" x14ac:dyDescent="0.35">
      <c r="A17" s="18" t="s">
        <v>143</v>
      </c>
      <c r="B17" s="18" t="s">
        <v>37</v>
      </c>
      <c r="C17" s="18">
        <v>364</v>
      </c>
      <c r="D17" s="18" t="s">
        <v>441</v>
      </c>
      <c r="E17" s="5"/>
      <c r="F17" s="3"/>
      <c r="G17" s="9"/>
      <c r="H17" s="7"/>
      <c r="I17" s="3"/>
      <c r="J17" s="3"/>
      <c r="K17" s="9"/>
      <c r="L17" s="2"/>
      <c r="M17" s="2"/>
    </row>
    <row r="18" spans="1:13" x14ac:dyDescent="0.35">
      <c r="A18" s="18" t="s">
        <v>143</v>
      </c>
      <c r="B18" s="18" t="s">
        <v>37</v>
      </c>
      <c r="C18" s="18">
        <v>379</v>
      </c>
      <c r="D18" s="18" t="s">
        <v>442</v>
      </c>
      <c r="E18" s="5"/>
      <c r="F18" s="3"/>
      <c r="G18" s="9"/>
      <c r="H18" s="7"/>
      <c r="I18" s="3"/>
      <c r="J18" s="3"/>
      <c r="K18" s="9"/>
      <c r="L18" s="2"/>
      <c r="M18" s="2"/>
    </row>
    <row r="19" spans="1:13" x14ac:dyDescent="0.35">
      <c r="A19" s="18" t="s">
        <v>143</v>
      </c>
      <c r="B19" s="18" t="s">
        <v>37</v>
      </c>
      <c r="C19" s="18">
        <v>382</v>
      </c>
      <c r="D19" s="18" t="s">
        <v>305</v>
      </c>
      <c r="E19" s="5"/>
      <c r="F19" s="3"/>
      <c r="G19" s="9"/>
      <c r="H19" s="7"/>
      <c r="I19" s="3"/>
      <c r="J19" s="3"/>
      <c r="K19" s="9"/>
      <c r="L19" s="2"/>
      <c r="M19" s="2"/>
    </row>
    <row r="20" spans="1:13" x14ac:dyDescent="0.35">
      <c r="A20" s="18" t="s">
        <v>143</v>
      </c>
      <c r="B20" s="18" t="s">
        <v>37</v>
      </c>
      <c r="C20" s="18">
        <v>384</v>
      </c>
      <c r="D20" s="18" t="s">
        <v>443</v>
      </c>
      <c r="E20" s="5"/>
      <c r="F20" s="3"/>
      <c r="G20" s="9"/>
      <c r="H20" s="7"/>
      <c r="I20" s="3"/>
      <c r="J20" s="3"/>
      <c r="K20" s="9"/>
      <c r="L20" s="2"/>
      <c r="M20" s="2"/>
    </row>
    <row r="21" spans="1:13" x14ac:dyDescent="0.35">
      <c r="A21" s="18" t="s">
        <v>143</v>
      </c>
      <c r="B21" s="18" t="s">
        <v>37</v>
      </c>
      <c r="C21" s="18">
        <v>396</v>
      </c>
      <c r="D21" s="18" t="s">
        <v>444</v>
      </c>
      <c r="E21" s="5"/>
      <c r="F21" s="3"/>
      <c r="G21" s="9"/>
      <c r="H21" s="7"/>
      <c r="I21" s="3"/>
      <c r="J21" s="3"/>
      <c r="K21" s="9"/>
      <c r="L21" s="2"/>
      <c r="M21" s="2"/>
    </row>
    <row r="22" spans="1:13" x14ac:dyDescent="0.35">
      <c r="A22" s="18" t="s">
        <v>143</v>
      </c>
      <c r="B22" s="18" t="s">
        <v>37</v>
      </c>
      <c r="C22" s="18">
        <v>397</v>
      </c>
      <c r="D22" s="18" t="s">
        <v>445</v>
      </c>
      <c r="E22" s="5"/>
      <c r="F22" s="3"/>
      <c r="G22" s="9"/>
      <c r="H22" s="7"/>
      <c r="I22" s="3"/>
      <c r="J22" s="3"/>
      <c r="K22" s="9"/>
      <c r="L22" s="2"/>
      <c r="M22" s="2"/>
    </row>
    <row r="23" spans="1:13" x14ac:dyDescent="0.35">
      <c r="A23" s="18" t="s">
        <v>143</v>
      </c>
      <c r="B23" s="18" t="s">
        <v>37</v>
      </c>
      <c r="C23" s="18">
        <v>398</v>
      </c>
      <c r="D23" s="18" t="s">
        <v>446</v>
      </c>
      <c r="E23" s="5"/>
      <c r="F23" s="3"/>
      <c r="G23" s="9"/>
      <c r="H23" s="7"/>
      <c r="I23" s="3"/>
      <c r="J23" s="3"/>
      <c r="K23" s="9"/>
      <c r="L23" s="2"/>
      <c r="M23" s="2"/>
    </row>
    <row r="24" spans="1:13" x14ac:dyDescent="0.35">
      <c r="A24" s="18" t="s">
        <v>143</v>
      </c>
      <c r="B24" s="18" t="s">
        <v>37</v>
      </c>
      <c r="C24" s="18">
        <v>399</v>
      </c>
      <c r="D24" s="18" t="s">
        <v>447</v>
      </c>
      <c r="E24" s="5"/>
      <c r="F24" s="3"/>
      <c r="G24" s="9"/>
      <c r="H24" s="7"/>
      <c r="I24" s="3"/>
      <c r="J24" s="3"/>
      <c r="K24" s="9"/>
      <c r="L24" s="2"/>
      <c r="M24" s="2"/>
    </row>
    <row r="25" spans="1:13" x14ac:dyDescent="0.35">
      <c r="A25" s="18" t="s">
        <v>143</v>
      </c>
      <c r="B25" s="18" t="s">
        <v>37</v>
      </c>
      <c r="C25" s="18">
        <v>401</v>
      </c>
      <c r="D25" s="18" t="s">
        <v>448</v>
      </c>
      <c r="E25" s="5"/>
      <c r="F25" s="3"/>
      <c r="G25" s="9"/>
      <c r="H25" s="7"/>
      <c r="I25" s="3"/>
      <c r="J25" s="3"/>
      <c r="K25" s="9"/>
      <c r="L25" s="2"/>
      <c r="M25" s="2"/>
    </row>
    <row r="26" spans="1:13" x14ac:dyDescent="0.35">
      <c r="A26" s="18" t="s">
        <v>143</v>
      </c>
      <c r="B26" s="18" t="s">
        <v>37</v>
      </c>
      <c r="C26" s="18">
        <v>403</v>
      </c>
      <c r="D26" s="18" t="s">
        <v>449</v>
      </c>
      <c r="E26" s="5"/>
      <c r="F26" s="3"/>
      <c r="G26" s="9"/>
      <c r="H26" s="7"/>
      <c r="I26" s="3"/>
      <c r="J26" s="3"/>
      <c r="K26" s="9"/>
      <c r="L26" s="2"/>
      <c r="M26" s="2"/>
    </row>
    <row r="27" spans="1:13" x14ac:dyDescent="0.35">
      <c r="A27" s="18" t="s">
        <v>143</v>
      </c>
      <c r="B27" s="18" t="s">
        <v>37</v>
      </c>
      <c r="C27" s="18">
        <v>439</v>
      </c>
      <c r="D27" s="18" t="s">
        <v>450</v>
      </c>
      <c r="E27" s="5"/>
      <c r="F27" s="3"/>
      <c r="G27" s="9"/>
      <c r="H27" s="7"/>
      <c r="I27" s="3"/>
      <c r="J27" s="3"/>
      <c r="K27" s="9"/>
      <c r="L27" s="2"/>
      <c r="M27" s="2"/>
    </row>
    <row r="28" spans="1:13" x14ac:dyDescent="0.35">
      <c r="A28" s="18" t="s">
        <v>143</v>
      </c>
      <c r="B28" s="18" t="s">
        <v>37</v>
      </c>
      <c r="C28" s="18">
        <v>440</v>
      </c>
      <c r="D28" s="18" t="s">
        <v>288</v>
      </c>
      <c r="E28" s="5"/>
      <c r="F28" s="3"/>
      <c r="G28" s="9"/>
      <c r="H28" s="7"/>
      <c r="I28" s="3"/>
      <c r="J28" s="3"/>
      <c r="K28" s="9"/>
      <c r="L28" s="2"/>
      <c r="M28" s="2"/>
    </row>
    <row r="29" spans="1:13" x14ac:dyDescent="0.35">
      <c r="A29" s="18" t="s">
        <v>143</v>
      </c>
      <c r="B29" s="18" t="s">
        <v>37</v>
      </c>
      <c r="C29" s="18">
        <v>481</v>
      </c>
      <c r="D29" s="18" t="s">
        <v>30</v>
      </c>
      <c r="E29" s="5"/>
      <c r="F29" s="3"/>
      <c r="G29" s="9"/>
      <c r="H29" s="7"/>
      <c r="I29" s="3"/>
      <c r="J29" s="3"/>
      <c r="K29" s="9"/>
      <c r="L29" s="2"/>
      <c r="M29" s="2"/>
    </row>
    <row r="30" spans="1:13" x14ac:dyDescent="0.35">
      <c r="A30" s="18" t="s">
        <v>143</v>
      </c>
      <c r="B30" s="18" t="s">
        <v>37</v>
      </c>
      <c r="C30" s="18">
        <v>505</v>
      </c>
      <c r="D30" s="18" t="s">
        <v>451</v>
      </c>
      <c r="E30" s="5"/>
      <c r="F30" s="3"/>
      <c r="G30" s="9"/>
      <c r="H30" s="7"/>
      <c r="I30" s="3"/>
      <c r="J30" s="3"/>
      <c r="K30" s="9"/>
      <c r="L30" s="2"/>
      <c r="M30" s="2"/>
    </row>
    <row r="31" spans="1:13" x14ac:dyDescent="0.35">
      <c r="A31" s="18" t="s">
        <v>143</v>
      </c>
      <c r="B31" s="18" t="s">
        <v>37</v>
      </c>
      <c r="C31" s="18">
        <v>528</v>
      </c>
      <c r="D31" s="18" t="s">
        <v>452</v>
      </c>
      <c r="E31" s="5"/>
      <c r="F31" s="3"/>
      <c r="G31" s="9"/>
      <c r="H31" s="7"/>
      <c r="I31" s="3"/>
      <c r="J31" s="3"/>
      <c r="K31" s="9"/>
      <c r="L31" s="2"/>
      <c r="M31" s="2"/>
    </row>
    <row r="32" spans="1:13" x14ac:dyDescent="0.35">
      <c r="A32" s="18" t="s">
        <v>143</v>
      </c>
      <c r="B32" s="18" t="s">
        <v>37</v>
      </c>
      <c r="C32" s="18">
        <v>531</v>
      </c>
      <c r="D32" s="18" t="s">
        <v>453</v>
      </c>
      <c r="E32" s="5"/>
      <c r="F32" s="3"/>
      <c r="G32" s="9"/>
      <c r="H32" s="7"/>
      <c r="I32" s="3"/>
      <c r="J32" s="3"/>
      <c r="K32" s="9"/>
      <c r="L32" s="2"/>
      <c r="M32" s="2"/>
    </row>
    <row r="33" spans="1:13" x14ac:dyDescent="0.35">
      <c r="A33" s="18" t="s">
        <v>143</v>
      </c>
      <c r="B33" s="18" t="s">
        <v>37</v>
      </c>
      <c r="C33" s="18">
        <v>542</v>
      </c>
      <c r="D33" s="18" t="s">
        <v>454</v>
      </c>
      <c r="E33" s="5"/>
      <c r="F33" s="3"/>
      <c r="G33" s="9"/>
      <c r="H33" s="7"/>
      <c r="I33" s="3"/>
      <c r="J33" s="3"/>
      <c r="K33" s="9"/>
      <c r="L33" s="2"/>
      <c r="M33" s="2"/>
    </row>
    <row r="34" spans="1:13" x14ac:dyDescent="0.35">
      <c r="A34" s="18" t="s">
        <v>143</v>
      </c>
      <c r="B34" s="18" t="s">
        <v>37</v>
      </c>
      <c r="C34" s="18">
        <v>553</v>
      </c>
      <c r="D34" s="18" t="s">
        <v>262</v>
      </c>
      <c r="E34" s="5"/>
      <c r="F34" s="3"/>
      <c r="G34" s="9"/>
      <c r="H34" s="7"/>
      <c r="I34" s="3"/>
      <c r="J34" s="3"/>
      <c r="K34" s="9"/>
      <c r="L34" s="2"/>
      <c r="M34" s="2"/>
    </row>
    <row r="35" spans="1:13" x14ac:dyDescent="0.35">
      <c r="A35" s="18" t="s">
        <v>143</v>
      </c>
      <c r="B35" s="18" t="s">
        <v>37</v>
      </c>
      <c r="C35" s="18">
        <v>567</v>
      </c>
      <c r="D35" s="18" t="s">
        <v>455</v>
      </c>
      <c r="E35" s="5"/>
      <c r="F35" s="3"/>
      <c r="G35" s="9"/>
      <c r="H35" s="7"/>
      <c r="I35" s="3"/>
      <c r="J35" s="3"/>
      <c r="K35" s="9"/>
      <c r="L35" s="2"/>
      <c r="M35" s="2"/>
    </row>
    <row r="36" spans="1:13" x14ac:dyDescent="0.35">
      <c r="A36" s="18" t="s">
        <v>143</v>
      </c>
      <c r="B36" s="18" t="s">
        <v>37</v>
      </c>
      <c r="C36" s="18">
        <v>568</v>
      </c>
      <c r="D36" s="18" t="s">
        <v>456</v>
      </c>
      <c r="E36" s="5"/>
      <c r="F36" s="3"/>
      <c r="G36" s="9"/>
      <c r="H36" s="7"/>
      <c r="I36" s="3"/>
      <c r="J36" s="3"/>
      <c r="K36" s="9"/>
      <c r="L36" s="2"/>
      <c r="M36" s="2"/>
    </row>
    <row r="37" spans="1:13" x14ac:dyDescent="0.35">
      <c r="A37" s="18" t="s">
        <v>143</v>
      </c>
      <c r="B37" s="18" t="s">
        <v>37</v>
      </c>
      <c r="C37" s="18">
        <v>675</v>
      </c>
      <c r="D37" s="18" t="s">
        <v>420</v>
      </c>
      <c r="E37" s="5"/>
      <c r="F37" s="3"/>
      <c r="G37" s="9"/>
      <c r="H37" s="7"/>
      <c r="I37" s="3"/>
      <c r="J37" s="3"/>
      <c r="K37" s="9"/>
      <c r="L37" s="2"/>
      <c r="M37" s="2"/>
    </row>
    <row r="38" spans="1:13" x14ac:dyDescent="0.35">
      <c r="A38" s="18" t="s">
        <v>143</v>
      </c>
      <c r="B38" s="18" t="s">
        <v>37</v>
      </c>
      <c r="C38" s="18">
        <v>683</v>
      </c>
      <c r="D38" s="18" t="s">
        <v>336</v>
      </c>
      <c r="E38" s="5"/>
      <c r="F38" s="3"/>
      <c r="G38" s="9"/>
      <c r="H38" s="7"/>
      <c r="I38" s="3"/>
      <c r="J38" s="3"/>
      <c r="K38" s="9"/>
      <c r="L38" s="2"/>
      <c r="M38" s="2"/>
    </row>
    <row r="39" spans="1:13" x14ac:dyDescent="0.35">
      <c r="A39" s="18" t="s">
        <v>143</v>
      </c>
      <c r="B39" s="18" t="s">
        <v>37</v>
      </c>
      <c r="C39" s="18">
        <v>684</v>
      </c>
      <c r="D39" s="18" t="s">
        <v>457</v>
      </c>
      <c r="E39" s="5"/>
      <c r="F39" s="3"/>
      <c r="G39" s="9"/>
      <c r="H39" s="7"/>
      <c r="I39" s="3"/>
      <c r="J39" s="3"/>
      <c r="K39" s="9"/>
      <c r="L39" s="2"/>
      <c r="M39" s="2"/>
    </row>
    <row r="40" spans="1:13" x14ac:dyDescent="0.35">
      <c r="A40" s="18" t="s">
        <v>143</v>
      </c>
      <c r="B40" s="18" t="s">
        <v>38</v>
      </c>
      <c r="C40" s="18">
        <v>204</v>
      </c>
      <c r="D40" s="18" t="s">
        <v>333</v>
      </c>
      <c r="E40" s="5"/>
      <c r="F40" s="3"/>
      <c r="G40" s="9"/>
      <c r="H40" s="7"/>
      <c r="I40" s="3"/>
      <c r="J40" s="3"/>
      <c r="K40" s="9"/>
      <c r="L40" s="2"/>
      <c r="M40" s="2"/>
    </row>
    <row r="41" spans="1:13" x14ac:dyDescent="0.35">
      <c r="A41" s="18" t="s">
        <v>143</v>
      </c>
      <c r="B41" s="18" t="s">
        <v>38</v>
      </c>
      <c r="C41" s="18">
        <v>300</v>
      </c>
      <c r="D41" s="18" t="s">
        <v>458</v>
      </c>
      <c r="E41" s="5"/>
      <c r="F41" s="3"/>
      <c r="G41" s="9"/>
      <c r="H41" s="7"/>
      <c r="I41" s="3"/>
      <c r="J41" s="3"/>
      <c r="K41" s="9"/>
      <c r="L41" s="2"/>
      <c r="M41" s="2"/>
    </row>
    <row r="42" spans="1:13" x14ac:dyDescent="0.35">
      <c r="A42" s="18" t="s">
        <v>143</v>
      </c>
      <c r="B42" s="18" t="s">
        <v>38</v>
      </c>
      <c r="C42" s="18">
        <v>301</v>
      </c>
      <c r="D42" s="18" t="s">
        <v>459</v>
      </c>
      <c r="E42" s="5"/>
      <c r="F42" s="3"/>
      <c r="G42" s="9"/>
      <c r="H42" s="7"/>
      <c r="I42" s="3"/>
      <c r="J42" s="3"/>
      <c r="K42" s="9"/>
      <c r="L42" s="2"/>
      <c r="M42" s="2"/>
    </row>
    <row r="43" spans="1:13" x14ac:dyDescent="0.35">
      <c r="A43" s="18" t="s">
        <v>143</v>
      </c>
      <c r="B43" s="18" t="s">
        <v>38</v>
      </c>
      <c r="C43" s="18">
        <v>302</v>
      </c>
      <c r="D43" s="18" t="s">
        <v>460</v>
      </c>
      <c r="E43" s="5"/>
      <c r="F43" s="3"/>
      <c r="G43" s="9"/>
      <c r="H43" s="7"/>
      <c r="I43" s="3"/>
      <c r="J43" s="3"/>
      <c r="K43" s="9"/>
      <c r="L43" s="2"/>
      <c r="M43" s="2"/>
    </row>
    <row r="44" spans="1:13" x14ac:dyDescent="0.35">
      <c r="A44" s="18" t="s">
        <v>143</v>
      </c>
      <c r="B44" s="18" t="s">
        <v>38</v>
      </c>
      <c r="C44" s="18">
        <v>304</v>
      </c>
      <c r="D44" s="18" t="s">
        <v>461</v>
      </c>
      <c r="E44" s="5"/>
      <c r="F44" s="3"/>
      <c r="G44" s="9"/>
      <c r="H44" s="7"/>
      <c r="I44" s="3"/>
      <c r="J44" s="3"/>
      <c r="K44" s="9"/>
      <c r="L44" s="2"/>
      <c r="M44" s="2"/>
    </row>
    <row r="45" spans="1:13" x14ac:dyDescent="0.35">
      <c r="A45" s="18" t="s">
        <v>143</v>
      </c>
      <c r="B45" s="18" t="s">
        <v>38</v>
      </c>
      <c r="C45" s="18">
        <v>432</v>
      </c>
      <c r="D45" s="18" t="s">
        <v>462</v>
      </c>
      <c r="E45" s="5"/>
      <c r="F45" s="3"/>
      <c r="G45" s="9"/>
      <c r="H45" s="7"/>
      <c r="I45" s="3"/>
      <c r="J45" s="3"/>
      <c r="K45" s="9"/>
      <c r="L45" s="2"/>
      <c r="M45" s="2"/>
    </row>
    <row r="46" spans="1:13" x14ac:dyDescent="0.35">
      <c r="A46" s="18" t="s">
        <v>143</v>
      </c>
      <c r="B46" s="18" t="s">
        <v>38</v>
      </c>
      <c r="C46" s="18">
        <v>435</v>
      </c>
      <c r="D46" s="18" t="s">
        <v>463</v>
      </c>
      <c r="E46" s="5"/>
      <c r="F46" s="3"/>
      <c r="G46" s="9"/>
      <c r="H46" s="7"/>
      <c r="I46" s="3"/>
      <c r="J46" s="3"/>
      <c r="K46" s="9"/>
      <c r="L46" s="2"/>
      <c r="M46" s="2"/>
    </row>
    <row r="47" spans="1:13" x14ac:dyDescent="0.35">
      <c r="A47" s="18" t="s">
        <v>143</v>
      </c>
      <c r="B47" s="18" t="s">
        <v>38</v>
      </c>
      <c r="C47" s="18">
        <v>436</v>
      </c>
      <c r="D47" s="18" t="s">
        <v>464</v>
      </c>
      <c r="E47" s="5"/>
      <c r="F47" s="3"/>
      <c r="G47" s="9"/>
      <c r="H47" s="7"/>
      <c r="I47" s="3"/>
      <c r="J47" s="3"/>
      <c r="K47" s="9"/>
      <c r="L47" s="2"/>
      <c r="M47" s="2"/>
    </row>
    <row r="48" spans="1:13" x14ac:dyDescent="0.35">
      <c r="A48" s="18" t="s">
        <v>143</v>
      </c>
      <c r="B48" s="18" t="s">
        <v>38</v>
      </c>
      <c r="C48" s="18">
        <v>437</v>
      </c>
      <c r="D48" s="18" t="s">
        <v>465</v>
      </c>
      <c r="E48" s="5"/>
      <c r="F48" s="3"/>
      <c r="G48" s="9"/>
      <c r="H48" s="7"/>
      <c r="I48" s="3"/>
      <c r="J48" s="3"/>
      <c r="K48" s="9"/>
      <c r="L48" s="2"/>
      <c r="M48" s="2"/>
    </row>
    <row r="49" spans="1:13" x14ac:dyDescent="0.35">
      <c r="A49" s="18" t="s">
        <v>143</v>
      </c>
      <c r="B49" s="18" t="s">
        <v>38</v>
      </c>
      <c r="C49" s="18">
        <v>589</v>
      </c>
      <c r="D49" s="18" t="s">
        <v>466</v>
      </c>
      <c r="E49" s="5"/>
      <c r="F49" s="3"/>
      <c r="G49" s="9"/>
      <c r="H49" s="7"/>
      <c r="I49" s="3"/>
      <c r="J49" s="3"/>
      <c r="K49" s="9"/>
      <c r="L49" s="2"/>
      <c r="M49" s="2"/>
    </row>
    <row r="50" spans="1:13" x14ac:dyDescent="0.35">
      <c r="A50" s="18" t="s">
        <v>143</v>
      </c>
      <c r="B50" s="18" t="s">
        <v>38</v>
      </c>
      <c r="C50" s="18">
        <v>590</v>
      </c>
      <c r="D50" s="18" t="s">
        <v>330</v>
      </c>
      <c r="E50" s="5"/>
      <c r="F50" s="3"/>
      <c r="G50" s="9"/>
      <c r="H50" s="7"/>
      <c r="I50" s="3"/>
      <c r="J50" s="3"/>
      <c r="K50" s="9"/>
      <c r="L50" s="2"/>
      <c r="M50" s="2"/>
    </row>
    <row r="51" spans="1:13" x14ac:dyDescent="0.35">
      <c r="A51" s="18" t="s">
        <v>143</v>
      </c>
      <c r="B51" s="18" t="s">
        <v>38</v>
      </c>
      <c r="C51" s="18">
        <v>591</v>
      </c>
      <c r="D51" s="18" t="s">
        <v>174</v>
      </c>
      <c r="E51" s="5"/>
      <c r="F51" s="3"/>
      <c r="G51" s="9"/>
      <c r="H51" s="7"/>
      <c r="I51" s="3"/>
      <c r="J51" s="3"/>
      <c r="K51" s="9"/>
      <c r="L51" s="2"/>
      <c r="M51" s="2"/>
    </row>
    <row r="52" spans="1:13" x14ac:dyDescent="0.35">
      <c r="A52" s="18" t="s">
        <v>143</v>
      </c>
      <c r="B52" s="18" t="s">
        <v>38</v>
      </c>
      <c r="C52" s="18">
        <v>600</v>
      </c>
      <c r="D52" s="18" t="s">
        <v>176</v>
      </c>
      <c r="E52" s="5"/>
      <c r="F52" s="3"/>
      <c r="G52" s="9"/>
      <c r="H52" s="7"/>
      <c r="I52" s="3"/>
      <c r="J52" s="3"/>
      <c r="K52" s="9"/>
      <c r="L52" s="2"/>
      <c r="M52" s="2"/>
    </row>
    <row r="53" spans="1:13" x14ac:dyDescent="0.35">
      <c r="A53" s="18" t="s">
        <v>143</v>
      </c>
      <c r="B53" s="18" t="s">
        <v>38</v>
      </c>
      <c r="C53" s="18">
        <v>601</v>
      </c>
      <c r="D53" s="18" t="s">
        <v>467</v>
      </c>
      <c r="E53" s="5"/>
      <c r="F53" s="3"/>
      <c r="G53" s="9"/>
      <c r="H53" s="7"/>
      <c r="I53" s="3"/>
      <c r="J53" s="3"/>
      <c r="K53" s="9"/>
      <c r="L53" s="2"/>
      <c r="M53" s="2"/>
    </row>
    <row r="54" spans="1:13" x14ac:dyDescent="0.35">
      <c r="A54" s="18" t="s">
        <v>143</v>
      </c>
      <c r="B54" s="18" t="s">
        <v>38</v>
      </c>
      <c r="C54" s="18">
        <v>620</v>
      </c>
      <c r="D54" s="18" t="s">
        <v>134</v>
      </c>
      <c r="E54" s="5"/>
      <c r="F54" s="3"/>
      <c r="G54" s="9"/>
      <c r="H54" s="7"/>
      <c r="I54" s="3"/>
      <c r="J54" s="3"/>
      <c r="K54" s="9"/>
      <c r="L54" s="2"/>
      <c r="M54" s="2"/>
    </row>
    <row r="55" spans="1:13" x14ac:dyDescent="0.35">
      <c r="A55" s="18" t="s">
        <v>143</v>
      </c>
      <c r="B55" s="18" t="s">
        <v>38</v>
      </c>
      <c r="C55" s="18">
        <v>621</v>
      </c>
      <c r="D55" s="18" t="s">
        <v>468</v>
      </c>
      <c r="E55" s="5"/>
      <c r="F55" s="3"/>
      <c r="G55" s="9"/>
      <c r="H55" s="7"/>
      <c r="I55" s="3"/>
      <c r="J55" s="3"/>
      <c r="K55" s="9"/>
      <c r="L55" s="2"/>
      <c r="M55" s="2"/>
    </row>
    <row r="56" spans="1:13" x14ac:dyDescent="0.35">
      <c r="A56" s="18" t="s">
        <v>143</v>
      </c>
      <c r="B56" s="18" t="s">
        <v>38</v>
      </c>
      <c r="C56" s="18">
        <v>640</v>
      </c>
      <c r="D56" s="18" t="s">
        <v>469</v>
      </c>
      <c r="E56" s="5"/>
      <c r="F56" s="3"/>
      <c r="G56" s="9"/>
      <c r="H56" s="7"/>
      <c r="I56" s="3"/>
      <c r="J56" s="3"/>
      <c r="K56" s="9"/>
      <c r="L56" s="2"/>
      <c r="M56" s="2"/>
    </row>
    <row r="57" spans="1:13" x14ac:dyDescent="0.35">
      <c r="A57" s="18" t="s">
        <v>143</v>
      </c>
      <c r="B57" s="18" t="s">
        <v>38</v>
      </c>
      <c r="C57" s="18">
        <v>681</v>
      </c>
      <c r="D57" s="18" t="s">
        <v>306</v>
      </c>
      <c r="E57" s="5"/>
      <c r="F57" s="3"/>
      <c r="G57" s="9"/>
      <c r="H57" s="7"/>
      <c r="I57" s="3"/>
      <c r="J57" s="3"/>
      <c r="K57" s="9"/>
      <c r="L57" s="2"/>
      <c r="M57" s="2"/>
    </row>
    <row r="58" spans="1:13" x14ac:dyDescent="0.35">
      <c r="A58" s="18" t="s">
        <v>143</v>
      </c>
      <c r="B58" s="18" t="s">
        <v>38</v>
      </c>
      <c r="C58" s="18">
        <v>718</v>
      </c>
      <c r="D58" s="18" t="s">
        <v>401</v>
      </c>
      <c r="E58" s="5"/>
      <c r="F58" s="3"/>
      <c r="G58" s="9"/>
      <c r="H58" s="7"/>
      <c r="I58" s="3"/>
      <c r="J58" s="3"/>
      <c r="K58" s="9"/>
      <c r="L58" s="2"/>
      <c r="M58" s="2"/>
    </row>
    <row r="59" spans="1:13" x14ac:dyDescent="0.35">
      <c r="A59" s="18"/>
      <c r="B59" s="18"/>
      <c r="C59" s="18"/>
      <c r="D59" s="18"/>
      <c r="E59" s="5"/>
      <c r="F59" s="3"/>
      <c r="G59" s="9"/>
      <c r="H59" s="7"/>
      <c r="I59" s="3"/>
      <c r="J59" s="3"/>
      <c r="K59" s="9"/>
      <c r="L59" s="2"/>
      <c r="M59" s="2"/>
    </row>
    <row r="60" spans="1:13" x14ac:dyDescent="0.35">
      <c r="A60" s="18" t="s">
        <v>143</v>
      </c>
      <c r="B60" s="18" t="s">
        <v>15</v>
      </c>
      <c r="C60" s="18">
        <v>226</v>
      </c>
      <c r="D60" s="18" t="s">
        <v>216</v>
      </c>
      <c r="E60" s="5"/>
      <c r="F60" s="3"/>
      <c r="G60" s="9"/>
      <c r="H60" s="7"/>
      <c r="I60" s="3"/>
      <c r="J60" s="3"/>
      <c r="K60" s="9"/>
      <c r="L60" s="2"/>
      <c r="M60" s="2"/>
    </row>
    <row r="61" spans="1:13" x14ac:dyDescent="0.35">
      <c r="A61" s="18" t="s">
        <v>143</v>
      </c>
      <c r="B61" s="18" t="s">
        <v>15</v>
      </c>
      <c r="C61" s="18">
        <v>227</v>
      </c>
      <c r="D61" s="18" t="s">
        <v>10</v>
      </c>
      <c r="E61" s="5"/>
      <c r="F61" s="3"/>
      <c r="G61" s="9"/>
      <c r="H61" s="7"/>
      <c r="I61" s="3"/>
      <c r="J61" s="3"/>
      <c r="K61" s="9"/>
      <c r="L61" s="2"/>
      <c r="M61" s="2"/>
    </row>
    <row r="62" spans="1:13" x14ac:dyDescent="0.35">
      <c r="A62" s="18" t="s">
        <v>143</v>
      </c>
      <c r="B62" s="18" t="s">
        <v>15</v>
      </c>
      <c r="C62" s="18">
        <v>252</v>
      </c>
      <c r="D62" s="18" t="s">
        <v>470</v>
      </c>
      <c r="E62" s="5"/>
      <c r="F62" s="3"/>
      <c r="G62" s="9"/>
      <c r="H62" s="7"/>
      <c r="I62" s="3"/>
      <c r="J62" s="3"/>
      <c r="K62" s="9"/>
      <c r="L62" s="2"/>
      <c r="M62" s="2"/>
    </row>
    <row r="63" spans="1:13" x14ac:dyDescent="0.35">
      <c r="A63" s="18" t="s">
        <v>143</v>
      </c>
      <c r="B63" s="18" t="s">
        <v>15</v>
      </c>
      <c r="C63" s="18">
        <v>255</v>
      </c>
      <c r="D63" s="18" t="s">
        <v>471</v>
      </c>
      <c r="E63" s="5"/>
      <c r="F63" s="3"/>
      <c r="G63" s="9"/>
      <c r="H63" s="7"/>
      <c r="I63" s="3"/>
      <c r="J63" s="3"/>
      <c r="K63" s="9"/>
      <c r="L63" s="2"/>
      <c r="M63" s="2"/>
    </row>
    <row r="64" spans="1:13" x14ac:dyDescent="0.35">
      <c r="A64" s="18" t="s">
        <v>143</v>
      </c>
      <c r="B64" s="18" t="s">
        <v>15</v>
      </c>
      <c r="C64" s="18">
        <v>256</v>
      </c>
      <c r="D64" s="18" t="s">
        <v>472</v>
      </c>
      <c r="E64" s="5"/>
      <c r="F64" s="3"/>
      <c r="G64" s="9"/>
      <c r="H64" s="7"/>
      <c r="I64" s="3"/>
      <c r="J64" s="3"/>
      <c r="K64" s="9"/>
      <c r="L64" s="2"/>
      <c r="M64" s="2"/>
    </row>
    <row r="65" spans="1:13" x14ac:dyDescent="0.35">
      <c r="A65" s="18" t="s">
        <v>143</v>
      </c>
      <c r="B65" s="18" t="s">
        <v>15</v>
      </c>
      <c r="C65" s="18">
        <v>258</v>
      </c>
      <c r="D65" s="18" t="s">
        <v>473</v>
      </c>
      <c r="E65" s="5"/>
      <c r="F65" s="3"/>
      <c r="G65" s="9"/>
      <c r="H65" s="7"/>
      <c r="I65" s="3"/>
      <c r="J65" s="3"/>
      <c r="K65" s="9"/>
      <c r="L65" s="2"/>
      <c r="M65" s="2"/>
    </row>
    <row r="66" spans="1:13" x14ac:dyDescent="0.35">
      <c r="A66" s="18" t="s">
        <v>143</v>
      </c>
      <c r="B66" s="18" t="s">
        <v>15</v>
      </c>
      <c r="C66" s="18">
        <v>259</v>
      </c>
      <c r="D66" s="18" t="s">
        <v>474</v>
      </c>
      <c r="E66" s="5"/>
      <c r="F66" s="3"/>
      <c r="G66" s="9"/>
      <c r="H66" s="7"/>
      <c r="I66" s="3"/>
      <c r="J66" s="3"/>
      <c r="K66" s="9"/>
      <c r="L66" s="2"/>
      <c r="M66" s="2"/>
    </row>
    <row r="67" spans="1:13" x14ac:dyDescent="0.35">
      <c r="A67" s="18" t="s">
        <v>143</v>
      </c>
      <c r="B67" s="18" t="s">
        <v>15</v>
      </c>
      <c r="C67" s="18">
        <v>260</v>
      </c>
      <c r="D67" s="18" t="s">
        <v>475</v>
      </c>
      <c r="E67" s="5"/>
      <c r="F67" s="3"/>
      <c r="G67" s="9"/>
      <c r="H67" s="7"/>
      <c r="I67" s="3"/>
      <c r="J67" s="3"/>
      <c r="K67" s="9"/>
      <c r="L67" s="2"/>
      <c r="M67" s="2"/>
    </row>
    <row r="68" spans="1:13" x14ac:dyDescent="0.35">
      <c r="A68" s="18" t="s">
        <v>143</v>
      </c>
      <c r="B68" s="18" t="s">
        <v>15</v>
      </c>
      <c r="C68" s="18">
        <v>261</v>
      </c>
      <c r="D68" s="18" t="s">
        <v>169</v>
      </c>
      <c r="E68" s="5"/>
      <c r="F68" s="3"/>
      <c r="G68" s="9"/>
      <c r="H68" s="7"/>
      <c r="I68" s="3"/>
      <c r="J68" s="3"/>
      <c r="K68" s="9"/>
      <c r="L68" s="2"/>
      <c r="M68" s="2"/>
    </row>
    <row r="69" spans="1:13" x14ac:dyDescent="0.35">
      <c r="A69" s="18" t="s">
        <v>143</v>
      </c>
      <c r="B69" s="18" t="s">
        <v>15</v>
      </c>
      <c r="C69" s="18">
        <v>262</v>
      </c>
      <c r="D69" s="18" t="s">
        <v>476</v>
      </c>
      <c r="E69" s="5"/>
      <c r="F69" s="3"/>
      <c r="G69" s="9"/>
      <c r="H69" s="7"/>
      <c r="I69" s="3"/>
      <c r="J69" s="3"/>
      <c r="K69" s="9"/>
      <c r="L69" s="2"/>
      <c r="M69" s="2"/>
    </row>
    <row r="70" spans="1:13" x14ac:dyDescent="0.35">
      <c r="A70" s="18" t="s">
        <v>143</v>
      </c>
      <c r="B70" s="18" t="s">
        <v>15</v>
      </c>
      <c r="C70" s="18">
        <v>263</v>
      </c>
      <c r="D70" s="18" t="s">
        <v>477</v>
      </c>
      <c r="E70" s="5"/>
      <c r="F70" s="3"/>
      <c r="G70" s="9"/>
      <c r="H70" s="7"/>
      <c r="I70" s="3"/>
      <c r="J70" s="3"/>
      <c r="K70" s="9"/>
      <c r="L70" s="2"/>
      <c r="M70" s="2"/>
    </row>
    <row r="71" spans="1:13" x14ac:dyDescent="0.35">
      <c r="A71" s="18" t="s">
        <v>143</v>
      </c>
      <c r="B71" s="18" t="s">
        <v>15</v>
      </c>
      <c r="C71" s="18">
        <v>333</v>
      </c>
      <c r="D71" s="18" t="s">
        <v>225</v>
      </c>
      <c r="E71" s="5"/>
      <c r="F71" s="3"/>
      <c r="G71" s="9"/>
      <c r="H71" s="7"/>
      <c r="I71" s="3"/>
      <c r="J71" s="3"/>
      <c r="K71" s="9"/>
      <c r="L71" s="2"/>
      <c r="M71" s="2"/>
    </row>
    <row r="72" spans="1:13" x14ac:dyDescent="0.35">
      <c r="A72" s="18" t="s">
        <v>143</v>
      </c>
      <c r="B72" s="18" t="s">
        <v>15</v>
      </c>
      <c r="C72" s="18">
        <v>334</v>
      </c>
      <c r="D72" s="18" t="s">
        <v>223</v>
      </c>
      <c r="E72" s="5"/>
      <c r="F72" s="3"/>
      <c r="G72" s="9"/>
      <c r="H72" s="7"/>
      <c r="I72" s="3"/>
      <c r="J72" s="3"/>
      <c r="K72" s="9"/>
      <c r="L72" s="2"/>
      <c r="M72" s="2"/>
    </row>
    <row r="73" spans="1:13" x14ac:dyDescent="0.35">
      <c r="A73" s="18" t="s">
        <v>143</v>
      </c>
      <c r="B73" s="18" t="s">
        <v>15</v>
      </c>
      <c r="C73" s="18">
        <v>335</v>
      </c>
      <c r="D73" s="18" t="s">
        <v>478</v>
      </c>
      <c r="E73" s="5"/>
      <c r="F73" s="3"/>
      <c r="G73" s="9"/>
      <c r="H73" s="7"/>
      <c r="I73" s="3"/>
      <c r="J73" s="3"/>
      <c r="K73" s="9"/>
      <c r="L73" s="2"/>
      <c r="M73" s="2"/>
    </row>
    <row r="74" spans="1:13" x14ac:dyDescent="0.35">
      <c r="A74" s="18" t="s">
        <v>143</v>
      </c>
      <c r="B74" s="18" t="s">
        <v>15</v>
      </c>
      <c r="C74" s="18">
        <v>336</v>
      </c>
      <c r="D74" s="18" t="s">
        <v>427</v>
      </c>
      <c r="E74" s="5"/>
      <c r="F74" s="3"/>
      <c r="G74" s="9"/>
      <c r="H74" s="7"/>
      <c r="I74" s="3"/>
      <c r="J74" s="3"/>
      <c r="K74" s="9"/>
      <c r="L74" s="2"/>
      <c r="M74" s="2"/>
    </row>
    <row r="75" spans="1:13" x14ac:dyDescent="0.35">
      <c r="A75" s="18" t="s">
        <v>143</v>
      </c>
      <c r="B75" s="18" t="s">
        <v>15</v>
      </c>
      <c r="C75" s="18">
        <v>337</v>
      </c>
      <c r="D75" s="18" t="s">
        <v>215</v>
      </c>
      <c r="E75" s="5"/>
      <c r="F75" s="3"/>
      <c r="G75" s="9"/>
      <c r="H75" s="7"/>
      <c r="I75" s="3"/>
      <c r="J75" s="3"/>
      <c r="K75" s="9"/>
      <c r="L75" s="2"/>
      <c r="M75" s="2"/>
    </row>
    <row r="76" spans="1:13" x14ac:dyDescent="0.35">
      <c r="A76" s="18" t="s">
        <v>143</v>
      </c>
      <c r="B76" s="18" t="s">
        <v>15</v>
      </c>
      <c r="C76" s="18">
        <v>338</v>
      </c>
      <c r="D76" s="18" t="s">
        <v>12</v>
      </c>
      <c r="E76" s="5"/>
      <c r="F76" s="3"/>
      <c r="G76" s="9"/>
      <c r="H76" s="7"/>
      <c r="I76" s="3"/>
      <c r="J76" s="3"/>
      <c r="K76" s="9"/>
      <c r="L76" s="2"/>
      <c r="M76" s="2"/>
    </row>
    <row r="77" spans="1:13" x14ac:dyDescent="0.35">
      <c r="A77" s="18" t="s">
        <v>143</v>
      </c>
      <c r="B77" s="18" t="s">
        <v>15</v>
      </c>
      <c r="C77" s="18">
        <v>341</v>
      </c>
      <c r="D77" s="18" t="s">
        <v>479</v>
      </c>
      <c r="E77" s="5"/>
      <c r="F77" s="3"/>
      <c r="G77" s="9"/>
      <c r="H77" s="7"/>
      <c r="I77" s="3"/>
      <c r="J77" s="3"/>
      <c r="K77" s="9"/>
      <c r="L77" s="2"/>
      <c r="M77" s="2"/>
    </row>
    <row r="78" spans="1:13" x14ac:dyDescent="0.35">
      <c r="A78" s="18" t="s">
        <v>143</v>
      </c>
      <c r="B78" s="18" t="s">
        <v>15</v>
      </c>
      <c r="C78" s="18">
        <v>342</v>
      </c>
      <c r="D78" s="18" t="s">
        <v>480</v>
      </c>
      <c r="E78" s="5"/>
      <c r="F78" s="3"/>
      <c r="G78" s="9"/>
      <c r="H78" s="7"/>
      <c r="I78" s="3"/>
      <c r="J78" s="3"/>
      <c r="K78" s="9"/>
      <c r="L78" s="2"/>
      <c r="M78" s="2"/>
    </row>
    <row r="79" spans="1:13" x14ac:dyDescent="0.35">
      <c r="A79" s="18" t="s">
        <v>143</v>
      </c>
      <c r="B79" s="18" t="s">
        <v>15</v>
      </c>
      <c r="C79" s="18">
        <v>345</v>
      </c>
      <c r="D79" s="18" t="s">
        <v>481</v>
      </c>
      <c r="E79" s="5"/>
      <c r="F79" s="3"/>
      <c r="G79" s="9"/>
      <c r="H79" s="7"/>
      <c r="I79" s="3"/>
      <c r="J79" s="3"/>
      <c r="K79" s="9"/>
      <c r="L79" s="2"/>
      <c r="M79" s="2"/>
    </row>
    <row r="80" spans="1:13" x14ac:dyDescent="0.35">
      <c r="A80" s="18" t="s">
        <v>143</v>
      </c>
      <c r="B80" s="18" t="s">
        <v>15</v>
      </c>
      <c r="C80" s="18">
        <v>346</v>
      </c>
      <c r="D80" s="18" t="s">
        <v>482</v>
      </c>
      <c r="E80" s="5"/>
      <c r="F80" s="3"/>
      <c r="G80" s="9"/>
      <c r="H80" s="7"/>
      <c r="I80" s="3"/>
      <c r="J80" s="3"/>
      <c r="K80" s="9"/>
      <c r="L80" s="2"/>
      <c r="M80" s="2"/>
    </row>
    <row r="81" spans="1:13" x14ac:dyDescent="0.35">
      <c r="A81" s="18" t="s">
        <v>143</v>
      </c>
      <c r="B81" s="18" t="s">
        <v>15</v>
      </c>
      <c r="C81" s="18">
        <v>368</v>
      </c>
      <c r="D81" s="18" t="s">
        <v>226</v>
      </c>
      <c r="E81" s="5"/>
      <c r="F81" s="3"/>
      <c r="G81" s="9"/>
      <c r="H81" s="7"/>
      <c r="I81" s="3"/>
      <c r="J81" s="3"/>
      <c r="K81" s="9"/>
      <c r="L81" s="2"/>
      <c r="M81" s="2"/>
    </row>
    <row r="82" spans="1:13" x14ac:dyDescent="0.35">
      <c r="A82" s="18" t="s">
        <v>143</v>
      </c>
      <c r="B82" s="18" t="s">
        <v>15</v>
      </c>
      <c r="C82" s="18">
        <v>369</v>
      </c>
      <c r="D82" s="18" t="s">
        <v>483</v>
      </c>
      <c r="E82" s="5"/>
      <c r="F82" s="3"/>
      <c r="G82" s="9"/>
      <c r="H82" s="7"/>
      <c r="I82" s="3"/>
      <c r="J82" s="3"/>
      <c r="K82" s="9"/>
      <c r="L82" s="2"/>
      <c r="M82" s="2"/>
    </row>
    <row r="83" spans="1:13" x14ac:dyDescent="0.35">
      <c r="A83" s="18" t="s">
        <v>143</v>
      </c>
      <c r="B83" s="18" t="s">
        <v>15</v>
      </c>
      <c r="C83" s="18">
        <v>404</v>
      </c>
      <c r="D83" s="18" t="s">
        <v>484</v>
      </c>
      <c r="E83" s="5"/>
      <c r="F83" s="3"/>
      <c r="G83" s="9"/>
      <c r="H83" s="7"/>
      <c r="I83" s="3"/>
      <c r="J83" s="3"/>
      <c r="K83" s="9"/>
      <c r="L83" s="2"/>
      <c r="M83" s="2"/>
    </row>
    <row r="84" spans="1:13" x14ac:dyDescent="0.35">
      <c r="A84" s="18" t="s">
        <v>143</v>
      </c>
      <c r="B84" s="18" t="s">
        <v>15</v>
      </c>
      <c r="C84" s="18">
        <v>412</v>
      </c>
      <c r="D84" s="18" t="s">
        <v>485</v>
      </c>
      <c r="E84" s="5"/>
      <c r="F84" s="3"/>
      <c r="G84" s="9"/>
      <c r="H84" s="7"/>
      <c r="I84" s="3"/>
      <c r="J84" s="3"/>
      <c r="K84" s="9"/>
      <c r="L84" s="2"/>
      <c r="M84" s="2"/>
    </row>
    <row r="85" spans="1:13" x14ac:dyDescent="0.35">
      <c r="A85" s="18" t="s">
        <v>143</v>
      </c>
      <c r="B85" s="18" t="s">
        <v>15</v>
      </c>
      <c r="C85" s="18">
        <v>413</v>
      </c>
      <c r="D85" s="18" t="s">
        <v>486</v>
      </c>
      <c r="E85" s="5"/>
      <c r="F85" s="3"/>
      <c r="G85" s="9"/>
      <c r="H85" s="7"/>
      <c r="I85" s="3"/>
      <c r="J85" s="3"/>
      <c r="K85" s="9"/>
      <c r="L85" s="2"/>
      <c r="M85" s="2"/>
    </row>
    <row r="86" spans="1:13" x14ac:dyDescent="0.35">
      <c r="A86" s="18" t="s">
        <v>143</v>
      </c>
      <c r="B86" s="18" t="s">
        <v>15</v>
      </c>
      <c r="C86" s="18">
        <v>423</v>
      </c>
      <c r="D86" s="18" t="s">
        <v>487</v>
      </c>
      <c r="E86" s="5"/>
      <c r="F86" s="3"/>
      <c r="G86" s="9"/>
      <c r="H86" s="7"/>
      <c r="I86" s="3"/>
      <c r="J86" s="3"/>
      <c r="K86" s="9"/>
      <c r="L86" s="2"/>
      <c r="M86" s="2"/>
    </row>
    <row r="87" spans="1:13" x14ac:dyDescent="0.35">
      <c r="A87" s="18" t="s">
        <v>143</v>
      </c>
      <c r="B87" s="18" t="s">
        <v>15</v>
      </c>
      <c r="C87" s="18">
        <v>426</v>
      </c>
      <c r="D87" s="18" t="s">
        <v>488</v>
      </c>
      <c r="E87" s="5"/>
      <c r="F87" s="3"/>
      <c r="G87" s="9"/>
      <c r="H87" s="7"/>
      <c r="I87" s="3"/>
      <c r="J87" s="3"/>
      <c r="K87" s="9"/>
      <c r="L87" s="2"/>
      <c r="M87" s="2"/>
    </row>
    <row r="88" spans="1:13" x14ac:dyDescent="0.35">
      <c r="A88" s="18" t="s">
        <v>143</v>
      </c>
      <c r="B88" s="18" t="s">
        <v>15</v>
      </c>
      <c r="C88" s="18">
        <v>427</v>
      </c>
      <c r="D88" s="18" t="s">
        <v>489</v>
      </c>
      <c r="E88" s="5"/>
      <c r="F88" s="3"/>
      <c r="G88" s="9"/>
      <c r="H88" s="7"/>
      <c r="I88" s="3"/>
      <c r="J88" s="3"/>
      <c r="K88" s="9"/>
      <c r="L88" s="2"/>
      <c r="M88" s="2"/>
    </row>
    <row r="89" spans="1:13" x14ac:dyDescent="0.35">
      <c r="A89" s="18" t="s">
        <v>143</v>
      </c>
      <c r="B89" s="18" t="s">
        <v>15</v>
      </c>
      <c r="C89" s="18">
        <v>428</v>
      </c>
      <c r="D89" s="18" t="s">
        <v>490</v>
      </c>
      <c r="E89" s="5"/>
      <c r="F89" s="3"/>
      <c r="G89" s="9"/>
      <c r="H89" s="7"/>
      <c r="I89" s="3"/>
      <c r="J89" s="3"/>
      <c r="K89" s="9"/>
      <c r="L89" s="2"/>
      <c r="M89" s="2"/>
    </row>
    <row r="90" spans="1:13" x14ac:dyDescent="0.35">
      <c r="A90" s="18" t="s">
        <v>143</v>
      </c>
      <c r="B90" s="18" t="s">
        <v>15</v>
      </c>
      <c r="C90" s="18">
        <v>429</v>
      </c>
      <c r="D90" s="18" t="s">
        <v>491</v>
      </c>
      <c r="E90" s="5"/>
      <c r="F90" s="3"/>
      <c r="G90" s="9"/>
      <c r="H90" s="7"/>
      <c r="I90" s="3"/>
      <c r="J90" s="3"/>
      <c r="K90" s="9"/>
      <c r="L90" s="2"/>
      <c r="M90" s="2"/>
    </row>
    <row r="91" spans="1:13" x14ac:dyDescent="0.35">
      <c r="A91" s="18" t="s">
        <v>143</v>
      </c>
      <c r="B91" s="18" t="s">
        <v>15</v>
      </c>
      <c r="C91" s="18">
        <v>430</v>
      </c>
      <c r="D91" s="18" t="s">
        <v>492</v>
      </c>
      <c r="E91" s="5"/>
      <c r="F91" s="3"/>
      <c r="G91" s="9"/>
      <c r="H91" s="7"/>
      <c r="I91" s="3"/>
      <c r="J91" s="3"/>
      <c r="K91" s="9"/>
      <c r="L91" s="2"/>
      <c r="M91" s="2"/>
    </row>
    <row r="92" spans="1:13" x14ac:dyDescent="0.35">
      <c r="A92" s="18" t="s">
        <v>143</v>
      </c>
      <c r="B92" s="18" t="s">
        <v>15</v>
      </c>
      <c r="C92" s="18">
        <v>499</v>
      </c>
      <c r="D92" s="18" t="s">
        <v>493</v>
      </c>
      <c r="E92" s="5"/>
      <c r="F92" s="3"/>
      <c r="G92" s="9"/>
      <c r="H92" s="7"/>
      <c r="I92" s="3"/>
      <c r="J92" s="3"/>
      <c r="K92" s="9"/>
      <c r="L92" s="2"/>
      <c r="M92" s="2"/>
    </row>
    <row r="93" spans="1:13" x14ac:dyDescent="0.35">
      <c r="A93" s="18" t="s">
        <v>143</v>
      </c>
      <c r="B93" s="18" t="s">
        <v>15</v>
      </c>
      <c r="C93" s="18">
        <v>501</v>
      </c>
      <c r="D93" s="18" t="s">
        <v>14</v>
      </c>
      <c r="E93" s="5"/>
      <c r="F93" s="3"/>
      <c r="G93" s="9"/>
      <c r="H93" s="7"/>
      <c r="I93" s="3"/>
      <c r="J93" s="3"/>
      <c r="K93" s="9"/>
      <c r="L93" s="2"/>
      <c r="M93" s="2"/>
    </row>
    <row r="94" spans="1:13" x14ac:dyDescent="0.35">
      <c r="A94" s="18" t="s">
        <v>143</v>
      </c>
      <c r="B94" s="18" t="s">
        <v>15</v>
      </c>
      <c r="C94" s="18">
        <v>502</v>
      </c>
      <c r="D94" s="18" t="s">
        <v>230</v>
      </c>
      <c r="E94" s="5"/>
      <c r="F94" s="3"/>
      <c r="G94" s="9"/>
      <c r="H94" s="7"/>
      <c r="I94" s="3"/>
      <c r="J94" s="3"/>
      <c r="K94" s="9"/>
      <c r="L94" s="2"/>
      <c r="M94" s="2"/>
    </row>
    <row r="95" spans="1:13" x14ac:dyDescent="0.35">
      <c r="A95" s="18" t="s">
        <v>143</v>
      </c>
      <c r="B95" s="18" t="s">
        <v>15</v>
      </c>
      <c r="C95" s="18">
        <v>574</v>
      </c>
      <c r="D95" s="18" t="s">
        <v>494</v>
      </c>
      <c r="E95" s="5"/>
      <c r="F95" s="3"/>
      <c r="G95" s="9"/>
      <c r="H95" s="7"/>
      <c r="I95" s="3"/>
      <c r="J95" s="3"/>
      <c r="K95" s="9"/>
      <c r="L95" s="2"/>
      <c r="M95" s="2"/>
    </row>
    <row r="96" spans="1:13" x14ac:dyDescent="0.35">
      <c r="A96" s="18" t="s">
        <v>143</v>
      </c>
      <c r="B96" s="18" t="s">
        <v>15</v>
      </c>
      <c r="C96" s="18">
        <v>575</v>
      </c>
      <c r="D96" s="18" t="s">
        <v>495</v>
      </c>
      <c r="E96" s="5"/>
      <c r="F96" s="3"/>
      <c r="G96" s="9"/>
      <c r="H96" s="7"/>
      <c r="I96" s="3"/>
      <c r="J96" s="3"/>
      <c r="K96" s="9"/>
      <c r="L96" s="2"/>
      <c r="M96" s="2"/>
    </row>
    <row r="97" spans="1:13" x14ac:dyDescent="0.35">
      <c r="A97" s="18" t="s">
        <v>143</v>
      </c>
      <c r="B97" s="18" t="s">
        <v>15</v>
      </c>
      <c r="C97" s="18">
        <v>576</v>
      </c>
      <c r="D97" s="18" t="s">
        <v>496</v>
      </c>
      <c r="E97" s="5"/>
      <c r="F97" s="3"/>
      <c r="G97" s="9"/>
      <c r="H97" s="7"/>
      <c r="I97" s="3"/>
      <c r="J97" s="3"/>
      <c r="K97" s="9"/>
      <c r="L97" s="2"/>
      <c r="M97" s="2"/>
    </row>
    <row r="98" spans="1:13" x14ac:dyDescent="0.35">
      <c r="A98" s="18" t="s">
        <v>143</v>
      </c>
      <c r="B98" s="18" t="s">
        <v>15</v>
      </c>
      <c r="C98" s="18">
        <v>577</v>
      </c>
      <c r="D98" s="18" t="s">
        <v>497</v>
      </c>
      <c r="E98" s="5"/>
      <c r="F98" s="3"/>
      <c r="G98" s="9"/>
      <c r="H98" s="7"/>
      <c r="I98" s="3"/>
      <c r="J98" s="3"/>
      <c r="K98" s="9"/>
      <c r="L98" s="2"/>
      <c r="M98" s="2"/>
    </row>
    <row r="99" spans="1:13" x14ac:dyDescent="0.35">
      <c r="A99" s="18" t="s">
        <v>143</v>
      </c>
      <c r="B99" s="18" t="s">
        <v>15</v>
      </c>
      <c r="C99" s="18">
        <v>579</v>
      </c>
      <c r="D99" s="18" t="s">
        <v>498</v>
      </c>
      <c r="E99" s="5"/>
      <c r="F99" s="3"/>
      <c r="G99" s="9"/>
      <c r="H99" s="7"/>
      <c r="I99" s="3"/>
      <c r="J99" s="3"/>
      <c r="K99" s="9"/>
      <c r="L99" s="2"/>
      <c r="M99" s="2"/>
    </row>
    <row r="100" spans="1:13" x14ac:dyDescent="0.35">
      <c r="A100" s="18" t="s">
        <v>143</v>
      </c>
      <c r="B100" s="18" t="s">
        <v>15</v>
      </c>
      <c r="C100" s="18">
        <v>580</v>
      </c>
      <c r="D100" s="18" t="s">
        <v>499</v>
      </c>
      <c r="E100" s="5"/>
      <c r="F100" s="3"/>
      <c r="G100" s="9"/>
      <c r="H100" s="7"/>
      <c r="I100" s="3"/>
      <c r="J100" s="3"/>
      <c r="K100" s="9"/>
      <c r="L100" s="2"/>
      <c r="M100" s="2"/>
    </row>
    <row r="101" spans="1:13" x14ac:dyDescent="0.35">
      <c r="A101" s="18" t="s">
        <v>143</v>
      </c>
      <c r="B101" s="18" t="s">
        <v>15</v>
      </c>
      <c r="C101" s="18">
        <v>581</v>
      </c>
      <c r="D101" s="18" t="s">
        <v>500</v>
      </c>
      <c r="E101" s="5"/>
      <c r="F101" s="3"/>
      <c r="G101" s="9"/>
      <c r="H101" s="7"/>
      <c r="I101" s="3"/>
      <c r="J101" s="3"/>
      <c r="K101" s="9"/>
      <c r="L101" s="2"/>
      <c r="M101" s="2"/>
    </row>
    <row r="102" spans="1:13" x14ac:dyDescent="0.35">
      <c r="A102" s="18" t="s">
        <v>143</v>
      </c>
      <c r="B102" s="18" t="s">
        <v>15</v>
      </c>
      <c r="C102" s="18">
        <v>582</v>
      </c>
      <c r="D102" s="18" t="s">
        <v>354</v>
      </c>
      <c r="E102" s="5"/>
      <c r="F102" s="3"/>
      <c r="G102" s="9"/>
      <c r="H102" s="7"/>
      <c r="I102" s="3"/>
      <c r="J102" s="3"/>
      <c r="K102" s="9"/>
      <c r="L102" s="2"/>
      <c r="M102" s="2"/>
    </row>
    <row r="103" spans="1:13" x14ac:dyDescent="0.35">
      <c r="A103" s="18" t="s">
        <v>143</v>
      </c>
      <c r="B103" s="18" t="s">
        <v>15</v>
      </c>
      <c r="C103" s="18">
        <v>583</v>
      </c>
      <c r="D103" s="18" t="s">
        <v>501</v>
      </c>
      <c r="E103" s="5"/>
      <c r="F103" s="3"/>
      <c r="G103" s="9"/>
      <c r="H103" s="7"/>
      <c r="I103" s="3"/>
      <c r="J103" s="3"/>
      <c r="K103" s="9"/>
      <c r="L103" s="2"/>
      <c r="M103" s="2"/>
    </row>
    <row r="104" spans="1:13" x14ac:dyDescent="0.35">
      <c r="A104" s="18" t="s">
        <v>143</v>
      </c>
      <c r="B104" s="18" t="s">
        <v>15</v>
      </c>
      <c r="C104" s="18">
        <v>584</v>
      </c>
      <c r="D104" s="18" t="s">
        <v>502</v>
      </c>
      <c r="E104" s="5"/>
      <c r="F104" s="3"/>
      <c r="G104" s="9"/>
      <c r="H104" s="7"/>
      <c r="I104" s="3"/>
      <c r="J104" s="3"/>
      <c r="K104" s="9"/>
      <c r="L104" s="2"/>
      <c r="M104" s="2"/>
    </row>
    <row r="105" spans="1:13" x14ac:dyDescent="0.35">
      <c r="A105" s="18" t="s">
        <v>143</v>
      </c>
      <c r="B105" s="18" t="s">
        <v>15</v>
      </c>
      <c r="C105" s="18">
        <v>585</v>
      </c>
      <c r="D105" s="18" t="s">
        <v>503</v>
      </c>
      <c r="E105" s="5"/>
      <c r="F105" s="3"/>
      <c r="G105" s="9"/>
      <c r="H105" s="7"/>
      <c r="I105" s="3"/>
      <c r="J105" s="3"/>
      <c r="K105" s="9"/>
      <c r="L105" s="2"/>
      <c r="M105" s="2"/>
    </row>
    <row r="106" spans="1:13" x14ac:dyDescent="0.35">
      <c r="A106" s="18" t="s">
        <v>143</v>
      </c>
      <c r="B106" s="18" t="s">
        <v>15</v>
      </c>
      <c r="C106" s="18">
        <v>586</v>
      </c>
      <c r="D106" s="18" t="s">
        <v>504</v>
      </c>
      <c r="E106" s="5"/>
      <c r="F106" s="3"/>
      <c r="G106" s="9"/>
      <c r="H106" s="7"/>
      <c r="I106" s="3"/>
      <c r="J106" s="3"/>
      <c r="K106" s="9"/>
      <c r="L106" s="2"/>
      <c r="M106" s="2"/>
    </row>
    <row r="107" spans="1:13" x14ac:dyDescent="0.35">
      <c r="A107" s="18" t="s">
        <v>143</v>
      </c>
      <c r="B107" s="18" t="s">
        <v>15</v>
      </c>
      <c r="C107" s="18">
        <v>659</v>
      </c>
      <c r="D107" s="18" t="s">
        <v>236</v>
      </c>
      <c r="E107" s="5"/>
      <c r="F107" s="3"/>
      <c r="G107" s="9"/>
      <c r="H107" s="7"/>
      <c r="I107" s="3"/>
      <c r="J107" s="3"/>
      <c r="K107" s="9"/>
      <c r="L107" s="2"/>
      <c r="M107" s="2"/>
    </row>
    <row r="108" spans="1:13" x14ac:dyDescent="0.35">
      <c r="A108" s="18" t="s">
        <v>143</v>
      </c>
      <c r="B108" s="18" t="s">
        <v>15</v>
      </c>
      <c r="C108" s="18">
        <v>660</v>
      </c>
      <c r="D108" s="18" t="s">
        <v>505</v>
      </c>
      <c r="E108" s="5"/>
      <c r="F108" s="3"/>
      <c r="G108" s="9"/>
      <c r="H108" s="7"/>
      <c r="I108" s="3"/>
      <c r="J108" s="3"/>
      <c r="K108" s="9"/>
      <c r="L108" s="2"/>
      <c r="M108" s="2"/>
    </row>
    <row r="109" spans="1:13" x14ac:dyDescent="0.35">
      <c r="A109" s="18" t="s">
        <v>143</v>
      </c>
      <c r="B109" s="18" t="s">
        <v>15</v>
      </c>
      <c r="C109" s="18">
        <v>663</v>
      </c>
      <c r="D109" s="18" t="s">
        <v>254</v>
      </c>
      <c r="E109" s="5"/>
      <c r="F109" s="3"/>
      <c r="G109" s="9"/>
      <c r="H109" s="7"/>
      <c r="I109" s="3"/>
      <c r="J109" s="3"/>
      <c r="K109" s="9"/>
      <c r="L109" s="2"/>
      <c r="M109" s="2"/>
    </row>
    <row r="110" spans="1:13" x14ac:dyDescent="0.35">
      <c r="A110" s="18" t="s">
        <v>143</v>
      </c>
      <c r="B110" s="18" t="s">
        <v>15</v>
      </c>
      <c r="C110" s="18">
        <v>685</v>
      </c>
      <c r="D110" s="18" t="s">
        <v>506</v>
      </c>
      <c r="E110" s="5"/>
      <c r="F110" s="3"/>
      <c r="G110" s="9"/>
      <c r="H110" s="7"/>
      <c r="I110" s="3"/>
      <c r="J110" s="3"/>
      <c r="K110" s="9"/>
      <c r="L110" s="2"/>
      <c r="M110" s="2"/>
    </row>
    <row r="111" spans="1:13" x14ac:dyDescent="0.35">
      <c r="A111" s="18" t="s">
        <v>143</v>
      </c>
      <c r="B111" s="18" t="s">
        <v>15</v>
      </c>
      <c r="C111" s="18">
        <v>704</v>
      </c>
      <c r="D111" s="18" t="s">
        <v>507</v>
      </c>
      <c r="E111" s="5"/>
      <c r="F111" s="3"/>
      <c r="G111" s="9"/>
      <c r="H111" s="7"/>
      <c r="I111" s="3"/>
      <c r="J111" s="3"/>
      <c r="K111" s="9"/>
      <c r="L111" s="2"/>
      <c r="M111" s="2"/>
    </row>
    <row r="112" spans="1:13" x14ac:dyDescent="0.35">
      <c r="A112" s="18" t="s">
        <v>143</v>
      </c>
      <c r="B112" s="18" t="s">
        <v>15</v>
      </c>
      <c r="C112" s="18">
        <v>705</v>
      </c>
      <c r="D112" s="18" t="s">
        <v>508</v>
      </c>
      <c r="E112" s="5"/>
      <c r="F112" s="3"/>
      <c r="G112" s="9"/>
      <c r="H112" s="7"/>
      <c r="I112" s="3"/>
      <c r="J112" s="3"/>
      <c r="K112" s="9"/>
      <c r="L112" s="2"/>
      <c r="M112" s="2"/>
    </row>
    <row r="113" spans="1:13" x14ac:dyDescent="0.35">
      <c r="A113" s="18" t="s">
        <v>143</v>
      </c>
      <c r="B113" s="18" t="s">
        <v>15</v>
      </c>
      <c r="C113" s="18">
        <v>706</v>
      </c>
      <c r="D113" s="18" t="s">
        <v>509</v>
      </c>
      <c r="E113" s="5"/>
      <c r="F113" s="3"/>
      <c r="G113" s="9"/>
      <c r="H113" s="7"/>
      <c r="I113" s="3"/>
      <c r="J113" s="3"/>
      <c r="K113" s="9"/>
      <c r="L113" s="2"/>
      <c r="M113" s="2"/>
    </row>
    <row r="114" spans="1:13" x14ac:dyDescent="0.35">
      <c r="A114" s="18" t="s">
        <v>143</v>
      </c>
      <c r="B114" s="18" t="s">
        <v>15</v>
      </c>
      <c r="C114" s="18">
        <v>708</v>
      </c>
      <c r="D114" s="18" t="s">
        <v>510</v>
      </c>
      <c r="E114" s="5"/>
      <c r="F114" s="3"/>
      <c r="G114" s="9"/>
      <c r="H114" s="7"/>
      <c r="I114" s="3"/>
      <c r="J114" s="3"/>
      <c r="K114" s="9"/>
      <c r="L114" s="2"/>
      <c r="M114" s="2"/>
    </row>
    <row r="115" spans="1:13" x14ac:dyDescent="0.35">
      <c r="A115" s="18" t="s">
        <v>143</v>
      </c>
      <c r="B115" s="18" t="s">
        <v>15</v>
      </c>
      <c r="C115" s="18">
        <v>709</v>
      </c>
      <c r="D115" s="18" t="s">
        <v>511</v>
      </c>
      <c r="E115" s="5"/>
      <c r="F115" s="3"/>
      <c r="G115" s="9"/>
      <c r="H115" s="7"/>
      <c r="I115" s="3"/>
      <c r="J115" s="3"/>
      <c r="K115" s="9"/>
      <c r="L115" s="2"/>
      <c r="M115" s="2"/>
    </row>
    <row r="116" spans="1:13" x14ac:dyDescent="0.35">
      <c r="A116" s="18" t="s">
        <v>143</v>
      </c>
      <c r="B116" s="18" t="s">
        <v>15</v>
      </c>
      <c r="C116" s="18">
        <v>719</v>
      </c>
      <c r="D116" s="18" t="s">
        <v>368</v>
      </c>
      <c r="E116" s="5"/>
      <c r="F116" s="3"/>
      <c r="G116" s="9"/>
      <c r="H116" s="7"/>
      <c r="I116" s="3"/>
      <c r="J116" s="3"/>
      <c r="K116" s="9"/>
      <c r="L116" s="2"/>
      <c r="M116" s="2"/>
    </row>
    <row r="117" spans="1:13" x14ac:dyDescent="0.35">
      <c r="A117" s="18" t="s">
        <v>688</v>
      </c>
      <c r="B117" s="18"/>
      <c r="C117" s="18"/>
      <c r="D117" s="18"/>
      <c r="E117" s="5">
        <v>222</v>
      </c>
      <c r="F117" s="3">
        <v>56</v>
      </c>
      <c r="G117" s="9">
        <v>2</v>
      </c>
      <c r="H117" s="7"/>
      <c r="I117" s="3"/>
      <c r="J117" s="3"/>
      <c r="K117" s="9"/>
      <c r="L117" s="2"/>
      <c r="M117" s="2"/>
    </row>
    <row r="118" spans="1:13" x14ac:dyDescent="0.35">
      <c r="A118" s="18" t="s">
        <v>240</v>
      </c>
      <c r="B118" s="18" t="s">
        <v>287</v>
      </c>
      <c r="C118" s="18">
        <v>678</v>
      </c>
      <c r="D118" s="18" t="s">
        <v>268</v>
      </c>
      <c r="E118" s="5"/>
      <c r="F118" s="3"/>
      <c r="G118" s="9"/>
      <c r="H118" s="7"/>
      <c r="I118" s="3"/>
      <c r="J118" s="3"/>
      <c r="K118" s="9"/>
      <c r="L118" s="2"/>
      <c r="M118" s="2"/>
    </row>
    <row r="119" spans="1:13" x14ac:dyDescent="0.35">
      <c r="A119" s="18" t="s">
        <v>240</v>
      </c>
      <c r="B119" s="18" t="s">
        <v>287</v>
      </c>
      <c r="C119" s="18">
        <v>679</v>
      </c>
      <c r="D119" s="18" t="s">
        <v>269</v>
      </c>
      <c r="E119" s="5"/>
      <c r="F119" s="3"/>
      <c r="G119" s="9"/>
      <c r="H119" s="7"/>
      <c r="I119" s="3"/>
      <c r="J119" s="3"/>
      <c r="K119" s="9"/>
      <c r="L119" s="2"/>
      <c r="M119" s="2"/>
    </row>
    <row r="120" spans="1:13" x14ac:dyDescent="0.35">
      <c r="A120" s="18" t="s">
        <v>240</v>
      </c>
      <c r="B120" s="18" t="s">
        <v>287</v>
      </c>
      <c r="C120" s="18">
        <v>696</v>
      </c>
      <c r="D120" s="18" t="s">
        <v>311</v>
      </c>
      <c r="E120" s="6">
        <v>40</v>
      </c>
      <c r="F120" s="50"/>
      <c r="G120" s="9"/>
      <c r="H120" s="7"/>
      <c r="I120" s="3"/>
      <c r="J120" s="3"/>
      <c r="K120" s="9"/>
      <c r="L120" s="2"/>
      <c r="M120" s="2"/>
    </row>
    <row r="121" spans="1:13" x14ac:dyDescent="0.35">
      <c r="A121" s="18" t="s">
        <v>240</v>
      </c>
      <c r="B121" s="18" t="s">
        <v>287</v>
      </c>
      <c r="C121" s="18">
        <v>712</v>
      </c>
      <c r="D121" s="18" t="s">
        <v>512</v>
      </c>
      <c r="E121" s="50"/>
      <c r="F121" s="50"/>
      <c r="G121" s="9"/>
      <c r="H121" s="7"/>
      <c r="I121" s="3"/>
      <c r="J121" s="3"/>
      <c r="K121" s="9"/>
      <c r="L121" s="2"/>
      <c r="M121" s="2"/>
    </row>
    <row r="122" spans="1:13" x14ac:dyDescent="0.35">
      <c r="A122" s="18" t="s">
        <v>240</v>
      </c>
      <c r="B122" s="18" t="s">
        <v>287</v>
      </c>
      <c r="C122" s="18">
        <v>720</v>
      </c>
      <c r="D122" s="18" t="s">
        <v>513</v>
      </c>
      <c r="E122" s="6">
        <v>40</v>
      </c>
      <c r="F122" s="50"/>
      <c r="G122" s="9"/>
      <c r="H122" s="7"/>
      <c r="I122" s="3"/>
      <c r="J122" s="3"/>
      <c r="K122" s="9"/>
      <c r="L122" s="2"/>
      <c r="M122" s="2"/>
    </row>
    <row r="123" spans="1:13" x14ac:dyDescent="0.35">
      <c r="A123" s="18" t="s">
        <v>240</v>
      </c>
      <c r="B123" s="18" t="s">
        <v>431</v>
      </c>
      <c r="C123" s="18">
        <v>713</v>
      </c>
      <c r="D123" s="18" t="s">
        <v>514</v>
      </c>
      <c r="E123" s="6">
        <v>40</v>
      </c>
      <c r="F123" s="6">
        <v>20</v>
      </c>
      <c r="G123" s="9"/>
      <c r="H123" s="7"/>
      <c r="I123" s="3"/>
      <c r="J123" s="3"/>
      <c r="K123" s="9"/>
      <c r="L123" s="2"/>
      <c r="M123" s="2"/>
    </row>
    <row r="124" spans="1:13" x14ac:dyDescent="0.35">
      <c r="A124" s="18" t="s">
        <v>240</v>
      </c>
      <c r="B124" s="18" t="s">
        <v>349</v>
      </c>
      <c r="C124" s="18">
        <v>700</v>
      </c>
      <c r="D124" s="18" t="s">
        <v>348</v>
      </c>
      <c r="E124" s="6">
        <v>40</v>
      </c>
      <c r="F124" s="6">
        <v>20</v>
      </c>
      <c r="G124" s="9"/>
      <c r="H124" s="7"/>
      <c r="I124" s="3"/>
      <c r="J124" s="3"/>
      <c r="K124" s="9"/>
      <c r="L124" s="2"/>
      <c r="M124" s="2"/>
    </row>
    <row r="125" spans="1:13" x14ac:dyDescent="0.35">
      <c r="A125" s="18" t="s">
        <v>240</v>
      </c>
      <c r="B125" s="18" t="s">
        <v>241</v>
      </c>
      <c r="C125" s="18">
        <v>670</v>
      </c>
      <c r="D125" s="18" t="s">
        <v>515</v>
      </c>
      <c r="E125" s="50"/>
      <c r="F125" s="50"/>
      <c r="G125" s="9"/>
      <c r="H125" s="7"/>
      <c r="I125" s="3"/>
      <c r="J125" s="3"/>
      <c r="K125" s="9"/>
      <c r="L125" s="2"/>
      <c r="M125" s="2"/>
    </row>
    <row r="126" spans="1:13" x14ac:dyDescent="0.35">
      <c r="A126" s="18" t="s">
        <v>240</v>
      </c>
      <c r="B126" s="18" t="s">
        <v>241</v>
      </c>
      <c r="C126" s="18">
        <v>671</v>
      </c>
      <c r="D126" s="18" t="s">
        <v>252</v>
      </c>
      <c r="E126" s="6">
        <v>100</v>
      </c>
      <c r="F126" s="6">
        <v>20</v>
      </c>
      <c r="G126" s="9"/>
      <c r="H126" s="7"/>
      <c r="I126" s="3"/>
      <c r="J126" s="3"/>
      <c r="K126" s="9"/>
      <c r="L126" s="2"/>
      <c r="M126" s="2"/>
    </row>
    <row r="127" spans="1:13" x14ac:dyDescent="0.35">
      <c r="A127" s="18" t="s">
        <v>240</v>
      </c>
      <c r="B127" s="18" t="s">
        <v>241</v>
      </c>
      <c r="C127" s="18">
        <v>686</v>
      </c>
      <c r="D127" s="18" t="s">
        <v>316</v>
      </c>
      <c r="E127" s="6">
        <v>40</v>
      </c>
      <c r="F127" s="6">
        <v>5</v>
      </c>
      <c r="G127" s="9"/>
      <c r="H127" s="7"/>
      <c r="I127" s="3"/>
      <c r="J127" s="3"/>
      <c r="K127" s="9"/>
      <c r="L127" s="2"/>
      <c r="M127" s="2"/>
    </row>
    <row r="128" spans="1:13" x14ac:dyDescent="0.35">
      <c r="A128" s="18" t="s">
        <v>240</v>
      </c>
      <c r="B128" s="18" t="s">
        <v>241</v>
      </c>
      <c r="C128" s="18">
        <v>689</v>
      </c>
      <c r="D128" s="18" t="s">
        <v>352</v>
      </c>
      <c r="E128" s="6">
        <v>50</v>
      </c>
      <c r="F128" s="6">
        <v>5</v>
      </c>
      <c r="G128" s="9"/>
      <c r="H128" s="7"/>
      <c r="I128" s="3"/>
      <c r="J128" s="3"/>
      <c r="K128" s="9"/>
      <c r="L128" s="2"/>
      <c r="M128" s="2"/>
    </row>
    <row r="129" spans="1:13" x14ac:dyDescent="0.35">
      <c r="A129" s="18" t="s">
        <v>240</v>
      </c>
      <c r="B129" s="18" t="s">
        <v>241</v>
      </c>
      <c r="C129" s="18">
        <v>710</v>
      </c>
      <c r="D129" s="18" t="s">
        <v>353</v>
      </c>
      <c r="E129" s="6">
        <v>10</v>
      </c>
      <c r="F129" s="50"/>
      <c r="G129" s="9"/>
      <c r="H129" s="7"/>
      <c r="I129" s="3"/>
      <c r="J129" s="3"/>
      <c r="K129" s="9"/>
      <c r="L129" s="2"/>
      <c r="M129" s="2"/>
    </row>
    <row r="130" spans="1:13" x14ac:dyDescent="0.35">
      <c r="A130" s="18" t="s">
        <v>240</v>
      </c>
      <c r="B130" s="18" t="s">
        <v>241</v>
      </c>
      <c r="C130" s="18">
        <v>724</v>
      </c>
      <c r="D130" s="18" t="s">
        <v>395</v>
      </c>
      <c r="E130" s="6">
        <v>30</v>
      </c>
      <c r="F130" s="6">
        <v>5</v>
      </c>
      <c r="G130" s="9"/>
      <c r="H130" s="7"/>
      <c r="I130" s="3"/>
      <c r="J130" s="3"/>
      <c r="K130" s="9"/>
      <c r="L130" s="2"/>
      <c r="M130" s="2"/>
    </row>
    <row r="131" spans="1:13" x14ac:dyDescent="0.35">
      <c r="A131" s="18"/>
      <c r="B131" s="18"/>
      <c r="C131" s="18"/>
      <c r="D131" s="18"/>
      <c r="E131" s="144"/>
      <c r="F131" s="6"/>
      <c r="G131" s="9"/>
      <c r="H131" s="7"/>
      <c r="I131" s="3"/>
      <c r="J131" s="3"/>
      <c r="K131" s="9"/>
      <c r="L131" s="2"/>
      <c r="M131" s="2"/>
    </row>
    <row r="132" spans="1:13" x14ac:dyDescent="0.35">
      <c r="A132" s="18" t="s">
        <v>147</v>
      </c>
      <c r="B132" s="18" t="s">
        <v>2</v>
      </c>
      <c r="C132" s="18">
        <v>49</v>
      </c>
      <c r="D132" s="18" t="s">
        <v>365</v>
      </c>
      <c r="E132" s="5"/>
      <c r="F132" s="3"/>
      <c r="G132" s="9"/>
      <c r="H132" s="7"/>
      <c r="I132" s="3"/>
      <c r="J132" s="3"/>
      <c r="K132" s="9"/>
      <c r="L132" s="2"/>
      <c r="M132" s="2"/>
    </row>
    <row r="133" spans="1:13" x14ac:dyDescent="0.35">
      <c r="A133" s="18" t="s">
        <v>147</v>
      </c>
      <c r="B133" s="18" t="s">
        <v>2</v>
      </c>
      <c r="C133" s="18">
        <v>154</v>
      </c>
      <c r="D133" s="18" t="s">
        <v>516</v>
      </c>
      <c r="E133" s="5"/>
      <c r="F133" s="3"/>
      <c r="G133" s="9"/>
      <c r="H133" s="7"/>
      <c r="I133" s="3"/>
      <c r="J133" s="3"/>
      <c r="K133" s="9"/>
      <c r="L133" s="2"/>
      <c r="M133" s="2"/>
    </row>
    <row r="134" spans="1:13" x14ac:dyDescent="0.35">
      <c r="A134" s="18" t="s">
        <v>147</v>
      </c>
      <c r="B134" s="18" t="s">
        <v>2</v>
      </c>
      <c r="C134" s="18">
        <v>400</v>
      </c>
      <c r="D134" s="18" t="s">
        <v>175</v>
      </c>
      <c r="E134" s="5"/>
      <c r="F134" s="3"/>
      <c r="G134" s="9"/>
      <c r="H134" s="7"/>
      <c r="I134" s="3"/>
      <c r="J134" s="3"/>
      <c r="K134" s="9"/>
      <c r="L134" s="2"/>
      <c r="M134" s="2"/>
    </row>
    <row r="135" spans="1:13" x14ac:dyDescent="0.35">
      <c r="A135" s="18" t="s">
        <v>147</v>
      </c>
      <c r="B135" s="18" t="s">
        <v>2</v>
      </c>
      <c r="C135" s="18">
        <v>517</v>
      </c>
      <c r="D135" s="18" t="s">
        <v>517</v>
      </c>
      <c r="E135" s="5"/>
      <c r="F135" s="3"/>
      <c r="G135" s="9"/>
      <c r="H135" s="7"/>
      <c r="I135" s="3"/>
      <c r="J135" s="3"/>
      <c r="K135" s="9"/>
      <c r="L135" s="2"/>
      <c r="M135" s="2"/>
    </row>
    <row r="136" spans="1:13" x14ac:dyDescent="0.35">
      <c r="A136" s="18" t="s">
        <v>147</v>
      </c>
      <c r="B136" s="18" t="s">
        <v>2</v>
      </c>
      <c r="C136" s="18">
        <v>527</v>
      </c>
      <c r="D136" s="18" t="s">
        <v>211</v>
      </c>
      <c r="E136" s="5"/>
      <c r="F136" s="3"/>
      <c r="G136" s="9"/>
      <c r="H136" s="7"/>
      <c r="I136" s="3"/>
      <c r="J136" s="3"/>
      <c r="K136" s="9"/>
      <c r="L136" s="2"/>
      <c r="M136" s="2"/>
    </row>
    <row r="137" spans="1:13" x14ac:dyDescent="0.35">
      <c r="A137" s="18" t="s">
        <v>147</v>
      </c>
      <c r="B137" s="18" t="s">
        <v>2</v>
      </c>
      <c r="C137" s="18">
        <v>614</v>
      </c>
      <c r="D137" s="18" t="s">
        <v>212</v>
      </c>
      <c r="E137" s="5"/>
      <c r="F137" s="3"/>
      <c r="G137" s="9"/>
      <c r="H137" s="7"/>
      <c r="I137" s="3"/>
      <c r="J137" s="3"/>
      <c r="K137" s="9"/>
      <c r="L137" s="2"/>
      <c r="M137" s="2"/>
    </row>
    <row r="138" spans="1:13" x14ac:dyDescent="0.35">
      <c r="A138" s="18" t="s">
        <v>147</v>
      </c>
      <c r="B138" s="18" t="s">
        <v>2</v>
      </c>
      <c r="C138" s="18">
        <v>628</v>
      </c>
      <c r="D138" s="18" t="s">
        <v>518</v>
      </c>
      <c r="E138" s="5"/>
      <c r="F138" s="3"/>
      <c r="G138" s="9"/>
      <c r="H138" s="7"/>
      <c r="I138" s="3"/>
      <c r="J138" s="3"/>
      <c r="K138" s="9"/>
      <c r="L138" s="2"/>
      <c r="M138" s="2"/>
    </row>
    <row r="139" spans="1:13" x14ac:dyDescent="0.35">
      <c r="A139" s="18" t="s">
        <v>147</v>
      </c>
      <c r="B139" s="18" t="s">
        <v>2</v>
      </c>
      <c r="C139" s="18">
        <v>658</v>
      </c>
      <c r="D139" s="18" t="s">
        <v>362</v>
      </c>
      <c r="E139" s="5"/>
      <c r="F139" s="3"/>
      <c r="G139" s="9"/>
      <c r="H139" s="7"/>
      <c r="I139" s="3"/>
      <c r="J139" s="3"/>
      <c r="K139" s="9"/>
      <c r="L139" s="2"/>
      <c r="M139" s="2"/>
    </row>
    <row r="140" spans="1:13" x14ac:dyDescent="0.35">
      <c r="A140" s="18" t="s">
        <v>147</v>
      </c>
      <c r="B140" s="18" t="s">
        <v>2</v>
      </c>
      <c r="C140" s="18">
        <v>662</v>
      </c>
      <c r="D140" s="18" t="s">
        <v>263</v>
      </c>
      <c r="E140" s="5"/>
      <c r="F140" s="3"/>
      <c r="G140" s="9"/>
      <c r="H140" s="7"/>
      <c r="I140" s="3"/>
      <c r="J140" s="3"/>
      <c r="K140" s="9"/>
      <c r="L140" s="2"/>
      <c r="M140" s="2"/>
    </row>
    <row r="141" spans="1:13" x14ac:dyDescent="0.35">
      <c r="A141" s="18" t="s">
        <v>147</v>
      </c>
      <c r="B141" s="18" t="s">
        <v>2</v>
      </c>
      <c r="C141" s="18">
        <v>692</v>
      </c>
      <c r="D141" s="18" t="s">
        <v>519</v>
      </c>
      <c r="E141" s="5"/>
      <c r="F141" s="3"/>
      <c r="G141" s="9"/>
      <c r="H141" s="7"/>
      <c r="I141" s="3"/>
      <c r="J141" s="3"/>
      <c r="K141" s="9"/>
      <c r="L141" s="2"/>
      <c r="M141" s="2"/>
    </row>
    <row r="142" spans="1:13" x14ac:dyDescent="0.35">
      <c r="A142" s="18"/>
      <c r="B142" s="18"/>
      <c r="C142" s="18"/>
      <c r="D142" s="18"/>
      <c r="E142" s="5"/>
      <c r="F142" s="3"/>
      <c r="G142" s="9"/>
      <c r="H142" s="7"/>
      <c r="I142" s="3"/>
      <c r="J142" s="3"/>
      <c r="K142" s="9"/>
      <c r="L142" s="2"/>
      <c r="M142" s="2"/>
    </row>
    <row r="143" spans="1:13" x14ac:dyDescent="0.35">
      <c r="A143" s="18" t="s">
        <v>147</v>
      </c>
      <c r="B143" s="18" t="s">
        <v>39</v>
      </c>
      <c r="C143" s="18">
        <v>108</v>
      </c>
      <c r="D143" s="18" t="s">
        <v>363</v>
      </c>
      <c r="E143" s="5"/>
      <c r="F143" s="3"/>
      <c r="G143" s="9"/>
      <c r="H143" s="7"/>
      <c r="I143" s="3"/>
      <c r="J143" s="3"/>
      <c r="K143" s="9"/>
      <c r="L143" s="2"/>
      <c r="M143" s="2"/>
    </row>
    <row r="144" spans="1:13" x14ac:dyDescent="0.35">
      <c r="A144" s="18" t="s">
        <v>147</v>
      </c>
      <c r="B144" s="18" t="s">
        <v>39</v>
      </c>
      <c r="C144" s="18">
        <v>123</v>
      </c>
      <c r="D144" s="18" t="s">
        <v>378</v>
      </c>
      <c r="E144" s="5"/>
      <c r="F144" s="3"/>
      <c r="G144" s="9"/>
      <c r="H144" s="7"/>
      <c r="I144" s="3"/>
      <c r="J144" s="3"/>
      <c r="K144" s="9"/>
      <c r="L144" s="2"/>
      <c r="M144" s="2"/>
    </row>
    <row r="145" spans="1:13" x14ac:dyDescent="0.35">
      <c r="A145" s="18" t="s">
        <v>147</v>
      </c>
      <c r="B145" s="18" t="s">
        <v>39</v>
      </c>
      <c r="C145" s="18">
        <v>157</v>
      </c>
      <c r="D145" s="18" t="s">
        <v>520</v>
      </c>
      <c r="E145" s="5"/>
      <c r="F145" s="3"/>
      <c r="G145" s="9"/>
      <c r="H145" s="7"/>
      <c r="I145" s="3"/>
      <c r="J145" s="3"/>
      <c r="K145" s="9"/>
      <c r="L145" s="2"/>
      <c r="M145" s="2"/>
    </row>
    <row r="146" spans="1:13" x14ac:dyDescent="0.35">
      <c r="A146" s="18" t="s">
        <v>147</v>
      </c>
      <c r="B146" s="18" t="s">
        <v>39</v>
      </c>
      <c r="C146" s="18">
        <v>159</v>
      </c>
      <c r="D146" s="18" t="s">
        <v>521</v>
      </c>
      <c r="E146" s="5"/>
      <c r="F146" s="3"/>
      <c r="G146" s="9"/>
      <c r="H146" s="7"/>
      <c r="I146" s="3"/>
      <c r="J146" s="3"/>
      <c r="K146" s="9"/>
      <c r="L146" s="2"/>
      <c r="M146" s="2"/>
    </row>
    <row r="147" spans="1:13" x14ac:dyDescent="0.35">
      <c r="A147" s="18" t="s">
        <v>147</v>
      </c>
      <c r="B147" s="18" t="s">
        <v>39</v>
      </c>
      <c r="C147" s="18">
        <v>162</v>
      </c>
      <c r="D147" s="18" t="s">
        <v>522</v>
      </c>
      <c r="E147" s="5"/>
      <c r="F147" s="3"/>
      <c r="G147" s="9"/>
      <c r="H147" s="7"/>
      <c r="I147" s="3"/>
      <c r="J147" s="3"/>
      <c r="K147" s="9"/>
      <c r="L147" s="2"/>
      <c r="M147" s="2"/>
    </row>
    <row r="148" spans="1:13" x14ac:dyDescent="0.35">
      <c r="A148" s="18" t="s">
        <v>147</v>
      </c>
      <c r="B148" s="18" t="s">
        <v>39</v>
      </c>
      <c r="C148" s="18">
        <v>163</v>
      </c>
      <c r="D148" s="18" t="s">
        <v>379</v>
      </c>
      <c r="E148" s="5"/>
      <c r="F148" s="3"/>
      <c r="G148" s="9"/>
      <c r="H148" s="7"/>
      <c r="I148" s="3"/>
      <c r="J148" s="3"/>
      <c r="K148" s="9"/>
      <c r="L148" s="2"/>
      <c r="M148" s="2"/>
    </row>
    <row r="149" spans="1:13" x14ac:dyDescent="0.35">
      <c r="A149" s="18" t="s">
        <v>147</v>
      </c>
      <c r="B149" s="18" t="s">
        <v>39</v>
      </c>
      <c r="C149" s="18">
        <v>213</v>
      </c>
      <c r="D149" s="18" t="s">
        <v>523</v>
      </c>
      <c r="E149" s="5"/>
      <c r="F149" s="3"/>
      <c r="G149" s="9"/>
      <c r="H149" s="7"/>
      <c r="I149" s="3"/>
      <c r="J149" s="3"/>
      <c r="K149" s="9"/>
      <c r="L149" s="2"/>
      <c r="M149" s="2"/>
    </row>
    <row r="150" spans="1:13" x14ac:dyDescent="0.35">
      <c r="A150" s="18" t="s">
        <v>147</v>
      </c>
      <c r="B150" s="18" t="s">
        <v>39</v>
      </c>
      <c r="C150" s="18">
        <v>215</v>
      </c>
      <c r="D150" s="18" t="s">
        <v>524</v>
      </c>
      <c r="E150" s="5"/>
      <c r="F150" s="3"/>
      <c r="G150" s="9"/>
      <c r="H150" s="7"/>
      <c r="I150" s="3"/>
      <c r="J150" s="3"/>
      <c r="K150" s="9"/>
      <c r="L150" s="2"/>
      <c r="M150" s="2"/>
    </row>
    <row r="151" spans="1:13" x14ac:dyDescent="0.35">
      <c r="A151" s="18" t="s">
        <v>147</v>
      </c>
      <c r="B151" s="18" t="s">
        <v>39</v>
      </c>
      <c r="C151" s="18">
        <v>233</v>
      </c>
      <c r="D151" s="18" t="s">
        <v>374</v>
      </c>
      <c r="E151" s="5"/>
      <c r="F151" s="3"/>
      <c r="G151" s="9"/>
      <c r="H151" s="7"/>
      <c r="I151" s="3"/>
      <c r="J151" s="3"/>
      <c r="K151" s="9"/>
      <c r="L151" s="2"/>
      <c r="M151" s="2"/>
    </row>
    <row r="152" spans="1:13" x14ac:dyDescent="0.35">
      <c r="A152" s="18" t="s">
        <v>147</v>
      </c>
      <c r="B152" s="18" t="s">
        <v>39</v>
      </c>
      <c r="C152" s="18">
        <v>283</v>
      </c>
      <c r="D152" s="18" t="s">
        <v>525</v>
      </c>
      <c r="E152" s="5"/>
      <c r="F152" s="3"/>
      <c r="G152" s="9"/>
      <c r="H152" s="7"/>
      <c r="I152" s="3"/>
      <c r="J152" s="3"/>
      <c r="K152" s="9"/>
      <c r="L152" s="2"/>
      <c r="M152" s="2"/>
    </row>
    <row r="153" spans="1:13" x14ac:dyDescent="0.35">
      <c r="A153" s="18" t="s">
        <v>147</v>
      </c>
      <c r="B153" s="18" t="s">
        <v>39</v>
      </c>
      <c r="C153" s="18">
        <v>284</v>
      </c>
      <c r="D153" s="18" t="s">
        <v>526</v>
      </c>
      <c r="E153" s="5"/>
      <c r="F153" s="3"/>
      <c r="G153" s="9"/>
      <c r="H153" s="7"/>
      <c r="I153" s="3"/>
      <c r="J153" s="3"/>
      <c r="K153" s="9"/>
      <c r="L153" s="2"/>
      <c r="M153" s="2"/>
    </row>
    <row r="154" spans="1:13" x14ac:dyDescent="0.35">
      <c r="A154" s="18" t="s">
        <v>147</v>
      </c>
      <c r="B154" s="18" t="s">
        <v>39</v>
      </c>
      <c r="C154" s="18">
        <v>289</v>
      </c>
      <c r="D154" s="18" t="s">
        <v>527</v>
      </c>
      <c r="E154" s="5"/>
      <c r="F154" s="3"/>
      <c r="G154" s="9"/>
      <c r="H154" s="7"/>
      <c r="I154" s="3"/>
      <c r="J154" s="3"/>
      <c r="K154" s="9"/>
      <c r="L154" s="2"/>
      <c r="M154" s="2"/>
    </row>
    <row r="155" spans="1:13" x14ac:dyDescent="0.35">
      <c r="A155" s="18" t="s">
        <v>147</v>
      </c>
      <c r="B155" s="18" t="s">
        <v>39</v>
      </c>
      <c r="C155" s="18">
        <v>297</v>
      </c>
      <c r="D155" s="18" t="s">
        <v>337</v>
      </c>
      <c r="E155" s="5"/>
      <c r="F155" s="3"/>
      <c r="G155" s="9"/>
      <c r="H155" s="7"/>
      <c r="I155" s="3"/>
      <c r="J155" s="3"/>
      <c r="K155" s="9"/>
      <c r="L155" s="2"/>
      <c r="M155" s="2"/>
    </row>
    <row r="156" spans="1:13" x14ac:dyDescent="0.35">
      <c r="A156" s="18" t="s">
        <v>147</v>
      </c>
      <c r="B156" s="18" t="s">
        <v>39</v>
      </c>
      <c r="C156" s="18">
        <v>298</v>
      </c>
      <c r="D156" s="18" t="s">
        <v>528</v>
      </c>
      <c r="E156" s="5"/>
      <c r="F156" s="3"/>
      <c r="G156" s="9"/>
      <c r="H156" s="7"/>
      <c r="I156" s="3"/>
      <c r="J156" s="3"/>
      <c r="K156" s="9"/>
      <c r="L156" s="2"/>
      <c r="M156" s="2"/>
    </row>
    <row r="157" spans="1:13" x14ac:dyDescent="0.35">
      <c r="A157" s="18" t="s">
        <v>147</v>
      </c>
      <c r="B157" s="18" t="s">
        <v>39</v>
      </c>
      <c r="C157" s="18">
        <v>299</v>
      </c>
      <c r="D157" s="18" t="s">
        <v>529</v>
      </c>
      <c r="E157" s="5"/>
      <c r="F157" s="3"/>
      <c r="G157" s="9"/>
      <c r="H157" s="7"/>
      <c r="I157" s="3"/>
      <c r="J157" s="3"/>
      <c r="K157" s="9"/>
      <c r="L157" s="2"/>
      <c r="M157" s="2"/>
    </row>
    <row r="158" spans="1:13" x14ac:dyDescent="0.35">
      <c r="A158" s="18" t="s">
        <v>147</v>
      </c>
      <c r="B158" s="18" t="s">
        <v>39</v>
      </c>
      <c r="C158" s="18">
        <v>320</v>
      </c>
      <c r="D158" s="18" t="s">
        <v>284</v>
      </c>
      <c r="E158" s="5"/>
      <c r="F158" s="3"/>
      <c r="G158" s="9"/>
      <c r="H158" s="7"/>
      <c r="I158" s="3"/>
      <c r="J158" s="3"/>
      <c r="K158" s="9"/>
      <c r="L158" s="2"/>
      <c r="M158" s="2"/>
    </row>
    <row r="159" spans="1:13" x14ac:dyDescent="0.35">
      <c r="A159" s="18" t="s">
        <v>147</v>
      </c>
      <c r="B159" s="18" t="s">
        <v>39</v>
      </c>
      <c r="C159" s="18">
        <v>367</v>
      </c>
      <c r="D159" s="18" t="s">
        <v>289</v>
      </c>
      <c r="E159" s="5"/>
      <c r="F159" s="3"/>
      <c r="G159" s="9"/>
      <c r="H159" s="7"/>
      <c r="I159" s="3"/>
      <c r="J159" s="3"/>
      <c r="K159" s="9"/>
      <c r="L159" s="2"/>
      <c r="M159" s="2"/>
    </row>
    <row r="160" spans="1:13" x14ac:dyDescent="0.35">
      <c r="A160" s="18" t="s">
        <v>147</v>
      </c>
      <c r="B160" s="18" t="s">
        <v>39</v>
      </c>
      <c r="C160" s="18">
        <v>378</v>
      </c>
      <c r="D160" s="18" t="s">
        <v>530</v>
      </c>
      <c r="E160" s="5"/>
      <c r="F160" s="3"/>
      <c r="G160" s="9"/>
      <c r="H160" s="7"/>
      <c r="I160" s="3"/>
      <c r="J160" s="3"/>
      <c r="K160" s="9"/>
      <c r="L160" s="2"/>
      <c r="M160" s="2"/>
    </row>
    <row r="161" spans="1:13" x14ac:dyDescent="0.35">
      <c r="A161" s="18" t="s">
        <v>147</v>
      </c>
      <c r="B161" s="18" t="s">
        <v>39</v>
      </c>
      <c r="C161" s="18">
        <v>388</v>
      </c>
      <c r="D161" s="18" t="s">
        <v>375</v>
      </c>
      <c r="E161" s="5"/>
      <c r="F161" s="3"/>
      <c r="G161" s="9"/>
      <c r="H161" s="7"/>
      <c r="I161" s="3"/>
      <c r="J161" s="3"/>
      <c r="K161" s="9"/>
      <c r="L161" s="2"/>
      <c r="M161" s="2"/>
    </row>
    <row r="162" spans="1:13" x14ac:dyDescent="0.35">
      <c r="A162" s="18" t="s">
        <v>147</v>
      </c>
      <c r="B162" s="18" t="s">
        <v>39</v>
      </c>
      <c r="C162" s="18">
        <v>394</v>
      </c>
      <c r="D162" s="18" t="s">
        <v>531</v>
      </c>
      <c r="E162" s="5"/>
      <c r="F162" s="3"/>
      <c r="G162" s="9"/>
      <c r="H162" s="7"/>
      <c r="I162" s="3"/>
      <c r="J162" s="3"/>
      <c r="K162" s="9"/>
      <c r="L162" s="2"/>
      <c r="M162" s="2"/>
    </row>
    <row r="163" spans="1:13" x14ac:dyDescent="0.35">
      <c r="A163" s="18" t="s">
        <v>147</v>
      </c>
      <c r="B163" s="18" t="s">
        <v>39</v>
      </c>
      <c r="C163" s="18">
        <v>483</v>
      </c>
      <c r="D163" s="18" t="s">
        <v>202</v>
      </c>
      <c r="E163" s="5"/>
      <c r="F163" s="3"/>
      <c r="G163" s="9"/>
      <c r="H163" s="7"/>
      <c r="I163" s="3"/>
      <c r="J163" s="3"/>
      <c r="K163" s="9"/>
      <c r="L163" s="2"/>
      <c r="M163" s="2"/>
    </row>
    <row r="164" spans="1:13" x14ac:dyDescent="0.35">
      <c r="A164" s="18" t="s">
        <v>147</v>
      </c>
      <c r="B164" s="18" t="s">
        <v>39</v>
      </c>
      <c r="C164" s="18">
        <v>498</v>
      </c>
      <c r="D164" s="18" t="s">
        <v>532</v>
      </c>
      <c r="E164" s="5"/>
      <c r="F164" s="3"/>
      <c r="G164" s="9"/>
      <c r="H164" s="7"/>
      <c r="I164" s="3"/>
      <c r="J164" s="3"/>
      <c r="K164" s="9"/>
      <c r="L164" s="2"/>
      <c r="M164" s="2"/>
    </row>
    <row r="165" spans="1:13" x14ac:dyDescent="0.35">
      <c r="A165" s="18" t="s">
        <v>147</v>
      </c>
      <c r="B165" s="18" t="s">
        <v>39</v>
      </c>
      <c r="C165" s="18">
        <v>511</v>
      </c>
      <c r="D165" s="18" t="s">
        <v>533</v>
      </c>
      <c r="E165" s="5"/>
      <c r="F165" s="3"/>
      <c r="G165" s="9"/>
      <c r="H165" s="7"/>
      <c r="I165" s="3"/>
      <c r="J165" s="3"/>
      <c r="K165" s="9"/>
      <c r="L165" s="2"/>
      <c r="M165" s="2"/>
    </row>
    <row r="166" spans="1:13" x14ac:dyDescent="0.35">
      <c r="A166" s="18" t="s">
        <v>147</v>
      </c>
      <c r="B166" s="18" t="s">
        <v>39</v>
      </c>
      <c r="C166" s="18">
        <v>513</v>
      </c>
      <c r="D166" s="18" t="s">
        <v>534</v>
      </c>
      <c r="E166" s="5"/>
      <c r="F166" s="3"/>
      <c r="G166" s="9"/>
      <c r="H166" s="7"/>
      <c r="I166" s="3"/>
      <c r="J166" s="3"/>
      <c r="K166" s="9"/>
      <c r="L166" s="2"/>
      <c r="M166" s="2"/>
    </row>
    <row r="167" spans="1:13" x14ac:dyDescent="0.35">
      <c r="A167" s="18" t="s">
        <v>147</v>
      </c>
      <c r="B167" s="18" t="s">
        <v>39</v>
      </c>
      <c r="C167" s="18">
        <v>515</v>
      </c>
      <c r="D167" s="18" t="s">
        <v>376</v>
      </c>
      <c r="E167" s="5"/>
      <c r="F167" s="3"/>
      <c r="G167" s="9"/>
      <c r="H167" s="7"/>
      <c r="I167" s="3"/>
      <c r="J167" s="3"/>
      <c r="K167" s="9"/>
      <c r="L167" s="2"/>
      <c r="M167" s="2"/>
    </row>
    <row r="168" spans="1:13" x14ac:dyDescent="0.35">
      <c r="A168" s="18" t="s">
        <v>147</v>
      </c>
      <c r="B168" s="18" t="s">
        <v>39</v>
      </c>
      <c r="C168" s="18">
        <v>525</v>
      </c>
      <c r="D168" s="18" t="s">
        <v>535</v>
      </c>
      <c r="E168" s="5"/>
      <c r="F168" s="3"/>
      <c r="G168" s="9"/>
      <c r="H168" s="7"/>
      <c r="I168" s="3"/>
      <c r="J168" s="3"/>
      <c r="K168" s="9"/>
      <c r="L168" s="2"/>
      <c r="M168" s="2"/>
    </row>
    <row r="169" spans="1:13" x14ac:dyDescent="0.35">
      <c r="A169" s="18" t="s">
        <v>147</v>
      </c>
      <c r="B169" s="18" t="s">
        <v>39</v>
      </c>
      <c r="C169" s="18">
        <v>532</v>
      </c>
      <c r="D169" s="18" t="s">
        <v>536</v>
      </c>
      <c r="E169" s="5"/>
      <c r="F169" s="3"/>
      <c r="G169" s="9"/>
      <c r="H169" s="7"/>
      <c r="I169" s="3"/>
      <c r="J169" s="3"/>
      <c r="K169" s="9"/>
      <c r="L169" s="2"/>
      <c r="M169" s="2"/>
    </row>
    <row r="170" spans="1:13" x14ac:dyDescent="0.35">
      <c r="A170" s="18" t="s">
        <v>147</v>
      </c>
      <c r="B170" s="18" t="s">
        <v>39</v>
      </c>
      <c r="C170" s="18">
        <v>533</v>
      </c>
      <c r="D170" s="18" t="s">
        <v>537</v>
      </c>
      <c r="E170" s="5"/>
      <c r="F170" s="3"/>
      <c r="G170" s="9"/>
      <c r="H170" s="7"/>
      <c r="I170" s="3"/>
      <c r="J170" s="3"/>
      <c r="K170" s="9"/>
      <c r="L170" s="2"/>
      <c r="M170" s="2"/>
    </row>
    <row r="171" spans="1:13" x14ac:dyDescent="0.35">
      <c r="A171" s="18" t="s">
        <v>147</v>
      </c>
      <c r="B171" s="18" t="s">
        <v>39</v>
      </c>
      <c r="C171" s="18">
        <v>534</v>
      </c>
      <c r="D171" s="18" t="s">
        <v>538</v>
      </c>
      <c r="E171" s="5"/>
      <c r="F171" s="3"/>
      <c r="G171" s="9"/>
      <c r="H171" s="7"/>
      <c r="I171" s="3"/>
      <c r="J171" s="3"/>
      <c r="K171" s="9"/>
      <c r="L171" s="2"/>
      <c r="M171" s="2"/>
    </row>
    <row r="172" spans="1:13" x14ac:dyDescent="0.35">
      <c r="A172" s="18" t="s">
        <v>147</v>
      </c>
      <c r="B172" s="18" t="s">
        <v>39</v>
      </c>
      <c r="C172" s="18">
        <v>615</v>
      </c>
      <c r="D172" s="18" t="s">
        <v>539</v>
      </c>
      <c r="E172" s="5"/>
      <c r="F172" s="3"/>
      <c r="G172" s="9"/>
      <c r="H172" s="7"/>
      <c r="I172" s="3"/>
      <c r="J172" s="3"/>
      <c r="K172" s="9"/>
      <c r="L172" s="2"/>
      <c r="M172" s="2"/>
    </row>
    <row r="173" spans="1:13" x14ac:dyDescent="0.35">
      <c r="A173" s="18" t="s">
        <v>147</v>
      </c>
      <c r="B173" s="18" t="s">
        <v>39</v>
      </c>
      <c r="C173" s="18">
        <v>616</v>
      </c>
      <c r="D173" s="18" t="s">
        <v>540</v>
      </c>
      <c r="E173" s="5"/>
      <c r="F173" s="3"/>
      <c r="G173" s="9"/>
      <c r="H173" s="7"/>
      <c r="I173" s="3"/>
      <c r="J173" s="3"/>
      <c r="K173" s="9"/>
      <c r="L173" s="2"/>
      <c r="M173" s="2"/>
    </row>
    <row r="174" spans="1:13" x14ac:dyDescent="0.35">
      <c r="A174" s="18" t="s">
        <v>147</v>
      </c>
      <c r="B174" s="18" t="s">
        <v>39</v>
      </c>
      <c r="C174" s="18">
        <v>619</v>
      </c>
      <c r="D174" s="18" t="s">
        <v>541</v>
      </c>
      <c r="E174" s="5"/>
      <c r="F174" s="3"/>
      <c r="G174" s="9"/>
      <c r="H174" s="7"/>
      <c r="I174" s="3"/>
      <c r="J174" s="3"/>
      <c r="K174" s="9"/>
      <c r="L174" s="2"/>
      <c r="M174" s="2"/>
    </row>
    <row r="175" spans="1:13" x14ac:dyDescent="0.35">
      <c r="A175" s="18" t="s">
        <v>147</v>
      </c>
      <c r="B175" s="18" t="s">
        <v>39</v>
      </c>
      <c r="C175" s="18">
        <v>624</v>
      </c>
      <c r="D175" s="18" t="s">
        <v>270</v>
      </c>
      <c r="E175" s="5"/>
      <c r="F175" s="3"/>
      <c r="G175" s="9"/>
      <c r="H175" s="7"/>
      <c r="I175" s="3"/>
      <c r="J175" s="3"/>
      <c r="K175" s="9"/>
      <c r="L175" s="2"/>
      <c r="M175" s="2"/>
    </row>
    <row r="176" spans="1:13" x14ac:dyDescent="0.35">
      <c r="A176" s="18" t="s">
        <v>147</v>
      </c>
      <c r="B176" s="18" t="s">
        <v>39</v>
      </c>
      <c r="C176" s="18">
        <v>625</v>
      </c>
      <c r="D176" s="18" t="s">
        <v>377</v>
      </c>
      <c r="E176" s="5"/>
      <c r="F176" s="3"/>
      <c r="G176" s="9"/>
      <c r="H176" s="7"/>
      <c r="I176" s="3"/>
      <c r="J176" s="3"/>
      <c r="K176" s="9"/>
      <c r="L176" s="2"/>
      <c r="M176" s="2"/>
    </row>
    <row r="177" spans="1:13" x14ac:dyDescent="0.35">
      <c r="A177" s="18" t="s">
        <v>147</v>
      </c>
      <c r="B177" s="18" t="s">
        <v>39</v>
      </c>
      <c r="C177" s="18">
        <v>626</v>
      </c>
      <c r="D177" s="18" t="s">
        <v>542</v>
      </c>
      <c r="E177" s="5"/>
      <c r="F177" s="3"/>
      <c r="G177" s="9"/>
      <c r="H177" s="7"/>
      <c r="I177" s="3"/>
      <c r="J177" s="3"/>
      <c r="K177" s="9"/>
      <c r="L177" s="2"/>
      <c r="M177" s="2"/>
    </row>
    <row r="178" spans="1:13" x14ac:dyDescent="0.35">
      <c r="A178" s="18" t="s">
        <v>147</v>
      </c>
      <c r="B178" s="18" t="s">
        <v>39</v>
      </c>
      <c r="C178" s="18">
        <v>627</v>
      </c>
      <c r="D178" s="18" t="s">
        <v>373</v>
      </c>
      <c r="E178" s="5"/>
      <c r="F178" s="3"/>
      <c r="G178" s="9"/>
      <c r="H178" s="7"/>
      <c r="I178" s="3"/>
      <c r="J178" s="3"/>
      <c r="K178" s="9"/>
      <c r="L178" s="2"/>
      <c r="M178" s="2"/>
    </row>
    <row r="179" spans="1:13" x14ac:dyDescent="0.35">
      <c r="A179" s="18" t="s">
        <v>147</v>
      </c>
      <c r="B179" s="18" t="s">
        <v>39</v>
      </c>
      <c r="C179" s="18">
        <v>656</v>
      </c>
      <c r="D179" s="18" t="s">
        <v>543</v>
      </c>
      <c r="E179" s="5"/>
      <c r="F179" s="3"/>
      <c r="G179" s="9"/>
      <c r="H179" s="7"/>
      <c r="I179" s="3"/>
      <c r="J179" s="3"/>
      <c r="K179" s="9"/>
      <c r="L179" s="2"/>
      <c r="M179" s="2"/>
    </row>
    <row r="180" spans="1:13" x14ac:dyDescent="0.35">
      <c r="A180" s="18" t="s">
        <v>147</v>
      </c>
      <c r="B180" s="18" t="s">
        <v>39</v>
      </c>
      <c r="C180" s="18">
        <v>711</v>
      </c>
      <c r="D180" s="18" t="s">
        <v>544</v>
      </c>
      <c r="E180" s="5"/>
      <c r="F180" s="3"/>
      <c r="G180" s="9"/>
      <c r="H180" s="7"/>
      <c r="I180" s="3"/>
      <c r="J180" s="3"/>
      <c r="K180" s="9"/>
      <c r="L180" s="2"/>
      <c r="M180" s="2"/>
    </row>
    <row r="181" spans="1:13" x14ac:dyDescent="0.35">
      <c r="A181" s="18"/>
      <c r="B181" s="18"/>
      <c r="C181" s="18"/>
      <c r="D181" s="18"/>
      <c r="E181" s="5"/>
      <c r="F181" s="3"/>
      <c r="G181" s="9"/>
      <c r="H181" s="7"/>
      <c r="I181" s="3"/>
      <c r="J181" s="3"/>
      <c r="K181" s="9"/>
      <c r="L181" s="2"/>
      <c r="M181" s="2"/>
    </row>
    <row r="182" spans="1:13" x14ac:dyDescent="0.35">
      <c r="A182" s="18" t="s">
        <v>147</v>
      </c>
      <c r="B182" s="18" t="s">
        <v>85</v>
      </c>
      <c r="C182" s="18">
        <v>39</v>
      </c>
      <c r="D182" s="18" t="s">
        <v>545</v>
      </c>
      <c r="E182" s="5"/>
      <c r="F182" s="3"/>
      <c r="G182" s="9"/>
      <c r="H182" s="7"/>
      <c r="I182" s="3"/>
      <c r="J182" s="3"/>
      <c r="K182" s="9"/>
      <c r="L182" s="2"/>
      <c r="M182" s="2"/>
    </row>
    <row r="183" spans="1:13" x14ac:dyDescent="0.35">
      <c r="A183" s="18" t="s">
        <v>147</v>
      </c>
      <c r="B183" s="18" t="s">
        <v>85</v>
      </c>
      <c r="C183" s="18">
        <v>113</v>
      </c>
      <c r="D183" s="18" t="s">
        <v>546</v>
      </c>
      <c r="E183" s="5"/>
      <c r="F183" s="3"/>
      <c r="G183" s="9"/>
      <c r="H183" s="7"/>
      <c r="I183" s="3"/>
      <c r="J183" s="3"/>
      <c r="K183" s="9"/>
      <c r="L183" s="2"/>
      <c r="M183" s="2"/>
    </row>
    <row r="184" spans="1:13" x14ac:dyDescent="0.35">
      <c r="A184" s="18" t="s">
        <v>147</v>
      </c>
      <c r="B184" s="18" t="s">
        <v>85</v>
      </c>
      <c r="C184" s="18">
        <v>286</v>
      </c>
      <c r="D184" s="18" t="s">
        <v>547</v>
      </c>
      <c r="E184" s="5"/>
      <c r="F184" s="3"/>
      <c r="G184" s="9"/>
      <c r="H184" s="7"/>
      <c r="I184" s="3"/>
      <c r="J184" s="3"/>
      <c r="K184" s="9"/>
      <c r="L184" s="2"/>
      <c r="M184" s="2"/>
    </row>
    <row r="185" spans="1:13" x14ac:dyDescent="0.35">
      <c r="A185" s="18" t="s">
        <v>147</v>
      </c>
      <c r="B185" s="18" t="s">
        <v>85</v>
      </c>
      <c r="C185" s="18">
        <v>419</v>
      </c>
      <c r="D185" s="18" t="s">
        <v>548</v>
      </c>
      <c r="E185" s="5"/>
      <c r="F185" s="3"/>
      <c r="G185" s="9"/>
      <c r="H185" s="7"/>
      <c r="I185" s="3"/>
      <c r="J185" s="3"/>
      <c r="K185" s="9"/>
      <c r="L185" s="2"/>
      <c r="M185" s="2"/>
    </row>
    <row r="186" spans="1:13" x14ac:dyDescent="0.35">
      <c r="A186" s="18" t="s">
        <v>147</v>
      </c>
      <c r="B186" s="18" t="s">
        <v>40</v>
      </c>
      <c r="C186" s="18">
        <v>210</v>
      </c>
      <c r="D186" s="18" t="s">
        <v>173</v>
      </c>
      <c r="E186" s="5"/>
      <c r="F186" s="3"/>
      <c r="G186" s="9"/>
      <c r="H186" s="7"/>
      <c r="I186" s="3"/>
      <c r="J186" s="3"/>
      <c r="K186" s="9"/>
      <c r="L186" s="2"/>
      <c r="M186" s="2"/>
    </row>
    <row r="187" spans="1:13" x14ac:dyDescent="0.35">
      <c r="A187" s="18" t="s">
        <v>147</v>
      </c>
      <c r="B187" s="18" t="s">
        <v>40</v>
      </c>
      <c r="C187" s="18">
        <v>479</v>
      </c>
      <c r="D187" s="18" t="s">
        <v>24</v>
      </c>
      <c r="E187" s="5"/>
      <c r="F187" s="3"/>
      <c r="G187" s="9"/>
      <c r="H187" s="7"/>
      <c r="I187" s="3"/>
      <c r="J187" s="3"/>
      <c r="K187" s="9"/>
      <c r="L187" s="2"/>
      <c r="M187" s="2"/>
    </row>
    <row r="188" spans="1:13" x14ac:dyDescent="0.35">
      <c r="A188" s="18" t="s">
        <v>147</v>
      </c>
      <c r="B188" s="18" t="s">
        <v>40</v>
      </c>
      <c r="C188" s="18">
        <v>595</v>
      </c>
      <c r="D188" s="18" t="s">
        <v>184</v>
      </c>
      <c r="E188" s="5"/>
      <c r="F188" s="3"/>
      <c r="G188" s="9"/>
      <c r="H188" s="7"/>
      <c r="I188" s="3"/>
      <c r="J188" s="3"/>
      <c r="K188" s="9"/>
      <c r="L188" s="2"/>
      <c r="M188" s="2"/>
    </row>
    <row r="189" spans="1:13" x14ac:dyDescent="0.35">
      <c r="A189" s="18" t="s">
        <v>147</v>
      </c>
      <c r="B189" s="18" t="s">
        <v>40</v>
      </c>
      <c r="C189" s="18">
        <v>603</v>
      </c>
      <c r="D189" s="18" t="s">
        <v>264</v>
      </c>
      <c r="E189" s="5"/>
      <c r="F189" s="3"/>
      <c r="G189" s="9"/>
      <c r="H189" s="7"/>
      <c r="I189" s="3"/>
      <c r="J189" s="3"/>
      <c r="K189" s="9"/>
      <c r="L189" s="2"/>
      <c r="M189" s="2"/>
    </row>
    <row r="190" spans="1:13" x14ac:dyDescent="0.35">
      <c r="A190" s="18" t="s">
        <v>147</v>
      </c>
      <c r="B190" s="18" t="s">
        <v>40</v>
      </c>
      <c r="C190" s="18">
        <v>605</v>
      </c>
      <c r="D190" s="18" t="s">
        <v>549</v>
      </c>
      <c r="E190" s="5"/>
      <c r="F190" s="3"/>
      <c r="G190" s="9"/>
      <c r="H190" s="7"/>
      <c r="I190" s="3"/>
      <c r="J190" s="3"/>
      <c r="K190" s="9"/>
      <c r="L190" s="2"/>
      <c r="M190" s="2"/>
    </row>
    <row r="191" spans="1:13" x14ac:dyDescent="0.35">
      <c r="A191" s="18" t="s">
        <v>147</v>
      </c>
      <c r="B191" s="18" t="s">
        <v>40</v>
      </c>
      <c r="C191" s="18">
        <v>608</v>
      </c>
      <c r="D191" s="18" t="s">
        <v>380</v>
      </c>
      <c r="E191" s="5"/>
      <c r="F191" s="3"/>
      <c r="G191" s="9"/>
      <c r="H191" s="7"/>
      <c r="I191" s="3"/>
      <c r="J191" s="3"/>
      <c r="K191" s="9"/>
      <c r="L191" s="2"/>
      <c r="M191" s="2"/>
    </row>
    <row r="192" spans="1:13" x14ac:dyDescent="0.35">
      <c r="A192" s="18" t="s">
        <v>147</v>
      </c>
      <c r="B192" s="18" t="s">
        <v>40</v>
      </c>
      <c r="C192" s="18">
        <v>609</v>
      </c>
      <c r="D192" s="18" t="s">
        <v>381</v>
      </c>
      <c r="E192" s="5"/>
      <c r="F192" s="3"/>
      <c r="G192" s="9"/>
      <c r="H192" s="7"/>
      <c r="I192" s="3"/>
      <c r="J192" s="3"/>
      <c r="K192" s="9"/>
      <c r="L192" s="2"/>
      <c r="M192" s="2"/>
    </row>
    <row r="193" spans="1:13" x14ac:dyDescent="0.35">
      <c r="A193" s="18" t="s">
        <v>147</v>
      </c>
      <c r="B193" s="18" t="s">
        <v>40</v>
      </c>
      <c r="C193" s="18">
        <v>622</v>
      </c>
      <c r="D193" s="18" t="s">
        <v>550</v>
      </c>
      <c r="E193" s="5"/>
      <c r="F193" s="3"/>
      <c r="G193" s="9"/>
      <c r="H193" s="7"/>
      <c r="I193" s="3"/>
      <c r="J193" s="3"/>
      <c r="K193" s="9"/>
      <c r="L193" s="2"/>
      <c r="M193" s="2"/>
    </row>
    <row r="194" spans="1:13" x14ac:dyDescent="0.35">
      <c r="A194" s="18" t="s">
        <v>147</v>
      </c>
      <c r="B194" s="18" t="s">
        <v>40</v>
      </c>
      <c r="C194" s="18">
        <v>623</v>
      </c>
      <c r="D194" s="18" t="s">
        <v>382</v>
      </c>
      <c r="E194" s="5"/>
      <c r="F194" s="3"/>
      <c r="G194" s="9"/>
      <c r="H194" s="7"/>
      <c r="I194" s="3"/>
      <c r="J194" s="3"/>
      <c r="K194" s="9"/>
      <c r="L194" s="2"/>
      <c r="M194" s="2"/>
    </row>
    <row r="195" spans="1:13" x14ac:dyDescent="0.35">
      <c r="A195" s="18" t="s">
        <v>147</v>
      </c>
      <c r="B195" s="18" t="s">
        <v>40</v>
      </c>
      <c r="C195" s="18">
        <v>674</v>
      </c>
      <c r="D195" s="18" t="s">
        <v>551</v>
      </c>
      <c r="E195" s="5"/>
      <c r="F195" s="3"/>
      <c r="G195" s="9"/>
      <c r="H195" s="7"/>
      <c r="I195" s="3"/>
      <c r="J195" s="3"/>
      <c r="K195" s="9"/>
      <c r="L195" s="2"/>
      <c r="M195" s="2"/>
    </row>
    <row r="196" spans="1:13" x14ac:dyDescent="0.35">
      <c r="A196" s="18"/>
      <c r="B196" s="18"/>
      <c r="C196" s="18"/>
      <c r="D196" s="18"/>
      <c r="E196" s="5"/>
      <c r="F196" s="3"/>
      <c r="G196" s="9"/>
      <c r="H196" s="7"/>
      <c r="I196" s="3"/>
      <c r="J196" s="3"/>
      <c r="K196" s="9"/>
      <c r="L196" s="2"/>
      <c r="M196" s="2"/>
    </row>
    <row r="197" spans="1:13" x14ac:dyDescent="0.35">
      <c r="A197" s="18" t="s">
        <v>147</v>
      </c>
      <c r="B197" s="18" t="s">
        <v>41</v>
      </c>
      <c r="C197" s="18">
        <v>27</v>
      </c>
      <c r="D197" s="18" t="s">
        <v>387</v>
      </c>
      <c r="E197" s="5"/>
      <c r="F197" s="3"/>
      <c r="G197" s="9"/>
      <c r="H197" s="7"/>
      <c r="I197" s="3"/>
      <c r="J197" s="3"/>
      <c r="K197" s="9"/>
      <c r="L197" s="2"/>
      <c r="M197" s="2"/>
    </row>
    <row r="198" spans="1:13" x14ac:dyDescent="0.35">
      <c r="A198" s="18" t="s">
        <v>147</v>
      </c>
      <c r="B198" s="18" t="s">
        <v>41</v>
      </c>
      <c r="C198" s="18">
        <v>28</v>
      </c>
      <c r="D198" s="18" t="s">
        <v>274</v>
      </c>
      <c r="E198" s="5"/>
      <c r="F198" s="3"/>
      <c r="G198" s="9"/>
      <c r="H198" s="7"/>
      <c r="I198" s="3"/>
      <c r="J198" s="3"/>
      <c r="K198" s="9"/>
      <c r="L198" s="2"/>
      <c r="M198" s="2"/>
    </row>
    <row r="199" spans="1:13" x14ac:dyDescent="0.35">
      <c r="A199" s="18" t="s">
        <v>147</v>
      </c>
      <c r="B199" s="18" t="s">
        <v>41</v>
      </c>
      <c r="C199" s="18">
        <v>29</v>
      </c>
      <c r="D199" s="18" t="s">
        <v>208</v>
      </c>
      <c r="E199" s="5"/>
      <c r="F199" s="3"/>
      <c r="G199" s="9"/>
      <c r="H199" s="7"/>
      <c r="I199" s="3"/>
      <c r="J199" s="3"/>
      <c r="K199" s="9"/>
      <c r="L199" s="2"/>
      <c r="M199" s="2"/>
    </row>
    <row r="200" spans="1:13" x14ac:dyDescent="0.35">
      <c r="A200" s="18" t="s">
        <v>147</v>
      </c>
      <c r="B200" s="18" t="s">
        <v>41</v>
      </c>
      <c r="C200" s="18">
        <v>32</v>
      </c>
      <c r="D200" s="18" t="s">
        <v>21</v>
      </c>
      <c r="E200" s="5"/>
      <c r="F200" s="3"/>
      <c r="G200" s="9"/>
      <c r="H200" s="7"/>
      <c r="I200" s="3"/>
      <c r="J200" s="3"/>
      <c r="K200" s="9"/>
      <c r="L200" s="2"/>
      <c r="M200" s="2"/>
    </row>
    <row r="201" spans="1:13" x14ac:dyDescent="0.35">
      <c r="A201" s="18" t="s">
        <v>147</v>
      </c>
      <c r="B201" s="18" t="s">
        <v>41</v>
      </c>
      <c r="C201" s="18">
        <v>119</v>
      </c>
      <c r="D201" s="18" t="s">
        <v>292</v>
      </c>
      <c r="E201" s="5"/>
      <c r="F201" s="3"/>
      <c r="G201" s="9"/>
      <c r="H201" s="7"/>
      <c r="I201" s="3"/>
      <c r="J201" s="3"/>
      <c r="K201" s="9"/>
      <c r="L201" s="2"/>
      <c r="M201" s="2"/>
    </row>
    <row r="202" spans="1:13" x14ac:dyDescent="0.35">
      <c r="A202" s="18" t="s">
        <v>147</v>
      </c>
      <c r="B202" s="18" t="s">
        <v>41</v>
      </c>
      <c r="C202" s="18">
        <v>122</v>
      </c>
      <c r="D202" s="18" t="s">
        <v>286</v>
      </c>
      <c r="E202" s="5"/>
      <c r="F202" s="3"/>
      <c r="G202" s="9"/>
      <c r="H202" s="7"/>
      <c r="I202" s="3"/>
      <c r="J202" s="3"/>
      <c r="K202" s="9"/>
      <c r="L202" s="2"/>
      <c r="M202" s="2"/>
    </row>
    <row r="203" spans="1:13" x14ac:dyDescent="0.35">
      <c r="A203" s="18" t="s">
        <v>147</v>
      </c>
      <c r="B203" s="18" t="s">
        <v>41</v>
      </c>
      <c r="C203" s="18">
        <v>185</v>
      </c>
      <c r="D203" s="18" t="s">
        <v>366</v>
      </c>
      <c r="E203" s="5"/>
      <c r="F203" s="3"/>
      <c r="G203" s="9"/>
      <c r="H203" s="7"/>
      <c r="I203" s="3"/>
      <c r="J203" s="3"/>
      <c r="K203" s="9"/>
      <c r="L203" s="2"/>
      <c r="M203" s="2"/>
    </row>
    <row r="204" spans="1:13" x14ac:dyDescent="0.35">
      <c r="A204" s="18" t="s">
        <v>147</v>
      </c>
      <c r="B204" s="18" t="s">
        <v>41</v>
      </c>
      <c r="C204" s="18">
        <v>186</v>
      </c>
      <c r="D204" s="18" t="s">
        <v>391</v>
      </c>
      <c r="E204" s="5"/>
      <c r="F204" s="3"/>
      <c r="G204" s="9"/>
      <c r="H204" s="7"/>
      <c r="I204" s="3"/>
      <c r="J204" s="3"/>
      <c r="K204" s="9"/>
      <c r="L204" s="2"/>
      <c r="M204" s="2"/>
    </row>
    <row r="205" spans="1:13" x14ac:dyDescent="0.35">
      <c r="A205" s="18" t="s">
        <v>147</v>
      </c>
      <c r="B205" s="18" t="s">
        <v>41</v>
      </c>
      <c r="C205" s="18">
        <v>209</v>
      </c>
      <c r="D205" s="18" t="s">
        <v>294</v>
      </c>
      <c r="E205" s="5"/>
      <c r="F205" s="3"/>
      <c r="G205" s="9"/>
      <c r="H205" s="7"/>
      <c r="I205" s="3"/>
      <c r="J205" s="3"/>
      <c r="K205" s="9"/>
      <c r="L205" s="2"/>
      <c r="M205" s="2"/>
    </row>
    <row r="206" spans="1:13" x14ac:dyDescent="0.35">
      <c r="A206" s="18" t="s">
        <v>147</v>
      </c>
      <c r="B206" s="18" t="s">
        <v>41</v>
      </c>
      <c r="C206" s="18">
        <v>231</v>
      </c>
      <c r="D206" s="18" t="s">
        <v>278</v>
      </c>
      <c r="E206" s="5"/>
      <c r="F206" s="3"/>
      <c r="G206" s="9"/>
      <c r="H206" s="7"/>
      <c r="I206" s="3"/>
      <c r="J206" s="3"/>
      <c r="K206" s="9"/>
      <c r="L206" s="2"/>
      <c r="M206" s="2"/>
    </row>
    <row r="207" spans="1:13" x14ac:dyDescent="0.35">
      <c r="A207" s="18" t="s">
        <v>147</v>
      </c>
      <c r="B207" s="18" t="s">
        <v>41</v>
      </c>
      <c r="C207" s="18">
        <v>232</v>
      </c>
      <c r="D207" s="18" t="s">
        <v>552</v>
      </c>
      <c r="E207" s="5"/>
      <c r="F207" s="3"/>
      <c r="G207" s="9"/>
      <c r="H207" s="7"/>
      <c r="I207" s="3"/>
      <c r="J207" s="3"/>
      <c r="K207" s="9"/>
      <c r="L207" s="2"/>
      <c r="M207" s="2"/>
    </row>
    <row r="208" spans="1:13" x14ac:dyDescent="0.35">
      <c r="A208" s="18" t="s">
        <v>147</v>
      </c>
      <c r="B208" s="18" t="s">
        <v>41</v>
      </c>
      <c r="C208" s="18">
        <v>239</v>
      </c>
      <c r="D208" s="18" t="s">
        <v>273</v>
      </c>
      <c r="E208" s="5"/>
      <c r="F208" s="3"/>
      <c r="G208" s="9"/>
      <c r="H208" s="7"/>
      <c r="I208" s="3"/>
      <c r="J208" s="3"/>
      <c r="K208" s="9"/>
      <c r="L208" s="2"/>
      <c r="M208" s="2"/>
    </row>
    <row r="209" spans="1:13" x14ac:dyDescent="0.35">
      <c r="A209" s="18" t="s">
        <v>147</v>
      </c>
      <c r="B209" s="18" t="s">
        <v>41</v>
      </c>
      <c r="C209" s="18">
        <v>377</v>
      </c>
      <c r="D209" s="18" t="s">
        <v>383</v>
      </c>
      <c r="E209" s="5"/>
      <c r="F209" s="3"/>
      <c r="G209" s="9"/>
      <c r="H209" s="7"/>
      <c r="I209" s="3"/>
      <c r="J209" s="3"/>
      <c r="K209" s="9"/>
      <c r="L209" s="2"/>
      <c r="M209" s="2"/>
    </row>
    <row r="210" spans="1:13" x14ac:dyDescent="0.35">
      <c r="A210" s="18" t="s">
        <v>147</v>
      </c>
      <c r="B210" s="18" t="s">
        <v>41</v>
      </c>
      <c r="C210" s="18">
        <v>406</v>
      </c>
      <c r="D210" s="18" t="s">
        <v>293</v>
      </c>
      <c r="E210" s="5"/>
      <c r="F210" s="3"/>
      <c r="G210" s="9"/>
      <c r="H210" s="7"/>
      <c r="I210" s="3"/>
      <c r="J210" s="3"/>
      <c r="K210" s="9"/>
      <c r="L210" s="2"/>
      <c r="M210" s="2"/>
    </row>
    <row r="211" spans="1:13" x14ac:dyDescent="0.35">
      <c r="A211" s="18" t="s">
        <v>147</v>
      </c>
      <c r="B211" s="18" t="s">
        <v>41</v>
      </c>
      <c r="C211" s="18">
        <v>408</v>
      </c>
      <c r="D211" s="18" t="s">
        <v>361</v>
      </c>
      <c r="E211" s="5"/>
      <c r="F211" s="3"/>
      <c r="G211" s="9"/>
      <c r="H211" s="7"/>
      <c r="I211" s="3"/>
      <c r="J211" s="3"/>
      <c r="K211" s="9"/>
      <c r="L211" s="2"/>
      <c r="M211" s="2"/>
    </row>
    <row r="212" spans="1:13" x14ac:dyDescent="0.35">
      <c r="A212" s="18" t="s">
        <v>147</v>
      </c>
      <c r="B212" s="18" t="s">
        <v>41</v>
      </c>
      <c r="C212" s="18">
        <v>409</v>
      </c>
      <c r="D212" s="18" t="s">
        <v>386</v>
      </c>
      <c r="E212" s="5"/>
      <c r="F212" s="3"/>
      <c r="G212" s="9"/>
      <c r="H212" s="7"/>
      <c r="I212" s="3"/>
      <c r="J212" s="3"/>
      <c r="K212" s="9"/>
      <c r="L212" s="2"/>
      <c r="M212" s="2"/>
    </row>
    <row r="213" spans="1:13" x14ac:dyDescent="0.35">
      <c r="A213" s="18" t="s">
        <v>147</v>
      </c>
      <c r="B213" s="18" t="s">
        <v>41</v>
      </c>
      <c r="C213" s="18">
        <v>411</v>
      </c>
      <c r="D213" s="18" t="s">
        <v>277</v>
      </c>
      <c r="E213" s="5"/>
      <c r="F213" s="3"/>
      <c r="G213" s="9"/>
      <c r="H213" s="7"/>
      <c r="I213" s="3"/>
      <c r="J213" s="3"/>
      <c r="K213" s="9"/>
      <c r="L213" s="2"/>
      <c r="M213" s="2"/>
    </row>
    <row r="214" spans="1:13" x14ac:dyDescent="0.35">
      <c r="A214" s="18" t="s">
        <v>147</v>
      </c>
      <c r="B214" s="18" t="s">
        <v>41</v>
      </c>
      <c r="C214" s="18">
        <v>415</v>
      </c>
      <c r="D214" s="18" t="s">
        <v>384</v>
      </c>
      <c r="E214" s="5"/>
      <c r="F214" s="3"/>
      <c r="G214" s="9"/>
      <c r="H214" s="7"/>
      <c r="I214" s="3"/>
      <c r="J214" s="3"/>
      <c r="K214" s="9"/>
      <c r="L214" s="2"/>
      <c r="M214" s="2"/>
    </row>
    <row r="215" spans="1:13" x14ac:dyDescent="0.35">
      <c r="A215" s="18" t="s">
        <v>147</v>
      </c>
      <c r="B215" s="18" t="s">
        <v>41</v>
      </c>
      <c r="C215" s="18">
        <v>485</v>
      </c>
      <c r="D215" s="18" t="s">
        <v>370</v>
      </c>
      <c r="E215" s="5"/>
      <c r="F215" s="3"/>
      <c r="G215" s="9"/>
      <c r="H215" s="7"/>
      <c r="I215" s="3"/>
      <c r="J215" s="3"/>
      <c r="K215" s="9"/>
      <c r="L215" s="2"/>
      <c r="M215" s="2"/>
    </row>
    <row r="216" spans="1:13" x14ac:dyDescent="0.35">
      <c r="A216" s="18" t="s">
        <v>147</v>
      </c>
      <c r="B216" s="18" t="s">
        <v>41</v>
      </c>
      <c r="C216" s="18">
        <v>489</v>
      </c>
      <c r="D216" s="18" t="s">
        <v>388</v>
      </c>
      <c r="E216" s="5"/>
      <c r="F216" s="3"/>
      <c r="G216" s="9"/>
      <c r="H216" s="7"/>
      <c r="I216" s="3"/>
      <c r="J216" s="3"/>
      <c r="K216" s="9"/>
      <c r="L216" s="2"/>
      <c r="M216" s="2"/>
    </row>
    <row r="217" spans="1:13" x14ac:dyDescent="0.35">
      <c r="A217" s="18" t="s">
        <v>147</v>
      </c>
      <c r="B217" s="18" t="s">
        <v>41</v>
      </c>
      <c r="C217" s="18">
        <v>493</v>
      </c>
      <c r="D217" s="18" t="s">
        <v>389</v>
      </c>
      <c r="E217" s="5"/>
      <c r="F217" s="3"/>
      <c r="G217" s="9"/>
      <c r="H217" s="7"/>
      <c r="I217" s="3"/>
      <c r="J217" s="3"/>
      <c r="K217" s="9"/>
      <c r="L217" s="2"/>
      <c r="M217" s="2"/>
    </row>
    <row r="218" spans="1:13" x14ac:dyDescent="0.35">
      <c r="A218" s="18" t="s">
        <v>147</v>
      </c>
      <c r="B218" s="18" t="s">
        <v>41</v>
      </c>
      <c r="C218" s="18">
        <v>504</v>
      </c>
      <c r="D218" s="18" t="s">
        <v>222</v>
      </c>
      <c r="E218" s="5"/>
      <c r="F218" s="3"/>
      <c r="G218" s="9"/>
      <c r="H218" s="7"/>
      <c r="I218" s="3"/>
      <c r="J218" s="3"/>
      <c r="K218" s="9"/>
      <c r="L218" s="2"/>
      <c r="M218" s="2"/>
    </row>
    <row r="219" spans="1:13" x14ac:dyDescent="0.35">
      <c r="A219" s="18" t="s">
        <v>147</v>
      </c>
      <c r="B219" s="18" t="s">
        <v>41</v>
      </c>
      <c r="C219" s="18">
        <v>537</v>
      </c>
      <c r="D219" s="18" t="s">
        <v>385</v>
      </c>
      <c r="E219" s="5"/>
      <c r="F219" s="3"/>
      <c r="G219" s="9"/>
      <c r="H219" s="7"/>
      <c r="I219" s="3"/>
      <c r="J219" s="3"/>
      <c r="K219" s="9"/>
      <c r="L219" s="2"/>
      <c r="M219" s="2"/>
    </row>
    <row r="220" spans="1:13" x14ac:dyDescent="0.35">
      <c r="A220" s="18" t="s">
        <v>147</v>
      </c>
      <c r="B220" s="18" t="s">
        <v>41</v>
      </c>
      <c r="C220" s="18">
        <v>539</v>
      </c>
      <c r="D220" s="18" t="s">
        <v>390</v>
      </c>
      <c r="E220" s="5"/>
      <c r="F220" s="3"/>
      <c r="G220" s="9"/>
      <c r="H220" s="7"/>
      <c r="I220" s="3"/>
      <c r="J220" s="3"/>
      <c r="K220" s="9"/>
      <c r="L220" s="2"/>
      <c r="M220" s="2"/>
    </row>
    <row r="221" spans="1:13" x14ac:dyDescent="0.35">
      <c r="A221" s="18" t="s">
        <v>147</v>
      </c>
      <c r="B221" s="18" t="s">
        <v>41</v>
      </c>
      <c r="C221" s="18">
        <v>540</v>
      </c>
      <c r="D221" s="18" t="s">
        <v>291</v>
      </c>
      <c r="E221" s="5"/>
      <c r="F221" s="3"/>
      <c r="G221" s="9"/>
      <c r="H221" s="7"/>
      <c r="I221" s="3"/>
      <c r="J221" s="3"/>
      <c r="K221" s="9"/>
      <c r="L221" s="2"/>
      <c r="M221" s="2"/>
    </row>
    <row r="222" spans="1:13" x14ac:dyDescent="0.35">
      <c r="A222" s="18" t="s">
        <v>147</v>
      </c>
      <c r="B222" s="18" t="s">
        <v>41</v>
      </c>
      <c r="C222" s="18">
        <v>558</v>
      </c>
      <c r="D222" s="18" t="s">
        <v>360</v>
      </c>
      <c r="E222" s="5"/>
      <c r="F222" s="3"/>
      <c r="G222" s="9"/>
      <c r="H222" s="7"/>
      <c r="I222" s="3"/>
      <c r="J222" s="3"/>
      <c r="K222" s="9"/>
      <c r="L222" s="2"/>
      <c r="M222" s="2"/>
    </row>
    <row r="223" spans="1:13" x14ac:dyDescent="0.35">
      <c r="A223" s="18" t="s">
        <v>147</v>
      </c>
      <c r="B223" s="18" t="s">
        <v>41</v>
      </c>
      <c r="C223" s="18">
        <v>559</v>
      </c>
      <c r="D223" s="18" t="s">
        <v>22</v>
      </c>
      <c r="E223" s="5"/>
      <c r="F223" s="3"/>
      <c r="G223" s="9"/>
      <c r="H223" s="7"/>
      <c r="I223" s="3"/>
      <c r="J223" s="3"/>
      <c r="K223" s="9"/>
      <c r="L223" s="2"/>
      <c r="M223" s="2"/>
    </row>
    <row r="224" spans="1:13" x14ac:dyDescent="0.35">
      <c r="A224" s="18" t="s">
        <v>147</v>
      </c>
      <c r="B224" s="18" t="s">
        <v>41</v>
      </c>
      <c r="C224" s="18">
        <v>645</v>
      </c>
      <c r="D224" s="18" t="s">
        <v>553</v>
      </c>
      <c r="E224" s="5"/>
      <c r="F224" s="3"/>
      <c r="G224" s="9"/>
      <c r="H224" s="7"/>
      <c r="I224" s="3"/>
      <c r="J224" s="3"/>
      <c r="K224" s="9"/>
      <c r="L224" s="2"/>
      <c r="M224" s="2"/>
    </row>
    <row r="225" spans="1:13" x14ac:dyDescent="0.35">
      <c r="A225" s="18"/>
      <c r="B225" s="18"/>
      <c r="C225" s="18"/>
      <c r="D225" s="18"/>
      <c r="E225" s="5"/>
      <c r="F225" s="3"/>
      <c r="G225" s="9"/>
      <c r="H225" s="7"/>
      <c r="I225" s="3"/>
      <c r="J225" s="3"/>
      <c r="K225" s="9"/>
      <c r="L225" s="2"/>
      <c r="M225" s="2"/>
    </row>
    <row r="226" spans="1:13" x14ac:dyDescent="0.35">
      <c r="A226" s="18" t="s">
        <v>147</v>
      </c>
      <c r="B226" s="18" t="s">
        <v>181</v>
      </c>
      <c r="C226" s="18">
        <v>524</v>
      </c>
      <c r="D226" s="18" t="s">
        <v>554</v>
      </c>
      <c r="E226" s="5"/>
      <c r="F226" s="3"/>
      <c r="G226" s="9"/>
      <c r="H226" s="7"/>
      <c r="I226" s="3"/>
      <c r="J226" s="3"/>
      <c r="K226" s="9"/>
      <c r="L226" s="2"/>
      <c r="M226" s="2"/>
    </row>
    <row r="227" spans="1:13" x14ac:dyDescent="0.35">
      <c r="A227" s="18" t="s">
        <v>147</v>
      </c>
      <c r="B227" s="18" t="s">
        <v>181</v>
      </c>
      <c r="C227" s="18">
        <v>551</v>
      </c>
      <c r="D227" s="18" t="s">
        <v>281</v>
      </c>
      <c r="E227" s="5"/>
      <c r="F227" s="3"/>
      <c r="G227" s="9"/>
      <c r="H227" s="7"/>
      <c r="I227" s="3"/>
      <c r="J227" s="3"/>
      <c r="K227" s="9"/>
      <c r="L227" s="2"/>
      <c r="M227" s="2"/>
    </row>
    <row r="228" spans="1:13" x14ac:dyDescent="0.35">
      <c r="A228" s="18" t="s">
        <v>147</v>
      </c>
      <c r="B228" s="18" t="s">
        <v>181</v>
      </c>
      <c r="C228" s="18">
        <v>594</v>
      </c>
      <c r="D228" s="18" t="s">
        <v>187</v>
      </c>
      <c r="E228" s="5"/>
      <c r="F228" s="3"/>
      <c r="G228" s="9"/>
      <c r="H228" s="7"/>
      <c r="I228" s="3"/>
      <c r="J228" s="3"/>
      <c r="K228" s="9"/>
      <c r="L228" s="2"/>
      <c r="M228" s="2"/>
    </row>
    <row r="229" spans="1:13" x14ac:dyDescent="0.35">
      <c r="A229" s="18" t="s">
        <v>147</v>
      </c>
      <c r="B229" s="18" t="s">
        <v>181</v>
      </c>
      <c r="C229" s="18">
        <v>617</v>
      </c>
      <c r="D229" s="18" t="s">
        <v>332</v>
      </c>
      <c r="E229" s="5"/>
      <c r="F229" s="3"/>
      <c r="G229" s="9"/>
      <c r="H229" s="7"/>
      <c r="I229" s="3"/>
      <c r="J229" s="3"/>
      <c r="K229" s="9"/>
      <c r="L229" s="2"/>
      <c r="M229" s="2"/>
    </row>
    <row r="230" spans="1:13" x14ac:dyDescent="0.35">
      <c r="A230" s="18" t="s">
        <v>147</v>
      </c>
      <c r="B230" s="18" t="s">
        <v>181</v>
      </c>
      <c r="C230" s="18">
        <v>618</v>
      </c>
      <c r="D230" s="18" t="s">
        <v>209</v>
      </c>
      <c r="E230" s="5"/>
      <c r="F230" s="3"/>
      <c r="G230" s="9"/>
      <c r="H230" s="7"/>
      <c r="I230" s="3"/>
      <c r="J230" s="3"/>
      <c r="K230" s="9"/>
      <c r="L230" s="2"/>
      <c r="M230" s="2"/>
    </row>
    <row r="231" spans="1:13" x14ac:dyDescent="0.35">
      <c r="A231" s="18" t="s">
        <v>147</v>
      </c>
      <c r="B231" s="18" t="s">
        <v>181</v>
      </c>
      <c r="C231" s="18">
        <v>723</v>
      </c>
      <c r="D231" s="18" t="s">
        <v>555</v>
      </c>
      <c r="E231" s="5"/>
      <c r="F231" s="3"/>
      <c r="G231" s="9"/>
      <c r="H231" s="7"/>
      <c r="I231" s="3"/>
      <c r="J231" s="3"/>
      <c r="K231" s="9"/>
      <c r="L231" s="2"/>
      <c r="M231" s="2"/>
    </row>
    <row r="232" spans="1:13" x14ac:dyDescent="0.35">
      <c r="A232" s="18" t="s">
        <v>147</v>
      </c>
      <c r="B232" s="18" t="s">
        <v>42</v>
      </c>
      <c r="C232" s="18">
        <v>199</v>
      </c>
      <c r="D232" s="18" t="s">
        <v>329</v>
      </c>
      <c r="E232" s="5"/>
      <c r="F232" s="3"/>
      <c r="G232" s="9"/>
      <c r="H232" s="7"/>
      <c r="I232" s="3"/>
      <c r="J232" s="3"/>
      <c r="K232" s="9"/>
      <c r="L232" s="2"/>
      <c r="M232" s="2"/>
    </row>
    <row r="233" spans="1:13" x14ac:dyDescent="0.35">
      <c r="A233" s="18" t="s">
        <v>147</v>
      </c>
      <c r="B233" s="18" t="s">
        <v>42</v>
      </c>
      <c r="C233" s="18">
        <v>202</v>
      </c>
      <c r="D233" s="18" t="s">
        <v>335</v>
      </c>
      <c r="E233" s="5"/>
      <c r="F233" s="3"/>
      <c r="G233" s="9"/>
      <c r="H233" s="7"/>
      <c r="I233" s="3"/>
      <c r="J233" s="3"/>
      <c r="K233" s="9"/>
      <c r="L233" s="2"/>
      <c r="M233" s="2"/>
    </row>
    <row r="234" spans="1:13" x14ac:dyDescent="0.35">
      <c r="A234" s="18" t="s">
        <v>147</v>
      </c>
      <c r="B234" s="18" t="s">
        <v>42</v>
      </c>
      <c r="C234" s="18">
        <v>214</v>
      </c>
      <c r="D234" s="18" t="s">
        <v>279</v>
      </c>
      <c r="E234" s="5"/>
      <c r="F234" s="3"/>
      <c r="G234" s="9"/>
      <c r="H234" s="7"/>
      <c r="I234" s="3"/>
      <c r="J234" s="3"/>
      <c r="K234" s="9"/>
      <c r="L234" s="2"/>
      <c r="M234" s="2"/>
    </row>
    <row r="235" spans="1:13" x14ac:dyDescent="0.35">
      <c r="A235" s="18" t="s">
        <v>147</v>
      </c>
      <c r="B235" s="18" t="s">
        <v>42</v>
      </c>
      <c r="C235" s="18">
        <v>221</v>
      </c>
      <c r="D235" s="18" t="s">
        <v>556</v>
      </c>
      <c r="E235" s="5"/>
      <c r="F235" s="3"/>
      <c r="G235" s="9"/>
      <c r="H235" s="7"/>
      <c r="I235" s="3"/>
      <c r="J235" s="3"/>
      <c r="K235" s="9"/>
      <c r="L235" s="2"/>
      <c r="M235" s="2"/>
    </row>
    <row r="236" spans="1:13" x14ac:dyDescent="0.35">
      <c r="A236" s="18" t="s">
        <v>147</v>
      </c>
      <c r="B236" s="18" t="s">
        <v>42</v>
      </c>
      <c r="C236" s="18">
        <v>371</v>
      </c>
      <c r="D236" s="18" t="s">
        <v>557</v>
      </c>
      <c r="E236" s="5"/>
      <c r="F236" s="3"/>
      <c r="G236" s="9"/>
      <c r="H236" s="7"/>
      <c r="I236" s="3"/>
      <c r="J236" s="3"/>
      <c r="K236" s="9"/>
      <c r="L236" s="2"/>
      <c r="M236" s="2"/>
    </row>
    <row r="237" spans="1:13" x14ac:dyDescent="0.35">
      <c r="A237" s="18" t="s">
        <v>147</v>
      </c>
      <c r="B237" s="18" t="s">
        <v>42</v>
      </c>
      <c r="C237" s="18">
        <v>391</v>
      </c>
      <c r="D237" s="18" t="s">
        <v>183</v>
      </c>
      <c r="E237" s="5"/>
      <c r="F237" s="3"/>
      <c r="G237" s="9"/>
      <c r="H237" s="7"/>
      <c r="I237" s="3"/>
      <c r="J237" s="3"/>
      <c r="K237" s="9"/>
      <c r="L237" s="2"/>
      <c r="M237" s="2"/>
    </row>
    <row r="238" spans="1:13" x14ac:dyDescent="0.35">
      <c r="A238" s="18" t="s">
        <v>147</v>
      </c>
      <c r="B238" s="18" t="s">
        <v>42</v>
      </c>
      <c r="C238" s="18">
        <v>393</v>
      </c>
      <c r="D238" s="18" t="s">
        <v>558</v>
      </c>
      <c r="E238" s="5"/>
      <c r="F238" s="3"/>
      <c r="G238" s="9"/>
      <c r="H238" s="7"/>
      <c r="I238" s="3"/>
      <c r="J238" s="3"/>
      <c r="K238" s="9"/>
      <c r="L238" s="2"/>
      <c r="M238" s="2"/>
    </row>
    <row r="239" spans="1:13" x14ac:dyDescent="0.35">
      <c r="A239" s="18" t="s">
        <v>147</v>
      </c>
      <c r="B239" s="18" t="s">
        <v>42</v>
      </c>
      <c r="C239" s="18">
        <v>455</v>
      </c>
      <c r="D239" s="18" t="s">
        <v>559</v>
      </c>
      <c r="E239" s="5"/>
      <c r="F239" s="3"/>
      <c r="G239" s="9"/>
      <c r="H239" s="7"/>
      <c r="I239" s="3"/>
      <c r="J239" s="3"/>
      <c r="K239" s="9"/>
      <c r="L239" s="2"/>
      <c r="M239" s="2"/>
    </row>
    <row r="240" spans="1:13" x14ac:dyDescent="0.35">
      <c r="A240" s="18" t="s">
        <v>147</v>
      </c>
      <c r="B240" s="18" t="s">
        <v>42</v>
      </c>
      <c r="C240" s="18">
        <v>460</v>
      </c>
      <c r="D240" s="18" t="s">
        <v>71</v>
      </c>
      <c r="E240" s="5"/>
      <c r="F240" s="3"/>
      <c r="G240" s="9"/>
      <c r="H240" s="7"/>
      <c r="I240" s="3"/>
      <c r="J240" s="3"/>
      <c r="K240" s="9"/>
      <c r="L240" s="2"/>
      <c r="M240" s="2"/>
    </row>
    <row r="241" spans="1:13" x14ac:dyDescent="0.35">
      <c r="A241" s="18" t="s">
        <v>147</v>
      </c>
      <c r="B241" s="18" t="s">
        <v>42</v>
      </c>
      <c r="C241" s="18">
        <v>461</v>
      </c>
      <c r="D241" s="18" t="s">
        <v>560</v>
      </c>
      <c r="E241" s="5"/>
      <c r="F241" s="3"/>
      <c r="G241" s="9"/>
      <c r="H241" s="7"/>
      <c r="I241" s="3"/>
      <c r="J241" s="3"/>
      <c r="K241" s="9"/>
      <c r="L241" s="2"/>
      <c r="M241" s="2"/>
    </row>
    <row r="242" spans="1:13" x14ac:dyDescent="0.35">
      <c r="A242" s="18" t="s">
        <v>147</v>
      </c>
      <c r="B242" s="18" t="s">
        <v>42</v>
      </c>
      <c r="C242" s="18">
        <v>462</v>
      </c>
      <c r="D242" s="18" t="s">
        <v>561</v>
      </c>
      <c r="E242" s="5"/>
      <c r="F242" s="3"/>
      <c r="G242" s="9"/>
      <c r="H242" s="7"/>
      <c r="I242" s="3"/>
      <c r="J242" s="3"/>
      <c r="K242" s="9"/>
      <c r="L242" s="2"/>
      <c r="M242" s="2"/>
    </row>
    <row r="243" spans="1:13" x14ac:dyDescent="0.35">
      <c r="A243" s="18" t="s">
        <v>147</v>
      </c>
      <c r="B243" s="18" t="s">
        <v>42</v>
      </c>
      <c r="C243" s="18">
        <v>463</v>
      </c>
      <c r="D243" s="18" t="s">
        <v>562</v>
      </c>
      <c r="E243" s="5"/>
      <c r="F243" s="3"/>
      <c r="G243" s="9"/>
      <c r="H243" s="7"/>
      <c r="I243" s="3"/>
      <c r="J243" s="3"/>
      <c r="K243" s="9"/>
      <c r="L243" s="2"/>
      <c r="M243" s="2"/>
    </row>
    <row r="244" spans="1:13" x14ac:dyDescent="0.35">
      <c r="A244" s="18" t="s">
        <v>147</v>
      </c>
      <c r="B244" s="18" t="s">
        <v>42</v>
      </c>
      <c r="C244" s="18">
        <v>471</v>
      </c>
      <c r="D244" s="18" t="s">
        <v>428</v>
      </c>
      <c r="E244" s="5"/>
      <c r="F244" s="3"/>
      <c r="G244" s="9"/>
      <c r="H244" s="7"/>
      <c r="I244" s="3"/>
      <c r="J244" s="3"/>
      <c r="K244" s="9"/>
      <c r="L244" s="2"/>
      <c r="M244" s="2"/>
    </row>
    <row r="245" spans="1:13" x14ac:dyDescent="0.35">
      <c r="A245" s="18" t="s">
        <v>147</v>
      </c>
      <c r="B245" s="18" t="s">
        <v>42</v>
      </c>
      <c r="C245" s="18">
        <v>503</v>
      </c>
      <c r="D245" s="18" t="s">
        <v>359</v>
      </c>
      <c r="E245" s="5"/>
      <c r="F245" s="3"/>
      <c r="G245" s="9"/>
      <c r="H245" s="7"/>
      <c r="I245" s="3"/>
      <c r="J245" s="3"/>
      <c r="K245" s="9"/>
      <c r="L245" s="2"/>
      <c r="M245" s="2"/>
    </row>
    <row r="246" spans="1:13" x14ac:dyDescent="0.35">
      <c r="A246" s="18" t="s">
        <v>147</v>
      </c>
      <c r="B246" s="18" t="s">
        <v>42</v>
      </c>
      <c r="C246" s="18">
        <v>508</v>
      </c>
      <c r="D246" s="18" t="s">
        <v>563</v>
      </c>
      <c r="E246" s="5"/>
      <c r="F246" s="3"/>
      <c r="G246" s="9"/>
      <c r="H246" s="7"/>
      <c r="I246" s="3"/>
      <c r="J246" s="3"/>
      <c r="K246" s="9"/>
      <c r="L246" s="2"/>
      <c r="M246" s="2"/>
    </row>
    <row r="247" spans="1:13" x14ac:dyDescent="0.35">
      <c r="A247" s="18" t="s">
        <v>147</v>
      </c>
      <c r="B247" s="18" t="s">
        <v>42</v>
      </c>
      <c r="C247" s="18">
        <v>546</v>
      </c>
      <c r="D247" s="18" t="s">
        <v>564</v>
      </c>
      <c r="E247" s="5"/>
      <c r="F247" s="3"/>
      <c r="G247" s="9"/>
      <c r="H247" s="7"/>
      <c r="I247" s="3"/>
      <c r="J247" s="3"/>
      <c r="K247" s="9"/>
      <c r="L247" s="2"/>
      <c r="M247" s="2"/>
    </row>
    <row r="248" spans="1:13" x14ac:dyDescent="0.35">
      <c r="A248" s="18" t="s">
        <v>147</v>
      </c>
      <c r="B248" s="18" t="s">
        <v>42</v>
      </c>
      <c r="C248" s="18">
        <v>550</v>
      </c>
      <c r="D248" s="18" t="s">
        <v>163</v>
      </c>
      <c r="E248" s="5"/>
      <c r="F248" s="3"/>
      <c r="G248" s="9"/>
      <c r="H248" s="7"/>
      <c r="I248" s="3"/>
      <c r="J248" s="3"/>
      <c r="K248" s="9"/>
      <c r="L248" s="2"/>
      <c r="M248" s="2"/>
    </row>
    <row r="249" spans="1:13" x14ac:dyDescent="0.35">
      <c r="A249" s="18" t="s">
        <v>147</v>
      </c>
      <c r="B249" s="18" t="s">
        <v>42</v>
      </c>
      <c r="C249" s="18">
        <v>554</v>
      </c>
      <c r="D249" s="18" t="s">
        <v>210</v>
      </c>
      <c r="E249" s="5"/>
      <c r="F249" s="3"/>
      <c r="G249" s="9"/>
      <c r="H249" s="7"/>
      <c r="I249" s="3"/>
      <c r="J249" s="3"/>
      <c r="K249" s="9"/>
      <c r="L249" s="2"/>
      <c r="M249" s="2"/>
    </row>
    <row r="250" spans="1:13" x14ac:dyDescent="0.35">
      <c r="A250" s="18" t="s">
        <v>147</v>
      </c>
      <c r="B250" s="18" t="s">
        <v>42</v>
      </c>
      <c r="C250" s="18">
        <v>572</v>
      </c>
      <c r="D250" s="18" t="s">
        <v>303</v>
      </c>
      <c r="E250" s="5"/>
      <c r="F250" s="3"/>
      <c r="G250" s="9"/>
      <c r="H250" s="7"/>
      <c r="I250" s="3"/>
      <c r="J250" s="3"/>
      <c r="K250" s="9"/>
      <c r="L250" s="2"/>
      <c r="M250" s="2"/>
    </row>
    <row r="251" spans="1:13" x14ac:dyDescent="0.35">
      <c r="A251" s="18" t="s">
        <v>147</v>
      </c>
      <c r="B251" s="18" t="s">
        <v>42</v>
      </c>
      <c r="C251" s="18">
        <v>596</v>
      </c>
      <c r="D251" s="18" t="s">
        <v>565</v>
      </c>
      <c r="E251" s="5"/>
      <c r="F251" s="3"/>
      <c r="G251" s="9"/>
      <c r="H251" s="7"/>
      <c r="I251" s="3"/>
      <c r="J251" s="3"/>
      <c r="K251" s="9"/>
      <c r="L251" s="2"/>
      <c r="M251" s="2"/>
    </row>
    <row r="252" spans="1:13" x14ac:dyDescent="0.35">
      <c r="A252" s="18" t="s">
        <v>147</v>
      </c>
      <c r="B252" s="18" t="s">
        <v>42</v>
      </c>
      <c r="C252" s="18">
        <v>606</v>
      </c>
      <c r="D252" s="18" t="s">
        <v>566</v>
      </c>
      <c r="E252" s="5"/>
      <c r="F252" s="3"/>
      <c r="G252" s="9"/>
      <c r="H252" s="7"/>
      <c r="I252" s="3"/>
      <c r="J252" s="3"/>
      <c r="K252" s="9"/>
      <c r="L252" s="2"/>
      <c r="M252" s="2"/>
    </row>
    <row r="253" spans="1:13" x14ac:dyDescent="0.35">
      <c r="A253" s="18" t="s">
        <v>147</v>
      </c>
      <c r="B253" s="18" t="s">
        <v>42</v>
      </c>
      <c r="C253" s="18">
        <v>611</v>
      </c>
      <c r="D253" s="18" t="s">
        <v>419</v>
      </c>
      <c r="E253" s="5"/>
      <c r="F253" s="3"/>
      <c r="G253" s="9"/>
      <c r="H253" s="7"/>
      <c r="I253" s="3"/>
      <c r="J253" s="3"/>
      <c r="K253" s="9"/>
      <c r="L253" s="2"/>
      <c r="M253" s="2"/>
    </row>
    <row r="254" spans="1:13" x14ac:dyDescent="0.35">
      <c r="A254" s="18" t="s">
        <v>147</v>
      </c>
      <c r="B254" s="18" t="s">
        <v>42</v>
      </c>
      <c r="C254" s="18">
        <v>682</v>
      </c>
      <c r="D254" s="18" t="s">
        <v>567</v>
      </c>
      <c r="E254" s="5"/>
      <c r="F254" s="3"/>
      <c r="G254" s="9"/>
      <c r="H254" s="7"/>
      <c r="I254" s="3"/>
      <c r="J254" s="3"/>
      <c r="K254" s="9"/>
      <c r="L254" s="2"/>
      <c r="M254" s="2"/>
    </row>
    <row r="255" spans="1:13" x14ac:dyDescent="0.35">
      <c r="A255" s="18"/>
      <c r="B255" s="18"/>
      <c r="C255" s="18"/>
      <c r="D255" s="18"/>
      <c r="E255" s="5"/>
      <c r="F255" s="3"/>
      <c r="G255" s="9"/>
      <c r="H255" s="7"/>
      <c r="I255" s="3"/>
      <c r="J255" s="3"/>
      <c r="K255" s="9"/>
      <c r="L255" s="2"/>
      <c r="M255" s="2"/>
    </row>
    <row r="256" spans="1:13" x14ac:dyDescent="0.35">
      <c r="A256" s="18" t="s">
        <v>147</v>
      </c>
      <c r="B256" s="18" t="s">
        <v>98</v>
      </c>
      <c r="C256" s="18">
        <v>35</v>
      </c>
      <c r="D256" s="18" t="s">
        <v>568</v>
      </c>
      <c r="E256" s="5"/>
      <c r="F256" s="3"/>
      <c r="G256" s="9"/>
      <c r="H256" s="7"/>
      <c r="I256" s="3"/>
      <c r="J256" s="3"/>
      <c r="K256" s="9"/>
      <c r="L256" s="2"/>
      <c r="M256" s="2"/>
    </row>
    <row r="257" spans="1:13" x14ac:dyDescent="0.35">
      <c r="A257" s="18" t="s">
        <v>147</v>
      </c>
      <c r="B257" s="18" t="s">
        <v>98</v>
      </c>
      <c r="C257" s="18">
        <v>673</v>
      </c>
      <c r="D257" s="18" t="s">
        <v>569</v>
      </c>
      <c r="E257" s="5"/>
      <c r="F257" s="3"/>
      <c r="G257" s="9"/>
      <c r="H257" s="7"/>
      <c r="I257" s="3"/>
      <c r="J257" s="3"/>
      <c r="K257" s="9"/>
      <c r="L257" s="2"/>
      <c r="M257" s="2"/>
    </row>
    <row r="258" spans="1:13" x14ac:dyDescent="0.35">
      <c r="A258" s="18" t="s">
        <v>147</v>
      </c>
      <c r="B258" s="18" t="s">
        <v>203</v>
      </c>
      <c r="C258" s="18">
        <v>465</v>
      </c>
      <c r="D258" s="18" t="s">
        <v>570</v>
      </c>
      <c r="E258" s="5"/>
      <c r="F258" s="3"/>
      <c r="G258" s="9"/>
      <c r="H258" s="7"/>
      <c r="I258" s="3"/>
      <c r="J258" s="3"/>
      <c r="K258" s="9"/>
      <c r="L258" s="2"/>
      <c r="M258" s="2"/>
    </row>
    <row r="259" spans="1:13" x14ac:dyDescent="0.35">
      <c r="A259" s="18" t="s">
        <v>147</v>
      </c>
      <c r="B259" s="18" t="s">
        <v>203</v>
      </c>
      <c r="C259" s="18">
        <v>544</v>
      </c>
      <c r="D259" s="18" t="s">
        <v>424</v>
      </c>
      <c r="E259" s="5"/>
      <c r="F259" s="3"/>
      <c r="G259" s="9"/>
      <c r="H259" s="7"/>
      <c r="I259" s="3"/>
      <c r="J259" s="3"/>
      <c r="K259" s="9"/>
      <c r="L259" s="2"/>
      <c r="M259" s="2"/>
    </row>
    <row r="260" spans="1:13" x14ac:dyDescent="0.35">
      <c r="A260" s="18" t="s">
        <v>147</v>
      </c>
      <c r="B260" s="18" t="s">
        <v>203</v>
      </c>
      <c r="C260" s="18">
        <v>547</v>
      </c>
      <c r="D260" s="18" t="s">
        <v>369</v>
      </c>
      <c r="E260" s="5"/>
      <c r="F260" s="3"/>
      <c r="G260" s="9"/>
      <c r="H260" s="7"/>
      <c r="I260" s="3"/>
      <c r="J260" s="3"/>
      <c r="K260" s="9"/>
      <c r="L260" s="2"/>
      <c r="M260" s="2"/>
    </row>
    <row r="261" spans="1:13" x14ac:dyDescent="0.35">
      <c r="A261" s="18" t="s">
        <v>147</v>
      </c>
      <c r="B261" s="18" t="s">
        <v>203</v>
      </c>
      <c r="C261" s="18">
        <v>612</v>
      </c>
      <c r="D261" s="18" t="s">
        <v>571</v>
      </c>
      <c r="E261" s="5"/>
      <c r="F261" s="3"/>
      <c r="G261" s="9"/>
      <c r="H261" s="7"/>
      <c r="I261" s="3"/>
      <c r="J261" s="3"/>
      <c r="K261" s="9"/>
      <c r="L261" s="2"/>
      <c r="M261" s="2"/>
    </row>
    <row r="262" spans="1:13" x14ac:dyDescent="0.35">
      <c r="A262" s="18" t="s">
        <v>147</v>
      </c>
      <c r="B262" s="18" t="s">
        <v>203</v>
      </c>
      <c r="C262" s="18">
        <v>613</v>
      </c>
      <c r="D262" s="18" t="s">
        <v>572</v>
      </c>
      <c r="E262" s="5"/>
      <c r="F262" s="3"/>
      <c r="G262" s="9"/>
      <c r="H262" s="7"/>
      <c r="I262" s="3"/>
      <c r="J262" s="3"/>
      <c r="K262" s="9"/>
      <c r="L262" s="2"/>
      <c r="M262" s="2"/>
    </row>
    <row r="263" spans="1:13" x14ac:dyDescent="0.35">
      <c r="A263" s="18" t="s">
        <v>204</v>
      </c>
      <c r="B263" s="18" t="s">
        <v>290</v>
      </c>
      <c r="C263" s="18">
        <v>677</v>
      </c>
      <c r="D263" s="18" t="s">
        <v>328</v>
      </c>
      <c r="E263" s="5"/>
      <c r="F263" s="3"/>
      <c r="G263" s="9"/>
      <c r="H263" s="7"/>
      <c r="I263" s="3"/>
      <c r="J263" s="3"/>
      <c r="K263" s="9"/>
      <c r="L263" s="2"/>
      <c r="M263" s="2"/>
    </row>
    <row r="264" spans="1:13" x14ac:dyDescent="0.35">
      <c r="A264" s="18" t="s">
        <v>204</v>
      </c>
      <c r="B264" s="18" t="s">
        <v>290</v>
      </c>
      <c r="C264" s="18">
        <v>687</v>
      </c>
      <c r="D264" s="18" t="s">
        <v>573</v>
      </c>
      <c r="E264" s="5"/>
      <c r="F264" s="3"/>
      <c r="G264" s="9"/>
      <c r="H264" s="7"/>
      <c r="I264" s="3"/>
      <c r="J264" s="3"/>
      <c r="K264" s="9"/>
      <c r="L264" s="2"/>
      <c r="M264" s="2"/>
    </row>
    <row r="265" spans="1:13" x14ac:dyDescent="0.35">
      <c r="A265" s="18" t="s">
        <v>204</v>
      </c>
      <c r="B265" s="18" t="s">
        <v>290</v>
      </c>
      <c r="C265" s="18">
        <v>688</v>
      </c>
      <c r="D265" s="18" t="s">
        <v>574</v>
      </c>
      <c r="E265" s="5"/>
      <c r="F265" s="3"/>
      <c r="G265" s="9"/>
      <c r="H265" s="7"/>
      <c r="I265" s="3"/>
      <c r="J265" s="3"/>
      <c r="K265" s="9"/>
      <c r="L265" s="2"/>
      <c r="M265" s="2"/>
    </row>
    <row r="266" spans="1:13" x14ac:dyDescent="0.35">
      <c r="A266" s="18" t="s">
        <v>204</v>
      </c>
      <c r="B266" s="18" t="s">
        <v>290</v>
      </c>
      <c r="C266" s="18">
        <v>691</v>
      </c>
      <c r="D266" s="18" t="s">
        <v>315</v>
      </c>
      <c r="E266" s="5"/>
      <c r="F266" s="3"/>
      <c r="G266" s="9"/>
      <c r="H266" s="7"/>
      <c r="I266" s="3"/>
      <c r="J266" s="3"/>
      <c r="K266" s="9"/>
      <c r="L266" s="2"/>
      <c r="M266" s="2"/>
    </row>
    <row r="267" spans="1:13" x14ac:dyDescent="0.35">
      <c r="A267" s="18" t="s">
        <v>204</v>
      </c>
      <c r="B267" s="18" t="s">
        <v>290</v>
      </c>
      <c r="C267" s="18">
        <v>707</v>
      </c>
      <c r="D267" s="18" t="s">
        <v>575</v>
      </c>
      <c r="E267" s="5"/>
      <c r="F267" s="3"/>
      <c r="G267" s="9"/>
      <c r="H267" s="7"/>
      <c r="I267" s="3"/>
      <c r="J267" s="3"/>
      <c r="K267" s="9"/>
      <c r="L267" s="2"/>
      <c r="M267" s="2"/>
    </row>
    <row r="268" spans="1:13" x14ac:dyDescent="0.35">
      <c r="A268" s="18" t="s">
        <v>204</v>
      </c>
      <c r="B268" s="18" t="s">
        <v>290</v>
      </c>
      <c r="C268" s="18">
        <v>714</v>
      </c>
      <c r="D268" s="18" t="s">
        <v>394</v>
      </c>
      <c r="E268" s="5"/>
      <c r="F268" s="3"/>
      <c r="G268" s="9"/>
      <c r="H268" s="7"/>
      <c r="I268" s="3"/>
      <c r="J268" s="3"/>
      <c r="K268" s="9"/>
      <c r="L268" s="2"/>
      <c r="M268" s="2"/>
    </row>
    <row r="269" spans="1:13" x14ac:dyDescent="0.35">
      <c r="A269" s="18" t="s">
        <v>204</v>
      </c>
      <c r="B269" s="18" t="s">
        <v>290</v>
      </c>
      <c r="C269" s="18">
        <v>715</v>
      </c>
      <c r="D269" s="18" t="s">
        <v>396</v>
      </c>
      <c r="E269" s="5"/>
      <c r="F269" s="3"/>
      <c r="G269" s="9"/>
      <c r="H269" s="7"/>
      <c r="I269" s="3"/>
      <c r="J269" s="3"/>
      <c r="K269" s="9"/>
      <c r="L269" s="2"/>
      <c r="M269" s="2"/>
    </row>
    <row r="270" spans="1:13" x14ac:dyDescent="0.35">
      <c r="A270" s="18"/>
      <c r="B270" s="18"/>
      <c r="C270" s="18"/>
      <c r="D270" s="18"/>
      <c r="E270" s="5"/>
      <c r="F270" s="3"/>
      <c r="G270" s="9"/>
      <c r="H270" s="7"/>
      <c r="I270" s="3"/>
      <c r="J270" s="3"/>
      <c r="K270" s="9"/>
      <c r="L270" s="2"/>
      <c r="M270" s="2"/>
    </row>
    <row r="271" spans="1:13" x14ac:dyDescent="0.35">
      <c r="A271" s="18" t="s">
        <v>204</v>
      </c>
      <c r="B271" s="18" t="s">
        <v>205</v>
      </c>
      <c r="C271" s="18">
        <v>170</v>
      </c>
      <c r="D271" s="18" t="s">
        <v>576</v>
      </c>
      <c r="E271" s="5"/>
      <c r="F271" s="3"/>
      <c r="G271" s="9"/>
      <c r="H271" s="7"/>
      <c r="I271" s="3"/>
      <c r="J271" s="3"/>
      <c r="K271" s="9"/>
      <c r="L271" s="2"/>
      <c r="M271" s="2"/>
    </row>
    <row r="272" spans="1:13" x14ac:dyDescent="0.35">
      <c r="A272" s="18" t="s">
        <v>204</v>
      </c>
      <c r="B272" s="18" t="s">
        <v>205</v>
      </c>
      <c r="C272" s="18">
        <v>174</v>
      </c>
      <c r="D272" s="18" t="s">
        <v>577</v>
      </c>
      <c r="E272" s="5"/>
      <c r="F272" s="3"/>
      <c r="G272" s="9"/>
      <c r="H272" s="7"/>
      <c r="I272" s="3"/>
      <c r="J272" s="3"/>
      <c r="K272" s="9"/>
      <c r="L272" s="2"/>
      <c r="M272" s="2"/>
    </row>
    <row r="273" spans="1:13" x14ac:dyDescent="0.35">
      <c r="A273" s="18" t="s">
        <v>204</v>
      </c>
      <c r="B273" s="18" t="s">
        <v>205</v>
      </c>
      <c r="C273" s="18">
        <v>242</v>
      </c>
      <c r="D273" s="18" t="s">
        <v>233</v>
      </c>
      <c r="E273" s="5"/>
      <c r="F273" s="3"/>
      <c r="G273" s="9"/>
      <c r="H273" s="7"/>
      <c r="I273" s="3"/>
      <c r="J273" s="3"/>
      <c r="K273" s="9"/>
      <c r="L273" s="2"/>
      <c r="M273" s="2"/>
    </row>
    <row r="274" spans="1:13" x14ac:dyDescent="0.35">
      <c r="A274" s="18" t="s">
        <v>204</v>
      </c>
      <c r="B274" s="18" t="s">
        <v>205</v>
      </c>
      <c r="C274" s="18">
        <v>630</v>
      </c>
      <c r="D274" s="18" t="s">
        <v>356</v>
      </c>
      <c r="E274" s="5"/>
      <c r="F274" s="3"/>
      <c r="G274" s="9"/>
      <c r="H274" s="7"/>
      <c r="I274" s="3"/>
      <c r="J274" s="3"/>
      <c r="K274" s="9"/>
      <c r="L274" s="2"/>
      <c r="M274" s="2"/>
    </row>
    <row r="275" spans="1:13" x14ac:dyDescent="0.35">
      <c r="A275" s="18" t="s">
        <v>204</v>
      </c>
      <c r="B275" s="18" t="s">
        <v>205</v>
      </c>
      <c r="C275" s="18">
        <v>631</v>
      </c>
      <c r="D275" s="18" t="s">
        <v>578</v>
      </c>
      <c r="E275" s="5"/>
      <c r="F275" s="3"/>
      <c r="G275" s="9"/>
      <c r="H275" s="7"/>
      <c r="I275" s="3"/>
      <c r="J275" s="3"/>
      <c r="K275" s="9"/>
      <c r="L275" s="2"/>
      <c r="M275" s="2"/>
    </row>
    <row r="276" spans="1:13" x14ac:dyDescent="0.35">
      <c r="A276" s="18" t="s">
        <v>204</v>
      </c>
      <c r="B276" s="18" t="s">
        <v>205</v>
      </c>
      <c r="C276" s="18">
        <v>632</v>
      </c>
      <c r="D276" s="18" t="s">
        <v>295</v>
      </c>
      <c r="E276" s="5"/>
      <c r="F276" s="3"/>
      <c r="G276" s="9"/>
      <c r="H276" s="7"/>
      <c r="I276" s="3"/>
      <c r="J276" s="3"/>
      <c r="K276" s="9"/>
      <c r="L276" s="2"/>
      <c r="M276" s="2"/>
    </row>
    <row r="277" spans="1:13" x14ac:dyDescent="0.35">
      <c r="A277" s="18" t="s">
        <v>204</v>
      </c>
      <c r="B277" s="18" t="s">
        <v>205</v>
      </c>
      <c r="C277" s="18">
        <v>633</v>
      </c>
      <c r="D277" s="18" t="s">
        <v>276</v>
      </c>
      <c r="E277" s="5"/>
      <c r="F277" s="3"/>
      <c r="G277" s="9"/>
      <c r="H277" s="7"/>
      <c r="I277" s="3"/>
      <c r="J277" s="3"/>
      <c r="K277" s="9"/>
      <c r="L277" s="2"/>
      <c r="M277" s="2"/>
    </row>
    <row r="278" spans="1:13" x14ac:dyDescent="0.35">
      <c r="A278" s="18" t="s">
        <v>204</v>
      </c>
      <c r="B278" s="18" t="s">
        <v>205</v>
      </c>
      <c r="C278" s="18">
        <v>634</v>
      </c>
      <c r="D278" s="18" t="s">
        <v>358</v>
      </c>
      <c r="E278" s="5"/>
      <c r="F278" s="3"/>
      <c r="G278" s="9"/>
      <c r="H278" s="7"/>
      <c r="I278" s="3"/>
      <c r="J278" s="3"/>
      <c r="K278" s="9"/>
      <c r="L278" s="2"/>
      <c r="M278" s="2"/>
    </row>
    <row r="279" spans="1:13" x14ac:dyDescent="0.35">
      <c r="A279" s="18" t="s">
        <v>204</v>
      </c>
      <c r="B279" s="18" t="s">
        <v>205</v>
      </c>
      <c r="C279" s="18">
        <v>635</v>
      </c>
      <c r="D279" s="18" t="s">
        <v>206</v>
      </c>
      <c r="E279" s="5"/>
      <c r="F279" s="3"/>
      <c r="G279" s="9"/>
      <c r="H279" s="7"/>
      <c r="I279" s="3"/>
      <c r="J279" s="3"/>
      <c r="K279" s="9"/>
      <c r="L279" s="2"/>
      <c r="M279" s="2"/>
    </row>
    <row r="280" spans="1:13" x14ac:dyDescent="0.35">
      <c r="A280" s="18" t="s">
        <v>204</v>
      </c>
      <c r="B280" s="18" t="s">
        <v>205</v>
      </c>
      <c r="C280" s="18">
        <v>636</v>
      </c>
      <c r="D280" s="18" t="s">
        <v>579</v>
      </c>
      <c r="E280" s="5"/>
      <c r="F280" s="3"/>
      <c r="G280" s="9"/>
      <c r="H280" s="7"/>
      <c r="I280" s="3"/>
      <c r="J280" s="3"/>
      <c r="K280" s="9"/>
      <c r="L280" s="2"/>
      <c r="M280" s="2"/>
    </row>
    <row r="281" spans="1:13" x14ac:dyDescent="0.35">
      <c r="A281" s="18" t="s">
        <v>204</v>
      </c>
      <c r="B281" s="18" t="s">
        <v>205</v>
      </c>
      <c r="C281" s="18">
        <v>646</v>
      </c>
      <c r="D281" s="18" t="s">
        <v>285</v>
      </c>
      <c r="E281" s="5"/>
      <c r="F281" s="3"/>
      <c r="G281" s="9"/>
      <c r="H281" s="7"/>
      <c r="I281" s="3"/>
      <c r="J281" s="3"/>
      <c r="K281" s="9"/>
      <c r="L281" s="2"/>
      <c r="M281" s="2"/>
    </row>
    <row r="282" spans="1:13" x14ac:dyDescent="0.35">
      <c r="A282" s="18" t="s">
        <v>204</v>
      </c>
      <c r="B282" s="18" t="s">
        <v>205</v>
      </c>
      <c r="C282" s="18">
        <v>651</v>
      </c>
      <c r="D282" s="18" t="s">
        <v>580</v>
      </c>
      <c r="E282" s="5"/>
      <c r="F282" s="3"/>
      <c r="G282" s="9"/>
      <c r="H282" s="7"/>
      <c r="I282" s="3"/>
      <c r="J282" s="3"/>
      <c r="K282" s="9"/>
      <c r="L282" s="2"/>
      <c r="M282" s="2"/>
    </row>
    <row r="283" spans="1:13" x14ac:dyDescent="0.35">
      <c r="A283" s="18" t="s">
        <v>204</v>
      </c>
      <c r="B283" s="18" t="s">
        <v>205</v>
      </c>
      <c r="C283" s="18">
        <v>655</v>
      </c>
      <c r="D283" s="18" t="s">
        <v>581</v>
      </c>
      <c r="E283" s="5"/>
      <c r="F283" s="3"/>
      <c r="G283" s="9"/>
      <c r="H283" s="7"/>
      <c r="I283" s="3"/>
      <c r="J283" s="3"/>
      <c r="K283" s="9"/>
      <c r="L283" s="2"/>
      <c r="M283" s="2"/>
    </row>
    <row r="284" spans="1:13" x14ac:dyDescent="0.35">
      <c r="A284" s="18" t="s">
        <v>204</v>
      </c>
      <c r="B284" s="18" t="s">
        <v>205</v>
      </c>
      <c r="C284" s="18">
        <v>657</v>
      </c>
      <c r="D284" s="18" t="s">
        <v>357</v>
      </c>
      <c r="E284" s="5"/>
      <c r="F284" s="3"/>
      <c r="G284" s="9"/>
      <c r="H284" s="7"/>
      <c r="I284" s="3"/>
      <c r="J284" s="3"/>
      <c r="K284" s="9"/>
      <c r="L284" s="2"/>
      <c r="M284" s="2"/>
    </row>
    <row r="285" spans="1:13" x14ac:dyDescent="0.35">
      <c r="A285" s="18" t="s">
        <v>204</v>
      </c>
      <c r="B285" s="18" t="s">
        <v>205</v>
      </c>
      <c r="C285" s="18">
        <v>666</v>
      </c>
      <c r="D285" s="18" t="s">
        <v>582</v>
      </c>
      <c r="E285" s="5"/>
      <c r="F285" s="3"/>
      <c r="G285" s="9"/>
      <c r="H285" s="7"/>
      <c r="I285" s="3"/>
      <c r="J285" s="3"/>
      <c r="K285" s="9"/>
      <c r="L285" s="2"/>
      <c r="M285" s="2"/>
    </row>
    <row r="286" spans="1:13" x14ac:dyDescent="0.35">
      <c r="A286" s="18" t="s">
        <v>204</v>
      </c>
      <c r="B286" s="18" t="s">
        <v>205</v>
      </c>
      <c r="C286" s="18">
        <v>667</v>
      </c>
      <c r="D286" s="18" t="s">
        <v>275</v>
      </c>
      <c r="E286" s="5"/>
      <c r="F286" s="3"/>
      <c r="G286" s="9"/>
      <c r="H286" s="7"/>
      <c r="I286" s="3"/>
      <c r="J286" s="3"/>
      <c r="K286" s="9"/>
      <c r="L286" s="2"/>
      <c r="M286" s="2"/>
    </row>
    <row r="287" spans="1:13" x14ac:dyDescent="0.35">
      <c r="A287" s="18" t="s">
        <v>204</v>
      </c>
      <c r="B287" s="18" t="s">
        <v>205</v>
      </c>
      <c r="C287" s="18">
        <v>668</v>
      </c>
      <c r="D287" s="18" t="s">
        <v>583</v>
      </c>
      <c r="E287" s="5"/>
      <c r="F287" s="3"/>
      <c r="G287" s="9"/>
      <c r="H287" s="7"/>
      <c r="I287" s="3"/>
      <c r="J287" s="3"/>
      <c r="K287" s="9"/>
      <c r="L287" s="2"/>
      <c r="M287" s="2"/>
    </row>
    <row r="288" spans="1:13" x14ac:dyDescent="0.35">
      <c r="A288" s="18" t="s">
        <v>204</v>
      </c>
      <c r="B288" s="18" t="s">
        <v>205</v>
      </c>
      <c r="C288" s="18">
        <v>669</v>
      </c>
      <c r="D288" s="18" t="s">
        <v>398</v>
      </c>
      <c r="E288" s="5"/>
      <c r="F288" s="3"/>
      <c r="G288" s="9"/>
      <c r="H288" s="7"/>
      <c r="I288" s="3"/>
      <c r="J288" s="3"/>
      <c r="K288" s="9"/>
      <c r="L288" s="2"/>
      <c r="M288" s="2"/>
    </row>
    <row r="289" spans="1:13" x14ac:dyDescent="0.35">
      <c r="A289" s="18" t="s">
        <v>204</v>
      </c>
      <c r="B289" s="18" t="s">
        <v>205</v>
      </c>
      <c r="C289" s="18">
        <v>680</v>
      </c>
      <c r="D289" s="18" t="s">
        <v>584</v>
      </c>
      <c r="E289" s="5"/>
      <c r="F289" s="3"/>
      <c r="G289" s="9"/>
      <c r="H289" s="7"/>
      <c r="I289" s="3"/>
      <c r="J289" s="3"/>
      <c r="K289" s="9"/>
      <c r="L289" s="2"/>
      <c r="M289" s="2"/>
    </row>
    <row r="290" spans="1:13" x14ac:dyDescent="0.35">
      <c r="A290" s="18" t="s">
        <v>204</v>
      </c>
      <c r="B290" s="18" t="s">
        <v>205</v>
      </c>
      <c r="C290" s="18">
        <v>703</v>
      </c>
      <c r="D290" s="18" t="s">
        <v>585</v>
      </c>
      <c r="E290" s="5"/>
      <c r="F290" s="3"/>
      <c r="G290" s="9"/>
      <c r="H290" s="7"/>
      <c r="I290" s="3"/>
      <c r="J290" s="3"/>
      <c r="K290" s="9"/>
      <c r="L290" s="2"/>
      <c r="M290" s="2"/>
    </row>
    <row r="291" spans="1:13" x14ac:dyDescent="0.35">
      <c r="A291" s="18" t="s">
        <v>204</v>
      </c>
      <c r="B291" s="18" t="s">
        <v>205</v>
      </c>
      <c r="C291" s="18">
        <v>716</v>
      </c>
      <c r="D291" s="18" t="s">
        <v>586</v>
      </c>
      <c r="E291" s="5"/>
      <c r="F291" s="3"/>
      <c r="G291" s="9"/>
      <c r="H291" s="7"/>
      <c r="I291" s="3"/>
      <c r="J291" s="3"/>
      <c r="K291" s="9"/>
      <c r="L291" s="2"/>
      <c r="M291" s="2"/>
    </row>
    <row r="292" spans="1:13" x14ac:dyDescent="0.35">
      <c r="A292" s="18" t="s">
        <v>204</v>
      </c>
      <c r="B292" s="18" t="s">
        <v>205</v>
      </c>
      <c r="C292" s="18">
        <v>725</v>
      </c>
      <c r="D292" s="18" t="s">
        <v>587</v>
      </c>
      <c r="E292" s="5"/>
      <c r="F292" s="3"/>
      <c r="G292" s="9"/>
      <c r="H292" s="7"/>
      <c r="I292" s="3"/>
      <c r="J292" s="3"/>
      <c r="K292" s="9"/>
      <c r="L292" s="2"/>
      <c r="M292" s="2"/>
    </row>
    <row r="293" spans="1:13" x14ac:dyDescent="0.35">
      <c r="A293" s="18" t="s">
        <v>204</v>
      </c>
      <c r="B293" s="18" t="s">
        <v>205</v>
      </c>
      <c r="C293" s="18">
        <v>726</v>
      </c>
      <c r="D293" s="18" t="s">
        <v>588</v>
      </c>
      <c r="E293" s="5"/>
      <c r="F293" s="3"/>
      <c r="G293" s="9"/>
      <c r="H293" s="7"/>
      <c r="I293" s="3"/>
      <c r="J293" s="3"/>
      <c r="K293" s="9"/>
      <c r="L293" s="2"/>
      <c r="M293" s="2"/>
    </row>
    <row r="294" spans="1:13" x14ac:dyDescent="0.35">
      <c r="A294" s="18"/>
      <c r="B294" s="18"/>
      <c r="C294" s="18"/>
      <c r="D294" s="18"/>
      <c r="E294" s="5"/>
      <c r="F294" s="3"/>
      <c r="G294" s="9"/>
      <c r="H294" s="7"/>
      <c r="I294" s="3"/>
      <c r="J294" s="3"/>
      <c r="K294" s="9"/>
      <c r="L294" s="2"/>
      <c r="M294" s="2"/>
    </row>
    <row r="295" spans="1:13" x14ac:dyDescent="0.35">
      <c r="A295" s="18" t="s">
        <v>204</v>
      </c>
      <c r="B295" s="18" t="s">
        <v>207</v>
      </c>
      <c r="C295" s="18">
        <v>642</v>
      </c>
      <c r="D295" s="18" t="s">
        <v>589</v>
      </c>
      <c r="E295" s="5"/>
      <c r="F295" s="3"/>
      <c r="G295" s="9"/>
      <c r="H295" s="7"/>
      <c r="I295" s="3"/>
      <c r="J295" s="3"/>
      <c r="K295" s="9"/>
      <c r="L295" s="2"/>
      <c r="M295" s="2"/>
    </row>
    <row r="296" spans="1:13" x14ac:dyDescent="0.35">
      <c r="A296" s="18" t="s">
        <v>204</v>
      </c>
      <c r="B296" s="18" t="s">
        <v>207</v>
      </c>
      <c r="C296" s="18">
        <v>647</v>
      </c>
      <c r="D296" s="18" t="s">
        <v>590</v>
      </c>
      <c r="E296" s="5"/>
      <c r="F296" s="3"/>
      <c r="G296" s="9"/>
      <c r="H296" s="7"/>
      <c r="I296" s="3"/>
      <c r="J296" s="3"/>
      <c r="K296" s="9"/>
      <c r="L296" s="2"/>
      <c r="M296" s="2"/>
    </row>
    <row r="297" spans="1:13" x14ac:dyDescent="0.35">
      <c r="A297" s="18" t="s">
        <v>204</v>
      </c>
      <c r="B297" s="18" t="s">
        <v>207</v>
      </c>
      <c r="C297" s="18">
        <v>648</v>
      </c>
      <c r="D297" s="18" t="s">
        <v>591</v>
      </c>
      <c r="E297" s="5"/>
      <c r="F297" s="3"/>
      <c r="G297" s="9"/>
      <c r="H297" s="7"/>
      <c r="I297" s="3"/>
      <c r="J297" s="3"/>
      <c r="K297" s="9"/>
      <c r="L297" s="2"/>
      <c r="M297" s="2"/>
    </row>
    <row r="298" spans="1:13" x14ac:dyDescent="0.35">
      <c r="A298" s="18" t="s">
        <v>204</v>
      </c>
      <c r="B298" s="18" t="s">
        <v>207</v>
      </c>
      <c r="C298" s="18">
        <v>652</v>
      </c>
      <c r="D298" s="18" t="s">
        <v>355</v>
      </c>
      <c r="E298" s="5"/>
      <c r="F298" s="3"/>
      <c r="G298" s="9"/>
      <c r="H298" s="7"/>
      <c r="I298" s="3"/>
      <c r="J298" s="3"/>
      <c r="K298" s="9"/>
      <c r="L298" s="2"/>
      <c r="M298" s="2"/>
    </row>
    <row r="299" spans="1:13" x14ac:dyDescent="0.35">
      <c r="A299" s="18" t="s">
        <v>204</v>
      </c>
      <c r="B299" s="18" t="s">
        <v>207</v>
      </c>
      <c r="C299" s="18">
        <v>653</v>
      </c>
      <c r="D299" s="18" t="s">
        <v>426</v>
      </c>
      <c r="E299" s="5"/>
      <c r="F299" s="3"/>
      <c r="G299" s="9"/>
      <c r="H299" s="7"/>
      <c r="I299" s="3"/>
      <c r="J299" s="3"/>
      <c r="K299" s="9"/>
      <c r="L299" s="2"/>
      <c r="M299" s="2"/>
    </row>
    <row r="300" spans="1:13" x14ac:dyDescent="0.35">
      <c r="A300" s="18" t="s">
        <v>204</v>
      </c>
      <c r="B300" s="18" t="s">
        <v>207</v>
      </c>
      <c r="C300" s="18">
        <v>654</v>
      </c>
      <c r="D300" s="18" t="s">
        <v>592</v>
      </c>
      <c r="E300" s="5"/>
      <c r="F300" s="3"/>
      <c r="G300" s="9"/>
      <c r="H300" s="7"/>
      <c r="I300" s="3"/>
      <c r="J300" s="3"/>
      <c r="K300" s="9"/>
      <c r="L300" s="2"/>
      <c r="M300" s="2"/>
    </row>
    <row r="301" spans="1:13" x14ac:dyDescent="0.35">
      <c r="A301" s="18" t="s">
        <v>204</v>
      </c>
      <c r="B301" s="18" t="s">
        <v>207</v>
      </c>
      <c r="C301" s="18">
        <v>701</v>
      </c>
      <c r="D301" s="18" t="s">
        <v>318</v>
      </c>
      <c r="E301" s="5"/>
      <c r="F301" s="3"/>
      <c r="G301" s="9"/>
      <c r="H301" s="7"/>
      <c r="I301" s="3"/>
      <c r="J301" s="3"/>
      <c r="K301" s="9"/>
      <c r="L301" s="2"/>
      <c r="M301" s="2"/>
    </row>
    <row r="302" spans="1:13" x14ac:dyDescent="0.35">
      <c r="A302" s="18" t="s">
        <v>204</v>
      </c>
      <c r="B302" s="18" t="s">
        <v>207</v>
      </c>
      <c r="C302" s="18">
        <v>702</v>
      </c>
      <c r="D302" s="18" t="s">
        <v>321</v>
      </c>
      <c r="E302" s="5"/>
      <c r="F302" s="3"/>
      <c r="G302" s="9"/>
      <c r="H302" s="7"/>
      <c r="I302" s="3"/>
      <c r="J302" s="3"/>
      <c r="K302" s="9"/>
      <c r="L302" s="2"/>
      <c r="M302" s="2"/>
    </row>
    <row r="303" spans="1:13" x14ac:dyDescent="0.35">
      <c r="A303" s="18"/>
      <c r="B303" s="18"/>
      <c r="C303" s="18"/>
      <c r="D303" s="18"/>
      <c r="E303" s="5"/>
      <c r="F303" s="3"/>
      <c r="G303" s="9"/>
      <c r="H303" s="7"/>
      <c r="I303" s="3"/>
      <c r="J303" s="3"/>
      <c r="K303" s="9"/>
      <c r="L303" s="2"/>
      <c r="M303" s="2"/>
    </row>
    <row r="304" spans="1:13" x14ac:dyDescent="0.35">
      <c r="A304" s="18" t="s">
        <v>150</v>
      </c>
      <c r="B304" s="18" t="s">
        <v>8</v>
      </c>
      <c r="C304" s="18">
        <v>14</v>
      </c>
      <c r="D304" s="18" t="s">
        <v>155</v>
      </c>
      <c r="E304" s="5"/>
      <c r="F304" s="3"/>
      <c r="G304" s="9"/>
      <c r="H304" s="7"/>
      <c r="I304" s="3"/>
      <c r="J304" s="3"/>
      <c r="K304" s="9"/>
      <c r="L304" s="2"/>
      <c r="M304" s="2"/>
    </row>
    <row r="305" spans="1:13" x14ac:dyDescent="0.35">
      <c r="A305" s="18" t="s">
        <v>150</v>
      </c>
      <c r="B305" s="18" t="s">
        <v>8</v>
      </c>
      <c r="C305" s="18">
        <v>644</v>
      </c>
      <c r="D305" s="18" t="s">
        <v>593</v>
      </c>
      <c r="E305" s="5"/>
      <c r="F305" s="3"/>
      <c r="G305" s="9"/>
      <c r="H305" s="7"/>
      <c r="I305" s="3"/>
      <c r="J305" s="3"/>
      <c r="K305" s="9"/>
      <c r="L305" s="2"/>
      <c r="M305" s="2"/>
    </row>
    <row r="306" spans="1:13" x14ac:dyDescent="0.35">
      <c r="A306" s="18" t="s">
        <v>150</v>
      </c>
      <c r="B306" s="18" t="s">
        <v>43</v>
      </c>
      <c r="C306" s="18">
        <v>9</v>
      </c>
      <c r="D306" s="18" t="s">
        <v>153</v>
      </c>
      <c r="E306" s="5"/>
      <c r="F306" s="3"/>
      <c r="G306" s="9"/>
      <c r="H306" s="7"/>
      <c r="I306" s="3"/>
      <c r="J306" s="3"/>
      <c r="K306" s="9"/>
      <c r="L306" s="2"/>
      <c r="M306" s="2"/>
    </row>
    <row r="307" spans="1:13" x14ac:dyDescent="0.35">
      <c r="A307" s="18" t="s">
        <v>150</v>
      </c>
      <c r="B307" s="18" t="s">
        <v>43</v>
      </c>
      <c r="C307" s="18">
        <v>10</v>
      </c>
      <c r="D307" s="18" t="s">
        <v>418</v>
      </c>
      <c r="E307" s="5"/>
      <c r="F307" s="3"/>
      <c r="G307" s="9"/>
      <c r="H307" s="7"/>
      <c r="I307" s="3"/>
      <c r="J307" s="3"/>
      <c r="K307" s="9"/>
      <c r="L307" s="2"/>
      <c r="M307" s="2"/>
    </row>
    <row r="308" spans="1:13" x14ac:dyDescent="0.35">
      <c r="A308" s="18" t="s">
        <v>150</v>
      </c>
      <c r="B308" s="18" t="s">
        <v>43</v>
      </c>
      <c r="C308" s="18">
        <v>11</v>
      </c>
      <c r="D308" s="18" t="s">
        <v>594</v>
      </c>
      <c r="E308" s="5"/>
      <c r="F308" s="3"/>
      <c r="G308" s="9"/>
      <c r="H308" s="7"/>
      <c r="I308" s="3"/>
      <c r="J308" s="3"/>
      <c r="K308" s="9"/>
      <c r="L308" s="2"/>
      <c r="M308" s="2"/>
    </row>
    <row r="309" spans="1:13" x14ac:dyDescent="0.35">
      <c r="A309" s="18" t="s">
        <v>150</v>
      </c>
      <c r="B309" s="18" t="s">
        <v>43</v>
      </c>
      <c r="C309" s="18">
        <v>12</v>
      </c>
      <c r="D309" s="18" t="s">
        <v>595</v>
      </c>
      <c r="E309" s="5"/>
      <c r="F309" s="3"/>
      <c r="G309" s="9"/>
      <c r="H309" s="7"/>
      <c r="I309" s="3"/>
      <c r="J309" s="3"/>
      <c r="K309" s="9"/>
      <c r="L309" s="2"/>
      <c r="M309" s="2"/>
    </row>
    <row r="310" spans="1:13" x14ac:dyDescent="0.35">
      <c r="A310" s="18" t="s">
        <v>150</v>
      </c>
      <c r="B310" s="18" t="s">
        <v>43</v>
      </c>
      <c r="C310" s="18">
        <v>15</v>
      </c>
      <c r="D310" s="18" t="s">
        <v>596</v>
      </c>
      <c r="E310" s="5"/>
      <c r="F310" s="3"/>
      <c r="G310" s="9"/>
      <c r="H310" s="7"/>
      <c r="I310" s="3"/>
      <c r="J310" s="3"/>
      <c r="K310" s="9"/>
      <c r="L310" s="2"/>
      <c r="M310" s="2"/>
    </row>
    <row r="311" spans="1:13" x14ac:dyDescent="0.35">
      <c r="A311" s="18" t="s">
        <v>150</v>
      </c>
      <c r="B311" s="18" t="s">
        <v>43</v>
      </c>
      <c r="C311" s="18">
        <v>16</v>
      </c>
      <c r="D311" s="18" t="s">
        <v>4</v>
      </c>
      <c r="E311" s="5"/>
      <c r="F311" s="3"/>
      <c r="G311" s="9"/>
      <c r="H311" s="7"/>
      <c r="I311" s="3"/>
      <c r="J311" s="3"/>
      <c r="K311" s="9"/>
      <c r="L311" s="2"/>
      <c r="M311" s="2"/>
    </row>
    <row r="312" spans="1:13" x14ac:dyDescent="0.35">
      <c r="A312" s="18" t="s">
        <v>150</v>
      </c>
      <c r="B312" s="18" t="s">
        <v>43</v>
      </c>
      <c r="C312" s="18">
        <v>17</v>
      </c>
      <c r="D312" s="18" t="s">
        <v>597</v>
      </c>
      <c r="E312" s="5"/>
      <c r="F312" s="3"/>
      <c r="G312" s="9"/>
      <c r="H312" s="7"/>
      <c r="I312" s="3"/>
      <c r="J312" s="3"/>
      <c r="K312" s="9"/>
      <c r="L312" s="2"/>
      <c r="M312" s="2"/>
    </row>
    <row r="313" spans="1:13" x14ac:dyDescent="0.35">
      <c r="A313" s="18" t="s">
        <v>150</v>
      </c>
      <c r="B313" s="18" t="s">
        <v>43</v>
      </c>
      <c r="C313" s="18">
        <v>109</v>
      </c>
      <c r="D313" s="18" t="s">
        <v>171</v>
      </c>
      <c r="E313" s="5"/>
      <c r="F313" s="3"/>
      <c r="G313" s="9"/>
      <c r="H313" s="7"/>
      <c r="I313" s="3"/>
      <c r="J313" s="3"/>
      <c r="K313" s="9"/>
      <c r="L313" s="2"/>
      <c r="M313" s="2"/>
    </row>
    <row r="314" spans="1:13" x14ac:dyDescent="0.35">
      <c r="A314" s="18" t="s">
        <v>150</v>
      </c>
      <c r="B314" s="18" t="s">
        <v>43</v>
      </c>
      <c r="C314" s="18">
        <v>223</v>
      </c>
      <c r="D314" s="18" t="s">
        <v>598</v>
      </c>
      <c r="E314" s="5"/>
      <c r="F314" s="3"/>
      <c r="G314" s="9"/>
      <c r="H314" s="7"/>
      <c r="I314" s="3"/>
      <c r="J314" s="3"/>
      <c r="K314" s="9"/>
      <c r="L314" s="2"/>
      <c r="M314" s="2"/>
    </row>
    <row r="315" spans="1:13" x14ac:dyDescent="0.35">
      <c r="A315" s="18" t="s">
        <v>150</v>
      </c>
      <c r="B315" s="18" t="s">
        <v>43</v>
      </c>
      <c r="C315" s="18">
        <v>487</v>
      </c>
      <c r="D315" s="18" t="s">
        <v>599</v>
      </c>
      <c r="E315" s="5"/>
      <c r="F315" s="3"/>
      <c r="G315" s="9"/>
      <c r="H315" s="7"/>
      <c r="I315" s="3"/>
      <c r="J315" s="3"/>
      <c r="K315" s="9"/>
      <c r="L315" s="2"/>
      <c r="M315" s="2"/>
    </row>
    <row r="316" spans="1:13" x14ac:dyDescent="0.35">
      <c r="A316" s="18" t="s">
        <v>150</v>
      </c>
      <c r="B316" s="18" t="s">
        <v>43</v>
      </c>
      <c r="C316" s="18">
        <v>488</v>
      </c>
      <c r="D316" s="18" t="s">
        <v>600</v>
      </c>
      <c r="E316" s="5"/>
      <c r="F316" s="3"/>
      <c r="G316" s="9"/>
      <c r="H316" s="7"/>
      <c r="I316" s="3"/>
      <c r="J316" s="3"/>
      <c r="K316" s="9"/>
      <c r="L316" s="2"/>
      <c r="M316" s="2"/>
    </row>
    <row r="317" spans="1:13" x14ac:dyDescent="0.35">
      <c r="A317" s="18" t="s">
        <v>150</v>
      </c>
      <c r="B317" s="18" t="s">
        <v>43</v>
      </c>
      <c r="C317" s="18">
        <v>721</v>
      </c>
      <c r="D317" s="18" t="s">
        <v>601</v>
      </c>
      <c r="E317" s="5"/>
      <c r="F317" s="3"/>
      <c r="G317" s="9"/>
      <c r="H317" s="7"/>
      <c r="I317" s="3"/>
      <c r="J317" s="3"/>
      <c r="K317" s="9"/>
      <c r="L317" s="2"/>
      <c r="M317" s="2"/>
    </row>
    <row r="318" spans="1:13" x14ac:dyDescent="0.35">
      <c r="A318" s="18" t="s">
        <v>150</v>
      </c>
      <c r="B318" s="18" t="s">
        <v>43</v>
      </c>
      <c r="C318" s="18">
        <v>722</v>
      </c>
      <c r="D318" s="18" t="s">
        <v>602</v>
      </c>
      <c r="E318" s="5"/>
      <c r="F318" s="3"/>
      <c r="G318" s="9"/>
      <c r="H318" s="7"/>
      <c r="I318" s="3"/>
      <c r="J318" s="3"/>
      <c r="K318" s="9"/>
      <c r="L318" s="2"/>
      <c r="M318" s="2"/>
    </row>
    <row r="319" spans="1:13" x14ac:dyDescent="0.35">
      <c r="A319" s="18"/>
      <c r="B319" s="18"/>
      <c r="C319" s="18"/>
      <c r="D319" s="18"/>
      <c r="E319" s="5"/>
      <c r="F319" s="3"/>
      <c r="G319" s="9"/>
      <c r="H319" s="7"/>
      <c r="I319" s="3"/>
      <c r="J319" s="3"/>
      <c r="K319" s="9"/>
      <c r="L319" s="2"/>
      <c r="M319" s="2"/>
    </row>
    <row r="320" spans="1:13" x14ac:dyDescent="0.35">
      <c r="A320" s="18" t="s">
        <v>150</v>
      </c>
      <c r="B320" s="18" t="s">
        <v>66</v>
      </c>
      <c r="C320" s="18">
        <v>3</v>
      </c>
      <c r="D320" s="18" t="s">
        <v>603</v>
      </c>
      <c r="E320" s="5"/>
      <c r="F320" s="3"/>
      <c r="G320" s="9"/>
      <c r="H320" s="7"/>
      <c r="I320" s="3"/>
      <c r="J320" s="3"/>
      <c r="K320" s="9"/>
      <c r="L320" s="2"/>
      <c r="M320" s="2"/>
    </row>
    <row r="321" spans="1:13" x14ac:dyDescent="0.35">
      <c r="A321" s="18" t="s">
        <v>150</v>
      </c>
      <c r="B321" s="18" t="s">
        <v>66</v>
      </c>
      <c r="C321" s="18">
        <v>188</v>
      </c>
      <c r="D321" s="18" t="s">
        <v>228</v>
      </c>
      <c r="E321" s="5"/>
      <c r="F321" s="3"/>
      <c r="G321" s="9"/>
      <c r="H321" s="7"/>
      <c r="I321" s="3"/>
      <c r="J321" s="3"/>
      <c r="K321" s="9"/>
      <c r="L321" s="2"/>
      <c r="M321" s="2"/>
    </row>
    <row r="322" spans="1:13" x14ac:dyDescent="0.35">
      <c r="A322" s="18" t="s">
        <v>150</v>
      </c>
      <c r="B322" s="18" t="s">
        <v>66</v>
      </c>
      <c r="C322" s="18">
        <v>198</v>
      </c>
      <c r="D322" s="18" t="s">
        <v>604</v>
      </c>
      <c r="E322" s="5"/>
      <c r="F322" s="3"/>
      <c r="G322" s="9"/>
      <c r="H322" s="7"/>
      <c r="I322" s="3"/>
      <c r="J322" s="3"/>
      <c r="K322" s="9"/>
      <c r="L322" s="2"/>
      <c r="M322" s="2"/>
    </row>
    <row r="323" spans="1:13" x14ac:dyDescent="0.35">
      <c r="A323" s="18" t="s">
        <v>150</v>
      </c>
      <c r="B323" s="18" t="s">
        <v>66</v>
      </c>
      <c r="C323" s="18">
        <v>201</v>
      </c>
      <c r="D323" s="18" t="s">
        <v>156</v>
      </c>
      <c r="E323" s="5"/>
      <c r="F323" s="3"/>
      <c r="G323" s="9"/>
      <c r="H323" s="7"/>
      <c r="I323" s="3"/>
      <c r="J323" s="3"/>
      <c r="K323" s="9"/>
      <c r="L323" s="2"/>
      <c r="M323" s="2"/>
    </row>
    <row r="324" spans="1:13" x14ac:dyDescent="0.35">
      <c r="A324" s="18" t="s">
        <v>150</v>
      </c>
      <c r="B324" s="18" t="s">
        <v>66</v>
      </c>
      <c r="C324" s="18">
        <v>449</v>
      </c>
      <c r="D324" s="18" t="s">
        <v>67</v>
      </c>
      <c r="E324" s="5"/>
      <c r="F324" s="3"/>
      <c r="G324" s="9"/>
      <c r="H324" s="7"/>
      <c r="I324" s="3"/>
      <c r="J324" s="3"/>
      <c r="K324" s="9"/>
      <c r="L324" s="2"/>
      <c r="M324" s="2"/>
    </row>
    <row r="325" spans="1:13" x14ac:dyDescent="0.35">
      <c r="A325" s="18" t="s">
        <v>150</v>
      </c>
      <c r="B325" s="18" t="s">
        <v>66</v>
      </c>
      <c r="C325" s="18">
        <v>562</v>
      </c>
      <c r="D325" s="18" t="s">
        <v>227</v>
      </c>
      <c r="E325" s="5"/>
      <c r="F325" s="3"/>
      <c r="G325" s="9"/>
      <c r="H325" s="7"/>
      <c r="I325" s="3"/>
      <c r="J325" s="3"/>
      <c r="K325" s="9"/>
      <c r="L325" s="2"/>
      <c r="M325" s="2"/>
    </row>
    <row r="326" spans="1:13" x14ac:dyDescent="0.35">
      <c r="A326" s="18" t="s">
        <v>150</v>
      </c>
      <c r="B326" s="18" t="s">
        <v>66</v>
      </c>
      <c r="C326" s="18">
        <v>563</v>
      </c>
      <c r="D326" s="18" t="s">
        <v>271</v>
      </c>
      <c r="E326" s="5"/>
      <c r="F326" s="3"/>
      <c r="G326" s="9"/>
      <c r="H326" s="7"/>
      <c r="I326" s="3"/>
      <c r="J326" s="3"/>
      <c r="K326" s="9"/>
      <c r="L326" s="2"/>
      <c r="M326" s="2"/>
    </row>
    <row r="327" spans="1:13" x14ac:dyDescent="0.35">
      <c r="A327" s="18" t="s">
        <v>150</v>
      </c>
      <c r="B327" s="18" t="s">
        <v>66</v>
      </c>
      <c r="C327" s="18">
        <v>564</v>
      </c>
      <c r="D327" s="18" t="s">
        <v>350</v>
      </c>
      <c r="E327" s="5"/>
      <c r="F327" s="3"/>
      <c r="G327" s="9"/>
      <c r="H327" s="7"/>
      <c r="I327" s="3"/>
      <c r="J327" s="3"/>
      <c r="K327" s="9"/>
      <c r="L327" s="2"/>
      <c r="M327" s="2"/>
    </row>
    <row r="328" spans="1:13" x14ac:dyDescent="0.35">
      <c r="A328" s="18" t="s">
        <v>150</v>
      </c>
      <c r="B328" s="18" t="s">
        <v>66</v>
      </c>
      <c r="C328" s="18">
        <v>565</v>
      </c>
      <c r="D328" s="18" t="s">
        <v>422</v>
      </c>
      <c r="E328" s="5"/>
      <c r="F328" s="3"/>
      <c r="G328" s="9"/>
      <c r="H328" s="7"/>
      <c r="I328" s="3"/>
      <c r="J328" s="3"/>
      <c r="K328" s="9"/>
      <c r="L328" s="2"/>
      <c r="M328" s="2"/>
    </row>
    <row r="329" spans="1:13" x14ac:dyDescent="0.35">
      <c r="A329" s="18" t="s">
        <v>150</v>
      </c>
      <c r="B329" s="18" t="s">
        <v>66</v>
      </c>
      <c r="C329" s="18">
        <v>570</v>
      </c>
      <c r="D329" s="18" t="s">
        <v>162</v>
      </c>
      <c r="E329" s="5"/>
      <c r="F329" s="3"/>
      <c r="G329" s="9"/>
      <c r="H329" s="7"/>
      <c r="I329" s="3"/>
      <c r="J329" s="3"/>
      <c r="K329" s="9"/>
      <c r="L329" s="2"/>
      <c r="M329" s="2"/>
    </row>
    <row r="330" spans="1:13" x14ac:dyDescent="0.35">
      <c r="A330" s="18" t="s">
        <v>150</v>
      </c>
      <c r="B330" s="18" t="s">
        <v>66</v>
      </c>
      <c r="C330" s="18">
        <v>571</v>
      </c>
      <c r="D330" s="18" t="s">
        <v>425</v>
      </c>
      <c r="E330" s="5"/>
      <c r="F330" s="3"/>
      <c r="G330" s="9"/>
      <c r="H330" s="7"/>
      <c r="I330" s="3"/>
      <c r="J330" s="3"/>
      <c r="K330" s="9"/>
      <c r="L330" s="2"/>
      <c r="M330" s="2"/>
    </row>
    <row r="331" spans="1:13" x14ac:dyDescent="0.35">
      <c r="A331" s="18" t="s">
        <v>150</v>
      </c>
      <c r="B331" s="18" t="s">
        <v>66</v>
      </c>
      <c r="C331" s="18">
        <v>587</v>
      </c>
      <c r="D331" s="18" t="s">
        <v>282</v>
      </c>
      <c r="E331" s="5"/>
      <c r="F331" s="3"/>
      <c r="G331" s="9"/>
      <c r="H331" s="7"/>
      <c r="I331" s="3"/>
      <c r="J331" s="3"/>
      <c r="K331" s="9"/>
      <c r="L331" s="2"/>
      <c r="M331" s="2"/>
    </row>
    <row r="332" spans="1:13" x14ac:dyDescent="0.35">
      <c r="A332" s="18" t="s">
        <v>150</v>
      </c>
      <c r="B332" s="18" t="s">
        <v>66</v>
      </c>
      <c r="C332" s="18">
        <v>592</v>
      </c>
      <c r="D332" s="18" t="s">
        <v>605</v>
      </c>
      <c r="E332" s="5"/>
      <c r="F332" s="3"/>
      <c r="G332" s="9"/>
      <c r="H332" s="7"/>
      <c r="I332" s="3"/>
      <c r="J332" s="3"/>
      <c r="K332" s="9"/>
      <c r="L332" s="2"/>
      <c r="M332" s="2"/>
    </row>
    <row r="333" spans="1:13" x14ac:dyDescent="0.35">
      <c r="A333" s="18" t="s">
        <v>150</v>
      </c>
      <c r="B333" s="18" t="s">
        <v>66</v>
      </c>
      <c r="C333" s="18">
        <v>593</v>
      </c>
      <c r="D333" s="18" t="s">
        <v>606</v>
      </c>
      <c r="E333" s="5"/>
      <c r="F333" s="3"/>
      <c r="G333" s="9"/>
      <c r="H333" s="7"/>
      <c r="I333" s="3"/>
      <c r="J333" s="3"/>
      <c r="K333" s="9"/>
      <c r="L333" s="2"/>
      <c r="M333" s="2"/>
    </row>
    <row r="334" spans="1:13" x14ac:dyDescent="0.35">
      <c r="A334" s="18" t="s">
        <v>150</v>
      </c>
      <c r="B334" s="18" t="s">
        <v>66</v>
      </c>
      <c r="C334" s="18">
        <v>597</v>
      </c>
      <c r="D334" s="18" t="s">
        <v>607</v>
      </c>
      <c r="E334" s="5"/>
      <c r="F334" s="3"/>
      <c r="G334" s="9"/>
      <c r="H334" s="7"/>
      <c r="I334" s="3"/>
      <c r="J334" s="3"/>
      <c r="K334" s="9"/>
      <c r="L334" s="2"/>
      <c r="M334" s="2"/>
    </row>
    <row r="335" spans="1:13" x14ac:dyDescent="0.35">
      <c r="A335" s="18" t="s">
        <v>150</v>
      </c>
      <c r="B335" s="18" t="s">
        <v>66</v>
      </c>
      <c r="C335" s="18">
        <v>598</v>
      </c>
      <c r="D335" s="18" t="s">
        <v>430</v>
      </c>
      <c r="E335" s="5"/>
      <c r="F335" s="3"/>
      <c r="G335" s="9"/>
      <c r="H335" s="7"/>
      <c r="I335" s="3"/>
      <c r="J335" s="3"/>
      <c r="K335" s="9"/>
      <c r="L335" s="2"/>
      <c r="M335" s="2"/>
    </row>
    <row r="336" spans="1:13" x14ac:dyDescent="0.35">
      <c r="A336" s="18" t="s">
        <v>150</v>
      </c>
      <c r="B336" s="18" t="s">
        <v>66</v>
      </c>
      <c r="C336" s="18">
        <v>599</v>
      </c>
      <c r="D336" s="18" t="s">
        <v>185</v>
      </c>
      <c r="E336" s="5"/>
      <c r="F336" s="3"/>
      <c r="G336" s="9"/>
      <c r="H336" s="7"/>
      <c r="I336" s="3"/>
      <c r="J336" s="3"/>
      <c r="K336" s="9"/>
      <c r="L336" s="2"/>
      <c r="M336" s="2"/>
    </row>
    <row r="337" spans="1:13" x14ac:dyDescent="0.35">
      <c r="A337" s="18" t="s">
        <v>150</v>
      </c>
      <c r="B337" s="18" t="s">
        <v>66</v>
      </c>
      <c r="C337" s="18">
        <v>604</v>
      </c>
      <c r="D337" s="18" t="s">
        <v>608</v>
      </c>
      <c r="E337" s="5"/>
      <c r="F337" s="3"/>
      <c r="G337" s="9"/>
      <c r="H337" s="7"/>
      <c r="I337" s="3"/>
      <c r="J337" s="3"/>
      <c r="K337" s="9"/>
      <c r="L337" s="2"/>
      <c r="M337" s="2"/>
    </row>
    <row r="338" spans="1:13" x14ac:dyDescent="0.35">
      <c r="A338" s="18" t="s">
        <v>150</v>
      </c>
      <c r="B338" s="18" t="s">
        <v>66</v>
      </c>
      <c r="C338" s="18">
        <v>629</v>
      </c>
      <c r="D338" s="18" t="s">
        <v>272</v>
      </c>
      <c r="E338" s="5"/>
      <c r="F338" s="3"/>
      <c r="G338" s="9"/>
      <c r="H338" s="7"/>
      <c r="I338" s="3"/>
      <c r="J338" s="3"/>
      <c r="K338" s="9"/>
      <c r="L338" s="2"/>
      <c r="M338" s="2"/>
    </row>
    <row r="339" spans="1:13" x14ac:dyDescent="0.35">
      <c r="A339" s="18" t="s">
        <v>150</v>
      </c>
      <c r="B339" s="18" t="s">
        <v>66</v>
      </c>
      <c r="C339" s="18">
        <v>650</v>
      </c>
      <c r="D339" s="18" t="s">
        <v>224</v>
      </c>
      <c r="E339" s="5"/>
      <c r="F339" s="3"/>
      <c r="G339" s="9"/>
      <c r="H339" s="7"/>
      <c r="I339" s="3"/>
      <c r="J339" s="3"/>
      <c r="K339" s="9"/>
      <c r="L339" s="2"/>
      <c r="M339" s="2"/>
    </row>
    <row r="340" spans="1:13" x14ac:dyDescent="0.35">
      <c r="A340" s="18" t="s">
        <v>150</v>
      </c>
      <c r="B340" s="18" t="s">
        <v>66</v>
      </c>
      <c r="C340" s="18">
        <v>690</v>
      </c>
      <c r="D340" s="18" t="s">
        <v>309</v>
      </c>
      <c r="E340" s="5"/>
      <c r="F340" s="3"/>
      <c r="G340" s="9"/>
      <c r="H340" s="7"/>
      <c r="I340" s="3"/>
      <c r="J340" s="3"/>
      <c r="K340" s="9"/>
      <c r="L340" s="2"/>
      <c r="M340" s="2"/>
    </row>
    <row r="341" spans="1:13" x14ac:dyDescent="0.35">
      <c r="A341" s="18" t="s">
        <v>150</v>
      </c>
      <c r="B341" s="18" t="s">
        <v>66</v>
      </c>
      <c r="C341" s="18">
        <v>695</v>
      </c>
      <c r="D341" s="18" t="s">
        <v>367</v>
      </c>
      <c r="E341" s="5"/>
      <c r="F341" s="3"/>
      <c r="G341" s="9"/>
      <c r="H341" s="7"/>
      <c r="I341" s="3"/>
      <c r="J341" s="3"/>
      <c r="K341" s="9"/>
      <c r="L341" s="2"/>
      <c r="M341" s="2"/>
    </row>
    <row r="342" spans="1:13" x14ac:dyDescent="0.35">
      <c r="A342" s="18" t="s">
        <v>150</v>
      </c>
      <c r="B342" s="18" t="s">
        <v>66</v>
      </c>
      <c r="C342" s="18">
        <v>697</v>
      </c>
      <c r="D342" s="18" t="s">
        <v>338</v>
      </c>
      <c r="E342" s="5"/>
      <c r="F342" s="3"/>
      <c r="G342" s="9"/>
      <c r="H342" s="7"/>
      <c r="I342" s="3"/>
      <c r="J342" s="3"/>
      <c r="K342" s="9"/>
      <c r="L342" s="2"/>
      <c r="M342" s="2"/>
    </row>
    <row r="343" spans="1:13" x14ac:dyDescent="0.35">
      <c r="A343" s="18" t="s">
        <v>150</v>
      </c>
      <c r="B343" s="18" t="s">
        <v>66</v>
      </c>
      <c r="C343" s="18">
        <v>698</v>
      </c>
      <c r="D343" s="18" t="s">
        <v>421</v>
      </c>
      <c r="E343" s="5"/>
      <c r="F343" s="3"/>
      <c r="G343" s="9"/>
      <c r="H343" s="7"/>
      <c r="I343" s="3"/>
      <c r="J343" s="3"/>
      <c r="K343" s="9"/>
      <c r="L343" s="2"/>
      <c r="M343" s="2"/>
    </row>
    <row r="344" spans="1:13" x14ac:dyDescent="0.35">
      <c r="A344" s="18" t="s">
        <v>150</v>
      </c>
      <c r="B344" s="18" t="s">
        <v>66</v>
      </c>
      <c r="C344" s="18">
        <v>699</v>
      </c>
      <c r="D344" s="18" t="s">
        <v>609</v>
      </c>
      <c r="E344" s="5"/>
      <c r="F344" s="3"/>
      <c r="G344" s="9"/>
      <c r="H344" s="7"/>
      <c r="I344" s="3"/>
      <c r="J344" s="3"/>
      <c r="K344" s="9"/>
      <c r="L344" s="2"/>
      <c r="M344" s="2"/>
    </row>
    <row r="345" spans="1:13" x14ac:dyDescent="0.35">
      <c r="A345" s="18"/>
      <c r="B345" s="18"/>
      <c r="C345" s="18"/>
      <c r="D345" s="18"/>
      <c r="E345" s="5"/>
      <c r="F345" s="3"/>
      <c r="G345" s="9"/>
      <c r="H345" s="7"/>
      <c r="I345" s="3"/>
      <c r="J345" s="3"/>
      <c r="K345" s="9"/>
      <c r="L345" s="2"/>
      <c r="M345" s="2"/>
    </row>
    <row r="346" spans="1:13" x14ac:dyDescent="0.35">
      <c r="A346" s="18" t="s">
        <v>150</v>
      </c>
      <c r="B346" s="18" t="s">
        <v>35</v>
      </c>
      <c r="C346" s="18">
        <v>116</v>
      </c>
      <c r="D346" s="18" t="s">
        <v>265</v>
      </c>
      <c r="E346" s="5"/>
      <c r="F346" s="3"/>
      <c r="G346" s="9"/>
      <c r="H346" s="7"/>
      <c r="I346" s="3"/>
      <c r="J346" s="3"/>
      <c r="K346" s="9"/>
      <c r="L346" s="2"/>
      <c r="M346" s="2"/>
    </row>
    <row r="347" spans="1:13" x14ac:dyDescent="0.35">
      <c r="A347" s="18" t="s">
        <v>150</v>
      </c>
      <c r="B347" s="18" t="s">
        <v>35</v>
      </c>
      <c r="C347" s="18">
        <v>142</v>
      </c>
      <c r="D347" s="18" t="s">
        <v>423</v>
      </c>
      <c r="E347" s="5"/>
      <c r="F347" s="3"/>
      <c r="G347" s="9"/>
      <c r="H347" s="7"/>
      <c r="I347" s="3"/>
      <c r="J347" s="3"/>
      <c r="K347" s="9"/>
      <c r="L347" s="2"/>
      <c r="M347" s="2"/>
    </row>
    <row r="348" spans="1:13" x14ac:dyDescent="0.35">
      <c r="A348" s="18" t="s">
        <v>150</v>
      </c>
      <c r="B348" s="18" t="s">
        <v>35</v>
      </c>
      <c r="C348" s="18">
        <v>486</v>
      </c>
      <c r="D348" s="18" t="s">
        <v>33</v>
      </c>
      <c r="E348" s="5"/>
      <c r="F348" s="3"/>
      <c r="G348" s="9"/>
      <c r="H348" s="7"/>
      <c r="I348" s="3"/>
      <c r="J348" s="3"/>
      <c r="K348" s="9"/>
      <c r="L348" s="2"/>
      <c r="M348" s="2"/>
    </row>
    <row r="349" spans="1:13" x14ac:dyDescent="0.35">
      <c r="A349" s="18" t="s">
        <v>150</v>
      </c>
      <c r="B349" s="18" t="s">
        <v>35</v>
      </c>
      <c r="C349" s="18">
        <v>518</v>
      </c>
      <c r="D349" s="18" t="s">
        <v>610</v>
      </c>
      <c r="E349" s="5"/>
      <c r="F349" s="3"/>
      <c r="G349" s="9"/>
      <c r="H349" s="7"/>
      <c r="I349" s="3"/>
      <c r="J349" s="3"/>
      <c r="K349" s="9"/>
      <c r="L349" s="2"/>
      <c r="M349" s="2"/>
    </row>
    <row r="350" spans="1:13" x14ac:dyDescent="0.35">
      <c r="A350" s="18" t="s">
        <v>150</v>
      </c>
      <c r="B350" s="18" t="s">
        <v>35</v>
      </c>
      <c r="C350" s="18">
        <v>520</v>
      </c>
      <c r="D350" s="18" t="s">
        <v>611</v>
      </c>
      <c r="E350" s="5"/>
      <c r="F350" s="3"/>
      <c r="G350" s="9"/>
      <c r="H350" s="7"/>
      <c r="I350" s="3"/>
      <c r="J350" s="3"/>
      <c r="K350" s="9"/>
      <c r="L350" s="2"/>
      <c r="M350" s="2"/>
    </row>
    <row r="351" spans="1:13" x14ac:dyDescent="0.35">
      <c r="A351" s="18" t="s">
        <v>150</v>
      </c>
      <c r="B351" s="18" t="s">
        <v>35</v>
      </c>
      <c r="C351" s="18">
        <v>521</v>
      </c>
      <c r="D351" s="18" t="s">
        <v>612</v>
      </c>
      <c r="E351" s="5"/>
      <c r="F351" s="3"/>
      <c r="G351" s="9"/>
      <c r="H351" s="7"/>
      <c r="I351" s="3"/>
      <c r="J351" s="3"/>
      <c r="K351" s="9"/>
      <c r="L351" s="2"/>
      <c r="M351" s="2"/>
    </row>
    <row r="352" spans="1:13" x14ac:dyDescent="0.35">
      <c r="A352" s="18" t="s">
        <v>150</v>
      </c>
      <c r="B352" s="18" t="s">
        <v>35</v>
      </c>
      <c r="C352" s="18">
        <v>522</v>
      </c>
      <c r="D352" s="18" t="s">
        <v>296</v>
      </c>
      <c r="E352" s="5"/>
      <c r="F352" s="3"/>
      <c r="G352" s="9"/>
      <c r="H352" s="7"/>
      <c r="I352" s="3"/>
      <c r="J352" s="3"/>
      <c r="K352" s="9"/>
      <c r="L352" s="2"/>
      <c r="M352" s="2"/>
    </row>
    <row r="353" spans="1:13" x14ac:dyDescent="0.35">
      <c r="A353" s="18" t="s">
        <v>150</v>
      </c>
      <c r="B353" s="18" t="s">
        <v>35</v>
      </c>
      <c r="C353" s="18">
        <v>555</v>
      </c>
      <c r="D353" s="18" t="s">
        <v>613</v>
      </c>
      <c r="E353" s="5"/>
      <c r="F353" s="3"/>
      <c r="G353" s="9"/>
      <c r="H353" s="7"/>
      <c r="I353" s="3"/>
      <c r="J353" s="3"/>
      <c r="K353" s="9"/>
      <c r="L353" s="2"/>
      <c r="M353" s="2"/>
    </row>
    <row r="354" spans="1:13" x14ac:dyDescent="0.35">
      <c r="A354" s="18" t="s">
        <v>150</v>
      </c>
      <c r="B354" s="18" t="s">
        <v>35</v>
      </c>
      <c r="C354" s="18">
        <v>661</v>
      </c>
      <c r="D354" s="18" t="s">
        <v>614</v>
      </c>
      <c r="E354" s="5"/>
      <c r="F354" s="3"/>
      <c r="G354" s="9"/>
      <c r="H354" s="7"/>
      <c r="I354" s="3"/>
      <c r="J354" s="3"/>
      <c r="K354" s="9"/>
      <c r="L354" s="2"/>
      <c r="M354" s="2"/>
    </row>
    <row r="355" spans="1:13" x14ac:dyDescent="0.35">
      <c r="A355" s="18" t="s">
        <v>150</v>
      </c>
      <c r="B355" s="18" t="s">
        <v>35</v>
      </c>
      <c r="C355" s="18">
        <v>672</v>
      </c>
      <c r="D355" s="18" t="s">
        <v>615</v>
      </c>
      <c r="E355" s="5"/>
      <c r="F355" s="3"/>
      <c r="G355" s="9"/>
      <c r="H355" s="7"/>
      <c r="I355" s="3"/>
      <c r="J355" s="3"/>
      <c r="K355" s="9"/>
      <c r="L355" s="2"/>
      <c r="M355" s="2"/>
    </row>
  </sheetData>
  <mergeCells count="3">
    <mergeCell ref="E2:H2"/>
    <mergeCell ref="L2:M2"/>
    <mergeCell ref="I2:J2"/>
  </mergeCells>
  <phoneticPr fontId="26" type="noConversion"/>
  <conditionalFormatting sqref="M4:M355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CB513-BFFB-4683-B0D3-C122D4ED441E}">
  <dimension ref="A1:U33"/>
  <sheetViews>
    <sheetView topLeftCell="H1" workbookViewId="0">
      <selection activeCell="N35" sqref="N35"/>
    </sheetView>
  </sheetViews>
  <sheetFormatPr defaultRowHeight="14.5" x14ac:dyDescent="0.35"/>
  <cols>
    <col min="1" max="1" width="19.54296875" bestFit="1" customWidth="1"/>
    <col min="2" max="2" width="18.7265625" bestFit="1" customWidth="1"/>
    <col min="3" max="3" width="39.54296875" bestFit="1" customWidth="1"/>
    <col min="4" max="4" width="18" bestFit="1" customWidth="1"/>
    <col min="5" max="15" width="15.26953125" bestFit="1" customWidth="1"/>
    <col min="16" max="16" width="10.7265625" bestFit="1" customWidth="1"/>
    <col min="17" max="30" width="15.26953125" bestFit="1" customWidth="1"/>
    <col min="31" max="31" width="10.7265625" bestFit="1" customWidth="1"/>
  </cols>
  <sheetData>
    <row r="1" spans="1:21" x14ac:dyDescent="0.35">
      <c r="A1" s="21" t="s">
        <v>62</v>
      </c>
      <c r="B1" s="22" t="s" vm="3">
        <v>45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</row>
    <row r="2" spans="1:21" x14ac:dyDescent="0.35">
      <c r="A2" s="21" t="s">
        <v>64</v>
      </c>
      <c r="B2" s="22" t="s" vm="28">
        <v>45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</row>
    <row r="3" spans="1:21" x14ac:dyDescent="0.35">
      <c r="A3" s="21" t="s">
        <v>57</v>
      </c>
      <c r="B3" s="22" t="s" vm="14">
        <v>364</v>
      </c>
    </row>
    <row r="5" spans="1:21" x14ac:dyDescent="0.35">
      <c r="A5" s="21" t="s">
        <v>68</v>
      </c>
      <c r="B5" s="22"/>
      <c r="C5" s="22"/>
      <c r="D5" s="22"/>
      <c r="E5" s="21" t="s">
        <v>59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21" x14ac:dyDescent="0.35">
      <c r="A6" s="21" t="s">
        <v>65</v>
      </c>
      <c r="B6" s="21" t="s">
        <v>60</v>
      </c>
      <c r="C6" s="21" t="s">
        <v>61</v>
      </c>
      <c r="D6" s="21" t="s">
        <v>63</v>
      </c>
      <c r="E6" s="47">
        <v>45272</v>
      </c>
      <c r="F6" s="47">
        <v>45273</v>
      </c>
      <c r="G6" s="47">
        <v>45275</v>
      </c>
      <c r="H6" s="47">
        <v>45278</v>
      </c>
      <c r="I6" s="47">
        <v>45282</v>
      </c>
      <c r="J6" s="47">
        <v>45286</v>
      </c>
      <c r="K6" s="47">
        <v>45287</v>
      </c>
      <c r="L6" s="47">
        <v>45288</v>
      </c>
      <c r="M6" s="47">
        <v>45289</v>
      </c>
      <c r="N6" s="47">
        <v>45290</v>
      </c>
      <c r="O6" s="47">
        <v>45291</v>
      </c>
      <c r="P6" s="47" t="s">
        <v>44</v>
      </c>
    </row>
    <row r="7" spans="1:21" x14ac:dyDescent="0.35">
      <c r="A7" s="22" t="s">
        <v>287</v>
      </c>
      <c r="B7" s="22">
        <v>664</v>
      </c>
      <c r="C7" s="22" t="s">
        <v>673</v>
      </c>
      <c r="D7" s="22" t="s">
        <v>167</v>
      </c>
      <c r="E7" s="22"/>
      <c r="F7" s="22"/>
      <c r="G7" s="22"/>
      <c r="H7" s="22">
        <v>104933.22033898307</v>
      </c>
      <c r="I7" s="22"/>
      <c r="J7" s="22"/>
      <c r="K7" s="22"/>
      <c r="L7" s="22"/>
      <c r="M7" s="22">
        <v>233397.55932203392</v>
      </c>
      <c r="N7" s="22"/>
      <c r="O7" s="22"/>
      <c r="P7" s="22">
        <v>338330.779661017</v>
      </c>
    </row>
    <row r="8" spans="1:21" x14ac:dyDescent="0.35">
      <c r="A8" s="22" t="s">
        <v>2</v>
      </c>
      <c r="B8" s="22">
        <v>49</v>
      </c>
      <c r="C8" s="22" t="s">
        <v>365</v>
      </c>
      <c r="D8" s="22" t="s">
        <v>167</v>
      </c>
      <c r="E8" s="22"/>
      <c r="F8" s="22"/>
      <c r="G8" s="22"/>
      <c r="H8" s="22"/>
      <c r="I8" s="22"/>
      <c r="J8" s="22"/>
      <c r="K8" s="22"/>
      <c r="L8" s="22">
        <v>300503.28813559323</v>
      </c>
      <c r="M8" s="22"/>
      <c r="N8" s="22"/>
      <c r="O8" s="22"/>
      <c r="P8" s="22">
        <v>300503.28813559323</v>
      </c>
    </row>
    <row r="9" spans="1:21" x14ac:dyDescent="0.35">
      <c r="A9" s="22" t="s">
        <v>2</v>
      </c>
      <c r="B9" s="22">
        <v>154</v>
      </c>
      <c r="C9" s="22" t="s">
        <v>516</v>
      </c>
      <c r="D9" s="22" t="s">
        <v>167</v>
      </c>
      <c r="E9" s="22"/>
      <c r="F9" s="22"/>
      <c r="G9" s="22">
        <v>43655.491525423728</v>
      </c>
      <c r="H9" s="22"/>
      <c r="I9" s="22"/>
      <c r="J9" s="22"/>
      <c r="K9" s="22"/>
      <c r="L9" s="22">
        <v>68072.254237288143</v>
      </c>
      <c r="M9" s="22"/>
      <c r="N9" s="22"/>
      <c r="O9" s="22"/>
      <c r="P9" s="22">
        <v>111727.74576271187</v>
      </c>
    </row>
    <row r="10" spans="1:21" x14ac:dyDescent="0.35">
      <c r="A10" s="22" t="s">
        <v>2</v>
      </c>
      <c r="B10" s="22">
        <v>400</v>
      </c>
      <c r="C10" s="22" t="s">
        <v>175</v>
      </c>
      <c r="D10" s="22" t="s">
        <v>167</v>
      </c>
      <c r="E10" s="22">
        <v>44163.762711864416</v>
      </c>
      <c r="F10" s="22"/>
      <c r="G10" s="22"/>
      <c r="H10" s="22">
        <v>64647.661016949176</v>
      </c>
      <c r="I10" s="22"/>
      <c r="J10" s="22"/>
      <c r="K10" s="22"/>
      <c r="L10" s="22">
        <v>63736.169491525434</v>
      </c>
      <c r="M10" s="22"/>
      <c r="N10" s="22"/>
      <c r="O10" s="22"/>
      <c r="P10" s="22">
        <v>172547.59322033898</v>
      </c>
    </row>
    <row r="11" spans="1:21" x14ac:dyDescent="0.35">
      <c r="A11" s="22" t="s">
        <v>2</v>
      </c>
      <c r="B11" s="22">
        <v>527</v>
      </c>
      <c r="C11" s="22" t="s">
        <v>211</v>
      </c>
      <c r="D11" s="22" t="s">
        <v>167</v>
      </c>
      <c r="E11" s="22"/>
      <c r="F11" s="22"/>
      <c r="G11" s="22"/>
      <c r="H11" s="22"/>
      <c r="I11" s="22"/>
      <c r="J11" s="22"/>
      <c r="K11" s="22"/>
      <c r="L11" s="22">
        <v>85204.271186440703</v>
      </c>
      <c r="M11" s="22"/>
      <c r="N11" s="22"/>
      <c r="O11" s="22"/>
      <c r="P11" s="22">
        <v>85204.271186440703</v>
      </c>
    </row>
    <row r="12" spans="1:21" x14ac:dyDescent="0.35">
      <c r="A12" s="22" t="s">
        <v>2</v>
      </c>
      <c r="B12" s="22">
        <v>614</v>
      </c>
      <c r="C12" s="22" t="s">
        <v>212</v>
      </c>
      <c r="D12" s="22" t="s">
        <v>167</v>
      </c>
      <c r="E12" s="22"/>
      <c r="F12" s="22"/>
      <c r="G12" s="22">
        <v>43001.771186440674</v>
      </c>
      <c r="H12" s="22"/>
      <c r="I12" s="22"/>
      <c r="J12" s="22"/>
      <c r="K12" s="22"/>
      <c r="L12" s="22">
        <v>105437.08474576272</v>
      </c>
      <c r="M12" s="22"/>
      <c r="N12" s="22"/>
      <c r="O12" s="22"/>
      <c r="P12" s="22">
        <v>148438.85593220338</v>
      </c>
    </row>
    <row r="13" spans="1:21" x14ac:dyDescent="0.35">
      <c r="A13" s="22" t="s">
        <v>2</v>
      </c>
      <c r="B13" s="22">
        <v>662</v>
      </c>
      <c r="C13" s="22" t="s">
        <v>263</v>
      </c>
      <c r="D13" s="22" t="s">
        <v>167</v>
      </c>
      <c r="E13" s="22"/>
      <c r="F13" s="22"/>
      <c r="G13" s="22">
        <v>44480.949152542373</v>
      </c>
      <c r="H13" s="22"/>
      <c r="I13" s="22"/>
      <c r="J13" s="22">
        <v>56268.305084745763</v>
      </c>
      <c r="K13" s="22"/>
      <c r="L13" s="22"/>
      <c r="M13" s="22">
        <v>47835.152542372889</v>
      </c>
      <c r="N13" s="22"/>
      <c r="O13" s="22"/>
      <c r="P13" s="22">
        <v>148584.40677966102</v>
      </c>
    </row>
    <row r="14" spans="1:21" x14ac:dyDescent="0.35">
      <c r="A14" s="22" t="s">
        <v>2</v>
      </c>
      <c r="B14" s="22">
        <v>692</v>
      </c>
      <c r="C14" s="22" t="s">
        <v>519</v>
      </c>
      <c r="D14" s="22" t="s">
        <v>167</v>
      </c>
      <c r="E14" s="22"/>
      <c r="F14" s="22"/>
      <c r="G14" s="22"/>
      <c r="H14" s="22">
        <v>169536.92372881359</v>
      </c>
      <c r="I14" s="22"/>
      <c r="J14" s="22"/>
      <c r="K14" s="22"/>
      <c r="L14" s="22">
        <v>50797.711864406781</v>
      </c>
      <c r="M14" s="22"/>
      <c r="N14" s="22"/>
      <c r="O14" s="22"/>
      <c r="P14" s="22">
        <v>220334.63559322036</v>
      </c>
    </row>
    <row r="15" spans="1:21" x14ac:dyDescent="0.35">
      <c r="A15" s="22" t="s">
        <v>2</v>
      </c>
      <c r="B15" s="22">
        <v>739</v>
      </c>
      <c r="C15" s="22" t="s">
        <v>677</v>
      </c>
      <c r="D15" s="22" t="s">
        <v>167</v>
      </c>
      <c r="E15" s="22"/>
      <c r="F15" s="22"/>
      <c r="G15" s="22">
        <v>137045.10169491524</v>
      </c>
      <c r="H15" s="22"/>
      <c r="I15" s="22"/>
      <c r="J15" s="22"/>
      <c r="K15" s="22"/>
      <c r="L15" s="22"/>
      <c r="M15" s="22"/>
      <c r="N15" s="22">
        <v>34681.322033898308</v>
      </c>
      <c r="O15" s="22"/>
      <c r="P15" s="22">
        <v>171726.42372881356</v>
      </c>
    </row>
    <row r="16" spans="1:21" x14ac:dyDescent="0.35">
      <c r="A16" s="22" t="s">
        <v>2</v>
      </c>
      <c r="B16" s="22">
        <v>746</v>
      </c>
      <c r="C16" s="22" t="s">
        <v>687</v>
      </c>
      <c r="D16" s="22" t="s">
        <v>167</v>
      </c>
      <c r="E16" s="22"/>
      <c r="F16" s="22"/>
      <c r="G16" s="22"/>
      <c r="H16" s="22">
        <v>77313.254237288143</v>
      </c>
      <c r="I16" s="22"/>
      <c r="J16" s="22"/>
      <c r="K16" s="22"/>
      <c r="L16" s="22"/>
      <c r="M16" s="22"/>
      <c r="N16" s="22"/>
      <c r="O16" s="22"/>
      <c r="P16" s="22">
        <v>77313.254237288143</v>
      </c>
    </row>
    <row r="17" spans="1:16" x14ac:dyDescent="0.35">
      <c r="A17" s="22" t="s">
        <v>37</v>
      </c>
      <c r="B17" s="22">
        <v>234</v>
      </c>
      <c r="C17" s="22" t="s">
        <v>142</v>
      </c>
      <c r="D17" s="22" t="s">
        <v>167</v>
      </c>
      <c r="E17" s="22"/>
      <c r="F17" s="22"/>
      <c r="G17" s="22">
        <v>656325.69491525425</v>
      </c>
      <c r="H17" s="22"/>
      <c r="I17" s="22"/>
      <c r="J17" s="22"/>
      <c r="K17" s="22"/>
      <c r="L17" s="22">
        <v>860635.52542372886</v>
      </c>
      <c r="M17" s="22"/>
      <c r="N17" s="22"/>
      <c r="O17" s="22"/>
      <c r="P17" s="22">
        <v>1516961.2203389832</v>
      </c>
    </row>
    <row r="18" spans="1:16" x14ac:dyDescent="0.35">
      <c r="A18" s="22" t="s">
        <v>39</v>
      </c>
      <c r="B18" s="22">
        <v>482</v>
      </c>
      <c r="C18" s="22" t="s">
        <v>166</v>
      </c>
      <c r="D18" s="22" t="s">
        <v>167</v>
      </c>
      <c r="E18" s="22"/>
      <c r="F18" s="22"/>
      <c r="G18" s="22"/>
      <c r="H18" s="22"/>
      <c r="I18" s="22"/>
      <c r="J18" s="22">
        <v>206672.2372881356</v>
      </c>
      <c r="K18" s="22"/>
      <c r="L18" s="22"/>
      <c r="M18" s="22"/>
      <c r="N18" s="22">
        <v>45047.457627118645</v>
      </c>
      <c r="O18" s="22">
        <v>1959190.3728813559</v>
      </c>
      <c r="P18" s="22">
        <v>2210910.0677966103</v>
      </c>
    </row>
    <row r="19" spans="1:16" x14ac:dyDescent="0.35">
      <c r="A19" s="22" t="s">
        <v>40</v>
      </c>
      <c r="B19" s="22">
        <v>727</v>
      </c>
      <c r="C19" s="22" t="s">
        <v>674</v>
      </c>
      <c r="D19" s="22" t="s">
        <v>167</v>
      </c>
      <c r="E19" s="22"/>
      <c r="F19" s="22"/>
      <c r="G19" s="22"/>
      <c r="H19" s="22"/>
      <c r="I19" s="22">
        <v>88058.372881355928</v>
      </c>
      <c r="J19" s="22"/>
      <c r="K19" s="22"/>
      <c r="L19" s="22"/>
      <c r="M19" s="22"/>
      <c r="N19" s="22">
        <v>84773.991525423728</v>
      </c>
      <c r="O19" s="22"/>
      <c r="P19" s="22">
        <v>172832.36440677967</v>
      </c>
    </row>
    <row r="20" spans="1:16" x14ac:dyDescent="0.35">
      <c r="A20" s="22" t="s">
        <v>38</v>
      </c>
      <c r="B20" s="22">
        <v>196</v>
      </c>
      <c r="C20" s="22" t="s">
        <v>261</v>
      </c>
      <c r="D20" s="22" t="s">
        <v>167</v>
      </c>
      <c r="E20" s="22"/>
      <c r="F20" s="22"/>
      <c r="G20" s="22">
        <v>45047.457627118645</v>
      </c>
      <c r="H20" s="22"/>
      <c r="I20" s="22"/>
      <c r="J20" s="22"/>
      <c r="K20" s="22"/>
      <c r="L20" s="22"/>
      <c r="M20" s="22"/>
      <c r="N20" s="22"/>
      <c r="O20" s="22"/>
      <c r="P20" s="22">
        <v>45047.457627118645</v>
      </c>
    </row>
    <row r="21" spans="1:16" x14ac:dyDescent="0.35">
      <c r="A21" s="22" t="s">
        <v>38</v>
      </c>
      <c r="B21" s="22">
        <v>496</v>
      </c>
      <c r="C21" s="22" t="s">
        <v>705</v>
      </c>
      <c r="D21" s="22" t="s">
        <v>167</v>
      </c>
      <c r="E21" s="22"/>
      <c r="F21" s="22"/>
      <c r="G21" s="22"/>
      <c r="H21" s="22"/>
      <c r="I21" s="22"/>
      <c r="J21" s="22"/>
      <c r="K21" s="22"/>
      <c r="L21" s="22">
        <v>105938.74576271189</v>
      </c>
      <c r="M21" s="22"/>
      <c r="N21" s="22"/>
      <c r="O21" s="22"/>
      <c r="P21" s="22">
        <v>105938.74576271189</v>
      </c>
    </row>
    <row r="22" spans="1:16" x14ac:dyDescent="0.35">
      <c r="A22" s="22" t="s">
        <v>38</v>
      </c>
      <c r="B22" s="22">
        <v>602</v>
      </c>
      <c r="C22" s="22" t="s">
        <v>177</v>
      </c>
      <c r="D22" s="22" t="s">
        <v>167</v>
      </c>
      <c r="E22" s="22"/>
      <c r="F22" s="22"/>
      <c r="G22" s="22"/>
      <c r="H22" s="22"/>
      <c r="I22" s="22"/>
      <c r="J22" s="22"/>
      <c r="K22" s="22"/>
      <c r="L22" s="22"/>
      <c r="M22" s="22"/>
      <c r="N22" s="22">
        <v>20432.584745762713</v>
      </c>
      <c r="O22" s="22"/>
      <c r="P22" s="22">
        <v>20432.584745762713</v>
      </c>
    </row>
    <row r="23" spans="1:16" x14ac:dyDescent="0.35">
      <c r="A23" s="22" t="s">
        <v>38</v>
      </c>
      <c r="B23" s="22">
        <v>754</v>
      </c>
      <c r="C23" s="22" t="s">
        <v>714</v>
      </c>
      <c r="D23" s="22" t="s">
        <v>167</v>
      </c>
      <c r="E23" s="22"/>
      <c r="F23" s="22"/>
      <c r="G23" s="22"/>
      <c r="H23" s="22"/>
      <c r="I23" s="22"/>
      <c r="J23" s="22"/>
      <c r="K23" s="22"/>
      <c r="L23" s="22"/>
      <c r="M23" s="22"/>
      <c r="N23" s="22">
        <v>507867.13559322036</v>
      </c>
      <c r="O23" s="22"/>
      <c r="P23" s="22">
        <v>507867.13559322036</v>
      </c>
    </row>
    <row r="24" spans="1:16" x14ac:dyDescent="0.35">
      <c r="A24" s="22" t="s">
        <v>43</v>
      </c>
      <c r="B24" s="22">
        <v>1</v>
      </c>
      <c r="C24" s="22" t="s">
        <v>154</v>
      </c>
      <c r="D24" s="22" t="s">
        <v>167</v>
      </c>
      <c r="E24" s="22">
        <v>1647095.9322033902</v>
      </c>
      <c r="F24" s="22"/>
      <c r="G24" s="22"/>
      <c r="H24" s="22"/>
      <c r="I24" s="22">
        <v>1077224.0338983051</v>
      </c>
      <c r="J24" s="22"/>
      <c r="K24" s="22"/>
      <c r="L24" s="22"/>
      <c r="M24" s="22"/>
      <c r="N24" s="22"/>
      <c r="O24" s="22"/>
      <c r="P24" s="22">
        <v>2724319.9661016958</v>
      </c>
    </row>
    <row r="25" spans="1:16" x14ac:dyDescent="0.35">
      <c r="A25" s="22" t="s">
        <v>41</v>
      </c>
      <c r="B25" s="22">
        <v>410</v>
      </c>
      <c r="C25" s="22" t="s">
        <v>168</v>
      </c>
      <c r="D25" s="22" t="s">
        <v>167</v>
      </c>
      <c r="E25" s="22"/>
      <c r="F25" s="22"/>
      <c r="G25" s="22"/>
      <c r="H25" s="22"/>
      <c r="I25" s="22"/>
      <c r="J25" s="22"/>
      <c r="K25" s="22"/>
      <c r="L25" s="22"/>
      <c r="M25" s="22"/>
      <c r="N25" s="22">
        <v>112618.64406779662</v>
      </c>
      <c r="O25" s="22">
        <v>3391411.9322033902</v>
      </c>
      <c r="P25" s="22">
        <v>3504030.576271187</v>
      </c>
    </row>
    <row r="26" spans="1:16" x14ac:dyDescent="0.35">
      <c r="A26" s="22" t="s">
        <v>15</v>
      </c>
      <c r="B26" s="22">
        <v>548</v>
      </c>
      <c r="C26" s="22" t="s">
        <v>159</v>
      </c>
      <c r="D26" s="22" t="s">
        <v>167</v>
      </c>
      <c r="E26" s="22"/>
      <c r="F26" s="22">
        <v>213175.59322033901</v>
      </c>
      <c r="G26" s="22"/>
      <c r="H26" s="22"/>
      <c r="I26" s="22"/>
      <c r="J26" s="22"/>
      <c r="K26" s="22">
        <v>1790686.830508475</v>
      </c>
      <c r="L26" s="22">
        <v>198610.16949152542</v>
      </c>
      <c r="M26" s="22"/>
      <c r="N26" s="22"/>
      <c r="O26" s="22"/>
      <c r="P26" s="22">
        <v>2202472.5932203392</v>
      </c>
    </row>
    <row r="27" spans="1:16" x14ac:dyDescent="0.35">
      <c r="A27" s="22" t="s">
        <v>207</v>
      </c>
      <c r="B27" s="22">
        <v>165</v>
      </c>
      <c r="C27" s="22" t="s">
        <v>670</v>
      </c>
      <c r="D27" s="22" t="s">
        <v>167</v>
      </c>
      <c r="E27" s="22"/>
      <c r="F27" s="22">
        <v>1692316.9491525423</v>
      </c>
      <c r="G27" s="22"/>
      <c r="H27" s="22"/>
      <c r="I27" s="22"/>
      <c r="J27" s="22"/>
      <c r="K27" s="22">
        <v>85369.491525423728</v>
      </c>
      <c r="L27" s="22"/>
      <c r="M27" s="22"/>
      <c r="N27" s="22"/>
      <c r="O27" s="22"/>
      <c r="P27" s="22">
        <v>1777686.440677966</v>
      </c>
    </row>
    <row r="28" spans="1:16" x14ac:dyDescent="0.35">
      <c r="A28" s="22" t="s">
        <v>181</v>
      </c>
      <c r="B28" s="22">
        <v>607</v>
      </c>
      <c r="C28" s="22" t="s">
        <v>630</v>
      </c>
      <c r="D28" s="22" t="s">
        <v>167</v>
      </c>
      <c r="E28" s="22"/>
      <c r="F28" s="22"/>
      <c r="G28" s="22">
        <v>76604.86440677967</v>
      </c>
      <c r="H28" s="22"/>
      <c r="I28" s="22"/>
      <c r="J28" s="22"/>
      <c r="K28" s="22">
        <v>127353.11864406781</v>
      </c>
      <c r="L28" s="22"/>
      <c r="M28" s="22"/>
      <c r="N28" s="22"/>
      <c r="O28" s="22"/>
      <c r="P28" s="22">
        <v>203957.98305084748</v>
      </c>
    </row>
    <row r="29" spans="1:16" x14ac:dyDescent="0.35">
      <c r="A29" s="22" t="s">
        <v>42</v>
      </c>
      <c r="B29" s="22">
        <v>365</v>
      </c>
      <c r="C29" s="22" t="s">
        <v>164</v>
      </c>
      <c r="D29" s="22" t="s">
        <v>167</v>
      </c>
      <c r="E29" s="22"/>
      <c r="F29" s="22"/>
      <c r="G29" s="22">
        <v>94473.898305084746</v>
      </c>
      <c r="H29" s="22"/>
      <c r="I29" s="22"/>
      <c r="J29" s="22">
        <v>44129.08474576271</v>
      </c>
      <c r="K29" s="22">
        <v>103491.66101694915</v>
      </c>
      <c r="L29" s="22">
        <v>382473.45762711868</v>
      </c>
      <c r="M29" s="22"/>
      <c r="N29" s="22"/>
      <c r="O29" s="22">
        <v>46712.593220338982</v>
      </c>
      <c r="P29" s="22">
        <v>671280.69491525413</v>
      </c>
    </row>
    <row r="30" spans="1:16" x14ac:dyDescent="0.35">
      <c r="A30" s="22" t="s">
        <v>42</v>
      </c>
      <c r="B30" s="22">
        <v>386</v>
      </c>
      <c r="C30" s="22" t="s">
        <v>280</v>
      </c>
      <c r="D30" s="22" t="s">
        <v>167</v>
      </c>
      <c r="E30" s="22"/>
      <c r="F30" s="22"/>
      <c r="G30" s="22">
        <v>57097.872881355936</v>
      </c>
      <c r="H30" s="22"/>
      <c r="I30" s="22"/>
      <c r="J30" s="22"/>
      <c r="K30" s="22"/>
      <c r="L30" s="22">
        <v>41888.381355932208</v>
      </c>
      <c r="M30" s="22"/>
      <c r="N30" s="22"/>
      <c r="O30" s="22"/>
      <c r="P30" s="22">
        <v>98986.254237288143</v>
      </c>
    </row>
    <row r="31" spans="1:16" x14ac:dyDescent="0.35">
      <c r="A31" s="22" t="s">
        <v>203</v>
      </c>
      <c r="B31" s="22">
        <v>717</v>
      </c>
      <c r="C31" s="22" t="s">
        <v>633</v>
      </c>
      <c r="D31" s="22" t="s">
        <v>167</v>
      </c>
      <c r="E31" s="22">
        <v>178791.40677966099</v>
      </c>
      <c r="F31" s="22"/>
      <c r="G31" s="22"/>
      <c r="H31" s="22"/>
      <c r="I31" s="22"/>
      <c r="J31" s="22"/>
      <c r="K31" s="22"/>
      <c r="L31" s="22">
        <v>51494.186440677971</v>
      </c>
      <c r="M31" s="22"/>
      <c r="N31" s="22"/>
      <c r="O31" s="22"/>
      <c r="P31" s="22">
        <v>230285.59322033895</v>
      </c>
    </row>
    <row r="32" spans="1:16" x14ac:dyDescent="0.35">
      <c r="A32" s="22" t="s">
        <v>241</v>
      </c>
      <c r="B32" s="22">
        <v>665</v>
      </c>
      <c r="C32" s="22" t="s">
        <v>625</v>
      </c>
      <c r="D32" s="22" t="s">
        <v>167</v>
      </c>
      <c r="E32" s="22"/>
      <c r="F32" s="22"/>
      <c r="G32" s="22"/>
      <c r="H32" s="22">
        <v>124140.38983050847</v>
      </c>
      <c r="I32" s="22"/>
      <c r="J32" s="22"/>
      <c r="K32" s="22"/>
      <c r="L32" s="22">
        <v>550860.47457627126</v>
      </c>
      <c r="M32" s="22"/>
      <c r="N32" s="22"/>
      <c r="O32" s="22"/>
      <c r="P32" s="22">
        <v>675000.86440677952</v>
      </c>
    </row>
    <row r="33" spans="1:16" x14ac:dyDescent="0.35">
      <c r="A33" s="22" t="s">
        <v>44</v>
      </c>
      <c r="B33" s="22"/>
      <c r="C33" s="22"/>
      <c r="D33" s="22"/>
      <c r="E33" s="22">
        <v>1870051.1016949154</v>
      </c>
      <c r="F33" s="22">
        <v>1905492.5423728812</v>
      </c>
      <c r="G33" s="22">
        <v>1197733.1016949152</v>
      </c>
      <c r="H33" s="22">
        <v>540571.44915254239</v>
      </c>
      <c r="I33" s="22">
        <v>1165282.4067796613</v>
      </c>
      <c r="J33" s="22">
        <v>307069.62711864413</v>
      </c>
      <c r="K33" s="22">
        <v>2106901.1016949154</v>
      </c>
      <c r="L33" s="22">
        <v>2865651.720338983</v>
      </c>
      <c r="M33" s="22">
        <v>281232.71186440671</v>
      </c>
      <c r="N33" s="22">
        <v>805421.13559322048</v>
      </c>
      <c r="O33" s="22">
        <v>5397314.8983050846</v>
      </c>
      <c r="P33" s="22">
        <v>18442721.796610169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2A14B-B1C3-4EB0-BD9E-7EED020CEF96}">
  <sheetPr>
    <tabColor theme="9" tint="0.39997558519241921"/>
  </sheetPr>
  <dimension ref="A1:S119"/>
  <sheetViews>
    <sheetView topLeftCell="C1" zoomScale="55" zoomScaleNormal="55" workbookViewId="0">
      <selection activeCell="L3" sqref="L3"/>
    </sheetView>
  </sheetViews>
  <sheetFormatPr defaultColWidth="17.6328125" defaultRowHeight="14.5" x14ac:dyDescent="0.35"/>
  <cols>
    <col min="1" max="1" width="22.7265625" bestFit="1" customWidth="1"/>
    <col min="2" max="2" width="18.7265625" bestFit="1" customWidth="1"/>
    <col min="3" max="8" width="20.08984375" bestFit="1" customWidth="1"/>
    <col min="9" max="9" width="10.7265625" bestFit="1" customWidth="1"/>
    <col min="10" max="11" width="20.08984375" bestFit="1" customWidth="1"/>
    <col min="12" max="12" width="17.54296875" bestFit="1" customWidth="1"/>
    <col min="13" max="17" width="19.26953125" bestFit="1" customWidth="1"/>
    <col min="18" max="19" width="10.7265625" bestFit="1" customWidth="1"/>
  </cols>
  <sheetData>
    <row r="1" spans="1:19" ht="26" x14ac:dyDescent="0.6">
      <c r="A1" s="32" t="s">
        <v>78</v>
      </c>
      <c r="B1" s="17" t="s" vm="38">
        <v>45</v>
      </c>
      <c r="C1" s="226" t="s">
        <v>717</v>
      </c>
      <c r="D1" s="226"/>
      <c r="E1" s="226"/>
    </row>
    <row r="2" spans="1:19" x14ac:dyDescent="0.35">
      <c r="A2" s="32" t="s">
        <v>72</v>
      </c>
      <c r="B2" s="17" t="s" vm="36">
        <v>364</v>
      </c>
      <c r="D2" s="14"/>
      <c r="L2" t="s">
        <v>719</v>
      </c>
    </row>
    <row r="3" spans="1:19" x14ac:dyDescent="0.35">
      <c r="L3" s="32" t="s">
        <v>235</v>
      </c>
      <c r="M3" s="32" t="s">
        <v>234</v>
      </c>
      <c r="N3" s="17"/>
      <c r="O3" s="17"/>
      <c r="P3" s="17"/>
      <c r="Q3" s="17"/>
      <c r="R3" s="17"/>
      <c r="S3" s="17"/>
    </row>
    <row r="4" spans="1:19" x14ac:dyDescent="0.35">
      <c r="A4" s="32" t="s">
        <v>317</v>
      </c>
      <c r="B4" s="17"/>
      <c r="C4" s="32" t="s">
        <v>55</v>
      </c>
      <c r="D4" s="17"/>
      <c r="E4" s="17"/>
      <c r="F4" s="17"/>
      <c r="G4" s="17"/>
      <c r="H4" s="17"/>
      <c r="I4" s="17"/>
      <c r="L4" s="35" t="s">
        <v>121</v>
      </c>
      <c r="M4" s="34" t="s">
        <v>146</v>
      </c>
      <c r="N4" s="34" t="s">
        <v>145</v>
      </c>
      <c r="O4" s="34" t="s">
        <v>149</v>
      </c>
      <c r="P4" s="34" t="s">
        <v>152</v>
      </c>
      <c r="Q4" s="34" t="s">
        <v>151</v>
      </c>
      <c r="R4" s="34" t="s">
        <v>188</v>
      </c>
      <c r="S4" s="35" t="s">
        <v>44</v>
      </c>
    </row>
    <row r="5" spans="1:19" x14ac:dyDescent="0.35">
      <c r="A5" s="32" t="s">
        <v>36</v>
      </c>
      <c r="B5" s="32" t="s">
        <v>75</v>
      </c>
      <c r="C5" s="34" t="s">
        <v>152</v>
      </c>
      <c r="D5" s="34" t="s">
        <v>151</v>
      </c>
      <c r="E5" s="34" t="s">
        <v>145</v>
      </c>
      <c r="F5" s="34" t="s">
        <v>188</v>
      </c>
      <c r="G5" s="34" t="s">
        <v>146</v>
      </c>
      <c r="H5" s="34" t="s">
        <v>149</v>
      </c>
      <c r="I5" s="35" t="s">
        <v>44</v>
      </c>
      <c r="L5" s="35" t="s">
        <v>143</v>
      </c>
      <c r="M5" s="17">
        <v>11648</v>
      </c>
      <c r="N5" s="17">
        <v>5826</v>
      </c>
      <c r="O5" s="17">
        <v>1577</v>
      </c>
      <c r="P5" s="17">
        <v>3577</v>
      </c>
      <c r="Q5" s="17">
        <v>712</v>
      </c>
      <c r="R5" s="17">
        <v>100</v>
      </c>
      <c r="S5" s="35">
        <v>23440</v>
      </c>
    </row>
    <row r="6" spans="1:19" x14ac:dyDescent="0.35">
      <c r="A6" s="17" t="s">
        <v>143</v>
      </c>
      <c r="B6" s="33" t="s">
        <v>37</v>
      </c>
      <c r="C6" s="17">
        <v>425</v>
      </c>
      <c r="D6" s="17">
        <v>108</v>
      </c>
      <c r="E6" s="17">
        <v>1259</v>
      </c>
      <c r="F6" s="17">
        <v>16</v>
      </c>
      <c r="G6" s="17">
        <v>3829</v>
      </c>
      <c r="H6" s="17">
        <v>545</v>
      </c>
      <c r="I6" s="35">
        <v>6182</v>
      </c>
      <c r="L6" s="35" t="s">
        <v>253</v>
      </c>
      <c r="M6" s="17">
        <v>1771</v>
      </c>
      <c r="N6" s="17">
        <v>2030</v>
      </c>
      <c r="O6" s="17">
        <v>426</v>
      </c>
      <c r="P6" s="17">
        <v>415</v>
      </c>
      <c r="Q6" s="17">
        <v>194</v>
      </c>
      <c r="R6" s="17"/>
      <c r="S6" s="35">
        <v>4836</v>
      </c>
    </row>
    <row r="7" spans="1:19" x14ac:dyDescent="0.35">
      <c r="A7" s="17" t="s">
        <v>143</v>
      </c>
      <c r="B7" s="33" t="s">
        <v>38</v>
      </c>
      <c r="C7" s="17">
        <v>496</v>
      </c>
      <c r="D7" s="17">
        <v>123</v>
      </c>
      <c r="E7" s="17">
        <v>917</v>
      </c>
      <c r="F7" s="17">
        <v>11</v>
      </c>
      <c r="G7" s="17">
        <v>1473</v>
      </c>
      <c r="H7" s="17">
        <v>267</v>
      </c>
      <c r="I7" s="35">
        <v>3287</v>
      </c>
      <c r="L7" s="35" t="s">
        <v>147</v>
      </c>
      <c r="M7" s="17">
        <v>15592</v>
      </c>
      <c r="N7" s="17">
        <v>8186</v>
      </c>
      <c r="O7" s="17">
        <v>2077</v>
      </c>
      <c r="P7" s="17">
        <v>1690</v>
      </c>
      <c r="Q7" s="17">
        <v>1721</v>
      </c>
      <c r="R7" s="17">
        <v>14</v>
      </c>
      <c r="S7" s="35">
        <v>29280</v>
      </c>
    </row>
    <row r="8" spans="1:19" x14ac:dyDescent="0.35">
      <c r="A8" s="17" t="s">
        <v>143</v>
      </c>
      <c r="B8" s="33" t="s">
        <v>15</v>
      </c>
      <c r="C8" s="17">
        <v>2172</v>
      </c>
      <c r="D8" s="17">
        <v>376</v>
      </c>
      <c r="E8" s="17">
        <v>2895</v>
      </c>
      <c r="F8" s="17">
        <v>71</v>
      </c>
      <c r="G8" s="17">
        <v>5080</v>
      </c>
      <c r="H8" s="17">
        <v>502</v>
      </c>
      <c r="I8" s="35">
        <v>11096</v>
      </c>
      <c r="L8" s="35" t="s">
        <v>204</v>
      </c>
      <c r="M8" s="17">
        <v>2689</v>
      </c>
      <c r="N8" s="17">
        <v>2656</v>
      </c>
      <c r="O8" s="17">
        <v>841</v>
      </c>
      <c r="P8" s="17">
        <v>866</v>
      </c>
      <c r="Q8" s="17">
        <v>316</v>
      </c>
      <c r="R8" s="17"/>
      <c r="S8" s="35">
        <v>7368</v>
      </c>
    </row>
    <row r="9" spans="1:19" x14ac:dyDescent="0.35">
      <c r="A9" s="17" t="s">
        <v>253</v>
      </c>
      <c r="B9" s="33" t="s">
        <v>287</v>
      </c>
      <c r="C9" s="17">
        <v>18</v>
      </c>
      <c r="D9" s="17"/>
      <c r="E9" s="17">
        <v>374</v>
      </c>
      <c r="F9" s="17"/>
      <c r="G9" s="17">
        <v>209</v>
      </c>
      <c r="H9" s="17">
        <v>51</v>
      </c>
      <c r="I9" s="35">
        <v>652</v>
      </c>
      <c r="L9" s="35" t="s">
        <v>150</v>
      </c>
      <c r="M9" s="17">
        <v>7100</v>
      </c>
      <c r="N9" s="17">
        <v>5102</v>
      </c>
      <c r="O9" s="17">
        <v>1566</v>
      </c>
      <c r="P9" s="17">
        <v>2160</v>
      </c>
      <c r="Q9" s="17">
        <v>266</v>
      </c>
      <c r="R9" s="17">
        <v>23</v>
      </c>
      <c r="S9" s="35">
        <v>16217</v>
      </c>
    </row>
    <row r="10" spans="1:19" x14ac:dyDescent="0.35">
      <c r="A10" s="17" t="s">
        <v>253</v>
      </c>
      <c r="B10" s="33" t="s">
        <v>431</v>
      </c>
      <c r="C10" s="17">
        <v>24</v>
      </c>
      <c r="D10" s="17"/>
      <c r="E10" s="17">
        <v>376</v>
      </c>
      <c r="F10" s="17"/>
      <c r="G10" s="17">
        <v>119</v>
      </c>
      <c r="H10" s="17">
        <v>36</v>
      </c>
      <c r="I10" s="35">
        <v>555</v>
      </c>
      <c r="L10" s="35" t="s">
        <v>44</v>
      </c>
      <c r="M10" s="17">
        <v>38800</v>
      </c>
      <c r="N10" s="17">
        <v>23800</v>
      </c>
      <c r="O10" s="17">
        <v>6487</v>
      </c>
      <c r="P10" s="17">
        <v>8708</v>
      </c>
      <c r="Q10" s="17">
        <v>3209</v>
      </c>
      <c r="R10" s="17">
        <v>137</v>
      </c>
      <c r="S10" s="35">
        <v>81141</v>
      </c>
    </row>
    <row r="11" spans="1:19" x14ac:dyDescent="0.35">
      <c r="A11" s="17" t="s">
        <v>253</v>
      </c>
      <c r="B11" s="33" t="s">
        <v>349</v>
      </c>
      <c r="C11" s="17">
        <v>24</v>
      </c>
      <c r="D11" s="17"/>
      <c r="E11" s="17">
        <v>258</v>
      </c>
      <c r="F11" s="17"/>
      <c r="G11" s="17">
        <v>192</v>
      </c>
      <c r="H11" s="17">
        <v>9</v>
      </c>
      <c r="I11" s="35">
        <v>483</v>
      </c>
    </row>
    <row r="12" spans="1:19" x14ac:dyDescent="0.35">
      <c r="A12" s="17" t="s">
        <v>253</v>
      </c>
      <c r="B12" s="33" t="s">
        <v>241</v>
      </c>
      <c r="C12" s="17">
        <v>324</v>
      </c>
      <c r="D12" s="17">
        <v>183</v>
      </c>
      <c r="E12" s="17">
        <v>860</v>
      </c>
      <c r="F12" s="17"/>
      <c r="G12" s="17">
        <v>1104</v>
      </c>
      <c r="H12" s="17">
        <v>301</v>
      </c>
      <c r="I12" s="35">
        <v>2772</v>
      </c>
    </row>
    <row r="13" spans="1:19" x14ac:dyDescent="0.35">
      <c r="A13" s="17" t="s">
        <v>147</v>
      </c>
      <c r="B13" s="33" t="s">
        <v>2</v>
      </c>
      <c r="C13" s="17">
        <v>590</v>
      </c>
      <c r="D13" s="17">
        <v>137</v>
      </c>
      <c r="E13" s="17">
        <v>1730</v>
      </c>
      <c r="F13" s="17">
        <v>2</v>
      </c>
      <c r="G13" s="17">
        <v>3334</v>
      </c>
      <c r="H13" s="17">
        <v>413</v>
      </c>
      <c r="I13" s="35">
        <v>6206</v>
      </c>
    </row>
    <row r="14" spans="1:19" x14ac:dyDescent="0.35">
      <c r="A14" s="17" t="s">
        <v>147</v>
      </c>
      <c r="B14" s="33" t="s">
        <v>39</v>
      </c>
      <c r="C14" s="17">
        <v>164</v>
      </c>
      <c r="D14" s="17">
        <v>111</v>
      </c>
      <c r="E14" s="17">
        <v>793</v>
      </c>
      <c r="F14" s="17"/>
      <c r="G14" s="17">
        <v>3032</v>
      </c>
      <c r="H14" s="17">
        <v>177</v>
      </c>
      <c r="I14" s="35">
        <v>4277</v>
      </c>
    </row>
    <row r="15" spans="1:19" x14ac:dyDescent="0.35">
      <c r="A15" s="17" t="s">
        <v>147</v>
      </c>
      <c r="B15" s="33" t="s">
        <v>40</v>
      </c>
      <c r="C15" s="17">
        <v>456</v>
      </c>
      <c r="D15" s="17">
        <v>99</v>
      </c>
      <c r="E15" s="17">
        <v>657</v>
      </c>
      <c r="F15" s="17">
        <v>8</v>
      </c>
      <c r="G15" s="17">
        <v>734</v>
      </c>
      <c r="H15" s="17">
        <v>194</v>
      </c>
      <c r="I15" s="35">
        <v>2148</v>
      </c>
    </row>
    <row r="16" spans="1:19" x14ac:dyDescent="0.35">
      <c r="A16" s="17" t="s">
        <v>147</v>
      </c>
      <c r="B16" s="33" t="s">
        <v>41</v>
      </c>
      <c r="C16" s="17">
        <v>100</v>
      </c>
      <c r="D16" s="17">
        <v>703</v>
      </c>
      <c r="E16" s="17">
        <v>2338</v>
      </c>
      <c r="F16" s="17">
        <v>4</v>
      </c>
      <c r="G16" s="17">
        <v>4576</v>
      </c>
      <c r="H16" s="17">
        <v>785</v>
      </c>
      <c r="I16" s="35">
        <v>8506</v>
      </c>
    </row>
    <row r="17" spans="1:18" x14ac:dyDescent="0.35">
      <c r="A17" s="17" t="s">
        <v>147</v>
      </c>
      <c r="B17" s="33" t="s">
        <v>181</v>
      </c>
      <c r="C17" s="17">
        <v>66</v>
      </c>
      <c r="D17" s="17">
        <v>113</v>
      </c>
      <c r="E17" s="17">
        <v>714</v>
      </c>
      <c r="F17" s="17"/>
      <c r="G17" s="17">
        <v>692</v>
      </c>
      <c r="H17" s="17">
        <v>113</v>
      </c>
      <c r="I17" s="35">
        <v>1698</v>
      </c>
    </row>
    <row r="18" spans="1:18" x14ac:dyDescent="0.35">
      <c r="A18" s="17" t="s">
        <v>147</v>
      </c>
      <c r="B18" s="33" t="s">
        <v>42</v>
      </c>
      <c r="C18" s="17">
        <v>108</v>
      </c>
      <c r="D18" s="17">
        <v>185</v>
      </c>
      <c r="E18" s="17">
        <v>952</v>
      </c>
      <c r="F18" s="17"/>
      <c r="G18" s="17">
        <v>1672</v>
      </c>
      <c r="H18" s="17">
        <v>211</v>
      </c>
      <c r="I18" s="35">
        <v>3128</v>
      </c>
    </row>
    <row r="19" spans="1:18" x14ac:dyDescent="0.35">
      <c r="A19" s="17" t="s">
        <v>147</v>
      </c>
      <c r="B19" s="33" t="s">
        <v>98</v>
      </c>
      <c r="C19" s="17">
        <v>58</v>
      </c>
      <c r="D19" s="17">
        <v>90</v>
      </c>
      <c r="E19" s="17">
        <v>221</v>
      </c>
      <c r="F19" s="17"/>
      <c r="G19" s="17">
        <v>296</v>
      </c>
      <c r="H19" s="17">
        <v>27</v>
      </c>
      <c r="I19" s="35">
        <v>692</v>
      </c>
      <c r="L19" s="40" t="s">
        <v>59</v>
      </c>
      <c r="M19" s="5" t="s" vm="1">
        <v>45</v>
      </c>
      <c r="N19" s="227" t="s">
        <v>718</v>
      </c>
      <c r="O19" s="227"/>
      <c r="P19" s="227"/>
      <c r="Q19" s="227"/>
      <c r="R19" s="227"/>
    </row>
    <row r="20" spans="1:18" x14ac:dyDescent="0.35">
      <c r="A20" s="17" t="s">
        <v>147</v>
      </c>
      <c r="B20" s="33" t="s">
        <v>203</v>
      </c>
      <c r="C20" s="17">
        <v>9</v>
      </c>
      <c r="D20" s="17">
        <v>17</v>
      </c>
      <c r="E20" s="17">
        <v>228</v>
      </c>
      <c r="F20" s="17"/>
      <c r="G20" s="17">
        <v>197</v>
      </c>
      <c r="H20" s="17">
        <v>66</v>
      </c>
      <c r="I20" s="35">
        <v>517</v>
      </c>
    </row>
    <row r="21" spans="1:18" x14ac:dyDescent="0.35">
      <c r="A21" s="17" t="s">
        <v>204</v>
      </c>
      <c r="B21" s="33" t="s">
        <v>290</v>
      </c>
      <c r="C21" s="17">
        <v>394</v>
      </c>
      <c r="D21" s="17">
        <v>7</v>
      </c>
      <c r="E21" s="17">
        <v>700</v>
      </c>
      <c r="F21" s="17"/>
      <c r="G21" s="17">
        <v>489</v>
      </c>
      <c r="H21" s="17">
        <v>52</v>
      </c>
      <c r="I21" s="35">
        <v>1642</v>
      </c>
      <c r="L21" s="40" t="s">
        <v>120</v>
      </c>
      <c r="M21" s="40" t="s">
        <v>73</v>
      </c>
      <c r="N21" s="5"/>
      <c r="O21" s="5"/>
      <c r="P21" s="5"/>
      <c r="Q21" s="5"/>
      <c r="R21" s="5"/>
    </row>
    <row r="22" spans="1:18" x14ac:dyDescent="0.35">
      <c r="A22" s="17" t="s">
        <v>204</v>
      </c>
      <c r="B22" s="33" t="s">
        <v>205</v>
      </c>
      <c r="C22" s="17">
        <v>269</v>
      </c>
      <c r="D22" s="17">
        <v>283</v>
      </c>
      <c r="E22" s="17">
        <v>1688</v>
      </c>
      <c r="F22" s="17"/>
      <c r="G22" s="17">
        <v>1502</v>
      </c>
      <c r="H22" s="17">
        <v>704</v>
      </c>
      <c r="I22" s="35">
        <v>4446</v>
      </c>
      <c r="L22" s="40" t="s">
        <v>75</v>
      </c>
      <c r="M22" s="5" t="s">
        <v>260</v>
      </c>
      <c r="N22" s="5" t="s">
        <v>251</v>
      </c>
      <c r="O22" s="5" t="s">
        <v>283</v>
      </c>
      <c r="P22" s="5" t="s">
        <v>141</v>
      </c>
      <c r="Q22" s="5" t="s">
        <v>165</v>
      </c>
      <c r="R22" s="3" t="s">
        <v>44</v>
      </c>
    </row>
    <row r="23" spans="1:18" x14ac:dyDescent="0.35">
      <c r="A23" s="17" t="s">
        <v>204</v>
      </c>
      <c r="B23" s="33" t="s">
        <v>207</v>
      </c>
      <c r="C23" s="17">
        <v>144</v>
      </c>
      <c r="D23" s="17">
        <v>11</v>
      </c>
      <c r="E23" s="17">
        <v>170</v>
      </c>
      <c r="F23" s="17"/>
      <c r="G23" s="17">
        <v>521</v>
      </c>
      <c r="H23" s="17">
        <v>52</v>
      </c>
      <c r="I23" s="35">
        <v>898</v>
      </c>
      <c r="L23" s="48" t="s">
        <v>290</v>
      </c>
      <c r="M23" s="36">
        <v>0</v>
      </c>
      <c r="N23" s="36">
        <v>4.2286674489817504E-3</v>
      </c>
      <c r="O23" s="36">
        <v>0</v>
      </c>
      <c r="P23" s="36">
        <v>0.96842907434539038</v>
      </c>
      <c r="Q23" s="36">
        <v>2.7342258205628713E-2</v>
      </c>
      <c r="R23" s="36">
        <v>1</v>
      </c>
    </row>
    <row r="24" spans="1:18" x14ac:dyDescent="0.35">
      <c r="A24" s="17" t="s">
        <v>150</v>
      </c>
      <c r="B24" s="33" t="s">
        <v>8</v>
      </c>
      <c r="C24" s="17">
        <v>466</v>
      </c>
      <c r="D24" s="17">
        <v>48</v>
      </c>
      <c r="E24" s="17">
        <v>1413</v>
      </c>
      <c r="F24" s="17">
        <v>23</v>
      </c>
      <c r="G24" s="17">
        <v>493</v>
      </c>
      <c r="H24" s="17">
        <v>143</v>
      </c>
      <c r="I24" s="35">
        <v>2586</v>
      </c>
      <c r="L24" s="48" t="s">
        <v>287</v>
      </c>
      <c r="M24" s="36">
        <v>0</v>
      </c>
      <c r="N24" s="36">
        <v>5.5885782991534662E-2</v>
      </c>
      <c r="O24" s="36">
        <v>0</v>
      </c>
      <c r="P24" s="36">
        <v>0.6060989709413972</v>
      </c>
      <c r="Q24" s="36">
        <v>0.33801524606706956</v>
      </c>
      <c r="R24" s="36">
        <v>1</v>
      </c>
    </row>
    <row r="25" spans="1:18" x14ac:dyDescent="0.35">
      <c r="A25" s="17" t="s">
        <v>150</v>
      </c>
      <c r="B25" s="33" t="s">
        <v>43</v>
      </c>
      <c r="C25" s="17">
        <v>759</v>
      </c>
      <c r="D25" s="17">
        <v>83</v>
      </c>
      <c r="E25" s="17">
        <v>787</v>
      </c>
      <c r="F25" s="17"/>
      <c r="G25" s="17">
        <v>1864</v>
      </c>
      <c r="H25" s="17">
        <v>231</v>
      </c>
      <c r="I25" s="35">
        <v>3724</v>
      </c>
      <c r="L25" s="48" t="s">
        <v>2</v>
      </c>
      <c r="M25" s="36">
        <v>0</v>
      </c>
      <c r="N25" s="36">
        <v>0</v>
      </c>
      <c r="O25" s="36">
        <v>0</v>
      </c>
      <c r="P25" s="36">
        <v>0.90613960792851966</v>
      </c>
      <c r="Q25" s="36">
        <v>9.3860392071480336E-2</v>
      </c>
      <c r="R25" s="36">
        <v>1</v>
      </c>
    </row>
    <row r="26" spans="1:18" x14ac:dyDescent="0.35">
      <c r="A26" s="17" t="s">
        <v>150</v>
      </c>
      <c r="B26" s="33" t="s">
        <v>66</v>
      </c>
      <c r="C26" s="17">
        <v>235</v>
      </c>
      <c r="D26" s="17">
        <v>31</v>
      </c>
      <c r="E26" s="17">
        <v>432</v>
      </c>
      <c r="F26" s="17"/>
      <c r="G26" s="17">
        <v>1864</v>
      </c>
      <c r="H26" s="17">
        <v>477</v>
      </c>
      <c r="I26" s="35">
        <v>3039</v>
      </c>
      <c r="L26" s="48" t="s">
        <v>8</v>
      </c>
      <c r="M26" s="36">
        <v>0</v>
      </c>
      <c r="N26" s="36">
        <v>0</v>
      </c>
      <c r="O26" s="36">
        <v>0</v>
      </c>
      <c r="P26" s="36">
        <v>1</v>
      </c>
      <c r="Q26" s="36">
        <v>0</v>
      </c>
      <c r="R26" s="36">
        <v>1</v>
      </c>
    </row>
    <row r="27" spans="1:18" x14ac:dyDescent="0.35">
      <c r="A27" s="17" t="s">
        <v>150</v>
      </c>
      <c r="B27" s="33" t="s">
        <v>35</v>
      </c>
      <c r="C27" s="17">
        <v>205</v>
      </c>
      <c r="D27" s="17">
        <v>49</v>
      </c>
      <c r="E27" s="17">
        <v>665</v>
      </c>
      <c r="F27" s="17"/>
      <c r="G27" s="17">
        <v>362</v>
      </c>
      <c r="H27" s="17">
        <v>186</v>
      </c>
      <c r="I27" s="35">
        <v>1467</v>
      </c>
      <c r="L27" s="48" t="s">
        <v>37</v>
      </c>
      <c r="M27" s="36">
        <v>9.4424528631695086E-3</v>
      </c>
      <c r="N27" s="36">
        <v>1.5380713483485586E-3</v>
      </c>
      <c r="O27" s="36">
        <v>3.3953320757604148E-2</v>
      </c>
      <c r="P27" s="36">
        <v>0.90209190482876778</v>
      </c>
      <c r="Q27" s="36">
        <v>5.297425020210926E-2</v>
      </c>
      <c r="R27" s="36">
        <v>1</v>
      </c>
    </row>
    <row r="28" spans="1:18" x14ac:dyDescent="0.35">
      <c r="A28" s="17" t="s">
        <v>44</v>
      </c>
      <c r="B28" s="17"/>
      <c r="C28" s="17">
        <v>7506</v>
      </c>
      <c r="D28" s="17">
        <v>2757</v>
      </c>
      <c r="E28" s="17">
        <v>20427</v>
      </c>
      <c r="F28" s="17">
        <v>135</v>
      </c>
      <c r="G28" s="17">
        <v>33634</v>
      </c>
      <c r="H28" s="17">
        <v>5542</v>
      </c>
      <c r="I28" s="35">
        <v>70001</v>
      </c>
      <c r="L28" s="48" t="s">
        <v>39</v>
      </c>
      <c r="M28" s="36">
        <v>0</v>
      </c>
      <c r="N28" s="36">
        <v>1.2831910847185002E-3</v>
      </c>
      <c r="O28" s="36">
        <v>0</v>
      </c>
      <c r="P28" s="36">
        <v>0.81108982601996682</v>
      </c>
      <c r="Q28" s="36">
        <v>0.18762698289531768</v>
      </c>
      <c r="R28" s="36">
        <v>1</v>
      </c>
    </row>
    <row r="29" spans="1:18" x14ac:dyDescent="0.35">
      <c r="L29" s="48" t="s">
        <v>40</v>
      </c>
      <c r="M29" s="36">
        <v>0</v>
      </c>
      <c r="N29" s="36">
        <v>0</v>
      </c>
      <c r="O29" s="36">
        <v>0</v>
      </c>
      <c r="P29" s="36">
        <v>0.75901367292978295</v>
      </c>
      <c r="Q29" s="36">
        <v>0.24098632707021628</v>
      </c>
      <c r="R29" s="36">
        <v>1</v>
      </c>
    </row>
    <row r="30" spans="1:18" x14ac:dyDescent="0.35">
      <c r="L30" s="48" t="s">
        <v>38</v>
      </c>
      <c r="M30" s="36">
        <v>0</v>
      </c>
      <c r="N30" s="36">
        <v>4.9846381588060503E-3</v>
      </c>
      <c r="O30" s="36">
        <v>0</v>
      </c>
      <c r="P30" s="36">
        <v>0.92831740406725083</v>
      </c>
      <c r="Q30" s="36">
        <v>6.6697957773944244E-2</v>
      </c>
      <c r="R30" s="36">
        <v>1</v>
      </c>
    </row>
    <row r="31" spans="1:18" x14ac:dyDescent="0.35">
      <c r="L31" s="48" t="s">
        <v>43</v>
      </c>
      <c r="M31" s="36">
        <v>0</v>
      </c>
      <c r="N31" s="36">
        <v>0</v>
      </c>
      <c r="O31" s="36">
        <v>0</v>
      </c>
      <c r="P31" s="36">
        <v>0.98048877504439436</v>
      </c>
      <c r="Q31" s="36">
        <v>1.9511224955604388E-2</v>
      </c>
      <c r="R31" s="36">
        <v>1</v>
      </c>
    </row>
    <row r="32" spans="1:18" x14ac:dyDescent="0.35">
      <c r="L32" s="48" t="s">
        <v>431</v>
      </c>
      <c r="M32" s="36">
        <v>0</v>
      </c>
      <c r="N32" s="36">
        <v>3.9934368247798134E-3</v>
      </c>
      <c r="O32" s="36">
        <v>0</v>
      </c>
      <c r="P32" s="36">
        <v>0.96415100023821487</v>
      </c>
      <c r="Q32" s="36">
        <v>3.1855562937005436E-2</v>
      </c>
      <c r="R32" s="36">
        <v>1</v>
      </c>
    </row>
    <row r="33" spans="1:18" x14ac:dyDescent="0.35">
      <c r="L33" s="48" t="s">
        <v>66</v>
      </c>
      <c r="M33" s="36">
        <v>0</v>
      </c>
      <c r="N33" s="36">
        <v>0</v>
      </c>
      <c r="O33" s="36">
        <v>0</v>
      </c>
      <c r="P33" s="36">
        <v>0.73988987495143732</v>
      </c>
      <c r="Q33" s="36">
        <v>0.26011012504856551</v>
      </c>
      <c r="R33" s="36">
        <v>1</v>
      </c>
    </row>
    <row r="34" spans="1:18" x14ac:dyDescent="0.35">
      <c r="L34" s="48" t="s">
        <v>349</v>
      </c>
      <c r="M34" s="36">
        <v>0</v>
      </c>
      <c r="N34" s="36">
        <v>0</v>
      </c>
      <c r="O34" s="36">
        <v>0</v>
      </c>
      <c r="P34" s="36">
        <v>0.94852160604512248</v>
      </c>
      <c r="Q34" s="36">
        <v>5.1478393954877515E-2</v>
      </c>
      <c r="R34" s="36">
        <v>1</v>
      </c>
    </row>
    <row r="35" spans="1:18" x14ac:dyDescent="0.35">
      <c r="L35" s="48" t="s">
        <v>35</v>
      </c>
      <c r="M35" s="36">
        <v>0</v>
      </c>
      <c r="N35" s="36">
        <v>0</v>
      </c>
      <c r="O35" s="36">
        <v>0</v>
      </c>
      <c r="P35" s="36">
        <v>0.82035417811389799</v>
      </c>
      <c r="Q35" s="36">
        <v>0.17964582188610159</v>
      </c>
      <c r="R35" s="36">
        <v>1</v>
      </c>
    </row>
    <row r="36" spans="1:18" x14ac:dyDescent="0.35">
      <c r="L36" s="48" t="s">
        <v>41</v>
      </c>
      <c r="M36" s="36">
        <v>0</v>
      </c>
      <c r="N36" s="36">
        <v>1.2781553627919673E-3</v>
      </c>
      <c r="O36" s="36">
        <v>0</v>
      </c>
      <c r="P36" s="36">
        <v>0.7637106021969452</v>
      </c>
      <c r="Q36" s="36">
        <v>0.23501124244026708</v>
      </c>
      <c r="R36" s="36">
        <v>1</v>
      </c>
    </row>
    <row r="37" spans="1:18" x14ac:dyDescent="0.35">
      <c r="L37" s="48" t="s">
        <v>15</v>
      </c>
      <c r="M37" s="36">
        <v>3.7386983908733269E-4</v>
      </c>
      <c r="N37" s="36">
        <v>0</v>
      </c>
      <c r="O37" s="36">
        <v>1.121609517261998E-3</v>
      </c>
      <c r="P37" s="36">
        <v>0.95813940642648265</v>
      </c>
      <c r="Q37" s="36">
        <v>4.0365114217167264E-2</v>
      </c>
      <c r="R37" s="36">
        <v>1</v>
      </c>
    </row>
    <row r="38" spans="1:18" x14ac:dyDescent="0.35">
      <c r="L38" s="48" t="s">
        <v>205</v>
      </c>
      <c r="M38" s="36">
        <v>0</v>
      </c>
      <c r="N38" s="36">
        <v>0.16140368541801714</v>
      </c>
      <c r="O38" s="36">
        <v>0</v>
      </c>
      <c r="P38" s="36">
        <v>0.7540440418958918</v>
      </c>
      <c r="Q38" s="36">
        <v>8.4552272686087449E-2</v>
      </c>
      <c r="R38" s="36">
        <v>1</v>
      </c>
    </row>
    <row r="39" spans="1:18" x14ac:dyDescent="0.35">
      <c r="L39" s="48" t="s">
        <v>207</v>
      </c>
      <c r="M39" s="36">
        <v>0</v>
      </c>
      <c r="N39" s="36">
        <v>2.3250508041110271E-2</v>
      </c>
      <c r="O39" s="36">
        <v>0</v>
      </c>
      <c r="P39" s="36">
        <v>0.94808695329205339</v>
      </c>
      <c r="Q39" s="36">
        <v>2.8662538666836532E-2</v>
      </c>
      <c r="R39" s="36">
        <v>1</v>
      </c>
    </row>
    <row r="40" spans="1:18" x14ac:dyDescent="0.35">
      <c r="L40" s="48" t="s">
        <v>181</v>
      </c>
      <c r="M40" s="36">
        <v>0</v>
      </c>
      <c r="N40" s="36">
        <v>3.3343379959249781E-3</v>
      </c>
      <c r="O40" s="36">
        <v>0</v>
      </c>
      <c r="P40" s="36">
        <v>0.91834222216126871</v>
      </c>
      <c r="Q40" s="36">
        <v>7.8323439842806208E-2</v>
      </c>
      <c r="R40" s="36">
        <v>1</v>
      </c>
    </row>
    <row r="41" spans="1:18" x14ac:dyDescent="0.35">
      <c r="L41" s="48" t="s">
        <v>42</v>
      </c>
      <c r="M41" s="36">
        <v>0</v>
      </c>
      <c r="N41" s="36">
        <v>0</v>
      </c>
      <c r="O41" s="36">
        <v>0</v>
      </c>
      <c r="P41" s="36">
        <v>0.88490634520450817</v>
      </c>
      <c r="Q41" s="36">
        <v>0.1150936547954927</v>
      </c>
      <c r="R41" s="36">
        <v>1</v>
      </c>
    </row>
    <row r="42" spans="1:18" x14ac:dyDescent="0.35">
      <c r="A42" s="71" t="s">
        <v>693</v>
      </c>
      <c r="L42" s="48" t="s">
        <v>98</v>
      </c>
      <c r="M42" s="36">
        <v>0</v>
      </c>
      <c r="N42" s="36">
        <v>0</v>
      </c>
      <c r="O42" s="36">
        <v>0</v>
      </c>
      <c r="P42" s="36">
        <v>1</v>
      </c>
      <c r="Q42" s="36">
        <v>0</v>
      </c>
      <c r="R42" s="36">
        <v>1</v>
      </c>
    </row>
    <row r="43" spans="1:18" x14ac:dyDescent="0.35">
      <c r="A43" s="32" t="s">
        <v>78</v>
      </c>
      <c r="B43" s="17" t="s" vm="17">
        <v>180</v>
      </c>
      <c r="L43" s="48" t="s">
        <v>203</v>
      </c>
      <c r="M43" s="36">
        <v>0</v>
      </c>
      <c r="N43" s="36">
        <v>0</v>
      </c>
      <c r="O43" s="36">
        <v>0</v>
      </c>
      <c r="P43" s="36">
        <v>0.89955400258872187</v>
      </c>
      <c r="Q43" s="36">
        <v>0.10044599741127813</v>
      </c>
      <c r="R43" s="36">
        <v>1</v>
      </c>
    </row>
    <row r="44" spans="1:18" x14ac:dyDescent="0.35">
      <c r="A44" s="32" t="s">
        <v>72</v>
      </c>
      <c r="B44" s="17" t="s" vm="25">
        <v>334</v>
      </c>
      <c r="L44" s="49" t="s">
        <v>241</v>
      </c>
      <c r="M44" s="36">
        <v>0</v>
      </c>
      <c r="N44" s="36">
        <v>2.5585983540522988E-3</v>
      </c>
      <c r="O44" s="36">
        <v>0</v>
      </c>
      <c r="P44" s="36">
        <v>0.68838462564662795</v>
      </c>
      <c r="Q44" s="36">
        <v>0.30905677599931453</v>
      </c>
      <c r="R44" s="36">
        <v>1</v>
      </c>
    </row>
    <row r="45" spans="1:18" x14ac:dyDescent="0.35">
      <c r="A45" s="32" t="s">
        <v>80</v>
      </c>
      <c r="B45" s="17" t="s" vm="29">
        <v>364</v>
      </c>
      <c r="L45" s="3" t="s">
        <v>44</v>
      </c>
      <c r="M45" s="36">
        <v>8.5199790905812452E-4</v>
      </c>
      <c r="N45" s="36">
        <v>8.8843281644524624E-3</v>
      </c>
      <c r="O45" s="36">
        <v>3.0369202686470545E-3</v>
      </c>
      <c r="P45" s="36">
        <v>0.84735429813094443</v>
      </c>
      <c r="Q45" s="36">
        <v>0.13987245552688893</v>
      </c>
      <c r="R45" s="36">
        <v>1</v>
      </c>
    </row>
    <row r="46" spans="1:18" ht="30" customHeight="1" x14ac:dyDescent="0.35"/>
    <row r="47" spans="1:18" x14ac:dyDescent="0.35">
      <c r="A47" s="17"/>
      <c r="B47" s="17"/>
      <c r="C47" s="17"/>
      <c r="D47" s="32" t="s">
        <v>79</v>
      </c>
      <c r="E47" s="32" t="s">
        <v>659</v>
      </c>
      <c r="F47" s="17"/>
      <c r="G47" s="17"/>
    </row>
    <row r="48" spans="1:18" x14ac:dyDescent="0.35">
      <c r="A48" s="17"/>
      <c r="B48" s="17"/>
      <c r="C48" s="17"/>
      <c r="D48" s="17" t="s">
        <v>172</v>
      </c>
      <c r="E48" s="17" t="s">
        <v>172</v>
      </c>
      <c r="F48" s="35" t="s">
        <v>660</v>
      </c>
      <c r="G48" s="35" t="s">
        <v>661</v>
      </c>
    </row>
    <row r="49" spans="1:7" x14ac:dyDescent="0.35">
      <c r="A49" s="35" t="s">
        <v>36</v>
      </c>
      <c r="B49" s="32" t="s">
        <v>409</v>
      </c>
      <c r="C49" s="32" t="s">
        <v>77</v>
      </c>
      <c r="D49" s="17" t="s">
        <v>235</v>
      </c>
      <c r="E49" s="17" t="s">
        <v>404</v>
      </c>
      <c r="F49" s="35"/>
      <c r="G49" s="35"/>
    </row>
    <row r="50" spans="1:7" x14ac:dyDescent="0.35">
      <c r="A50" s="35" t="s">
        <v>143</v>
      </c>
      <c r="B50" s="17" t="s">
        <v>619</v>
      </c>
      <c r="C50" s="17" t="s">
        <v>101</v>
      </c>
      <c r="D50" s="17">
        <v>36</v>
      </c>
      <c r="E50" s="17">
        <v>8</v>
      </c>
      <c r="F50" s="35">
        <v>36</v>
      </c>
      <c r="G50" s="35">
        <v>8</v>
      </c>
    </row>
    <row r="51" spans="1:7" x14ac:dyDescent="0.35">
      <c r="A51" s="35" t="s">
        <v>143</v>
      </c>
      <c r="B51" s="17" t="s">
        <v>619</v>
      </c>
      <c r="C51" s="17" t="s">
        <v>9</v>
      </c>
      <c r="D51" s="17">
        <v>177</v>
      </c>
      <c r="E51" s="17">
        <v>55</v>
      </c>
      <c r="F51" s="35">
        <v>177</v>
      </c>
      <c r="G51" s="35">
        <v>55</v>
      </c>
    </row>
    <row r="52" spans="1:7" x14ac:dyDescent="0.35">
      <c r="A52" s="35" t="s">
        <v>143</v>
      </c>
      <c r="B52" s="17" t="s">
        <v>619</v>
      </c>
      <c r="C52" s="17" t="s">
        <v>111</v>
      </c>
      <c r="D52" s="17">
        <v>6</v>
      </c>
      <c r="E52" s="17">
        <v>1</v>
      </c>
      <c r="F52" s="35">
        <v>6</v>
      </c>
      <c r="G52" s="35">
        <v>1</v>
      </c>
    </row>
    <row r="53" spans="1:7" x14ac:dyDescent="0.35">
      <c r="A53" s="35" t="s">
        <v>143</v>
      </c>
      <c r="B53" s="17" t="s">
        <v>618</v>
      </c>
      <c r="C53" s="17" t="s">
        <v>99</v>
      </c>
      <c r="D53" s="17">
        <v>18</v>
      </c>
      <c r="E53" s="17">
        <v>6</v>
      </c>
      <c r="F53" s="35">
        <v>18</v>
      </c>
      <c r="G53" s="35">
        <v>6</v>
      </c>
    </row>
    <row r="54" spans="1:7" x14ac:dyDescent="0.35">
      <c r="A54" s="35" t="s">
        <v>143</v>
      </c>
      <c r="B54" s="17" t="s">
        <v>618</v>
      </c>
      <c r="C54" s="17" t="s">
        <v>83</v>
      </c>
      <c r="D54" s="17">
        <v>6</v>
      </c>
      <c r="E54" s="17">
        <v>1</v>
      </c>
      <c r="F54" s="35">
        <v>6</v>
      </c>
      <c r="G54" s="35">
        <v>1</v>
      </c>
    </row>
    <row r="55" spans="1:7" x14ac:dyDescent="0.35">
      <c r="A55" s="35" t="s">
        <v>143</v>
      </c>
      <c r="B55" s="17" t="s">
        <v>618</v>
      </c>
      <c r="C55" s="17" t="s">
        <v>242</v>
      </c>
      <c r="D55" s="17">
        <v>69</v>
      </c>
      <c r="E55" s="17">
        <v>17</v>
      </c>
      <c r="F55" s="35">
        <v>69</v>
      </c>
      <c r="G55" s="35">
        <v>17</v>
      </c>
    </row>
    <row r="56" spans="1:7" x14ac:dyDescent="0.35">
      <c r="A56" s="35" t="s">
        <v>143</v>
      </c>
      <c r="B56" s="17" t="s">
        <v>618</v>
      </c>
      <c r="C56" s="17" t="s">
        <v>627</v>
      </c>
      <c r="D56" s="17">
        <v>13</v>
      </c>
      <c r="E56" s="17">
        <v>3</v>
      </c>
      <c r="F56" s="35">
        <v>13</v>
      </c>
      <c r="G56" s="35">
        <v>3</v>
      </c>
    </row>
    <row r="57" spans="1:7" x14ac:dyDescent="0.35">
      <c r="A57" s="35" t="s">
        <v>143</v>
      </c>
      <c r="B57" s="17" t="s">
        <v>618</v>
      </c>
      <c r="C57" s="17" t="s">
        <v>81</v>
      </c>
      <c r="D57" s="17">
        <v>42</v>
      </c>
      <c r="E57" s="17">
        <v>14</v>
      </c>
      <c r="F57" s="35">
        <v>42</v>
      </c>
      <c r="G57" s="35">
        <v>14</v>
      </c>
    </row>
    <row r="58" spans="1:7" x14ac:dyDescent="0.35">
      <c r="A58" s="35" t="s">
        <v>143</v>
      </c>
      <c r="B58" s="17" t="s">
        <v>138</v>
      </c>
      <c r="C58" s="17" t="s">
        <v>93</v>
      </c>
      <c r="D58" s="17">
        <v>256</v>
      </c>
      <c r="E58" s="17">
        <v>54</v>
      </c>
      <c r="F58" s="35">
        <v>256</v>
      </c>
      <c r="G58" s="35">
        <v>54</v>
      </c>
    </row>
    <row r="59" spans="1:7" x14ac:dyDescent="0.35">
      <c r="A59" s="35" t="s">
        <v>143</v>
      </c>
      <c r="B59" s="17" t="s">
        <v>138</v>
      </c>
      <c r="C59" s="17" t="s">
        <v>231</v>
      </c>
      <c r="D59" s="17">
        <v>111</v>
      </c>
      <c r="E59" s="17">
        <v>37</v>
      </c>
      <c r="F59" s="35">
        <v>111</v>
      </c>
      <c r="G59" s="35">
        <v>37</v>
      </c>
    </row>
    <row r="60" spans="1:7" x14ac:dyDescent="0.35">
      <c r="A60" s="35" t="s">
        <v>143</v>
      </c>
      <c r="B60" s="17" t="s">
        <v>138</v>
      </c>
      <c r="C60" s="17" t="s">
        <v>13</v>
      </c>
      <c r="D60" s="17">
        <v>174</v>
      </c>
      <c r="E60" s="17">
        <v>56</v>
      </c>
      <c r="F60" s="35">
        <v>174</v>
      </c>
      <c r="G60" s="35">
        <v>56</v>
      </c>
    </row>
    <row r="61" spans="1:7" x14ac:dyDescent="0.35">
      <c r="A61" s="35" t="s">
        <v>143</v>
      </c>
      <c r="B61" s="17" t="s">
        <v>138</v>
      </c>
      <c r="C61" s="17" t="s">
        <v>237</v>
      </c>
      <c r="D61" s="17">
        <v>84</v>
      </c>
      <c r="E61" s="17">
        <v>28</v>
      </c>
      <c r="F61" s="35">
        <v>84</v>
      </c>
      <c r="G61" s="35">
        <v>28</v>
      </c>
    </row>
    <row r="62" spans="1:7" x14ac:dyDescent="0.35">
      <c r="A62" s="35" t="s">
        <v>143</v>
      </c>
      <c r="B62" s="17" t="s">
        <v>138</v>
      </c>
      <c r="C62" s="17" t="s">
        <v>186</v>
      </c>
      <c r="D62" s="17">
        <v>45</v>
      </c>
      <c r="E62" s="17">
        <v>15</v>
      </c>
      <c r="F62" s="35">
        <v>45</v>
      </c>
      <c r="G62" s="35">
        <v>15</v>
      </c>
    </row>
    <row r="63" spans="1:7" x14ac:dyDescent="0.35">
      <c r="A63" s="35" t="s">
        <v>143</v>
      </c>
      <c r="B63" s="17" t="s">
        <v>138</v>
      </c>
      <c r="C63" s="17" t="s">
        <v>229</v>
      </c>
      <c r="D63" s="17">
        <v>111</v>
      </c>
      <c r="E63" s="17">
        <v>31</v>
      </c>
      <c r="F63" s="35">
        <v>111</v>
      </c>
      <c r="G63" s="35">
        <v>31</v>
      </c>
    </row>
    <row r="64" spans="1:7" x14ac:dyDescent="0.35">
      <c r="A64" s="35" t="s">
        <v>143</v>
      </c>
      <c r="B64" s="17" t="s">
        <v>138</v>
      </c>
      <c r="C64" s="17" t="s">
        <v>392</v>
      </c>
      <c r="D64" s="17">
        <v>60</v>
      </c>
      <c r="E64" s="17">
        <v>20</v>
      </c>
      <c r="F64" s="35">
        <v>60</v>
      </c>
      <c r="G64" s="35">
        <v>20</v>
      </c>
    </row>
    <row r="65" spans="1:7" x14ac:dyDescent="0.35">
      <c r="A65" s="35" t="s">
        <v>143</v>
      </c>
      <c r="B65" s="17" t="s">
        <v>138</v>
      </c>
      <c r="C65" s="17" t="s">
        <v>11</v>
      </c>
      <c r="D65" s="17">
        <v>91</v>
      </c>
      <c r="E65" s="17">
        <v>30</v>
      </c>
      <c r="F65" s="35">
        <v>91</v>
      </c>
      <c r="G65" s="35">
        <v>30</v>
      </c>
    </row>
    <row r="66" spans="1:7" x14ac:dyDescent="0.35">
      <c r="A66" s="35" t="s">
        <v>143</v>
      </c>
      <c r="B66" s="17" t="s">
        <v>138</v>
      </c>
      <c r="C66" s="17" t="s">
        <v>112</v>
      </c>
      <c r="D66" s="17">
        <v>150</v>
      </c>
      <c r="E66" s="17">
        <v>48</v>
      </c>
      <c r="F66" s="35">
        <v>150</v>
      </c>
      <c r="G66" s="35">
        <v>48</v>
      </c>
    </row>
    <row r="67" spans="1:7" x14ac:dyDescent="0.35">
      <c r="A67" s="35" t="s">
        <v>253</v>
      </c>
      <c r="B67" s="17" t="s">
        <v>257</v>
      </c>
      <c r="C67" s="17" t="s">
        <v>245</v>
      </c>
      <c r="D67" s="17">
        <v>9</v>
      </c>
      <c r="E67" s="17">
        <v>3</v>
      </c>
      <c r="F67" s="35">
        <v>9</v>
      </c>
      <c r="G67" s="35">
        <v>3</v>
      </c>
    </row>
    <row r="68" spans="1:7" x14ac:dyDescent="0.35">
      <c r="A68" s="35" t="s">
        <v>253</v>
      </c>
      <c r="B68" s="17" t="s">
        <v>257</v>
      </c>
      <c r="C68" s="17" t="s">
        <v>246</v>
      </c>
      <c r="D68" s="17">
        <v>96</v>
      </c>
      <c r="E68" s="17">
        <v>29</v>
      </c>
      <c r="F68" s="35">
        <v>96</v>
      </c>
      <c r="G68" s="35">
        <v>29</v>
      </c>
    </row>
    <row r="69" spans="1:7" x14ac:dyDescent="0.35">
      <c r="A69" s="35" t="s">
        <v>253</v>
      </c>
      <c r="B69" s="17" t="s">
        <v>257</v>
      </c>
      <c r="C69" s="17" t="s">
        <v>297</v>
      </c>
      <c r="D69" s="17">
        <v>126</v>
      </c>
      <c r="E69" s="17">
        <v>41</v>
      </c>
      <c r="F69" s="35">
        <v>126</v>
      </c>
      <c r="G69" s="35">
        <v>41</v>
      </c>
    </row>
    <row r="70" spans="1:7" x14ac:dyDescent="0.35">
      <c r="A70" s="35" t="s">
        <v>253</v>
      </c>
      <c r="B70" s="17" t="s">
        <v>257</v>
      </c>
      <c r="C70" s="17" t="s">
        <v>313</v>
      </c>
      <c r="D70" s="17">
        <v>33</v>
      </c>
      <c r="E70" s="17">
        <v>11</v>
      </c>
      <c r="F70" s="35">
        <v>33</v>
      </c>
      <c r="G70" s="35">
        <v>11</v>
      </c>
    </row>
    <row r="71" spans="1:7" x14ac:dyDescent="0.35">
      <c r="A71" s="35" t="s">
        <v>253</v>
      </c>
      <c r="B71" s="17" t="s">
        <v>257</v>
      </c>
      <c r="C71" s="17" t="s">
        <v>322</v>
      </c>
      <c r="D71" s="17">
        <v>3</v>
      </c>
      <c r="E71" s="17">
        <v>1</v>
      </c>
      <c r="F71" s="35">
        <v>3</v>
      </c>
      <c r="G71" s="35">
        <v>1</v>
      </c>
    </row>
    <row r="72" spans="1:7" x14ac:dyDescent="0.35">
      <c r="A72" s="35" t="s">
        <v>253</v>
      </c>
      <c r="B72" s="17" t="s">
        <v>257</v>
      </c>
      <c r="C72" s="17" t="s">
        <v>247</v>
      </c>
      <c r="D72" s="17">
        <v>10</v>
      </c>
      <c r="E72" s="17">
        <v>3</v>
      </c>
      <c r="F72" s="35">
        <v>10</v>
      </c>
      <c r="G72" s="35">
        <v>3</v>
      </c>
    </row>
    <row r="73" spans="1:7" x14ac:dyDescent="0.35">
      <c r="A73" s="35" t="s">
        <v>253</v>
      </c>
      <c r="B73" s="17" t="s">
        <v>239</v>
      </c>
      <c r="C73" s="17" t="s">
        <v>304</v>
      </c>
      <c r="D73" s="17">
        <v>18</v>
      </c>
      <c r="E73" s="17">
        <v>4</v>
      </c>
      <c r="F73" s="35">
        <v>18</v>
      </c>
      <c r="G73" s="35">
        <v>4</v>
      </c>
    </row>
    <row r="74" spans="1:7" x14ac:dyDescent="0.35">
      <c r="A74" s="35" t="s">
        <v>253</v>
      </c>
      <c r="B74" s="17" t="s">
        <v>239</v>
      </c>
      <c r="C74" s="17" t="s">
        <v>346</v>
      </c>
      <c r="D74" s="17">
        <v>6</v>
      </c>
      <c r="E74" s="17">
        <v>2</v>
      </c>
      <c r="F74" s="35">
        <v>6</v>
      </c>
      <c r="G74" s="35">
        <v>2</v>
      </c>
    </row>
    <row r="75" spans="1:7" x14ac:dyDescent="0.35">
      <c r="A75" s="35" t="s">
        <v>253</v>
      </c>
      <c r="B75" s="17" t="s">
        <v>239</v>
      </c>
      <c r="C75" s="17" t="s">
        <v>417</v>
      </c>
      <c r="D75" s="17">
        <v>12</v>
      </c>
      <c r="E75" s="17">
        <v>4</v>
      </c>
      <c r="F75" s="35">
        <v>12</v>
      </c>
      <c r="G75" s="35">
        <v>4</v>
      </c>
    </row>
    <row r="76" spans="1:7" x14ac:dyDescent="0.35">
      <c r="A76" s="35" t="s">
        <v>147</v>
      </c>
      <c r="B76" s="17" t="s">
        <v>39</v>
      </c>
      <c r="C76" s="17" t="s">
        <v>82</v>
      </c>
      <c r="D76" s="17">
        <v>6</v>
      </c>
      <c r="E76" s="17">
        <v>1</v>
      </c>
      <c r="F76" s="35">
        <v>6</v>
      </c>
      <c r="G76" s="35">
        <v>1</v>
      </c>
    </row>
    <row r="77" spans="1:7" x14ac:dyDescent="0.35">
      <c r="A77" s="35" t="s">
        <v>147</v>
      </c>
      <c r="B77" s="17" t="s">
        <v>39</v>
      </c>
      <c r="C77" s="17" t="s">
        <v>86</v>
      </c>
      <c r="D77" s="17">
        <v>19</v>
      </c>
      <c r="E77" s="17">
        <v>5</v>
      </c>
      <c r="F77" s="35">
        <v>19</v>
      </c>
      <c r="G77" s="35">
        <v>5</v>
      </c>
    </row>
    <row r="78" spans="1:7" x14ac:dyDescent="0.35">
      <c r="A78" s="35" t="s">
        <v>147</v>
      </c>
      <c r="B78" s="17" t="s">
        <v>0</v>
      </c>
      <c r="C78" s="17" t="s">
        <v>194</v>
      </c>
      <c r="D78" s="17">
        <v>30</v>
      </c>
      <c r="E78" s="17">
        <v>10</v>
      </c>
      <c r="F78" s="35">
        <v>30</v>
      </c>
      <c r="G78" s="35">
        <v>10</v>
      </c>
    </row>
    <row r="79" spans="1:7" x14ac:dyDescent="0.35">
      <c r="A79" s="35" t="s">
        <v>147</v>
      </c>
      <c r="B79" s="17" t="s">
        <v>0</v>
      </c>
      <c r="C79" s="17" t="s">
        <v>179</v>
      </c>
      <c r="D79" s="17">
        <v>6</v>
      </c>
      <c r="E79" s="17">
        <v>1</v>
      </c>
      <c r="F79" s="35">
        <v>6</v>
      </c>
      <c r="G79" s="35">
        <v>1</v>
      </c>
    </row>
    <row r="80" spans="1:7" x14ac:dyDescent="0.35">
      <c r="A80" s="35" t="s">
        <v>147</v>
      </c>
      <c r="B80" s="17" t="s">
        <v>0</v>
      </c>
      <c r="C80" s="17" t="s">
        <v>95</v>
      </c>
      <c r="D80" s="17">
        <v>122</v>
      </c>
      <c r="E80" s="17">
        <v>39</v>
      </c>
      <c r="F80" s="35">
        <v>122</v>
      </c>
      <c r="G80" s="35">
        <v>39</v>
      </c>
    </row>
    <row r="81" spans="1:7" x14ac:dyDescent="0.35">
      <c r="A81" s="35" t="s">
        <v>147</v>
      </c>
      <c r="B81" s="17" t="s">
        <v>0</v>
      </c>
      <c r="C81" s="17" t="s">
        <v>307</v>
      </c>
      <c r="D81" s="17">
        <v>6</v>
      </c>
      <c r="E81" s="17">
        <v>2</v>
      </c>
      <c r="F81" s="35">
        <v>6</v>
      </c>
      <c r="G81" s="35">
        <v>2</v>
      </c>
    </row>
    <row r="82" spans="1:7" x14ac:dyDescent="0.35">
      <c r="A82" s="35" t="s">
        <v>147</v>
      </c>
      <c r="B82" s="17" t="s">
        <v>0</v>
      </c>
      <c r="C82" s="17" t="s">
        <v>407</v>
      </c>
      <c r="D82" s="17">
        <v>90</v>
      </c>
      <c r="E82" s="17">
        <v>30</v>
      </c>
      <c r="F82" s="35">
        <v>90</v>
      </c>
      <c r="G82" s="35">
        <v>30</v>
      </c>
    </row>
    <row r="83" spans="1:7" x14ac:dyDescent="0.35">
      <c r="A83" s="35" t="s">
        <v>147</v>
      </c>
      <c r="B83" s="17" t="s">
        <v>16</v>
      </c>
      <c r="C83" s="17" t="s">
        <v>116</v>
      </c>
      <c r="D83" s="17">
        <v>16</v>
      </c>
      <c r="E83" s="17">
        <v>4</v>
      </c>
      <c r="F83" s="35">
        <v>16</v>
      </c>
      <c r="G83" s="35">
        <v>4</v>
      </c>
    </row>
    <row r="84" spans="1:7" x14ac:dyDescent="0.35">
      <c r="A84" s="35" t="s">
        <v>147</v>
      </c>
      <c r="B84" s="17" t="s">
        <v>16</v>
      </c>
      <c r="C84" s="17" t="s">
        <v>23</v>
      </c>
      <c r="D84" s="17">
        <v>21</v>
      </c>
      <c r="E84" s="17">
        <v>5</v>
      </c>
      <c r="F84" s="35">
        <v>21</v>
      </c>
      <c r="G84" s="35">
        <v>5</v>
      </c>
    </row>
    <row r="85" spans="1:7" x14ac:dyDescent="0.35">
      <c r="A85" s="35" t="s">
        <v>147</v>
      </c>
      <c r="B85" s="17" t="s">
        <v>16</v>
      </c>
      <c r="C85" s="17" t="s">
        <v>347</v>
      </c>
      <c r="D85" s="17">
        <v>98</v>
      </c>
      <c r="E85" s="17">
        <v>31</v>
      </c>
      <c r="F85" s="35">
        <v>98</v>
      </c>
      <c r="G85" s="35">
        <v>31</v>
      </c>
    </row>
    <row r="86" spans="1:7" x14ac:dyDescent="0.35">
      <c r="A86" s="35" t="s">
        <v>147</v>
      </c>
      <c r="B86" s="17" t="s">
        <v>16</v>
      </c>
      <c r="C86" s="17" t="s">
        <v>372</v>
      </c>
      <c r="D86" s="17">
        <v>6</v>
      </c>
      <c r="E86" s="17">
        <v>2</v>
      </c>
      <c r="F86" s="35">
        <v>6</v>
      </c>
      <c r="G86" s="35">
        <v>2</v>
      </c>
    </row>
    <row r="87" spans="1:7" x14ac:dyDescent="0.35">
      <c r="A87" s="35" t="s">
        <v>147</v>
      </c>
      <c r="B87" s="17" t="s">
        <v>16</v>
      </c>
      <c r="C87" s="17" t="s">
        <v>323</v>
      </c>
      <c r="D87" s="17">
        <v>9</v>
      </c>
      <c r="E87" s="17">
        <v>3</v>
      </c>
      <c r="F87" s="35">
        <v>9</v>
      </c>
      <c r="G87" s="35">
        <v>3</v>
      </c>
    </row>
    <row r="88" spans="1:7" x14ac:dyDescent="0.35">
      <c r="A88" s="35" t="s">
        <v>204</v>
      </c>
      <c r="B88" s="17" t="s">
        <v>136</v>
      </c>
      <c r="C88" s="17" t="s">
        <v>298</v>
      </c>
      <c r="D88" s="17">
        <v>16</v>
      </c>
      <c r="E88" s="17">
        <v>5</v>
      </c>
      <c r="F88" s="35">
        <v>16</v>
      </c>
      <c r="G88" s="35">
        <v>5</v>
      </c>
    </row>
    <row r="89" spans="1:7" x14ac:dyDescent="0.35">
      <c r="A89" s="35" t="s">
        <v>204</v>
      </c>
      <c r="B89" s="17" t="s">
        <v>136</v>
      </c>
      <c r="C89" s="17" t="s">
        <v>299</v>
      </c>
      <c r="D89" s="17">
        <v>6</v>
      </c>
      <c r="E89" s="17">
        <v>2</v>
      </c>
      <c r="F89" s="35">
        <v>6</v>
      </c>
      <c r="G89" s="35">
        <v>2</v>
      </c>
    </row>
    <row r="90" spans="1:7" x14ac:dyDescent="0.35">
      <c r="A90" s="35" t="s">
        <v>204</v>
      </c>
      <c r="B90" s="17" t="s">
        <v>136</v>
      </c>
      <c r="C90" s="17" t="s">
        <v>136</v>
      </c>
      <c r="D90" s="17">
        <v>182</v>
      </c>
      <c r="E90" s="17">
        <v>1</v>
      </c>
      <c r="F90" s="35">
        <v>182</v>
      </c>
      <c r="G90" s="35">
        <v>1</v>
      </c>
    </row>
    <row r="91" spans="1:7" x14ac:dyDescent="0.35">
      <c r="A91" s="35" t="s">
        <v>204</v>
      </c>
      <c r="B91" s="17" t="s">
        <v>136</v>
      </c>
      <c r="C91" s="17" t="s">
        <v>189</v>
      </c>
      <c r="D91" s="17">
        <v>3</v>
      </c>
      <c r="E91" s="17">
        <v>1</v>
      </c>
      <c r="F91" s="35">
        <v>3</v>
      </c>
      <c r="G91" s="35">
        <v>1</v>
      </c>
    </row>
    <row r="92" spans="1:7" x14ac:dyDescent="0.35">
      <c r="A92" s="35" t="s">
        <v>204</v>
      </c>
      <c r="B92" s="17" t="s">
        <v>136</v>
      </c>
      <c r="C92" s="17" t="s">
        <v>406</v>
      </c>
      <c r="D92" s="17">
        <v>37</v>
      </c>
      <c r="E92" s="17">
        <v>5</v>
      </c>
      <c r="F92" s="35">
        <v>37</v>
      </c>
      <c r="G92" s="35">
        <v>5</v>
      </c>
    </row>
    <row r="93" spans="1:7" x14ac:dyDescent="0.35">
      <c r="A93" s="35" t="s">
        <v>204</v>
      </c>
      <c r="B93" s="17" t="s">
        <v>136</v>
      </c>
      <c r="C93" s="17" t="s">
        <v>232</v>
      </c>
      <c r="D93" s="17">
        <v>6</v>
      </c>
      <c r="E93" s="17">
        <v>1</v>
      </c>
      <c r="F93" s="35">
        <v>6</v>
      </c>
      <c r="G93" s="35">
        <v>1</v>
      </c>
    </row>
    <row r="94" spans="1:7" x14ac:dyDescent="0.35">
      <c r="A94" s="35" t="s">
        <v>204</v>
      </c>
      <c r="B94" s="17" t="s">
        <v>136</v>
      </c>
      <c r="C94" s="17" t="s">
        <v>403</v>
      </c>
      <c r="D94" s="17">
        <v>3</v>
      </c>
      <c r="E94" s="17">
        <v>1</v>
      </c>
      <c r="F94" s="35">
        <v>3</v>
      </c>
      <c r="G94" s="35">
        <v>1</v>
      </c>
    </row>
    <row r="95" spans="1:7" x14ac:dyDescent="0.35">
      <c r="A95" s="35" t="s">
        <v>204</v>
      </c>
      <c r="B95" s="17" t="s">
        <v>136</v>
      </c>
      <c r="C95" s="17" t="s">
        <v>701</v>
      </c>
      <c r="D95" s="17">
        <v>9</v>
      </c>
      <c r="E95" s="17">
        <v>3</v>
      </c>
      <c r="F95" s="35">
        <v>9</v>
      </c>
      <c r="G95" s="35">
        <v>3</v>
      </c>
    </row>
    <row r="96" spans="1:7" x14ac:dyDescent="0.35">
      <c r="A96" s="35" t="s">
        <v>204</v>
      </c>
      <c r="B96" s="17" t="s">
        <v>136</v>
      </c>
      <c r="C96" s="17" t="s">
        <v>301</v>
      </c>
      <c r="D96" s="17">
        <v>111</v>
      </c>
      <c r="E96" s="17">
        <v>36</v>
      </c>
      <c r="F96" s="35">
        <v>111</v>
      </c>
      <c r="G96" s="35">
        <v>36</v>
      </c>
    </row>
    <row r="97" spans="1:7" x14ac:dyDescent="0.35">
      <c r="A97" s="35" t="s">
        <v>204</v>
      </c>
      <c r="B97" s="17" t="s">
        <v>139</v>
      </c>
      <c r="C97" s="17" t="s">
        <v>402</v>
      </c>
      <c r="D97" s="17">
        <v>12</v>
      </c>
      <c r="E97" s="17">
        <v>1</v>
      </c>
      <c r="F97" s="35">
        <v>12</v>
      </c>
      <c r="G97" s="35">
        <v>1</v>
      </c>
    </row>
    <row r="98" spans="1:7" x14ac:dyDescent="0.35">
      <c r="A98" s="35" t="s">
        <v>204</v>
      </c>
      <c r="B98" s="17" t="s">
        <v>139</v>
      </c>
      <c r="C98" s="17" t="s">
        <v>218</v>
      </c>
      <c r="D98" s="17">
        <v>3</v>
      </c>
      <c r="E98" s="17">
        <v>1</v>
      </c>
      <c r="F98" s="35">
        <v>3</v>
      </c>
      <c r="G98" s="35">
        <v>1</v>
      </c>
    </row>
    <row r="99" spans="1:7" x14ac:dyDescent="0.35">
      <c r="A99" s="35" t="s">
        <v>204</v>
      </c>
      <c r="B99" s="17" t="s">
        <v>139</v>
      </c>
      <c r="C99" s="17" t="s">
        <v>635</v>
      </c>
      <c r="D99" s="17">
        <v>9</v>
      </c>
      <c r="E99" s="17">
        <v>2</v>
      </c>
      <c r="F99" s="35">
        <v>9</v>
      </c>
      <c r="G99" s="35">
        <v>2</v>
      </c>
    </row>
    <row r="100" spans="1:7" x14ac:dyDescent="0.35">
      <c r="A100" s="35" t="s">
        <v>204</v>
      </c>
      <c r="B100" s="17" t="s">
        <v>139</v>
      </c>
      <c r="C100" s="17" t="s">
        <v>219</v>
      </c>
      <c r="D100" s="17">
        <v>3</v>
      </c>
      <c r="E100" s="17">
        <v>1</v>
      </c>
      <c r="F100" s="35">
        <v>3</v>
      </c>
      <c r="G100" s="35">
        <v>1</v>
      </c>
    </row>
    <row r="101" spans="1:7" x14ac:dyDescent="0.35">
      <c r="A101" s="35" t="s">
        <v>204</v>
      </c>
      <c r="B101" s="17" t="s">
        <v>139</v>
      </c>
      <c r="C101" s="17" t="s">
        <v>400</v>
      </c>
      <c r="D101" s="17">
        <v>25</v>
      </c>
      <c r="E101" s="17">
        <v>6</v>
      </c>
      <c r="F101" s="35">
        <v>25</v>
      </c>
      <c r="G101" s="35">
        <v>6</v>
      </c>
    </row>
    <row r="102" spans="1:7" x14ac:dyDescent="0.35">
      <c r="A102" s="35" t="s">
        <v>204</v>
      </c>
      <c r="B102" s="17" t="s">
        <v>139</v>
      </c>
      <c r="C102" s="17" t="s">
        <v>190</v>
      </c>
      <c r="D102" s="17">
        <v>105</v>
      </c>
      <c r="E102" s="17">
        <v>34</v>
      </c>
      <c r="F102" s="35">
        <v>105</v>
      </c>
      <c r="G102" s="35">
        <v>34</v>
      </c>
    </row>
    <row r="103" spans="1:7" x14ac:dyDescent="0.35">
      <c r="A103" s="35" t="s">
        <v>204</v>
      </c>
      <c r="B103" s="17" t="s">
        <v>139</v>
      </c>
      <c r="C103" s="17" t="s">
        <v>220</v>
      </c>
      <c r="D103" s="17">
        <v>3</v>
      </c>
      <c r="E103" s="17">
        <v>1</v>
      </c>
      <c r="F103" s="35">
        <v>3</v>
      </c>
      <c r="G103" s="35">
        <v>1</v>
      </c>
    </row>
    <row r="104" spans="1:7" x14ac:dyDescent="0.35">
      <c r="A104" s="35" t="s">
        <v>204</v>
      </c>
      <c r="B104" s="17" t="s">
        <v>139</v>
      </c>
      <c r="C104" s="17" t="s">
        <v>197</v>
      </c>
      <c r="D104" s="17">
        <v>6</v>
      </c>
      <c r="E104" s="17">
        <v>1</v>
      </c>
      <c r="F104" s="35">
        <v>6</v>
      </c>
      <c r="G104" s="35">
        <v>1</v>
      </c>
    </row>
    <row r="105" spans="1:7" x14ac:dyDescent="0.35">
      <c r="A105" s="35" t="s">
        <v>204</v>
      </c>
      <c r="B105" s="17" t="s">
        <v>139</v>
      </c>
      <c r="C105" s="17" t="s">
        <v>320</v>
      </c>
      <c r="D105" s="17">
        <v>6</v>
      </c>
      <c r="E105" s="17">
        <v>2</v>
      </c>
      <c r="F105" s="35">
        <v>6</v>
      </c>
      <c r="G105" s="35">
        <v>2</v>
      </c>
    </row>
    <row r="106" spans="1:7" x14ac:dyDescent="0.35">
      <c r="A106" s="35" t="s">
        <v>204</v>
      </c>
      <c r="B106" s="17" t="s">
        <v>139</v>
      </c>
      <c r="C106" s="17" t="s">
        <v>221</v>
      </c>
      <c r="D106" s="17">
        <v>3</v>
      </c>
      <c r="E106" s="17">
        <v>1</v>
      </c>
      <c r="F106" s="35">
        <v>3</v>
      </c>
      <c r="G106" s="35">
        <v>1</v>
      </c>
    </row>
    <row r="107" spans="1:7" x14ac:dyDescent="0.35">
      <c r="A107" s="35" t="s">
        <v>204</v>
      </c>
      <c r="B107" s="17" t="s">
        <v>139</v>
      </c>
      <c r="C107" s="17" t="s">
        <v>193</v>
      </c>
      <c r="D107" s="17">
        <v>9</v>
      </c>
      <c r="E107" s="17">
        <v>3</v>
      </c>
      <c r="F107" s="35">
        <v>9</v>
      </c>
      <c r="G107" s="35">
        <v>3</v>
      </c>
    </row>
    <row r="108" spans="1:7" x14ac:dyDescent="0.35">
      <c r="A108" s="35" t="s">
        <v>150</v>
      </c>
      <c r="B108" s="17" t="s">
        <v>66</v>
      </c>
      <c r="C108" s="17" t="s">
        <v>109</v>
      </c>
      <c r="D108" s="17">
        <v>6</v>
      </c>
      <c r="E108" s="17">
        <v>1</v>
      </c>
      <c r="F108" s="35">
        <v>6</v>
      </c>
      <c r="G108" s="35">
        <v>1</v>
      </c>
    </row>
    <row r="109" spans="1:7" x14ac:dyDescent="0.35">
      <c r="A109" s="35" t="s">
        <v>150</v>
      </c>
      <c r="B109" s="17" t="s">
        <v>66</v>
      </c>
      <c r="C109" s="17" t="s">
        <v>96</v>
      </c>
      <c r="D109" s="17">
        <v>6</v>
      </c>
      <c r="E109" s="17">
        <v>2</v>
      </c>
      <c r="F109" s="35">
        <v>6</v>
      </c>
      <c r="G109" s="35">
        <v>2</v>
      </c>
    </row>
    <row r="110" spans="1:7" x14ac:dyDescent="0.35">
      <c r="A110" s="35" t="s">
        <v>150</v>
      </c>
      <c r="B110" s="17" t="s">
        <v>66</v>
      </c>
      <c r="C110" s="17" t="s">
        <v>105</v>
      </c>
      <c r="D110" s="17">
        <v>51</v>
      </c>
      <c r="E110" s="17">
        <v>17</v>
      </c>
      <c r="F110" s="35">
        <v>51</v>
      </c>
      <c r="G110" s="35">
        <v>17</v>
      </c>
    </row>
    <row r="111" spans="1:7" x14ac:dyDescent="0.35">
      <c r="A111" s="35" t="s">
        <v>150</v>
      </c>
      <c r="B111" s="17" t="s">
        <v>35</v>
      </c>
      <c r="C111" s="17" t="s">
        <v>312</v>
      </c>
      <c r="D111" s="17">
        <v>6</v>
      </c>
      <c r="E111" s="17">
        <v>1</v>
      </c>
      <c r="F111" s="35">
        <v>6</v>
      </c>
      <c r="G111" s="35">
        <v>1</v>
      </c>
    </row>
    <row r="112" spans="1:7" x14ac:dyDescent="0.35">
      <c r="A112" s="35" t="s">
        <v>150</v>
      </c>
      <c r="B112" s="17" t="s">
        <v>35</v>
      </c>
      <c r="C112" s="17" t="s">
        <v>308</v>
      </c>
      <c r="D112" s="17">
        <v>29</v>
      </c>
      <c r="E112" s="17">
        <v>6</v>
      </c>
      <c r="F112" s="35">
        <v>29</v>
      </c>
      <c r="G112" s="35">
        <v>6</v>
      </c>
    </row>
    <row r="113" spans="1:7" x14ac:dyDescent="0.35">
      <c r="A113" s="35" t="s">
        <v>150</v>
      </c>
      <c r="B113" s="17" t="s">
        <v>35</v>
      </c>
      <c r="C113" s="17" t="s">
        <v>34</v>
      </c>
      <c r="D113" s="17">
        <v>7</v>
      </c>
      <c r="E113" s="17">
        <v>2</v>
      </c>
      <c r="F113" s="35">
        <v>7</v>
      </c>
      <c r="G113" s="35">
        <v>2</v>
      </c>
    </row>
    <row r="114" spans="1:7" x14ac:dyDescent="0.35">
      <c r="A114" s="35" t="s">
        <v>150</v>
      </c>
      <c r="B114" s="17" t="s">
        <v>54</v>
      </c>
      <c r="C114" s="17" t="s">
        <v>6</v>
      </c>
      <c r="D114" s="17">
        <v>143</v>
      </c>
      <c r="E114" s="17">
        <v>39</v>
      </c>
      <c r="F114" s="35">
        <v>143</v>
      </c>
      <c r="G114" s="35">
        <v>39</v>
      </c>
    </row>
    <row r="115" spans="1:7" x14ac:dyDescent="0.35">
      <c r="A115" s="35" t="s">
        <v>150</v>
      </c>
      <c r="B115" s="17" t="s">
        <v>54</v>
      </c>
      <c r="C115" s="17" t="s">
        <v>90</v>
      </c>
      <c r="D115" s="17">
        <v>165</v>
      </c>
      <c r="E115" s="17">
        <v>41</v>
      </c>
      <c r="F115" s="35">
        <v>165</v>
      </c>
      <c r="G115" s="35">
        <v>41</v>
      </c>
    </row>
    <row r="116" spans="1:7" x14ac:dyDescent="0.35">
      <c r="A116" s="35" t="s">
        <v>150</v>
      </c>
      <c r="B116" s="17" t="s">
        <v>54</v>
      </c>
      <c r="C116" s="17" t="s">
        <v>3</v>
      </c>
      <c r="D116" s="17">
        <v>168</v>
      </c>
      <c r="E116" s="17">
        <v>30</v>
      </c>
      <c r="F116" s="35">
        <v>168</v>
      </c>
      <c r="G116" s="35">
        <v>30</v>
      </c>
    </row>
    <row r="117" spans="1:7" x14ac:dyDescent="0.35">
      <c r="A117" s="35" t="s">
        <v>150</v>
      </c>
      <c r="B117" s="17" t="s">
        <v>54</v>
      </c>
      <c r="C117" s="17" t="s">
        <v>5</v>
      </c>
      <c r="D117" s="17">
        <v>18</v>
      </c>
      <c r="E117" s="17">
        <v>6</v>
      </c>
      <c r="F117" s="35">
        <v>18</v>
      </c>
      <c r="G117" s="35">
        <v>6</v>
      </c>
    </row>
    <row r="118" spans="1:7" x14ac:dyDescent="0.35">
      <c r="A118" s="35" t="s">
        <v>150</v>
      </c>
      <c r="B118" s="17" t="s">
        <v>54</v>
      </c>
      <c r="C118" s="17" t="s">
        <v>7</v>
      </c>
      <c r="D118" s="17">
        <v>77</v>
      </c>
      <c r="E118" s="17">
        <v>22</v>
      </c>
      <c r="F118" s="35">
        <v>77</v>
      </c>
      <c r="G118" s="35">
        <v>22</v>
      </c>
    </row>
    <row r="119" spans="1:7" x14ac:dyDescent="0.35">
      <c r="A119" s="35" t="s">
        <v>44</v>
      </c>
      <c r="B119" s="35"/>
      <c r="C119" s="35"/>
      <c r="D119" s="17">
        <v>3424</v>
      </c>
      <c r="E119" s="17">
        <v>928</v>
      </c>
      <c r="F119" s="35">
        <v>3424</v>
      </c>
      <c r="G119" s="35">
        <v>928</v>
      </c>
    </row>
  </sheetData>
  <mergeCells count="2">
    <mergeCell ref="C1:E1"/>
    <mergeCell ref="N19:R19"/>
  </mergeCells>
  <conditionalFormatting pivot="1" sqref="I6:I8 I13:I18 I22:I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D91D-2098-4EDA-85B7-7BC5CBB36AEE}">
  <sheetPr>
    <tabColor theme="2" tint="-0.499984740745262"/>
  </sheetPr>
  <dimension ref="A3:E22"/>
  <sheetViews>
    <sheetView workbookViewId="0">
      <selection activeCell="G13" sqref="G13"/>
    </sheetView>
  </sheetViews>
  <sheetFormatPr defaultRowHeight="14.5" x14ac:dyDescent="0.35"/>
  <cols>
    <col min="1" max="1" width="18.26953125" bestFit="1" customWidth="1"/>
    <col min="2" max="2" width="7.453125" bestFit="1" customWidth="1"/>
    <col min="3" max="3" width="8.81640625" bestFit="1" customWidth="1"/>
    <col min="4" max="4" width="11.81640625" bestFit="1" customWidth="1"/>
    <col min="5" max="5" width="16.7265625" bestFit="1" customWidth="1"/>
  </cols>
  <sheetData>
    <row r="3" spans="1:5" x14ac:dyDescent="0.35">
      <c r="A3" s="28" t="s">
        <v>121</v>
      </c>
      <c r="B3" s="3" t="s">
        <v>754</v>
      </c>
      <c r="C3" s="3" t="s">
        <v>250</v>
      </c>
      <c r="D3" s="29" t="s">
        <v>248</v>
      </c>
      <c r="E3" s="29" t="s">
        <v>249</v>
      </c>
    </row>
    <row r="4" spans="1:5" x14ac:dyDescent="0.35">
      <c r="A4" s="3" t="s">
        <v>2</v>
      </c>
      <c r="B4" s="239">
        <v>779</v>
      </c>
      <c r="C4" s="239">
        <v>912</v>
      </c>
      <c r="D4" s="3">
        <v>6785</v>
      </c>
      <c r="E4" s="2">
        <f>B4/D4</f>
        <v>0.11481208548268239</v>
      </c>
    </row>
    <row r="5" spans="1:5" x14ac:dyDescent="0.35">
      <c r="A5" s="3" t="s">
        <v>8</v>
      </c>
      <c r="B5" s="239">
        <v>261</v>
      </c>
      <c r="C5" s="239">
        <v>269</v>
      </c>
      <c r="D5" s="3">
        <v>1011</v>
      </c>
      <c r="E5" s="2">
        <f t="shared" ref="E5:E22" si="0">B5/D5</f>
        <v>0.25816023738872401</v>
      </c>
    </row>
    <row r="6" spans="1:5" x14ac:dyDescent="0.35">
      <c r="A6" s="3" t="s">
        <v>37</v>
      </c>
      <c r="B6" s="239">
        <v>693</v>
      </c>
      <c r="C6" s="239">
        <v>919</v>
      </c>
      <c r="D6" s="3">
        <v>4317</v>
      </c>
      <c r="E6" s="2">
        <f t="shared" si="0"/>
        <v>0.16052814454482278</v>
      </c>
    </row>
    <row r="7" spans="1:5" x14ac:dyDescent="0.35">
      <c r="A7" s="3" t="s">
        <v>39</v>
      </c>
      <c r="B7" s="239">
        <v>677</v>
      </c>
      <c r="C7" s="239">
        <v>826</v>
      </c>
      <c r="D7" s="3">
        <v>4222</v>
      </c>
      <c r="E7" s="2">
        <f t="shared" si="0"/>
        <v>0.16035054476551397</v>
      </c>
    </row>
    <row r="8" spans="1:5" x14ac:dyDescent="0.35">
      <c r="A8" s="3" t="s">
        <v>85</v>
      </c>
      <c r="B8" s="239">
        <v>54</v>
      </c>
      <c r="C8" s="239">
        <v>57</v>
      </c>
      <c r="D8" s="3">
        <v>719</v>
      </c>
      <c r="E8" s="2">
        <f t="shared" si="0"/>
        <v>7.5104311543810851E-2</v>
      </c>
    </row>
    <row r="9" spans="1:5" x14ac:dyDescent="0.35">
      <c r="A9" s="3" t="s">
        <v>40</v>
      </c>
      <c r="B9" s="239">
        <v>432</v>
      </c>
      <c r="C9" s="239">
        <v>582</v>
      </c>
      <c r="D9" s="3">
        <v>1758</v>
      </c>
      <c r="E9" s="2">
        <f t="shared" si="0"/>
        <v>0.24573378839590443</v>
      </c>
    </row>
    <row r="10" spans="1:5" x14ac:dyDescent="0.35">
      <c r="A10" s="3" t="s">
        <v>38</v>
      </c>
      <c r="B10" s="239">
        <v>795</v>
      </c>
      <c r="C10" s="239">
        <v>965</v>
      </c>
      <c r="D10" s="3">
        <v>4157</v>
      </c>
      <c r="E10" s="2">
        <f t="shared" si="0"/>
        <v>0.19124368535001202</v>
      </c>
    </row>
    <row r="11" spans="1:5" x14ac:dyDescent="0.35">
      <c r="A11" s="3" t="s">
        <v>43</v>
      </c>
      <c r="B11" s="239">
        <v>593</v>
      </c>
      <c r="C11" s="239">
        <v>661</v>
      </c>
      <c r="D11" s="3">
        <v>4759</v>
      </c>
      <c r="E11" s="2">
        <f t="shared" si="0"/>
        <v>0.1246060096658962</v>
      </c>
    </row>
    <row r="12" spans="1:5" x14ac:dyDescent="0.35">
      <c r="A12" s="3" t="s">
        <v>66</v>
      </c>
      <c r="B12" s="239">
        <v>1320</v>
      </c>
      <c r="C12" s="239">
        <v>1696</v>
      </c>
      <c r="D12" s="3">
        <v>5416</v>
      </c>
      <c r="E12" s="2">
        <f t="shared" si="0"/>
        <v>0.24372230428360414</v>
      </c>
    </row>
    <row r="13" spans="1:5" x14ac:dyDescent="0.35">
      <c r="A13" s="3" t="s">
        <v>35</v>
      </c>
      <c r="B13" s="239">
        <v>57</v>
      </c>
      <c r="C13" s="239">
        <v>65</v>
      </c>
      <c r="D13" s="3">
        <v>1077</v>
      </c>
      <c r="E13" s="2">
        <f t="shared" si="0"/>
        <v>5.2924791086350974E-2</v>
      </c>
    </row>
    <row r="14" spans="1:5" x14ac:dyDescent="0.35">
      <c r="A14" s="3" t="s">
        <v>41</v>
      </c>
      <c r="B14" s="239">
        <v>903</v>
      </c>
      <c r="C14" s="239">
        <v>1034</v>
      </c>
      <c r="D14" s="3">
        <v>5832</v>
      </c>
      <c r="E14" s="2">
        <f t="shared" si="0"/>
        <v>0.15483539094650206</v>
      </c>
    </row>
    <row r="15" spans="1:5" x14ac:dyDescent="0.35">
      <c r="A15" s="3" t="s">
        <v>15</v>
      </c>
      <c r="B15" s="239">
        <v>1070</v>
      </c>
      <c r="C15" s="239">
        <v>1233</v>
      </c>
      <c r="D15" s="3">
        <v>6538</v>
      </c>
      <c r="E15" s="2">
        <f t="shared" si="0"/>
        <v>0.16365861119608444</v>
      </c>
    </row>
    <row r="16" spans="1:5" x14ac:dyDescent="0.35">
      <c r="A16" s="3" t="s">
        <v>205</v>
      </c>
      <c r="B16" s="239">
        <v>319</v>
      </c>
      <c r="C16" s="239">
        <v>332</v>
      </c>
      <c r="D16" s="3">
        <v>2621</v>
      </c>
      <c r="E16" s="2">
        <f t="shared" si="0"/>
        <v>0.12170927127050744</v>
      </c>
    </row>
    <row r="17" spans="1:5" x14ac:dyDescent="0.35">
      <c r="A17" s="3" t="s">
        <v>207</v>
      </c>
      <c r="B17" s="239">
        <v>113</v>
      </c>
      <c r="C17" s="239">
        <v>124</v>
      </c>
      <c r="D17" s="3">
        <v>1277</v>
      </c>
      <c r="E17" s="2">
        <f t="shared" si="0"/>
        <v>8.848864526233359E-2</v>
      </c>
    </row>
    <row r="18" spans="1:5" x14ac:dyDescent="0.35">
      <c r="A18" s="3" t="s">
        <v>181</v>
      </c>
      <c r="B18" s="239">
        <v>152</v>
      </c>
      <c r="C18" s="239">
        <v>218</v>
      </c>
      <c r="D18" s="3">
        <v>3253</v>
      </c>
      <c r="E18" s="2">
        <f t="shared" si="0"/>
        <v>4.6726098985551801E-2</v>
      </c>
    </row>
    <row r="19" spans="1:5" x14ac:dyDescent="0.35">
      <c r="A19" s="3" t="s">
        <v>42</v>
      </c>
      <c r="B19" s="239">
        <v>715</v>
      </c>
      <c r="C19" s="239">
        <v>943</v>
      </c>
      <c r="D19" s="3">
        <v>5967</v>
      </c>
      <c r="E19" s="2">
        <f t="shared" si="0"/>
        <v>0.11982570806100218</v>
      </c>
    </row>
    <row r="20" spans="1:5" x14ac:dyDescent="0.35">
      <c r="A20" s="3" t="s">
        <v>98</v>
      </c>
      <c r="B20" s="239">
        <v>126</v>
      </c>
      <c r="C20" s="239">
        <v>155</v>
      </c>
      <c r="D20" s="3">
        <v>838</v>
      </c>
      <c r="E20" s="2">
        <f t="shared" si="0"/>
        <v>0.15035799522673032</v>
      </c>
    </row>
    <row r="21" spans="1:5" x14ac:dyDescent="0.35">
      <c r="A21" s="3" t="s">
        <v>203</v>
      </c>
      <c r="B21" s="239">
        <v>67</v>
      </c>
      <c r="C21" s="239">
        <v>73</v>
      </c>
      <c r="D21" s="3">
        <v>496</v>
      </c>
      <c r="E21" s="2">
        <f t="shared" si="0"/>
        <v>0.13508064516129031</v>
      </c>
    </row>
    <row r="22" spans="1:5" x14ac:dyDescent="0.35">
      <c r="A22" s="3" t="s">
        <v>44</v>
      </c>
      <c r="B22" s="239">
        <v>9126</v>
      </c>
      <c r="C22" s="239">
        <v>11064</v>
      </c>
      <c r="D22" s="29">
        <v>61043</v>
      </c>
      <c r="E22" s="39">
        <f t="shared" si="0"/>
        <v>0.14950117130547319</v>
      </c>
    </row>
  </sheetData>
  <conditionalFormatting sqref="E4:E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F504B-59C8-4A29-8B43-2D4743F6F64E}">
  <dimension ref="A1:CM256"/>
  <sheetViews>
    <sheetView topLeftCell="BU1" zoomScale="90" zoomScaleNormal="90" workbookViewId="0">
      <selection activeCell="BY17" sqref="BY17"/>
    </sheetView>
  </sheetViews>
  <sheetFormatPr defaultColWidth="10.453125" defaultRowHeight="14.5" x14ac:dyDescent="0.35"/>
  <cols>
    <col min="1" max="1" width="17.7265625" style="5" bestFit="1" customWidth="1"/>
    <col min="2" max="2" width="28.36328125" style="5" bestFit="1" customWidth="1"/>
    <col min="3" max="8" width="15.90625" style="5" bestFit="1" customWidth="1"/>
    <col min="9" max="9" width="17.7265625" style="5" bestFit="1" customWidth="1"/>
    <col min="10" max="10" width="14.26953125" style="5" bestFit="1" customWidth="1"/>
    <col min="11" max="24" width="15.90625" style="5" bestFit="1" customWidth="1"/>
    <col min="25" max="25" width="24.36328125" style="5" bestFit="1" customWidth="1"/>
    <col min="26" max="28" width="15.90625" style="5" bestFit="1" customWidth="1"/>
    <col min="29" max="29" width="11" style="5" bestFit="1" customWidth="1"/>
    <col min="30" max="32" width="10.453125" style="5"/>
    <col min="33" max="33" width="25.81640625" style="5" bestFit="1" customWidth="1"/>
    <col min="34" max="42" width="20" style="5" bestFit="1" customWidth="1"/>
    <col min="43" max="43" width="11" style="5" bestFit="1" customWidth="1"/>
    <col min="44" max="48" width="10.453125" style="5"/>
    <col min="49" max="49" width="27.54296875" style="5" bestFit="1" customWidth="1"/>
    <col min="50" max="50" width="38.1796875" style="5" bestFit="1" customWidth="1"/>
    <col min="51" max="51" width="14.26953125" style="5" bestFit="1" customWidth="1"/>
    <col min="52" max="55" width="10.453125" style="5"/>
    <col min="56" max="56" width="6.81640625" style="5" bestFit="1" customWidth="1"/>
    <col min="57" max="57" width="13.7265625" style="5" bestFit="1" customWidth="1"/>
    <col min="58" max="58" width="44.08984375" style="5" bestFit="1" customWidth="1"/>
    <col min="59" max="59" width="24.36328125" style="5" bestFit="1" customWidth="1"/>
    <col min="60" max="60" width="14.26953125" style="5" bestFit="1" customWidth="1"/>
    <col min="61" max="67" width="10.453125" style="5"/>
    <col min="68" max="68" width="13.7265625" style="5" bestFit="1" customWidth="1"/>
    <col min="69" max="69" width="28.36328125" style="5" bestFit="1" customWidth="1"/>
    <col min="70" max="70" width="23.81640625" style="5" bestFit="1" customWidth="1"/>
    <col min="71" max="71" width="14.26953125" style="5" bestFit="1" customWidth="1"/>
    <col min="72" max="78" width="10.453125" style="5"/>
    <col min="79" max="79" width="17.7265625" style="5" bestFit="1" customWidth="1"/>
    <col min="80" max="80" width="44.08984375" style="5" bestFit="1" customWidth="1"/>
    <col min="81" max="81" width="14.26953125" style="5" bestFit="1" customWidth="1"/>
    <col min="82" max="88" width="10.453125" style="5"/>
    <col min="89" max="89" width="17.7265625" style="5" bestFit="1" customWidth="1"/>
    <col min="90" max="90" width="19.54296875" style="5" bestFit="1" customWidth="1"/>
    <col min="91" max="91" width="14.26953125" style="5" bestFit="1" customWidth="1"/>
    <col min="92" max="16384" width="10.453125" style="5"/>
  </cols>
  <sheetData>
    <row r="1" spans="1:91" x14ac:dyDescent="0.35">
      <c r="A1" s="40" t="s">
        <v>59</v>
      </c>
      <c r="B1" s="5" t="s" vm="1">
        <v>45</v>
      </c>
      <c r="C1" s="5" t="s">
        <v>198</v>
      </c>
      <c r="H1" s="71" t="s">
        <v>339</v>
      </c>
      <c r="I1" s="40" t="s">
        <v>59</v>
      </c>
      <c r="J1" s="5" t="s" vm="1">
        <v>45</v>
      </c>
      <c r="L1" s="71" t="s">
        <v>621</v>
      </c>
      <c r="M1" s="40" t="s">
        <v>59</v>
      </c>
      <c r="N1" s="5" t="s" vm="1">
        <v>45</v>
      </c>
      <c r="P1" s="40" t="s">
        <v>59</v>
      </c>
      <c r="Q1" s="5" t="s" vm="24">
        <v>692</v>
      </c>
      <c r="V1" s="40" t="s">
        <v>59</v>
      </c>
      <c r="W1" s="5" t="s" vm="1">
        <v>45</v>
      </c>
      <c r="AG1" s="71" t="s">
        <v>341</v>
      </c>
      <c r="AW1" s="40" t="s">
        <v>59</v>
      </c>
      <c r="AX1" s="5" t="s" vm="1">
        <v>45</v>
      </c>
      <c r="BD1" s="71" t="s">
        <v>617</v>
      </c>
      <c r="BE1" s="40" t="s">
        <v>80</v>
      </c>
      <c r="BF1" s="5" t="s" vm="33">
        <v>364</v>
      </c>
      <c r="BP1" s="40" t="s">
        <v>80</v>
      </c>
      <c r="BQ1" s="5" t="s" vm="11">
        <v>45</v>
      </c>
      <c r="BZ1" s="71" t="s">
        <v>684</v>
      </c>
      <c r="CA1" s="40" t="s">
        <v>80</v>
      </c>
      <c r="CB1" s="5" t="s" vm="37">
        <v>364</v>
      </c>
      <c r="CJ1" s="5" t="s">
        <v>652</v>
      </c>
      <c r="CK1"/>
      <c r="CL1"/>
    </row>
    <row r="2" spans="1:91" x14ac:dyDescent="0.35">
      <c r="A2" s="40" t="s">
        <v>72</v>
      </c>
      <c r="B2" s="5" t="s" vm="23">
        <v>334</v>
      </c>
      <c r="I2" s="40" t="s">
        <v>72</v>
      </c>
      <c r="J2" s="5" t="s" vm="23">
        <v>334</v>
      </c>
      <c r="M2" s="40" t="s">
        <v>72</v>
      </c>
      <c r="N2" s="5" t="s" vm="12">
        <v>364</v>
      </c>
      <c r="P2" s="40" t="s">
        <v>72</v>
      </c>
      <c r="Q2" s="5" t="s" vm="12">
        <v>364</v>
      </c>
      <c r="V2" s="40" t="s">
        <v>78</v>
      </c>
      <c r="W2" s="5" t="s" vm="8">
        <v>364</v>
      </c>
      <c r="X2" s="71" t="s">
        <v>405</v>
      </c>
      <c r="AG2" s="40" t="s">
        <v>59</v>
      </c>
      <c r="AH2" s="5" t="s" vm="1">
        <v>45</v>
      </c>
      <c r="AW2" s="40" t="s">
        <v>72</v>
      </c>
      <c r="AX2" s="5" t="s" vm="7">
        <v>364</v>
      </c>
      <c r="BD2" s="5" t="s">
        <v>685</v>
      </c>
      <c r="BE2" s="40" t="s">
        <v>72</v>
      </c>
      <c r="BF2" s="5" t="s" vm="7">
        <v>364</v>
      </c>
      <c r="BP2" s="40" t="s">
        <v>59</v>
      </c>
      <c r="BQ2" s="5" t="s" vm="1">
        <v>45</v>
      </c>
      <c r="CA2" s="40" t="s">
        <v>72</v>
      </c>
      <c r="CB2" s="5" t="s" vm="7">
        <v>364</v>
      </c>
      <c r="CK2"/>
      <c r="CL2"/>
    </row>
    <row r="3" spans="1:91" x14ac:dyDescent="0.35">
      <c r="V3" s="40" t="s">
        <v>72</v>
      </c>
      <c r="W3" s="5" t="s" vm="7">
        <v>364</v>
      </c>
      <c r="BE3" s="40" t="s">
        <v>59</v>
      </c>
      <c r="BF3" s="5" t="s" vm="1">
        <v>45</v>
      </c>
      <c r="BP3" s="40" t="s">
        <v>78</v>
      </c>
      <c r="BQ3" s="5" t="s" vm="10">
        <v>45</v>
      </c>
      <c r="CA3" s="40" t="s">
        <v>59</v>
      </c>
      <c r="CB3" s="5" t="s" vm="1">
        <v>45</v>
      </c>
      <c r="CK3" s="40" t="s">
        <v>72</v>
      </c>
      <c r="CL3" s="5" t="s" vm="12">
        <v>364</v>
      </c>
    </row>
    <row r="4" spans="1:91" x14ac:dyDescent="0.35">
      <c r="A4" s="40" t="s">
        <v>120</v>
      </c>
      <c r="I4" s="40" t="s">
        <v>75</v>
      </c>
      <c r="J4" s="5" t="s">
        <v>120</v>
      </c>
      <c r="M4" s="40" t="s">
        <v>75</v>
      </c>
      <c r="N4" s="5" t="s">
        <v>120</v>
      </c>
      <c r="P4" s="40" t="s">
        <v>75</v>
      </c>
      <c r="Q4" s="5" t="s">
        <v>404</v>
      </c>
      <c r="R4"/>
      <c r="S4"/>
      <c r="AG4" s="40" t="s">
        <v>120</v>
      </c>
      <c r="AH4" s="40" t="s">
        <v>73</v>
      </c>
      <c r="AW4" s="40" t="s">
        <v>409</v>
      </c>
      <c r="AX4" s="40" t="s">
        <v>74</v>
      </c>
      <c r="AY4" s="5" t="s">
        <v>120</v>
      </c>
      <c r="BE4" s="40" t="s">
        <v>78</v>
      </c>
      <c r="BF4" s="5" t="s" vm="18">
        <v>180</v>
      </c>
      <c r="BP4" s="40" t="s">
        <v>72</v>
      </c>
      <c r="BQ4" s="5" t="s" vm="7">
        <v>364</v>
      </c>
      <c r="CA4" s="40" t="s">
        <v>78</v>
      </c>
      <c r="CB4" s="5" t="s" vm="18">
        <v>180</v>
      </c>
      <c r="CK4" s="40" t="s">
        <v>59</v>
      </c>
      <c r="CL4" s="5" t="s" vm="32">
        <v>715</v>
      </c>
    </row>
    <row r="5" spans="1:91" x14ac:dyDescent="0.35">
      <c r="A5" s="40" t="s">
        <v>58</v>
      </c>
      <c r="B5" s="40" t="s">
        <v>77</v>
      </c>
      <c r="C5" s="5" t="s">
        <v>69</v>
      </c>
      <c r="I5" s="5" t="s">
        <v>290</v>
      </c>
      <c r="J5" s="5">
        <v>378954.79999999743</v>
      </c>
      <c r="M5" s="5" t="s">
        <v>290</v>
      </c>
      <c r="N5" s="5">
        <v>386209.59999999724</v>
      </c>
      <c r="P5" s="5" t="s">
        <v>290</v>
      </c>
      <c r="Q5" s="5">
        <v>12</v>
      </c>
      <c r="R5"/>
      <c r="S5"/>
      <c r="V5" s="40" t="s">
        <v>409</v>
      </c>
      <c r="W5" s="40" t="s">
        <v>77</v>
      </c>
      <c r="X5" s="40" t="s">
        <v>75</v>
      </c>
      <c r="Y5" s="5" t="s">
        <v>404</v>
      </c>
      <c r="Z5" s="5" t="s">
        <v>120</v>
      </c>
      <c r="AG5" s="28" t="s">
        <v>409</v>
      </c>
      <c r="AH5" s="3" t="s">
        <v>664</v>
      </c>
      <c r="AI5" s="3" t="s">
        <v>397</v>
      </c>
      <c r="AJ5" s="3" t="s">
        <v>260</v>
      </c>
      <c r="AK5" s="3" t="s">
        <v>251</v>
      </c>
      <c r="AL5" s="3" t="s">
        <v>283</v>
      </c>
      <c r="AM5" s="3" t="s">
        <v>429</v>
      </c>
      <c r="AN5" s="3" t="s">
        <v>141</v>
      </c>
      <c r="AO5" s="3" t="s">
        <v>170</v>
      </c>
      <c r="AP5" s="3" t="s">
        <v>165</v>
      </c>
      <c r="AQ5" s="3" t="s">
        <v>44</v>
      </c>
      <c r="AW5" s="25" t="s">
        <v>619</v>
      </c>
      <c r="AX5" s="5" t="s">
        <v>134</v>
      </c>
      <c r="AY5" s="168">
        <v>23454.42</v>
      </c>
    </row>
    <row r="6" spans="1:91" x14ac:dyDescent="0.35">
      <c r="A6" s="5">
        <v>10</v>
      </c>
      <c r="B6" s="5" t="s">
        <v>6</v>
      </c>
      <c r="C6" s="5">
        <v>192232.70000000065</v>
      </c>
      <c r="I6" s="5" t="s">
        <v>287</v>
      </c>
      <c r="J6" s="5">
        <v>130679.59999999989</v>
      </c>
      <c r="M6" s="5" t="s">
        <v>287</v>
      </c>
      <c r="N6" s="5">
        <v>143352.37999999977</v>
      </c>
      <c r="P6" s="5" t="s">
        <v>287</v>
      </c>
      <c r="Q6" s="5">
        <v>3</v>
      </c>
      <c r="R6"/>
      <c r="S6"/>
      <c r="V6" s="44" t="s">
        <v>619</v>
      </c>
      <c r="W6" s="5" t="s">
        <v>178</v>
      </c>
      <c r="X6" s="5" t="s">
        <v>38</v>
      </c>
      <c r="Y6" s="5">
        <v>6</v>
      </c>
      <c r="Z6" s="5">
        <v>1099.98</v>
      </c>
      <c r="AG6" s="41" t="s">
        <v>619</v>
      </c>
      <c r="AH6" s="19"/>
      <c r="AI6" s="19"/>
      <c r="AJ6" s="19"/>
      <c r="AK6" s="19">
        <v>5602.8600000000006</v>
      </c>
      <c r="AL6" s="19"/>
      <c r="AM6" s="19"/>
      <c r="AN6" s="19">
        <v>1043452.3600000018</v>
      </c>
      <c r="AO6" s="19"/>
      <c r="AP6" s="19">
        <v>74970.199999999983</v>
      </c>
      <c r="AQ6" s="19">
        <v>1124025.4200000006</v>
      </c>
      <c r="AW6" s="25" t="s">
        <v>619</v>
      </c>
      <c r="AX6" s="5" t="s">
        <v>401</v>
      </c>
      <c r="AY6" s="5">
        <v>95035.349999999933</v>
      </c>
      <c r="BE6" s="40" t="s">
        <v>58</v>
      </c>
      <c r="BF6" s="40" t="s">
        <v>77</v>
      </c>
      <c r="BG6" s="5" t="s">
        <v>404</v>
      </c>
      <c r="BH6" s="5" t="s">
        <v>120</v>
      </c>
      <c r="BP6" s="40" t="s">
        <v>58</v>
      </c>
      <c r="BQ6" s="40" t="s">
        <v>77</v>
      </c>
      <c r="BR6" s="5" t="s">
        <v>217</v>
      </c>
      <c r="BS6"/>
      <c r="CA6" s="40" t="s">
        <v>75</v>
      </c>
      <c r="CB6" s="5" t="s">
        <v>404</v>
      </c>
      <c r="CC6" s="5" t="s">
        <v>120</v>
      </c>
      <c r="CD6"/>
      <c r="CK6" s="40" t="s">
        <v>75</v>
      </c>
      <c r="CL6" s="5" t="s">
        <v>120</v>
      </c>
      <c r="CM6"/>
    </row>
    <row r="7" spans="1:91" x14ac:dyDescent="0.35">
      <c r="A7" s="5">
        <v>11</v>
      </c>
      <c r="B7" s="5" t="s">
        <v>7</v>
      </c>
      <c r="C7" s="5">
        <v>253051.41000000018</v>
      </c>
      <c r="I7" s="5" t="s">
        <v>2</v>
      </c>
      <c r="J7" s="5">
        <v>1571135.8300000033</v>
      </c>
      <c r="M7" s="5" t="s">
        <v>2</v>
      </c>
      <c r="N7" s="5">
        <v>1634396.230000003</v>
      </c>
      <c r="P7" s="5" t="s">
        <v>2</v>
      </c>
      <c r="Q7" s="5">
        <v>44</v>
      </c>
      <c r="R7"/>
      <c r="S7"/>
      <c r="V7" s="44" t="s">
        <v>619</v>
      </c>
      <c r="W7" s="5" t="s">
        <v>393</v>
      </c>
      <c r="X7" s="5" t="s">
        <v>38</v>
      </c>
      <c r="Y7" s="5">
        <v>7</v>
      </c>
      <c r="Z7" s="5">
        <v>1099.98</v>
      </c>
      <c r="AG7" s="41" t="s">
        <v>257</v>
      </c>
      <c r="AH7" s="19"/>
      <c r="AI7" s="19"/>
      <c r="AJ7" s="19"/>
      <c r="AK7" s="19">
        <v>1896.42</v>
      </c>
      <c r="AL7" s="19"/>
      <c r="AM7" s="19"/>
      <c r="AN7" s="19">
        <v>510227.15999999974</v>
      </c>
      <c r="AO7" s="19"/>
      <c r="AP7" s="19">
        <v>229071.2999999999</v>
      </c>
      <c r="AQ7" s="19">
        <v>741194.8800000035</v>
      </c>
      <c r="AW7" s="25" t="s">
        <v>619</v>
      </c>
      <c r="AX7" s="5" t="s">
        <v>458</v>
      </c>
      <c r="AY7" s="5">
        <v>10102.150000000001</v>
      </c>
      <c r="BE7" s="5">
        <v>10</v>
      </c>
      <c r="BF7" s="5" t="s">
        <v>6</v>
      </c>
      <c r="BG7" s="5">
        <v>39</v>
      </c>
      <c r="BH7" s="5">
        <v>22471.019999999986</v>
      </c>
      <c r="BP7" s="5">
        <v>11</v>
      </c>
      <c r="BQ7" s="5" t="s">
        <v>7</v>
      </c>
      <c r="BR7" s="5">
        <v>238</v>
      </c>
      <c r="BS7"/>
      <c r="CA7" s="5" t="s">
        <v>290</v>
      </c>
      <c r="CB7" s="5">
        <v>39</v>
      </c>
      <c r="CC7" s="5">
        <v>76846</v>
      </c>
      <c r="CD7"/>
      <c r="CK7" s="5" t="s">
        <v>290</v>
      </c>
      <c r="CL7" s="5">
        <v>14394.099999999991</v>
      </c>
      <c r="CM7"/>
    </row>
    <row r="8" spans="1:91" x14ac:dyDescent="0.35">
      <c r="A8" s="5">
        <v>12</v>
      </c>
      <c r="B8" s="5" t="s">
        <v>5</v>
      </c>
      <c r="C8" s="5">
        <v>177523.01</v>
      </c>
      <c r="I8" s="5" t="s">
        <v>8</v>
      </c>
      <c r="J8" s="5">
        <v>445284.109999999</v>
      </c>
      <c r="M8" s="5" t="s">
        <v>8</v>
      </c>
      <c r="N8" s="5">
        <v>445284.109999999</v>
      </c>
      <c r="P8" s="5" t="s">
        <v>8</v>
      </c>
      <c r="Q8" s="5">
        <v>22</v>
      </c>
      <c r="R8"/>
      <c r="S8"/>
      <c r="V8" s="44" t="s">
        <v>619</v>
      </c>
      <c r="W8" s="5" t="s">
        <v>107</v>
      </c>
      <c r="X8" s="5" t="s">
        <v>38</v>
      </c>
      <c r="Y8" s="5">
        <v>6</v>
      </c>
      <c r="Z8" s="5">
        <v>1571.3999999999999</v>
      </c>
      <c r="AG8" s="41" t="s">
        <v>239</v>
      </c>
      <c r="AH8" s="19"/>
      <c r="AI8" s="19"/>
      <c r="AJ8" s="19"/>
      <c r="AK8" s="19">
        <v>8397.1000000000022</v>
      </c>
      <c r="AL8" s="19"/>
      <c r="AM8" s="19"/>
      <c r="AN8" s="19">
        <v>275656.85999999993</v>
      </c>
      <c r="AO8" s="19"/>
      <c r="AP8" s="19">
        <v>56722.949999999983</v>
      </c>
      <c r="AQ8" s="19">
        <v>340776.90999999986</v>
      </c>
      <c r="AW8" s="25" t="s">
        <v>619</v>
      </c>
      <c r="AX8" s="5" t="s">
        <v>461</v>
      </c>
      <c r="AY8" s="5">
        <v>41369.61</v>
      </c>
      <c r="BE8" s="5">
        <v>11</v>
      </c>
      <c r="BF8" s="5" t="s">
        <v>7</v>
      </c>
      <c r="BG8" s="5">
        <v>22</v>
      </c>
      <c r="BH8" s="5">
        <v>12099.78</v>
      </c>
      <c r="BP8" s="5">
        <v>12</v>
      </c>
      <c r="BQ8" s="5" t="s">
        <v>5</v>
      </c>
      <c r="BR8" s="5">
        <v>168</v>
      </c>
      <c r="BS8"/>
      <c r="CA8" s="5" t="s">
        <v>287</v>
      </c>
      <c r="CB8" s="5">
        <v>4</v>
      </c>
      <c r="CC8" s="5">
        <v>2828.52</v>
      </c>
      <c r="CD8"/>
      <c r="CK8" s="5" t="s">
        <v>287</v>
      </c>
      <c r="CL8" s="5">
        <v>31720.17</v>
      </c>
      <c r="CM8"/>
    </row>
    <row r="9" spans="1:91" x14ac:dyDescent="0.35">
      <c r="A9" s="5">
        <v>16</v>
      </c>
      <c r="B9" s="5" t="s">
        <v>3</v>
      </c>
      <c r="C9" s="5">
        <v>502339.88999999868</v>
      </c>
      <c r="I9" s="5" t="s">
        <v>37</v>
      </c>
      <c r="J9" s="5">
        <v>1941675.9300000106</v>
      </c>
      <c r="M9" s="5" t="s">
        <v>37</v>
      </c>
      <c r="N9" s="5">
        <v>2050707.5500000124</v>
      </c>
      <c r="P9" s="5" t="s">
        <v>37</v>
      </c>
      <c r="Q9" s="5">
        <v>65</v>
      </c>
      <c r="R9"/>
      <c r="S9"/>
      <c r="V9" s="44" t="s">
        <v>619</v>
      </c>
      <c r="W9" s="5" t="s">
        <v>101</v>
      </c>
      <c r="X9" s="5" t="s">
        <v>38</v>
      </c>
      <c r="Y9" s="5">
        <v>23</v>
      </c>
      <c r="Z9" s="5">
        <v>9271.2599999999984</v>
      </c>
      <c r="AG9" s="41" t="s">
        <v>618</v>
      </c>
      <c r="AH9" s="19"/>
      <c r="AI9" s="19">
        <v>11247.2</v>
      </c>
      <c r="AJ9" s="19">
        <v>19255.080000000005</v>
      </c>
      <c r="AK9" s="19">
        <v>3136.44</v>
      </c>
      <c r="AL9" s="19">
        <v>69237.72</v>
      </c>
      <c r="AM9" s="19"/>
      <c r="AN9" s="19">
        <v>1839548.6900000104</v>
      </c>
      <c r="AO9" s="19">
        <v>257.16000000000003</v>
      </c>
      <c r="AP9" s="19">
        <v>108025.25999999998</v>
      </c>
      <c r="AQ9" s="19">
        <v>2050707.5500000124</v>
      </c>
      <c r="AW9" s="25" t="s">
        <v>619</v>
      </c>
      <c r="AX9" s="5" t="s">
        <v>460</v>
      </c>
      <c r="AY9" s="5">
        <v>60066.47000000003</v>
      </c>
      <c r="BE9" s="5">
        <v>12</v>
      </c>
      <c r="BF9" s="5" t="s">
        <v>5</v>
      </c>
      <c r="BG9" s="5">
        <v>6</v>
      </c>
      <c r="BH9" s="5">
        <v>2828.52</v>
      </c>
      <c r="BP9" s="5">
        <v>16</v>
      </c>
      <c r="BQ9" s="5" t="s">
        <v>3</v>
      </c>
      <c r="BR9" s="5">
        <v>221</v>
      </c>
      <c r="BS9"/>
      <c r="CA9" s="5" t="s">
        <v>2</v>
      </c>
      <c r="CB9" s="5">
        <v>113</v>
      </c>
      <c r="CC9" s="5">
        <v>55879.019999999873</v>
      </c>
      <c r="CD9"/>
      <c r="CK9" s="5" t="s">
        <v>2</v>
      </c>
      <c r="CL9" s="5">
        <v>75089.249999999956</v>
      </c>
      <c r="CM9"/>
    </row>
    <row r="10" spans="1:91" x14ac:dyDescent="0.35">
      <c r="A10" s="5">
        <v>33</v>
      </c>
      <c r="B10" s="5" t="s">
        <v>31</v>
      </c>
      <c r="C10" s="5">
        <v>413169.04000000021</v>
      </c>
      <c r="I10" s="5" t="s">
        <v>39</v>
      </c>
      <c r="J10" s="5">
        <v>2053537.7800000096</v>
      </c>
      <c r="M10" s="5" t="s">
        <v>39</v>
      </c>
      <c r="N10" s="5">
        <v>2078859.2800000103</v>
      </c>
      <c r="P10" s="5" t="s">
        <v>39</v>
      </c>
      <c r="Q10" s="5">
        <v>19</v>
      </c>
      <c r="R10"/>
      <c r="S10"/>
      <c r="V10" s="44" t="s">
        <v>619</v>
      </c>
      <c r="W10" s="5" t="s">
        <v>9</v>
      </c>
      <c r="X10" s="5" t="s">
        <v>38</v>
      </c>
      <c r="Y10" s="5">
        <v>64</v>
      </c>
      <c r="Z10" s="5">
        <v>47572.679999999978</v>
      </c>
      <c r="AG10" s="41" t="s">
        <v>138</v>
      </c>
      <c r="AH10" s="19">
        <v>3224.2999999999997</v>
      </c>
      <c r="AI10" s="19"/>
      <c r="AJ10" s="19">
        <v>1069.29</v>
      </c>
      <c r="AK10" s="19"/>
      <c r="AL10" s="19">
        <v>3207.87</v>
      </c>
      <c r="AM10" s="19">
        <v>33246.71</v>
      </c>
      <c r="AN10" s="19">
        <v>2740335.7500000228</v>
      </c>
      <c r="AO10" s="19"/>
      <c r="AP10" s="19">
        <v>115446.62999999986</v>
      </c>
      <c r="AQ10" s="19">
        <v>2896530.5500000254</v>
      </c>
      <c r="AW10" s="25" t="s">
        <v>619</v>
      </c>
      <c r="AX10" s="5" t="s">
        <v>306</v>
      </c>
      <c r="AY10" s="5">
        <v>67459.56</v>
      </c>
      <c r="BE10" s="5">
        <v>16</v>
      </c>
      <c r="BF10" s="5" t="s">
        <v>3</v>
      </c>
      <c r="BG10" s="5">
        <v>31</v>
      </c>
      <c r="BH10" s="5">
        <v>26870.939999999991</v>
      </c>
      <c r="BP10" s="5">
        <v>33</v>
      </c>
      <c r="BQ10" s="5" t="s">
        <v>31</v>
      </c>
      <c r="BR10" s="5">
        <v>66</v>
      </c>
      <c r="BS10"/>
      <c r="CA10" s="5" t="s">
        <v>8</v>
      </c>
      <c r="CB10" s="5">
        <v>61</v>
      </c>
      <c r="CC10" s="5">
        <v>34570.799999999952</v>
      </c>
      <c r="CD10"/>
      <c r="CK10" s="5" t="s">
        <v>8</v>
      </c>
      <c r="CL10" s="5">
        <v>11667.1</v>
      </c>
      <c r="CM10"/>
    </row>
    <row r="11" spans="1:91" x14ac:dyDescent="0.35">
      <c r="A11" s="5">
        <v>158</v>
      </c>
      <c r="B11" s="5" t="s">
        <v>17</v>
      </c>
      <c r="C11" s="5">
        <v>360800.79000000044</v>
      </c>
      <c r="I11" s="5" t="s">
        <v>40</v>
      </c>
      <c r="J11" s="5">
        <v>577279.56000000192</v>
      </c>
      <c r="M11" s="5" t="s">
        <v>40</v>
      </c>
      <c r="N11" s="5">
        <v>591827.80000000203</v>
      </c>
      <c r="P11" s="5" t="s">
        <v>40</v>
      </c>
      <c r="Q11" s="5">
        <v>13</v>
      </c>
      <c r="R11"/>
      <c r="S11"/>
      <c r="V11" s="44" t="s">
        <v>619</v>
      </c>
      <c r="W11" s="5" t="s">
        <v>111</v>
      </c>
      <c r="X11" s="5" t="s">
        <v>38</v>
      </c>
      <c r="Y11" s="5">
        <v>1</v>
      </c>
      <c r="Z11" s="5">
        <v>942.84</v>
      </c>
      <c r="AG11" s="41" t="s">
        <v>39</v>
      </c>
      <c r="AH11" s="19"/>
      <c r="AI11" s="19"/>
      <c r="AJ11" s="19"/>
      <c r="AK11" s="19">
        <v>2858.51</v>
      </c>
      <c r="AL11" s="19"/>
      <c r="AM11" s="19"/>
      <c r="AN11" s="19">
        <v>1463818.880000009</v>
      </c>
      <c r="AO11" s="19"/>
      <c r="AP11" s="19">
        <v>287959.66000000003</v>
      </c>
      <c r="AQ11" s="19">
        <v>1754637.0500000098</v>
      </c>
      <c r="AW11" s="25" t="s">
        <v>619</v>
      </c>
      <c r="AX11" s="5" t="s">
        <v>466</v>
      </c>
      <c r="AY11" s="5">
        <v>96855.239999999976</v>
      </c>
      <c r="BE11" s="5">
        <v>230</v>
      </c>
      <c r="BF11" s="5" t="s">
        <v>9</v>
      </c>
      <c r="BG11" s="5">
        <v>55</v>
      </c>
      <c r="BH11" s="5">
        <v>27813.779999999966</v>
      </c>
      <c r="BP11" s="5">
        <v>158</v>
      </c>
      <c r="BQ11" s="5" t="s">
        <v>17</v>
      </c>
      <c r="BR11" s="5">
        <v>175</v>
      </c>
      <c r="BS11"/>
      <c r="CA11" s="5" t="s">
        <v>37</v>
      </c>
      <c r="CB11" s="5">
        <v>56</v>
      </c>
      <c r="CC11" s="5">
        <v>30328.01999999995</v>
      </c>
      <c r="CD11"/>
      <c r="CK11" s="5" t="s">
        <v>37</v>
      </c>
      <c r="CL11" s="5">
        <v>63203.090000000018</v>
      </c>
      <c r="CM11"/>
    </row>
    <row r="12" spans="1:91" x14ac:dyDescent="0.35">
      <c r="A12" s="5">
        <v>176</v>
      </c>
      <c r="B12" s="5" t="s">
        <v>18</v>
      </c>
      <c r="C12" s="5">
        <v>178182.55999999979</v>
      </c>
      <c r="I12" s="5" t="s">
        <v>38</v>
      </c>
      <c r="J12" s="5">
        <v>868673.19999999984</v>
      </c>
      <c r="M12" s="5" t="s">
        <v>38</v>
      </c>
      <c r="N12" s="5">
        <v>994203.9600000002</v>
      </c>
      <c r="P12" s="5" t="s">
        <v>38</v>
      </c>
      <c r="Q12" s="5">
        <v>38</v>
      </c>
      <c r="R12"/>
      <c r="S12"/>
      <c r="V12" s="44" t="s">
        <v>257</v>
      </c>
      <c r="W12" s="5" t="s">
        <v>245</v>
      </c>
      <c r="X12" s="5" t="s">
        <v>241</v>
      </c>
      <c r="Y12" s="5">
        <v>5</v>
      </c>
      <c r="Z12" s="5">
        <v>1885.6800000000003</v>
      </c>
      <c r="AG12" s="41" t="s">
        <v>136</v>
      </c>
      <c r="AH12" s="19"/>
      <c r="AI12" s="19"/>
      <c r="AJ12" s="19"/>
      <c r="AK12" s="19">
        <v>7840.0000000000018</v>
      </c>
      <c r="AL12" s="19"/>
      <c r="AM12" s="19"/>
      <c r="AN12" s="19">
        <v>640675.69999999856</v>
      </c>
      <c r="AO12" s="19"/>
      <c r="AP12" s="19">
        <v>18588.499999999993</v>
      </c>
      <c r="AQ12" s="19">
        <v>667104.19999999821</v>
      </c>
      <c r="AW12" s="25" t="s">
        <v>619</v>
      </c>
      <c r="AX12" s="5" t="s">
        <v>174</v>
      </c>
      <c r="AY12" s="5">
        <v>124478.7699999999</v>
      </c>
      <c r="BE12" s="5">
        <v>255</v>
      </c>
      <c r="BF12" s="5" t="s">
        <v>109</v>
      </c>
      <c r="BG12" s="5">
        <v>1</v>
      </c>
      <c r="BH12" s="5">
        <v>942.84</v>
      </c>
      <c r="BP12" s="5">
        <v>176</v>
      </c>
      <c r="BQ12" s="5" t="s">
        <v>18</v>
      </c>
      <c r="BR12" s="5">
        <v>140</v>
      </c>
      <c r="BS12"/>
      <c r="CA12" s="5" t="s">
        <v>39</v>
      </c>
      <c r="CB12" s="5">
        <v>6</v>
      </c>
      <c r="CC12" s="5">
        <v>3928.5000000000005</v>
      </c>
      <c r="CD12"/>
      <c r="CK12" s="5" t="s">
        <v>39</v>
      </c>
      <c r="CL12" s="5">
        <v>83692.399999999951</v>
      </c>
      <c r="CM12"/>
    </row>
    <row r="13" spans="1:91" x14ac:dyDescent="0.35">
      <c r="A13" s="5">
        <v>215</v>
      </c>
      <c r="B13" s="5" t="s">
        <v>89</v>
      </c>
      <c r="C13" s="5">
        <v>204963.24000000005</v>
      </c>
      <c r="I13" s="5" t="s">
        <v>43</v>
      </c>
      <c r="J13" s="5">
        <v>999560.58000000822</v>
      </c>
      <c r="M13" s="5" t="s">
        <v>43</v>
      </c>
      <c r="N13" s="5">
        <v>1011934.1500000086</v>
      </c>
      <c r="P13" s="5" t="s">
        <v>43</v>
      </c>
      <c r="Q13" s="5">
        <v>21</v>
      </c>
      <c r="R13"/>
      <c r="S13"/>
      <c r="V13" s="44" t="s">
        <v>257</v>
      </c>
      <c r="W13" s="5" t="s">
        <v>246</v>
      </c>
      <c r="X13" s="5" t="s">
        <v>241</v>
      </c>
      <c r="Y13" s="5">
        <v>32</v>
      </c>
      <c r="Z13" s="5">
        <v>15871.140000000001</v>
      </c>
      <c r="AG13" s="41" t="s">
        <v>66</v>
      </c>
      <c r="AH13" s="19"/>
      <c r="AI13" s="19"/>
      <c r="AJ13" s="19"/>
      <c r="AK13" s="19"/>
      <c r="AL13" s="19"/>
      <c r="AM13" s="19"/>
      <c r="AN13" s="19">
        <v>1546411.8200000168</v>
      </c>
      <c r="AO13" s="19"/>
      <c r="AP13" s="19">
        <v>543644.92000000004</v>
      </c>
      <c r="AQ13" s="19">
        <v>2090056.7400000109</v>
      </c>
      <c r="AW13" s="25" t="s">
        <v>619</v>
      </c>
      <c r="AX13" s="5" t="s">
        <v>459</v>
      </c>
      <c r="AY13" s="5">
        <v>7339.9600000000009</v>
      </c>
      <c r="BE13" s="5">
        <v>268</v>
      </c>
      <c r="BF13" s="5" t="s">
        <v>111</v>
      </c>
      <c r="BG13" s="5">
        <v>1</v>
      </c>
      <c r="BH13" s="5">
        <v>942.84</v>
      </c>
      <c r="BP13" s="5">
        <v>215</v>
      </c>
      <c r="BQ13" s="5" t="s">
        <v>89</v>
      </c>
      <c r="BR13" s="5">
        <v>8</v>
      </c>
      <c r="BS13"/>
      <c r="CA13" s="5" t="s">
        <v>40</v>
      </c>
      <c r="CB13" s="5">
        <v>11</v>
      </c>
      <c r="CC13" s="5">
        <v>6757.02</v>
      </c>
      <c r="CD13"/>
      <c r="CK13" s="5" t="s">
        <v>40</v>
      </c>
      <c r="CL13" s="5">
        <v>15495.400000000001</v>
      </c>
      <c r="CM13"/>
    </row>
    <row r="14" spans="1:91" x14ac:dyDescent="0.35">
      <c r="A14" s="5">
        <v>230</v>
      </c>
      <c r="B14" s="5" t="s">
        <v>9</v>
      </c>
      <c r="C14" s="5">
        <v>447132.04000000004</v>
      </c>
      <c r="I14" s="5" t="s">
        <v>431</v>
      </c>
      <c r="J14" s="5">
        <v>96593.489999999831</v>
      </c>
      <c r="M14" s="5" t="s">
        <v>431</v>
      </c>
      <c r="N14" s="5">
        <v>96593.489999999831</v>
      </c>
      <c r="P14" s="5" t="s">
        <v>66</v>
      </c>
      <c r="Q14" s="5">
        <v>83</v>
      </c>
      <c r="R14"/>
      <c r="S14"/>
      <c r="V14" s="44" t="s">
        <v>257</v>
      </c>
      <c r="W14" s="5" t="s">
        <v>297</v>
      </c>
      <c r="X14" s="5" t="s">
        <v>241</v>
      </c>
      <c r="Y14" s="5">
        <v>42</v>
      </c>
      <c r="Z14" s="5">
        <v>19956.779999999988</v>
      </c>
      <c r="AG14" s="41" t="s">
        <v>35</v>
      </c>
      <c r="AH14" s="19"/>
      <c r="AI14" s="19"/>
      <c r="AJ14" s="19"/>
      <c r="AK14" s="19"/>
      <c r="AL14" s="19"/>
      <c r="AM14" s="19"/>
      <c r="AN14" s="19">
        <v>496635.54999999859</v>
      </c>
      <c r="AO14" s="19"/>
      <c r="AP14" s="19">
        <v>103288.62999999995</v>
      </c>
      <c r="AQ14" s="19">
        <v>599924.17999999924</v>
      </c>
      <c r="AW14" s="25" t="s">
        <v>619</v>
      </c>
      <c r="AX14" s="5" t="s">
        <v>468</v>
      </c>
      <c r="AY14" s="5">
        <v>24479.309999999998</v>
      </c>
      <c r="BE14" s="5">
        <v>297</v>
      </c>
      <c r="BF14" s="5" t="s">
        <v>95</v>
      </c>
      <c r="BG14" s="5">
        <v>39</v>
      </c>
      <c r="BH14" s="5">
        <v>19171.079999999991</v>
      </c>
      <c r="BP14" s="5">
        <v>230</v>
      </c>
      <c r="BQ14" s="5" t="s">
        <v>9</v>
      </c>
      <c r="BR14" s="5">
        <v>166</v>
      </c>
      <c r="BS14"/>
      <c r="CA14" s="5" t="s">
        <v>38</v>
      </c>
      <c r="CB14" s="5">
        <v>68</v>
      </c>
      <c r="CC14" s="5">
        <v>36299.339999999946</v>
      </c>
      <c r="CD14"/>
      <c r="CK14" s="5" t="s">
        <v>38</v>
      </c>
      <c r="CL14" s="5">
        <v>63191.020000000004</v>
      </c>
      <c r="CM14"/>
    </row>
    <row r="15" spans="1:91" x14ac:dyDescent="0.35">
      <c r="A15" s="5">
        <v>255</v>
      </c>
      <c r="B15" s="5" t="s">
        <v>109</v>
      </c>
      <c r="C15" s="5">
        <v>91843.809999999983</v>
      </c>
      <c r="I15" s="5" t="s">
        <v>66</v>
      </c>
      <c r="J15" s="5">
        <v>1042581.8400000081</v>
      </c>
      <c r="M15" s="5" t="s">
        <v>66</v>
      </c>
      <c r="N15" s="5">
        <v>1980294.7600000144</v>
      </c>
      <c r="P15" s="5" t="s">
        <v>349</v>
      </c>
      <c r="Q15" s="5">
        <v>3</v>
      </c>
      <c r="R15"/>
      <c r="S15"/>
      <c r="V15" s="44" t="s">
        <v>257</v>
      </c>
      <c r="W15" s="5" t="s">
        <v>313</v>
      </c>
      <c r="X15" s="5" t="s">
        <v>241</v>
      </c>
      <c r="Y15" s="5">
        <v>23</v>
      </c>
      <c r="Z15" s="5">
        <v>7228.4400000000032</v>
      </c>
      <c r="AG15" s="41" t="s">
        <v>410</v>
      </c>
      <c r="AH15" s="19"/>
      <c r="AI15" s="19"/>
      <c r="AJ15" s="19"/>
      <c r="AK15" s="19">
        <v>1553.56</v>
      </c>
      <c r="AL15" s="19"/>
      <c r="AM15" s="19"/>
      <c r="AN15" s="19">
        <v>384610.2900000012</v>
      </c>
      <c r="AO15" s="19"/>
      <c r="AP15" s="19">
        <v>36493.049999999996</v>
      </c>
      <c r="AQ15" s="19">
        <v>422656.90000000136</v>
      </c>
      <c r="AW15" s="25" t="s">
        <v>619</v>
      </c>
      <c r="AX15" s="5" t="s">
        <v>465</v>
      </c>
      <c r="AY15" s="5">
        <v>6216.45</v>
      </c>
      <c r="BE15" s="5">
        <v>299</v>
      </c>
      <c r="BF15" s="5" t="s">
        <v>90</v>
      </c>
      <c r="BG15" s="5">
        <v>45</v>
      </c>
      <c r="BH15" s="5">
        <v>27813.779999999959</v>
      </c>
      <c r="BP15" s="5">
        <v>255</v>
      </c>
      <c r="BQ15" s="5" t="s">
        <v>109</v>
      </c>
      <c r="BR15" s="5">
        <v>85</v>
      </c>
      <c r="BS15"/>
      <c r="CA15" s="5" t="s">
        <v>43</v>
      </c>
      <c r="CB15" s="5">
        <v>82</v>
      </c>
      <c r="CC15" s="5">
        <v>57513.239999999882</v>
      </c>
      <c r="CD15"/>
      <c r="CK15" s="5" t="s">
        <v>43</v>
      </c>
      <c r="CL15" s="5">
        <v>22170.000000000004</v>
      </c>
      <c r="CM15"/>
    </row>
    <row r="16" spans="1:91" x14ac:dyDescent="0.35">
      <c r="A16" s="5">
        <v>260</v>
      </c>
      <c r="B16" s="5" t="s">
        <v>32</v>
      </c>
      <c r="C16" s="5">
        <v>115953.28999999988</v>
      </c>
      <c r="I16" s="5" t="s">
        <v>349</v>
      </c>
      <c r="J16" s="5">
        <v>100831.03999999975</v>
      </c>
      <c r="M16" s="5" t="s">
        <v>349</v>
      </c>
      <c r="N16" s="5">
        <v>100831.03999999975</v>
      </c>
      <c r="P16" s="5" t="s">
        <v>35</v>
      </c>
      <c r="Q16" s="5">
        <v>7</v>
      </c>
      <c r="R16"/>
      <c r="S16"/>
      <c r="V16" s="44" t="s">
        <v>257</v>
      </c>
      <c r="W16" s="5" t="s">
        <v>322</v>
      </c>
      <c r="X16" s="5" t="s">
        <v>241</v>
      </c>
      <c r="Y16" s="5">
        <v>14</v>
      </c>
      <c r="Z16" s="5">
        <v>2514.2399999999989</v>
      </c>
      <c r="AG16" s="41" t="s">
        <v>139</v>
      </c>
      <c r="AH16" s="19"/>
      <c r="AI16" s="19"/>
      <c r="AJ16" s="19"/>
      <c r="AK16" s="19">
        <v>174663.30000000005</v>
      </c>
      <c r="AL16" s="19"/>
      <c r="AM16" s="19"/>
      <c r="AN16" s="19">
        <v>815990.1700000026</v>
      </c>
      <c r="AO16" s="19"/>
      <c r="AP16" s="19">
        <v>91498.400000000023</v>
      </c>
      <c r="AQ16" s="19">
        <v>1082151.8700000066</v>
      </c>
      <c r="AW16" s="25" t="s">
        <v>619</v>
      </c>
      <c r="AX16" s="5" t="s">
        <v>463</v>
      </c>
      <c r="AY16" s="5">
        <v>13257.17</v>
      </c>
      <c r="BE16" s="5">
        <v>342</v>
      </c>
      <c r="BF16" s="5" t="s">
        <v>11</v>
      </c>
      <c r="BG16" s="5">
        <v>32</v>
      </c>
      <c r="BH16" s="5">
        <v>15242.58</v>
      </c>
      <c r="BP16" s="5">
        <v>266</v>
      </c>
      <c r="BQ16" s="5" t="s">
        <v>103</v>
      </c>
      <c r="BR16" s="5">
        <v>26</v>
      </c>
      <c r="BS16"/>
      <c r="CA16" s="5" t="s">
        <v>431</v>
      </c>
      <c r="CB16" s="5">
        <v>4</v>
      </c>
      <c r="CC16" s="5">
        <v>1885.68</v>
      </c>
      <c r="CD16"/>
      <c r="CK16" s="5" t="s">
        <v>431</v>
      </c>
      <c r="CL16" s="5">
        <v>2311.44</v>
      </c>
      <c r="CM16"/>
    </row>
    <row r="17" spans="1:91" x14ac:dyDescent="0.35">
      <c r="A17" s="5">
        <v>266</v>
      </c>
      <c r="B17" s="5" t="s">
        <v>103</v>
      </c>
      <c r="C17" s="5">
        <v>36622.94999999999</v>
      </c>
      <c r="I17" s="5" t="s">
        <v>35</v>
      </c>
      <c r="J17" s="5">
        <v>298061.91999999958</v>
      </c>
      <c r="M17" s="5" t="s">
        <v>35</v>
      </c>
      <c r="N17" s="5">
        <v>563167.79999999842</v>
      </c>
      <c r="P17" s="5" t="s">
        <v>41</v>
      </c>
      <c r="Q17" s="5">
        <v>30</v>
      </c>
      <c r="R17"/>
      <c r="S17"/>
      <c r="V17" s="44" t="s">
        <v>257</v>
      </c>
      <c r="W17" s="5" t="s">
        <v>247</v>
      </c>
      <c r="X17" s="5" t="s">
        <v>241</v>
      </c>
      <c r="Y17" s="5">
        <v>8</v>
      </c>
      <c r="Z17" s="5">
        <v>2514.2399999999998</v>
      </c>
      <c r="AG17" s="41" t="s">
        <v>0</v>
      </c>
      <c r="AH17" s="19"/>
      <c r="AI17" s="19"/>
      <c r="AJ17" s="19"/>
      <c r="AK17" s="19"/>
      <c r="AL17" s="19"/>
      <c r="AM17" s="19"/>
      <c r="AN17" s="19">
        <v>1360797.2000000074</v>
      </c>
      <c r="AO17" s="19"/>
      <c r="AP17" s="19">
        <v>152222.05000000002</v>
      </c>
      <c r="AQ17" s="19">
        <v>1513019.2500000037</v>
      </c>
      <c r="AW17" s="25" t="s">
        <v>619</v>
      </c>
      <c r="AX17" s="5" t="s">
        <v>462</v>
      </c>
      <c r="AY17" s="5">
        <v>10322.18</v>
      </c>
      <c r="BE17" s="5">
        <v>344</v>
      </c>
      <c r="BF17" s="5" t="s">
        <v>99</v>
      </c>
      <c r="BG17" s="5">
        <v>6</v>
      </c>
      <c r="BH17" s="5">
        <v>2828.52</v>
      </c>
      <c r="BP17" s="5">
        <v>268</v>
      </c>
      <c r="BQ17" s="5" t="s">
        <v>111</v>
      </c>
      <c r="BR17" s="5">
        <v>65</v>
      </c>
      <c r="BS17"/>
      <c r="CA17" s="5" t="s">
        <v>66</v>
      </c>
      <c r="CB17" s="5">
        <v>25</v>
      </c>
      <c r="CC17" s="5">
        <v>12256.92</v>
      </c>
      <c r="CD17"/>
      <c r="CK17" s="5" t="s">
        <v>66</v>
      </c>
      <c r="CL17" s="5">
        <v>74617.319999999978</v>
      </c>
      <c r="CM17"/>
    </row>
    <row r="18" spans="1:91" x14ac:dyDescent="0.35">
      <c r="A18" s="5">
        <v>268</v>
      </c>
      <c r="B18" s="5" t="s">
        <v>111</v>
      </c>
      <c r="C18" s="5">
        <v>142069.11999999994</v>
      </c>
      <c r="I18" s="5" t="s">
        <v>41</v>
      </c>
      <c r="J18" s="5">
        <v>4510801.6399999475</v>
      </c>
      <c r="M18" s="5" t="s">
        <v>41</v>
      </c>
      <c r="N18" s="5">
        <v>4543246.1999999462</v>
      </c>
      <c r="P18" s="5" t="s">
        <v>15</v>
      </c>
      <c r="Q18" s="5">
        <v>57</v>
      </c>
      <c r="R18"/>
      <c r="S18"/>
      <c r="V18" s="44" t="s">
        <v>239</v>
      </c>
      <c r="W18" s="5" t="s">
        <v>304</v>
      </c>
      <c r="X18" s="5" t="s">
        <v>287</v>
      </c>
      <c r="Y18" s="5">
        <v>4</v>
      </c>
      <c r="Z18" s="5">
        <v>2828.52</v>
      </c>
      <c r="AG18" s="41" t="s">
        <v>54</v>
      </c>
      <c r="AH18" s="19"/>
      <c r="AI18" s="19"/>
      <c r="AJ18" s="19"/>
      <c r="AK18" s="19"/>
      <c r="AL18" s="19"/>
      <c r="AM18" s="19"/>
      <c r="AN18" s="19">
        <v>1417272.4200000011</v>
      </c>
      <c r="AO18" s="19"/>
      <c r="AP18" s="19">
        <v>19802.190000000002</v>
      </c>
      <c r="AQ18" s="19">
        <v>1437074.6100000008</v>
      </c>
      <c r="AW18" s="25" t="s">
        <v>619</v>
      </c>
      <c r="AX18" s="5" t="s">
        <v>333</v>
      </c>
      <c r="AY18" s="5">
        <v>275635.87000000029</v>
      </c>
      <c r="BE18" s="5">
        <v>350</v>
      </c>
      <c r="BF18" s="5" t="s">
        <v>86</v>
      </c>
      <c r="BG18" s="5">
        <v>5</v>
      </c>
      <c r="BH18" s="5">
        <v>2985.6600000000003</v>
      </c>
      <c r="BP18" s="5">
        <v>269</v>
      </c>
      <c r="BQ18" s="5" t="s">
        <v>114</v>
      </c>
      <c r="BR18" s="5">
        <v>163</v>
      </c>
      <c r="BS18"/>
      <c r="CA18" s="5" t="s">
        <v>349</v>
      </c>
      <c r="CB18" s="5">
        <v>2</v>
      </c>
      <c r="CC18" s="5">
        <v>942.84</v>
      </c>
      <c r="CD18"/>
      <c r="CK18" s="5" t="s">
        <v>349</v>
      </c>
      <c r="CL18" s="5">
        <v>3591.3200000000006</v>
      </c>
      <c r="CM18"/>
    </row>
    <row r="19" spans="1:91" x14ac:dyDescent="0.35">
      <c r="A19" s="5">
        <v>269</v>
      </c>
      <c r="B19" s="5" t="s">
        <v>114</v>
      </c>
      <c r="C19" s="5">
        <v>231931.29999999984</v>
      </c>
      <c r="I19" s="5" t="s">
        <v>15</v>
      </c>
      <c r="J19" s="5">
        <v>2754907.970000023</v>
      </c>
      <c r="M19" s="5" t="s">
        <v>15</v>
      </c>
      <c r="N19" s="5">
        <v>2795077.2000000225</v>
      </c>
      <c r="P19" s="5" t="s">
        <v>205</v>
      </c>
      <c r="Q19" s="5">
        <v>21</v>
      </c>
      <c r="R19"/>
      <c r="S19"/>
      <c r="V19" s="44" t="s">
        <v>239</v>
      </c>
      <c r="W19" s="5" t="s">
        <v>346</v>
      </c>
      <c r="X19" s="5" t="s">
        <v>349</v>
      </c>
      <c r="Y19" s="5">
        <v>16</v>
      </c>
      <c r="Z19" s="5">
        <v>3771.3599999999988</v>
      </c>
      <c r="AG19" s="41" t="s">
        <v>16</v>
      </c>
      <c r="AH19" s="19"/>
      <c r="AI19" s="19"/>
      <c r="AJ19" s="19"/>
      <c r="AK19" s="19">
        <v>5987.04</v>
      </c>
      <c r="AL19" s="19"/>
      <c r="AM19" s="19"/>
      <c r="AN19" s="19">
        <v>4697047.9499999052</v>
      </c>
      <c r="AO19" s="19"/>
      <c r="AP19" s="19">
        <v>1379368.3300000003</v>
      </c>
      <c r="AQ19" s="19">
        <v>6082403.3199998718</v>
      </c>
      <c r="AW19" s="25" t="s">
        <v>619</v>
      </c>
      <c r="AX19" s="5" t="s">
        <v>469</v>
      </c>
      <c r="AY19" s="5">
        <v>12600.689999999997</v>
      </c>
      <c r="BE19" s="5">
        <v>604</v>
      </c>
      <c r="BF19" s="5" t="s">
        <v>81</v>
      </c>
      <c r="BG19" s="5">
        <v>28</v>
      </c>
      <c r="BH19" s="5">
        <v>13199.76</v>
      </c>
      <c r="BP19" s="5">
        <v>288</v>
      </c>
      <c r="BQ19" s="5" t="s">
        <v>108</v>
      </c>
      <c r="BR19" s="5">
        <v>134</v>
      </c>
      <c r="BS19"/>
      <c r="CA19" s="5" t="s">
        <v>35</v>
      </c>
      <c r="CB19" s="5">
        <v>9</v>
      </c>
      <c r="CC19" s="5">
        <v>6599.8799999999992</v>
      </c>
      <c r="CD19"/>
      <c r="CK19" s="5" t="s">
        <v>35</v>
      </c>
      <c r="CL19" s="5">
        <v>52150.660000000018</v>
      </c>
      <c r="CM19"/>
    </row>
    <row r="20" spans="1:91" x14ac:dyDescent="0.35">
      <c r="A20" s="5">
        <v>288</v>
      </c>
      <c r="B20" s="5" t="s">
        <v>108</v>
      </c>
      <c r="C20" s="5">
        <v>159570.25999999989</v>
      </c>
      <c r="I20" s="5" t="s">
        <v>205</v>
      </c>
      <c r="J20" s="5">
        <v>1058767.8700000066</v>
      </c>
      <c r="M20" s="5" t="s">
        <v>205</v>
      </c>
      <c r="N20" s="5">
        <v>1063140.7700000065</v>
      </c>
      <c r="P20" s="5" t="s">
        <v>207</v>
      </c>
      <c r="Q20" s="5">
        <v>1</v>
      </c>
      <c r="R20"/>
      <c r="S20"/>
      <c r="V20" s="44" t="s">
        <v>239</v>
      </c>
      <c r="W20" s="5" t="s">
        <v>417</v>
      </c>
      <c r="X20" s="5" t="s">
        <v>431</v>
      </c>
      <c r="Y20" s="5">
        <v>11</v>
      </c>
      <c r="Z20" s="5">
        <v>3771.3599999999997</v>
      </c>
      <c r="AG20" s="41" t="s">
        <v>42</v>
      </c>
      <c r="AH20" s="19"/>
      <c r="AI20" s="19"/>
      <c r="AJ20" s="19"/>
      <c r="AK20" s="19"/>
      <c r="AL20" s="19"/>
      <c r="AM20" s="19"/>
      <c r="AN20" s="19">
        <v>887032.79000000283</v>
      </c>
      <c r="AO20" s="19"/>
      <c r="AP20" s="19">
        <v>118710.87</v>
      </c>
      <c r="AQ20" s="19">
        <v>1005743.6600000034</v>
      </c>
      <c r="AW20" s="25" t="s">
        <v>257</v>
      </c>
      <c r="AX20" s="5" t="s">
        <v>353</v>
      </c>
      <c r="AY20" s="5">
        <v>25165.48999999998</v>
      </c>
      <c r="BE20" s="5">
        <v>631</v>
      </c>
      <c r="BF20" s="5" t="s">
        <v>101</v>
      </c>
      <c r="BG20" s="5">
        <v>12</v>
      </c>
      <c r="BH20" s="5">
        <v>7542.7200000000012</v>
      </c>
      <c r="BP20" s="5">
        <v>297</v>
      </c>
      <c r="BQ20" s="5" t="s">
        <v>95</v>
      </c>
      <c r="BR20" s="5">
        <v>216</v>
      </c>
      <c r="BS20"/>
      <c r="CA20" s="5" t="s">
        <v>15</v>
      </c>
      <c r="CB20" s="5">
        <v>326</v>
      </c>
      <c r="CC20" s="5">
        <v>174268.26000000077</v>
      </c>
      <c r="CD20"/>
      <c r="CK20" s="5" t="s">
        <v>41</v>
      </c>
      <c r="CL20" s="5">
        <v>65286.969999999994</v>
      </c>
      <c r="CM20"/>
    </row>
    <row r="21" spans="1:91" x14ac:dyDescent="0.35">
      <c r="A21" s="5">
        <v>297</v>
      </c>
      <c r="B21" s="5" t="s">
        <v>95</v>
      </c>
      <c r="C21" s="5">
        <v>251526.3800000012</v>
      </c>
      <c r="I21" s="5" t="s">
        <v>207</v>
      </c>
      <c r="J21" s="5">
        <v>221659.89999999959</v>
      </c>
      <c r="M21" s="5" t="s">
        <v>207</v>
      </c>
      <c r="N21" s="5">
        <v>221659.89999999959</v>
      </c>
      <c r="P21" s="5" t="s">
        <v>181</v>
      </c>
      <c r="Q21" s="5">
        <v>11</v>
      </c>
      <c r="R21"/>
      <c r="S21"/>
      <c r="V21" s="44" t="s">
        <v>618</v>
      </c>
      <c r="W21" s="5" t="s">
        <v>84</v>
      </c>
      <c r="X21" s="5" t="s">
        <v>37</v>
      </c>
      <c r="Y21" s="5">
        <v>38</v>
      </c>
      <c r="Z21" s="5">
        <v>16593.790000000012</v>
      </c>
      <c r="AG21" s="41" t="s">
        <v>203</v>
      </c>
      <c r="AH21" s="19"/>
      <c r="AI21" s="19"/>
      <c r="AJ21" s="19"/>
      <c r="AK21" s="19"/>
      <c r="AL21" s="19"/>
      <c r="AM21" s="19"/>
      <c r="AN21" s="19">
        <v>94083.289999999848</v>
      </c>
      <c r="AO21" s="19"/>
      <c r="AP21" s="19">
        <v>837.9</v>
      </c>
      <c r="AQ21" s="19">
        <v>94921.189999999842</v>
      </c>
      <c r="AW21" s="25" t="s">
        <v>257</v>
      </c>
      <c r="AX21" s="5" t="s">
        <v>515</v>
      </c>
      <c r="AY21" s="5">
        <v>212855.13999999993</v>
      </c>
      <c r="BE21" s="5">
        <v>632</v>
      </c>
      <c r="BF21" s="5" t="s">
        <v>93</v>
      </c>
      <c r="BG21" s="5">
        <v>56</v>
      </c>
      <c r="BH21" s="5">
        <v>41170.679999999942</v>
      </c>
      <c r="BP21" s="5">
        <v>299</v>
      </c>
      <c r="BQ21" s="5" t="s">
        <v>90</v>
      </c>
      <c r="BR21" s="5">
        <v>222</v>
      </c>
      <c r="BS21"/>
      <c r="CA21" s="5" t="s">
        <v>205</v>
      </c>
      <c r="CB21" s="5">
        <v>53</v>
      </c>
      <c r="CC21" s="5">
        <v>28534</v>
      </c>
      <c r="CD21"/>
      <c r="CK21" s="5" t="s">
        <v>15</v>
      </c>
      <c r="CL21" s="5">
        <v>93393.749999999956</v>
      </c>
      <c r="CM21"/>
    </row>
    <row r="22" spans="1:91" x14ac:dyDescent="0.35">
      <c r="A22" s="5">
        <v>299</v>
      </c>
      <c r="B22" s="5" t="s">
        <v>90</v>
      </c>
      <c r="C22" s="5">
        <v>249454.7599999994</v>
      </c>
      <c r="I22" s="5" t="s">
        <v>181</v>
      </c>
      <c r="J22" s="5">
        <v>415785.16000000125</v>
      </c>
      <c r="M22" s="5" t="s">
        <v>181</v>
      </c>
      <c r="N22" s="5">
        <v>416728.00000000122</v>
      </c>
      <c r="P22" s="5" t="s">
        <v>42</v>
      </c>
      <c r="Q22" s="5">
        <v>25</v>
      </c>
      <c r="R22"/>
      <c r="S22"/>
      <c r="V22" s="44" t="s">
        <v>618</v>
      </c>
      <c r="W22" s="5" t="s">
        <v>99</v>
      </c>
      <c r="X22" s="5" t="s">
        <v>37</v>
      </c>
      <c r="Y22" s="5">
        <v>28</v>
      </c>
      <c r="Z22" s="5">
        <v>8485.56</v>
      </c>
      <c r="AG22" s="3" t="s">
        <v>44</v>
      </c>
      <c r="AH22" s="19">
        <v>3224.2999999999997</v>
      </c>
      <c r="AI22" s="19">
        <v>11247.2</v>
      </c>
      <c r="AJ22" s="19">
        <v>20324.370000000006</v>
      </c>
      <c r="AK22" s="19">
        <v>211935.23000000007</v>
      </c>
      <c r="AL22" s="19">
        <v>72445.589999999982</v>
      </c>
      <c r="AM22" s="19">
        <v>33246.71</v>
      </c>
      <c r="AN22" s="19">
        <v>20213596.879999764</v>
      </c>
      <c r="AO22" s="19">
        <v>257.16000000000003</v>
      </c>
      <c r="AP22" s="19">
        <v>3336650.8400000022</v>
      </c>
      <c r="AQ22" s="19">
        <v>23902928.2799986</v>
      </c>
      <c r="AW22" s="25" t="s">
        <v>257</v>
      </c>
      <c r="AX22" s="5" t="s">
        <v>352</v>
      </c>
      <c r="AY22" s="5">
        <v>103349.83999999973</v>
      </c>
      <c r="BE22" s="5">
        <v>788</v>
      </c>
      <c r="BF22" s="5" t="s">
        <v>23</v>
      </c>
      <c r="BG22" s="5">
        <v>5</v>
      </c>
      <c r="BH22" s="5">
        <v>3299.94</v>
      </c>
      <c r="BP22" s="5">
        <v>321</v>
      </c>
      <c r="BQ22" s="5" t="s">
        <v>19</v>
      </c>
      <c r="BR22" s="5">
        <v>75</v>
      </c>
      <c r="BS22"/>
      <c r="CA22" s="5" t="s">
        <v>207</v>
      </c>
      <c r="CB22" s="5">
        <v>16</v>
      </c>
      <c r="CC22" s="5">
        <v>11396</v>
      </c>
      <c r="CD22"/>
      <c r="CK22" s="5" t="s">
        <v>205</v>
      </c>
      <c r="CL22" s="5">
        <v>28365.709999999992</v>
      </c>
      <c r="CM22"/>
    </row>
    <row r="23" spans="1:91" x14ac:dyDescent="0.35">
      <c r="A23" s="5">
        <v>321</v>
      </c>
      <c r="B23" s="5" t="s">
        <v>19</v>
      </c>
      <c r="C23" s="5">
        <v>123476.20999999986</v>
      </c>
      <c r="I23" s="5" t="s">
        <v>42</v>
      </c>
      <c r="J23" s="5">
        <v>850986.98000000196</v>
      </c>
      <c r="M23" s="5" t="s">
        <v>42</v>
      </c>
      <c r="N23" s="5">
        <v>910081.99000000197</v>
      </c>
      <c r="P23" s="5" t="s">
        <v>203</v>
      </c>
      <c r="Q23" s="5">
        <v>6</v>
      </c>
      <c r="V23" s="44" t="s">
        <v>618</v>
      </c>
      <c r="W23" s="5" t="s">
        <v>83</v>
      </c>
      <c r="X23" s="5" t="s">
        <v>37</v>
      </c>
      <c r="Y23" s="5">
        <v>18</v>
      </c>
      <c r="Z23" s="5">
        <v>4871.3399999999992</v>
      </c>
      <c r="AW23" s="25" t="s">
        <v>257</v>
      </c>
      <c r="AX23" s="5" t="s">
        <v>316</v>
      </c>
      <c r="AY23" s="5">
        <v>72260.30999999991</v>
      </c>
      <c r="BE23" s="5">
        <v>909</v>
      </c>
      <c r="BF23" s="5" t="s">
        <v>34</v>
      </c>
      <c r="BG23" s="5">
        <v>2</v>
      </c>
      <c r="BH23" s="5">
        <v>1099.98</v>
      </c>
      <c r="BP23" s="5">
        <v>342</v>
      </c>
      <c r="BQ23" s="5" t="s">
        <v>11</v>
      </c>
      <c r="BR23" s="5">
        <v>193</v>
      </c>
      <c r="BS23"/>
      <c r="CA23" s="5" t="s">
        <v>98</v>
      </c>
      <c r="CB23" s="5">
        <v>3</v>
      </c>
      <c r="CC23" s="5">
        <v>1414.26</v>
      </c>
      <c r="CD23"/>
      <c r="CK23" s="5" t="s">
        <v>207</v>
      </c>
      <c r="CL23" s="5">
        <v>12256.3</v>
      </c>
      <c r="CM23"/>
    </row>
    <row r="24" spans="1:91" x14ac:dyDescent="0.35">
      <c r="A24" s="5">
        <v>342</v>
      </c>
      <c r="B24" s="5" t="s">
        <v>11</v>
      </c>
      <c r="C24" s="5">
        <v>351650.96999999823</v>
      </c>
      <c r="I24" s="5" t="s">
        <v>98</v>
      </c>
      <c r="J24" s="5">
        <v>179872.72999999989</v>
      </c>
      <c r="M24" s="5" t="s">
        <v>98</v>
      </c>
      <c r="N24" s="5">
        <v>179872.72999999989</v>
      </c>
      <c r="P24" s="5" t="s">
        <v>241</v>
      </c>
      <c r="Q24" s="5">
        <v>22</v>
      </c>
      <c r="V24" s="44" t="s">
        <v>618</v>
      </c>
      <c r="W24" s="5" t="s">
        <v>242</v>
      </c>
      <c r="X24" s="5" t="s">
        <v>37</v>
      </c>
      <c r="Y24" s="5">
        <v>28</v>
      </c>
      <c r="Z24" s="5">
        <v>14381.220000000003</v>
      </c>
      <c r="AW24" s="25" t="s">
        <v>257</v>
      </c>
      <c r="AX24" s="5" t="s">
        <v>395</v>
      </c>
      <c r="AY24" s="5">
        <v>61434.899999999929</v>
      </c>
      <c r="BE24" s="5">
        <v>949</v>
      </c>
      <c r="BF24" s="5" t="s">
        <v>112</v>
      </c>
      <c r="BG24" s="5">
        <v>51</v>
      </c>
      <c r="BH24" s="5">
        <v>24985.259999999969</v>
      </c>
      <c r="BP24" s="5">
        <v>344</v>
      </c>
      <c r="BQ24" s="5" t="s">
        <v>99</v>
      </c>
      <c r="BR24" s="5">
        <v>236</v>
      </c>
      <c r="BS24"/>
      <c r="CA24" s="5" t="s">
        <v>241</v>
      </c>
      <c r="CB24" s="5">
        <v>88</v>
      </c>
      <c r="CC24" s="5">
        <v>43527.779999999904</v>
      </c>
      <c r="CD24"/>
      <c r="CK24" s="5" t="s">
        <v>181</v>
      </c>
      <c r="CL24" s="5">
        <v>14296.870000000003</v>
      </c>
      <c r="CM24"/>
    </row>
    <row r="25" spans="1:91" x14ac:dyDescent="0.35">
      <c r="A25" s="5">
        <v>344</v>
      </c>
      <c r="B25" s="5" t="s">
        <v>99</v>
      </c>
      <c r="C25" s="5">
        <v>354475.54999999882</v>
      </c>
      <c r="I25" s="5" t="s">
        <v>203</v>
      </c>
      <c r="J25" s="5">
        <v>129094.61999999972</v>
      </c>
      <c r="M25" s="5" t="s">
        <v>203</v>
      </c>
      <c r="N25" s="5">
        <v>146821.47999999978</v>
      </c>
      <c r="P25" s="5" t="s">
        <v>44</v>
      </c>
      <c r="Q25" s="5">
        <v>503</v>
      </c>
      <c r="V25" s="44" t="s">
        <v>618</v>
      </c>
      <c r="W25" s="5" t="s">
        <v>627</v>
      </c>
      <c r="X25" s="5" t="s">
        <v>37</v>
      </c>
      <c r="Y25" s="5">
        <v>7</v>
      </c>
      <c r="Z25" s="5">
        <v>3142.7999999999997</v>
      </c>
      <c r="AW25" s="25" t="s">
        <v>257</v>
      </c>
      <c r="AX25" s="5" t="s">
        <v>252</v>
      </c>
      <c r="AY25" s="5">
        <v>202510.81000000055</v>
      </c>
      <c r="BE25" s="5">
        <v>1075</v>
      </c>
      <c r="BF25" s="5" t="s">
        <v>13</v>
      </c>
      <c r="BG25" s="5">
        <v>57</v>
      </c>
      <c r="BH25" s="5">
        <v>27813.779999999959</v>
      </c>
      <c r="BP25" s="5">
        <v>350</v>
      </c>
      <c r="BQ25" s="5" t="s">
        <v>86</v>
      </c>
      <c r="BR25" s="5">
        <v>96</v>
      </c>
      <c r="BS25"/>
      <c r="CA25" s="25" t="s">
        <v>44</v>
      </c>
      <c r="CB25" s="5">
        <v>966</v>
      </c>
      <c r="CC25" s="5">
        <v>585776.07999999973</v>
      </c>
      <c r="CD25"/>
      <c r="CK25" s="5" t="s">
        <v>42</v>
      </c>
      <c r="CL25" s="5">
        <v>19326.140000000007</v>
      </c>
      <c r="CM25"/>
    </row>
    <row r="26" spans="1:91" x14ac:dyDescent="0.35">
      <c r="A26" s="5">
        <v>350</v>
      </c>
      <c r="B26" s="5" t="s">
        <v>86</v>
      </c>
      <c r="C26" s="5">
        <v>146992.93999999986</v>
      </c>
      <c r="I26" s="5" t="s">
        <v>241</v>
      </c>
      <c r="J26" s="5">
        <v>677576.49000000255</v>
      </c>
      <c r="M26" s="5" t="s">
        <v>241</v>
      </c>
      <c r="N26" s="5">
        <v>686807.07000000286</v>
      </c>
      <c r="V26" s="44" t="s">
        <v>618</v>
      </c>
      <c r="W26" s="5" t="s">
        <v>81</v>
      </c>
      <c r="X26" s="5" t="s">
        <v>37</v>
      </c>
      <c r="Y26" s="5">
        <v>29</v>
      </c>
      <c r="Z26" s="5">
        <v>13514.04</v>
      </c>
      <c r="AW26" s="25" t="s">
        <v>239</v>
      </c>
      <c r="AX26" s="5" t="s">
        <v>311</v>
      </c>
      <c r="AY26" s="5">
        <v>5338.6399999999994</v>
      </c>
      <c r="BE26" s="5">
        <v>1081</v>
      </c>
      <c r="BF26" s="5" t="s">
        <v>82</v>
      </c>
      <c r="BG26" s="5">
        <v>1</v>
      </c>
      <c r="BH26" s="5">
        <v>942.84</v>
      </c>
      <c r="BP26" s="5">
        <v>603</v>
      </c>
      <c r="BQ26" s="5" t="s">
        <v>84</v>
      </c>
      <c r="BR26" s="5">
        <v>176</v>
      </c>
      <c r="BS26"/>
      <c r="CA26"/>
      <c r="CB26"/>
      <c r="CC26"/>
      <c r="CD26"/>
      <c r="CK26" s="5" t="s">
        <v>98</v>
      </c>
      <c r="CL26" s="5">
        <v>3949.94</v>
      </c>
      <c r="CM26"/>
    </row>
    <row r="27" spans="1:91" x14ac:dyDescent="0.35">
      <c r="A27" s="5">
        <v>603</v>
      </c>
      <c r="B27" s="5" t="s">
        <v>84</v>
      </c>
      <c r="C27" s="5">
        <v>247535.8799999998</v>
      </c>
      <c r="I27" s="5" t="s">
        <v>44</v>
      </c>
      <c r="J27" s="5">
        <v>21304303.040000036</v>
      </c>
      <c r="M27" s="5" t="s">
        <v>44</v>
      </c>
      <c r="N27" s="5">
        <v>23041097.490000051</v>
      </c>
      <c r="V27" s="44" t="s">
        <v>618</v>
      </c>
      <c r="W27" s="5" t="s">
        <v>92</v>
      </c>
      <c r="X27" s="5" t="s">
        <v>37</v>
      </c>
      <c r="Y27" s="5">
        <v>4</v>
      </c>
      <c r="Z27" s="5">
        <v>785.69999999999993</v>
      </c>
      <c r="AW27" s="25" t="s">
        <v>239</v>
      </c>
      <c r="AX27" s="5" t="s">
        <v>514</v>
      </c>
      <c r="AY27" s="5">
        <v>96593.489999999831</v>
      </c>
      <c r="BE27" s="5">
        <v>1082</v>
      </c>
      <c r="BF27" s="5" t="s">
        <v>96</v>
      </c>
      <c r="BG27" s="5">
        <v>3</v>
      </c>
      <c r="BH27" s="5">
        <v>1414.26</v>
      </c>
      <c r="BP27" s="5">
        <v>604</v>
      </c>
      <c r="BQ27" s="5" t="s">
        <v>81</v>
      </c>
      <c r="BR27" s="5">
        <v>217</v>
      </c>
      <c r="BS27"/>
      <c r="CA27"/>
      <c r="CB27"/>
      <c r="CC27"/>
      <c r="CD27"/>
      <c r="CK27" s="5" t="s">
        <v>203</v>
      </c>
      <c r="CL27" s="5">
        <v>3213</v>
      </c>
      <c r="CM27"/>
    </row>
    <row r="28" spans="1:91" x14ac:dyDescent="0.35">
      <c r="A28" s="5">
        <v>604</v>
      </c>
      <c r="B28" s="5" t="s">
        <v>81</v>
      </c>
      <c r="C28" s="5">
        <v>263571.3799999996</v>
      </c>
      <c r="V28" s="44" t="s">
        <v>138</v>
      </c>
      <c r="W28" s="5" t="s">
        <v>93</v>
      </c>
      <c r="X28" s="5" t="s">
        <v>15</v>
      </c>
      <c r="Y28" s="5">
        <v>57</v>
      </c>
      <c r="Z28" s="5">
        <v>41327.819999999942</v>
      </c>
      <c r="AW28" s="25" t="s">
        <v>239</v>
      </c>
      <c r="AX28" s="5" t="s">
        <v>348</v>
      </c>
      <c r="AY28" s="5">
        <v>100831.03999999975</v>
      </c>
      <c r="BE28" s="5">
        <v>1124</v>
      </c>
      <c r="BF28" s="5" t="s">
        <v>116</v>
      </c>
      <c r="BG28" s="5">
        <v>4</v>
      </c>
      <c r="BH28" s="5">
        <v>2514.2400000000002</v>
      </c>
      <c r="BP28" s="5">
        <v>631</v>
      </c>
      <c r="BQ28" s="5" t="s">
        <v>101</v>
      </c>
      <c r="BR28" s="5">
        <v>112</v>
      </c>
      <c r="BS28"/>
      <c r="CA28"/>
      <c r="CB28"/>
      <c r="CC28"/>
      <c r="CD28"/>
      <c r="CK28" s="5" t="s">
        <v>241</v>
      </c>
      <c r="CL28" s="5">
        <v>11916.22</v>
      </c>
      <c r="CM28"/>
    </row>
    <row r="29" spans="1:91" x14ac:dyDescent="0.35">
      <c r="A29" s="5">
        <v>631</v>
      </c>
      <c r="B29" s="5" t="s">
        <v>101</v>
      </c>
      <c r="C29" s="5">
        <v>144419.24999999997</v>
      </c>
      <c r="V29" s="44" t="s">
        <v>138</v>
      </c>
      <c r="W29" s="5" t="s">
        <v>231</v>
      </c>
      <c r="X29" s="5" t="s">
        <v>15</v>
      </c>
      <c r="Y29" s="5">
        <v>38</v>
      </c>
      <c r="Z29" s="5">
        <v>17913.959999999995</v>
      </c>
      <c r="AW29" s="25" t="s">
        <v>239</v>
      </c>
      <c r="AX29" s="5" t="s">
        <v>513</v>
      </c>
      <c r="AY29" s="5">
        <v>47788.239999999983</v>
      </c>
      <c r="BE29" s="5">
        <v>1125</v>
      </c>
      <c r="BF29" s="5" t="s">
        <v>83</v>
      </c>
      <c r="BG29" s="5">
        <v>1</v>
      </c>
      <c r="BH29" s="5">
        <v>942.84</v>
      </c>
      <c r="BP29" s="5">
        <v>632</v>
      </c>
      <c r="BQ29" s="5" t="s">
        <v>93</v>
      </c>
      <c r="BR29" s="5">
        <v>193</v>
      </c>
      <c r="BS29"/>
      <c r="CA29"/>
      <c r="CB29"/>
      <c r="CC29"/>
      <c r="CD29"/>
      <c r="CK29" s="25" t="s">
        <v>44</v>
      </c>
      <c r="CL29" s="5">
        <v>765298.16999999853</v>
      </c>
      <c r="CM29"/>
    </row>
    <row r="30" spans="1:91" x14ac:dyDescent="0.35">
      <c r="A30" s="5">
        <v>632</v>
      </c>
      <c r="B30" s="5" t="s">
        <v>93</v>
      </c>
      <c r="C30" s="5">
        <v>738259.51</v>
      </c>
      <c r="V30" s="44" t="s">
        <v>138</v>
      </c>
      <c r="W30" s="5" t="s">
        <v>13</v>
      </c>
      <c r="X30" s="5" t="s">
        <v>15</v>
      </c>
      <c r="Y30" s="5">
        <v>59</v>
      </c>
      <c r="Z30" s="5">
        <v>28128.059999999958</v>
      </c>
      <c r="AW30" s="25" t="s">
        <v>239</v>
      </c>
      <c r="AX30" s="5" t="s">
        <v>269</v>
      </c>
      <c r="AY30" s="5">
        <v>77552.719999999987</v>
      </c>
      <c r="BE30" s="5">
        <v>1126</v>
      </c>
      <c r="BF30" s="5" t="s">
        <v>105</v>
      </c>
      <c r="BG30" s="5">
        <v>21</v>
      </c>
      <c r="BH30" s="5">
        <v>9899.82</v>
      </c>
      <c r="BP30" s="5">
        <v>702</v>
      </c>
      <c r="BQ30" s="5" t="s">
        <v>113</v>
      </c>
      <c r="BR30" s="5">
        <v>120</v>
      </c>
      <c r="BS30"/>
      <c r="CA30"/>
      <c r="CB30"/>
      <c r="CC30"/>
      <c r="CD30"/>
      <c r="CK30"/>
      <c r="CL30"/>
      <c r="CM30"/>
    </row>
    <row r="31" spans="1:91" x14ac:dyDescent="0.35">
      <c r="A31" s="5">
        <v>682</v>
      </c>
      <c r="B31" s="5" t="s">
        <v>16</v>
      </c>
      <c r="C31" s="5">
        <v>2635007.4</v>
      </c>
      <c r="V31" s="44" t="s">
        <v>138</v>
      </c>
      <c r="W31" s="5" t="s">
        <v>237</v>
      </c>
      <c r="X31" s="5" t="s">
        <v>15</v>
      </c>
      <c r="Y31" s="5">
        <v>28</v>
      </c>
      <c r="Z31" s="5">
        <v>13199.76</v>
      </c>
      <c r="AW31" s="25" t="s">
        <v>618</v>
      </c>
      <c r="AX31" s="5" t="s">
        <v>266</v>
      </c>
      <c r="AY31" s="5">
        <v>126119.69999999995</v>
      </c>
      <c r="BE31" s="5">
        <v>1144</v>
      </c>
      <c r="BF31" s="5" t="s">
        <v>179</v>
      </c>
      <c r="BG31" s="5">
        <v>1</v>
      </c>
      <c r="BH31" s="5">
        <v>942.84</v>
      </c>
      <c r="BP31" s="5">
        <v>788</v>
      </c>
      <c r="BQ31" s="5" t="s">
        <v>23</v>
      </c>
      <c r="BR31" s="5">
        <v>86</v>
      </c>
      <c r="BS31"/>
      <c r="CA31"/>
      <c r="CB31"/>
      <c r="CC31"/>
      <c r="CD31"/>
    </row>
    <row r="32" spans="1:91" x14ac:dyDescent="0.35">
      <c r="A32" s="5">
        <v>702</v>
      </c>
      <c r="B32" s="5" t="s">
        <v>113</v>
      </c>
      <c r="C32" s="5">
        <v>168729.57</v>
      </c>
      <c r="V32" s="44" t="s">
        <v>138</v>
      </c>
      <c r="W32" s="5" t="s">
        <v>186</v>
      </c>
      <c r="X32" s="5" t="s">
        <v>15</v>
      </c>
      <c r="Y32" s="5">
        <v>17</v>
      </c>
      <c r="Z32" s="5">
        <v>8567.0400000000009</v>
      </c>
      <c r="AW32" s="25" t="s">
        <v>618</v>
      </c>
      <c r="AX32" s="5" t="s">
        <v>451</v>
      </c>
      <c r="AY32" s="5">
        <v>7233.5700000000006</v>
      </c>
      <c r="BE32" s="5">
        <v>1152</v>
      </c>
      <c r="BF32" s="5" t="s">
        <v>136</v>
      </c>
      <c r="BG32" s="5">
        <v>1</v>
      </c>
      <c r="BH32" s="5">
        <v>58828</v>
      </c>
      <c r="BP32" s="5">
        <v>902</v>
      </c>
      <c r="BQ32" s="5" t="s">
        <v>20</v>
      </c>
      <c r="BR32" s="5">
        <v>203</v>
      </c>
      <c r="BS32"/>
      <c r="CA32"/>
      <c r="CB32"/>
      <c r="CC32"/>
      <c r="CD32"/>
    </row>
    <row r="33" spans="1:82" x14ac:dyDescent="0.35">
      <c r="A33" s="5">
        <v>703</v>
      </c>
      <c r="B33" s="5" t="s">
        <v>117</v>
      </c>
      <c r="C33" s="5">
        <v>15823.290000000003</v>
      </c>
      <c r="V33" s="44" t="s">
        <v>138</v>
      </c>
      <c r="W33" s="5" t="s">
        <v>229</v>
      </c>
      <c r="X33" s="5" t="s">
        <v>15</v>
      </c>
      <c r="Y33" s="5">
        <v>33</v>
      </c>
      <c r="Z33" s="5">
        <v>18938.279999999992</v>
      </c>
      <c r="AW33" s="25" t="s">
        <v>618</v>
      </c>
      <c r="AX33" s="5" t="s">
        <v>441</v>
      </c>
      <c r="AY33" s="5">
        <v>35928.060000000012</v>
      </c>
      <c r="BE33" s="5">
        <v>1172</v>
      </c>
      <c r="BF33" s="5" t="s">
        <v>197</v>
      </c>
      <c r="BG33" s="5">
        <v>1</v>
      </c>
      <c r="BH33" s="5">
        <v>924</v>
      </c>
      <c r="BP33" s="5">
        <v>903</v>
      </c>
      <c r="BQ33" s="5" t="s">
        <v>87</v>
      </c>
      <c r="BR33" s="5">
        <v>160</v>
      </c>
      <c r="BS33"/>
      <c r="CA33"/>
      <c r="CB33"/>
      <c r="CC33"/>
      <c r="CD33"/>
    </row>
    <row r="34" spans="1:82" x14ac:dyDescent="0.35">
      <c r="A34" s="5">
        <v>788</v>
      </c>
      <c r="B34" s="5" t="s">
        <v>23</v>
      </c>
      <c r="C34" s="5">
        <v>221374.33</v>
      </c>
      <c r="V34" s="44" t="s">
        <v>138</v>
      </c>
      <c r="W34" s="5" t="s">
        <v>392</v>
      </c>
      <c r="X34" s="5" t="s">
        <v>15</v>
      </c>
      <c r="Y34" s="5">
        <v>24</v>
      </c>
      <c r="Z34" s="5">
        <v>11395.560000000001</v>
      </c>
      <c r="AW34" s="25" t="s">
        <v>618</v>
      </c>
      <c r="AX34" s="5" t="s">
        <v>26</v>
      </c>
      <c r="AY34" s="5">
        <v>224204.21999999986</v>
      </c>
      <c r="BE34" s="5">
        <v>1178</v>
      </c>
      <c r="BF34" s="5" t="s">
        <v>193</v>
      </c>
      <c r="BG34" s="5">
        <v>3</v>
      </c>
      <c r="BH34" s="5">
        <v>1386</v>
      </c>
      <c r="BP34" s="5">
        <v>907</v>
      </c>
      <c r="BQ34" s="5" t="s">
        <v>102</v>
      </c>
      <c r="BR34" s="5">
        <v>114</v>
      </c>
      <c r="BS34"/>
      <c r="CA34"/>
      <c r="CB34"/>
      <c r="CC34"/>
      <c r="CD34"/>
    </row>
    <row r="35" spans="1:82" x14ac:dyDescent="0.35">
      <c r="A35" s="5">
        <v>901</v>
      </c>
      <c r="B35" s="5" t="s">
        <v>1</v>
      </c>
      <c r="C35" s="5">
        <v>353465.06999999989</v>
      </c>
      <c r="V35" s="44" t="s">
        <v>138</v>
      </c>
      <c r="W35" s="5" t="s">
        <v>11</v>
      </c>
      <c r="X35" s="5" t="s">
        <v>15</v>
      </c>
      <c r="Y35" s="5">
        <v>35</v>
      </c>
      <c r="Z35" s="5">
        <v>17681.159999999996</v>
      </c>
      <c r="AW35" s="25" t="s">
        <v>618</v>
      </c>
      <c r="AX35" s="5" t="s">
        <v>288</v>
      </c>
      <c r="AY35" s="5">
        <v>168855.29999999961</v>
      </c>
      <c r="BE35" s="5">
        <v>1180</v>
      </c>
      <c r="BF35" s="5" t="s">
        <v>190</v>
      </c>
      <c r="BG35" s="5">
        <v>34</v>
      </c>
      <c r="BH35" s="5">
        <v>16170</v>
      </c>
      <c r="BP35" s="5">
        <v>909</v>
      </c>
      <c r="BQ35" s="5" t="s">
        <v>34</v>
      </c>
      <c r="BR35" s="5">
        <v>37</v>
      </c>
      <c r="BS35"/>
      <c r="CA35"/>
      <c r="CB35"/>
      <c r="CC35"/>
      <c r="CD35"/>
    </row>
    <row r="36" spans="1:82" x14ac:dyDescent="0.35">
      <c r="A36" s="5">
        <v>902</v>
      </c>
      <c r="B36" s="5" t="s">
        <v>20</v>
      </c>
      <c r="C36" s="5">
        <v>172017.22999999984</v>
      </c>
      <c r="V36" s="44" t="s">
        <v>138</v>
      </c>
      <c r="W36" s="5" t="s">
        <v>112</v>
      </c>
      <c r="X36" s="5" t="s">
        <v>15</v>
      </c>
      <c r="Y36" s="5">
        <v>53</v>
      </c>
      <c r="Z36" s="5">
        <v>26480.999999999967</v>
      </c>
      <c r="AW36" s="25" t="s">
        <v>618</v>
      </c>
      <c r="AX36" s="5" t="s">
        <v>262</v>
      </c>
      <c r="AY36" s="5">
        <v>48333.750000000029</v>
      </c>
      <c r="BE36" s="5">
        <v>1181</v>
      </c>
      <c r="BF36" s="5" t="s">
        <v>194</v>
      </c>
      <c r="BG36" s="5">
        <v>10</v>
      </c>
      <c r="BH36" s="5">
        <v>5279.9400000000005</v>
      </c>
      <c r="BP36" s="5">
        <v>949</v>
      </c>
      <c r="BQ36" s="5" t="s">
        <v>112</v>
      </c>
      <c r="BR36" s="5">
        <v>183</v>
      </c>
      <c r="BS36"/>
      <c r="CA36"/>
      <c r="CB36"/>
      <c r="CC36"/>
      <c r="CD36"/>
    </row>
    <row r="37" spans="1:82" x14ac:dyDescent="0.35">
      <c r="A37" s="5">
        <v>903</v>
      </c>
      <c r="B37" s="5" t="s">
        <v>87</v>
      </c>
      <c r="C37" s="5">
        <v>221460.16999999949</v>
      </c>
      <c r="V37" s="44" t="s">
        <v>39</v>
      </c>
      <c r="W37" s="5" t="s">
        <v>408</v>
      </c>
      <c r="X37" s="5" t="s">
        <v>39</v>
      </c>
      <c r="Y37" s="5">
        <v>1</v>
      </c>
      <c r="Z37" s="5">
        <v>314.27999999999997</v>
      </c>
      <c r="AW37" s="25" t="s">
        <v>618</v>
      </c>
      <c r="AX37" s="5" t="s">
        <v>29</v>
      </c>
      <c r="AY37" s="5">
        <v>67146.23</v>
      </c>
      <c r="BE37" s="5">
        <v>1202</v>
      </c>
      <c r="BF37" s="5" t="s">
        <v>189</v>
      </c>
      <c r="BG37" s="5">
        <v>1</v>
      </c>
      <c r="BH37" s="5">
        <v>462</v>
      </c>
      <c r="BP37" s="5">
        <v>950</v>
      </c>
      <c r="BQ37" s="5" t="s">
        <v>100</v>
      </c>
      <c r="BR37" s="5">
        <v>69</v>
      </c>
      <c r="BS37"/>
      <c r="CA37"/>
      <c r="CB37"/>
      <c r="CC37"/>
    </row>
    <row r="38" spans="1:82" x14ac:dyDescent="0.35">
      <c r="A38" s="5">
        <v>907</v>
      </c>
      <c r="B38" s="5" t="s">
        <v>102</v>
      </c>
      <c r="C38" s="5">
        <v>102630.44999999984</v>
      </c>
      <c r="V38" s="44" t="s">
        <v>39</v>
      </c>
      <c r="W38" s="5" t="s">
        <v>324</v>
      </c>
      <c r="X38" s="5" t="s">
        <v>39</v>
      </c>
      <c r="Y38" s="5">
        <v>1</v>
      </c>
      <c r="Z38" s="5">
        <v>5982.72</v>
      </c>
      <c r="AW38" s="25" t="s">
        <v>618</v>
      </c>
      <c r="AX38" s="5" t="s">
        <v>449</v>
      </c>
      <c r="AY38" s="5">
        <v>11682.12</v>
      </c>
      <c r="BE38" s="5">
        <v>1211</v>
      </c>
      <c r="BF38" s="5" t="s">
        <v>186</v>
      </c>
      <c r="BG38" s="5">
        <v>15</v>
      </c>
      <c r="BH38" s="5">
        <v>7071.3</v>
      </c>
      <c r="BP38" s="5">
        <v>951</v>
      </c>
      <c r="BQ38" s="5" t="s">
        <v>110</v>
      </c>
      <c r="BR38" s="5">
        <v>76</v>
      </c>
      <c r="BS38"/>
      <c r="CA38"/>
      <c r="CB38"/>
      <c r="CC38"/>
    </row>
    <row r="39" spans="1:82" x14ac:dyDescent="0.35">
      <c r="A39" s="5">
        <v>909</v>
      </c>
      <c r="B39" s="5" t="s">
        <v>34</v>
      </c>
      <c r="C39" s="5">
        <v>54600.730000000018</v>
      </c>
      <c r="V39" s="44" t="s">
        <v>39</v>
      </c>
      <c r="W39" s="5" t="s">
        <v>82</v>
      </c>
      <c r="X39" s="5" t="s">
        <v>39</v>
      </c>
      <c r="Y39" s="5">
        <v>3</v>
      </c>
      <c r="Z39" s="5">
        <v>1571.3999999999999</v>
      </c>
      <c r="AW39" s="25" t="s">
        <v>618</v>
      </c>
      <c r="AX39" s="5" t="s">
        <v>148</v>
      </c>
      <c r="AY39" s="5">
        <v>272842.85999999929</v>
      </c>
      <c r="BE39" s="5">
        <v>1216</v>
      </c>
      <c r="BF39" s="5" t="s">
        <v>320</v>
      </c>
      <c r="BG39" s="5">
        <v>2</v>
      </c>
      <c r="BH39" s="5">
        <v>924</v>
      </c>
      <c r="BP39" s="5">
        <v>1069</v>
      </c>
      <c r="BQ39" s="5" t="s">
        <v>115</v>
      </c>
      <c r="BR39" s="5">
        <v>39</v>
      </c>
      <c r="BS39"/>
      <c r="CA39"/>
      <c r="CB39"/>
      <c r="CC39"/>
    </row>
    <row r="40" spans="1:82" x14ac:dyDescent="0.35">
      <c r="A40" s="5">
        <v>949</v>
      </c>
      <c r="B40" s="5" t="s">
        <v>112</v>
      </c>
      <c r="C40" s="5">
        <v>330155.21999999869</v>
      </c>
      <c r="V40" s="44" t="s">
        <v>39</v>
      </c>
      <c r="W40" s="5" t="s">
        <v>86</v>
      </c>
      <c r="X40" s="5" t="s">
        <v>39</v>
      </c>
      <c r="Y40" s="5">
        <v>8</v>
      </c>
      <c r="Z40" s="5">
        <v>4362.0599999999995</v>
      </c>
      <c r="AW40" s="25" t="s">
        <v>618</v>
      </c>
      <c r="AX40" s="5" t="s">
        <v>439</v>
      </c>
      <c r="AY40" s="5">
        <v>34993.050000000003</v>
      </c>
      <c r="BE40" s="5">
        <v>1217</v>
      </c>
      <c r="BF40" s="5" t="s">
        <v>221</v>
      </c>
      <c r="BG40" s="5">
        <v>1</v>
      </c>
      <c r="BH40" s="5">
        <v>462</v>
      </c>
      <c r="BP40" s="5">
        <v>1072</v>
      </c>
      <c r="BQ40" s="5" t="s">
        <v>88</v>
      </c>
      <c r="BR40" s="5">
        <v>212</v>
      </c>
      <c r="BS40"/>
    </row>
    <row r="41" spans="1:82" x14ac:dyDescent="0.35">
      <c r="A41" s="5">
        <v>950</v>
      </c>
      <c r="B41" s="5" t="s">
        <v>100</v>
      </c>
      <c r="C41" s="5">
        <v>190028.6299999998</v>
      </c>
      <c r="V41" s="44" t="s">
        <v>136</v>
      </c>
      <c r="W41" s="5" t="s">
        <v>298</v>
      </c>
      <c r="X41" s="5" t="s">
        <v>207</v>
      </c>
      <c r="Y41" s="5">
        <v>23</v>
      </c>
      <c r="Z41" s="5">
        <v>6930</v>
      </c>
      <c r="AW41" s="25" t="s">
        <v>618</v>
      </c>
      <c r="AX41" s="5" t="s">
        <v>420</v>
      </c>
      <c r="AY41" s="5">
        <v>55381.020000000019</v>
      </c>
      <c r="BE41" s="5">
        <v>1218</v>
      </c>
      <c r="BF41" s="5" t="s">
        <v>220</v>
      </c>
      <c r="BG41" s="5">
        <v>1</v>
      </c>
      <c r="BH41" s="5">
        <v>462</v>
      </c>
      <c r="BP41" s="5">
        <v>1075</v>
      </c>
      <c r="BQ41" s="5" t="s">
        <v>13</v>
      </c>
      <c r="BR41" s="5">
        <v>197</v>
      </c>
      <c r="BS41"/>
    </row>
    <row r="42" spans="1:82" x14ac:dyDescent="0.35">
      <c r="A42" s="5">
        <v>951</v>
      </c>
      <c r="B42" s="5" t="s">
        <v>110</v>
      </c>
      <c r="C42" s="5">
        <v>77194.329999999958</v>
      </c>
      <c r="V42" s="44" t="s">
        <v>136</v>
      </c>
      <c r="W42" s="5" t="s">
        <v>299</v>
      </c>
      <c r="X42" s="5" t="s">
        <v>290</v>
      </c>
      <c r="Y42" s="5">
        <v>40</v>
      </c>
      <c r="Z42" s="5">
        <v>6776</v>
      </c>
      <c r="AW42" s="25" t="s">
        <v>618</v>
      </c>
      <c r="AX42" s="5" t="s">
        <v>444</v>
      </c>
      <c r="AY42" s="5">
        <v>25535.820000000007</v>
      </c>
      <c r="BE42" s="5">
        <v>1220</v>
      </c>
      <c r="BF42" s="5" t="s">
        <v>218</v>
      </c>
      <c r="BG42" s="5">
        <v>1</v>
      </c>
      <c r="BH42" s="5">
        <v>660</v>
      </c>
      <c r="BP42" s="5">
        <v>1076</v>
      </c>
      <c r="BQ42" s="5" t="s">
        <v>104</v>
      </c>
      <c r="BR42" s="5">
        <v>82</v>
      </c>
      <c r="BS42"/>
    </row>
    <row r="43" spans="1:82" x14ac:dyDescent="0.35">
      <c r="A43" s="5">
        <v>1069</v>
      </c>
      <c r="B43" s="5" t="s">
        <v>115</v>
      </c>
      <c r="C43" s="5">
        <v>28027.589999999997</v>
      </c>
      <c r="V43" s="44" t="s">
        <v>136</v>
      </c>
      <c r="W43" s="5" t="s">
        <v>136</v>
      </c>
      <c r="X43" s="5" t="s">
        <v>290</v>
      </c>
      <c r="Y43" s="5">
        <v>1</v>
      </c>
      <c r="Z43" s="5">
        <v>58828</v>
      </c>
      <c r="AW43" s="25" t="s">
        <v>618</v>
      </c>
      <c r="AX43" s="5" t="s">
        <v>30</v>
      </c>
      <c r="AY43" s="5">
        <v>69555.810000000027</v>
      </c>
      <c r="BE43" s="5">
        <v>1221</v>
      </c>
      <c r="BF43" s="5" t="s">
        <v>219</v>
      </c>
      <c r="BG43" s="5">
        <v>1</v>
      </c>
      <c r="BH43" s="5">
        <v>462</v>
      </c>
      <c r="BP43" s="5">
        <v>1081</v>
      </c>
      <c r="BQ43" s="5" t="s">
        <v>82</v>
      </c>
      <c r="BR43" s="5">
        <v>216</v>
      </c>
      <c r="BS43"/>
    </row>
    <row r="44" spans="1:82" x14ac:dyDescent="0.35">
      <c r="A44" s="5">
        <v>1072</v>
      </c>
      <c r="B44" s="5" t="s">
        <v>88</v>
      </c>
      <c r="C44" s="5">
        <v>180741.17999999921</v>
      </c>
      <c r="V44" s="44" t="s">
        <v>136</v>
      </c>
      <c r="W44" s="5" t="s">
        <v>189</v>
      </c>
      <c r="X44" s="5" t="s">
        <v>207</v>
      </c>
      <c r="Y44" s="5">
        <v>1</v>
      </c>
      <c r="Z44" s="5">
        <v>462</v>
      </c>
      <c r="AW44" s="25" t="s">
        <v>618</v>
      </c>
      <c r="AX44" s="5" t="s">
        <v>436</v>
      </c>
      <c r="AY44" s="5">
        <v>26050.270000000008</v>
      </c>
      <c r="BE44" s="5">
        <v>1227</v>
      </c>
      <c r="BF44" s="5" t="s">
        <v>232</v>
      </c>
      <c r="BG44" s="5">
        <v>1</v>
      </c>
      <c r="BH44" s="5">
        <v>924</v>
      </c>
      <c r="BP44" s="5">
        <v>1082</v>
      </c>
      <c r="BQ44" s="5" t="s">
        <v>96</v>
      </c>
      <c r="BR44" s="5">
        <v>159</v>
      </c>
      <c r="BS44"/>
    </row>
    <row r="45" spans="1:82" x14ac:dyDescent="0.35">
      <c r="A45" s="5">
        <v>1075</v>
      </c>
      <c r="B45" s="5" t="s">
        <v>13</v>
      </c>
      <c r="C45" s="5">
        <v>262372.39000000013</v>
      </c>
      <c r="V45" s="44" t="s">
        <v>136</v>
      </c>
      <c r="W45" s="5" t="s">
        <v>406</v>
      </c>
      <c r="X45" s="5" t="s">
        <v>207</v>
      </c>
      <c r="Y45" s="5">
        <v>13</v>
      </c>
      <c r="Z45" s="5">
        <v>8008</v>
      </c>
      <c r="AW45" s="25" t="s">
        <v>618</v>
      </c>
      <c r="AX45" s="5" t="s">
        <v>454</v>
      </c>
      <c r="AY45" s="5">
        <v>41615.87000000001</v>
      </c>
      <c r="BE45" s="5">
        <v>1231</v>
      </c>
      <c r="BF45" s="5" t="s">
        <v>229</v>
      </c>
      <c r="BG45" s="5">
        <v>31</v>
      </c>
      <c r="BH45" s="5">
        <v>17442.539999999997</v>
      </c>
      <c r="BP45" s="5">
        <v>1088</v>
      </c>
      <c r="BQ45" s="5" t="s">
        <v>106</v>
      </c>
      <c r="BR45" s="5">
        <v>156</v>
      </c>
      <c r="BS45"/>
    </row>
    <row r="46" spans="1:82" x14ac:dyDescent="0.35">
      <c r="A46" s="5">
        <v>1076</v>
      </c>
      <c r="B46" s="5" t="s">
        <v>104</v>
      </c>
      <c r="C46" s="5">
        <v>102829.91999999985</v>
      </c>
      <c r="V46" s="44" t="s">
        <v>136</v>
      </c>
      <c r="W46" s="5" t="s">
        <v>300</v>
      </c>
      <c r="X46" s="5" t="s">
        <v>290</v>
      </c>
      <c r="Y46" s="5">
        <v>29</v>
      </c>
      <c r="Z46" s="5">
        <v>4466</v>
      </c>
      <c r="AW46" s="25" t="s">
        <v>618</v>
      </c>
      <c r="AX46" s="5" t="s">
        <v>456</v>
      </c>
      <c r="AY46" s="5">
        <v>8552.16</v>
      </c>
      <c r="BE46" s="5">
        <v>1232</v>
      </c>
      <c r="BF46" s="5" t="s">
        <v>231</v>
      </c>
      <c r="BG46" s="5">
        <v>38</v>
      </c>
      <c r="BH46" s="5">
        <v>17913.959999999995</v>
      </c>
      <c r="BP46" s="5">
        <v>1089</v>
      </c>
      <c r="BQ46" s="5" t="s">
        <v>92</v>
      </c>
      <c r="BR46" s="5">
        <v>249</v>
      </c>
      <c r="BS46"/>
    </row>
    <row r="47" spans="1:82" x14ac:dyDescent="0.35">
      <c r="A47" s="5">
        <v>1081</v>
      </c>
      <c r="B47" s="5" t="s">
        <v>82</v>
      </c>
      <c r="C47" s="5">
        <v>722208.22000000102</v>
      </c>
      <c r="V47" s="44" t="s">
        <v>136</v>
      </c>
      <c r="W47" s="5" t="s">
        <v>232</v>
      </c>
      <c r="X47" s="5" t="s">
        <v>207</v>
      </c>
      <c r="Y47" s="5">
        <v>1</v>
      </c>
      <c r="Z47" s="5">
        <v>924</v>
      </c>
      <c r="AW47" s="25" t="s">
        <v>618</v>
      </c>
      <c r="AX47" s="5" t="s">
        <v>305</v>
      </c>
      <c r="AY47" s="5">
        <v>70168.290000000023</v>
      </c>
      <c r="BE47" s="5">
        <v>1237</v>
      </c>
      <c r="BF47" s="5" t="s">
        <v>237</v>
      </c>
      <c r="BG47" s="5">
        <v>28</v>
      </c>
      <c r="BH47" s="5">
        <v>13199.76</v>
      </c>
      <c r="BP47" s="5">
        <v>1092</v>
      </c>
      <c r="BQ47" s="5" t="s">
        <v>97</v>
      </c>
      <c r="BR47" s="5">
        <v>163</v>
      </c>
      <c r="BS47"/>
    </row>
    <row r="48" spans="1:82" x14ac:dyDescent="0.35">
      <c r="A48" s="5">
        <v>1082</v>
      </c>
      <c r="B48" s="5" t="s">
        <v>96</v>
      </c>
      <c r="C48" s="5">
        <v>166981.63999999952</v>
      </c>
      <c r="V48" s="44" t="s">
        <v>136</v>
      </c>
      <c r="W48" s="5" t="s">
        <v>403</v>
      </c>
      <c r="X48" s="5" t="s">
        <v>207</v>
      </c>
      <c r="Y48" s="5">
        <v>1</v>
      </c>
      <c r="Z48" s="5">
        <v>462</v>
      </c>
      <c r="AW48" s="25" t="s">
        <v>618</v>
      </c>
      <c r="AX48" s="5" t="s">
        <v>267</v>
      </c>
      <c r="AY48" s="5">
        <v>181441.35999999961</v>
      </c>
      <c r="BE48" s="5">
        <v>1251</v>
      </c>
      <c r="BF48" s="5" t="s">
        <v>242</v>
      </c>
      <c r="BG48" s="5">
        <v>17</v>
      </c>
      <c r="BH48" s="5">
        <v>10842.66</v>
      </c>
      <c r="BP48" s="5">
        <v>1096</v>
      </c>
      <c r="BQ48" s="5" t="s">
        <v>107</v>
      </c>
      <c r="BR48" s="5">
        <v>44</v>
      </c>
      <c r="BS48"/>
    </row>
    <row r="49" spans="1:71" x14ac:dyDescent="0.35">
      <c r="A49" s="5">
        <v>1088</v>
      </c>
      <c r="B49" s="5" t="s">
        <v>106</v>
      </c>
      <c r="C49" s="5">
        <v>168711.71999999959</v>
      </c>
      <c r="V49" s="44" t="s">
        <v>136</v>
      </c>
      <c r="W49" s="5" t="s">
        <v>701</v>
      </c>
      <c r="X49" s="5" t="s">
        <v>207</v>
      </c>
      <c r="Y49" s="5">
        <v>17</v>
      </c>
      <c r="Z49" s="5">
        <v>5390</v>
      </c>
      <c r="AW49" s="25" t="s">
        <v>618</v>
      </c>
      <c r="AX49" s="5" t="s">
        <v>435</v>
      </c>
      <c r="AY49" s="5">
        <v>16498.020000000004</v>
      </c>
      <c r="BE49" s="5">
        <v>1258</v>
      </c>
      <c r="BF49" s="5" t="s">
        <v>247</v>
      </c>
      <c r="BG49" s="5">
        <v>3</v>
      </c>
      <c r="BH49" s="5">
        <v>1571.4</v>
      </c>
      <c r="BP49" s="5">
        <v>1115</v>
      </c>
      <c r="BQ49" s="5" t="s">
        <v>70</v>
      </c>
      <c r="BR49" s="5">
        <v>105</v>
      </c>
      <c r="BS49"/>
    </row>
    <row r="50" spans="1:71" x14ac:dyDescent="0.35">
      <c r="A50" s="5">
        <v>1089</v>
      </c>
      <c r="B50" s="5" t="s">
        <v>92</v>
      </c>
      <c r="C50" s="5">
        <v>349660.09999999852</v>
      </c>
      <c r="V50" s="44" t="s">
        <v>136</v>
      </c>
      <c r="W50" s="5" t="s">
        <v>301</v>
      </c>
      <c r="X50" s="5" t="s">
        <v>290</v>
      </c>
      <c r="Y50" s="5">
        <v>49</v>
      </c>
      <c r="Z50" s="5">
        <v>19866</v>
      </c>
      <c r="AW50" s="25" t="s">
        <v>618</v>
      </c>
      <c r="AX50" s="5" t="s">
        <v>438</v>
      </c>
      <c r="AY50" s="5">
        <v>17346.46</v>
      </c>
      <c r="BE50" s="5">
        <v>1260</v>
      </c>
      <c r="BF50" s="5" t="s">
        <v>245</v>
      </c>
      <c r="BG50" s="5">
        <v>3</v>
      </c>
      <c r="BH50" s="5">
        <v>1414.26</v>
      </c>
      <c r="BP50" s="5">
        <v>1124</v>
      </c>
      <c r="BQ50" s="5" t="s">
        <v>116</v>
      </c>
      <c r="BR50" s="5">
        <v>107</v>
      </c>
      <c r="BS50"/>
    </row>
    <row r="51" spans="1:71" x14ac:dyDescent="0.35">
      <c r="A51" s="5">
        <v>1092</v>
      </c>
      <c r="B51" s="5" t="s">
        <v>97</v>
      </c>
      <c r="C51" s="5">
        <v>128151.60999999969</v>
      </c>
      <c r="V51" s="44" t="s">
        <v>136</v>
      </c>
      <c r="W51" s="5" t="s">
        <v>302</v>
      </c>
      <c r="X51" s="5" t="s">
        <v>290</v>
      </c>
      <c r="Y51" s="5">
        <v>9</v>
      </c>
      <c r="Z51" s="5">
        <v>1540</v>
      </c>
      <c r="AW51" s="25" t="s">
        <v>618</v>
      </c>
      <c r="AX51" s="5" t="s">
        <v>336</v>
      </c>
      <c r="AY51" s="5">
        <v>162161.02000000031</v>
      </c>
      <c r="BE51" s="5">
        <v>1261</v>
      </c>
      <c r="BF51" s="5" t="s">
        <v>246</v>
      </c>
      <c r="BG51" s="5">
        <v>29</v>
      </c>
      <c r="BH51" s="5">
        <v>15085.44</v>
      </c>
      <c r="BP51" s="5">
        <v>1125</v>
      </c>
      <c r="BQ51" s="5" t="s">
        <v>83</v>
      </c>
      <c r="BR51" s="5">
        <v>202</v>
      </c>
      <c r="BS51"/>
    </row>
    <row r="52" spans="1:71" x14ac:dyDescent="0.35">
      <c r="A52" s="5">
        <v>1096</v>
      </c>
      <c r="B52" s="5" t="s">
        <v>107</v>
      </c>
      <c r="C52" s="5">
        <v>37550.430000000008</v>
      </c>
      <c r="V52" s="44" t="s">
        <v>66</v>
      </c>
      <c r="W52" s="5" t="s">
        <v>88</v>
      </c>
      <c r="X52" s="5" t="s">
        <v>66</v>
      </c>
      <c r="Y52" s="5">
        <v>38</v>
      </c>
      <c r="Z52" s="5">
        <v>14274.52000000001</v>
      </c>
      <c r="AW52" s="25" t="s">
        <v>618</v>
      </c>
      <c r="AX52" s="5" t="s">
        <v>447</v>
      </c>
      <c r="AY52" s="5">
        <v>13397.880000000001</v>
      </c>
      <c r="BE52" s="5">
        <v>1301</v>
      </c>
      <c r="BF52" s="5" t="s">
        <v>297</v>
      </c>
      <c r="BG52" s="5">
        <v>41</v>
      </c>
      <c r="BH52" s="5">
        <v>19799.639999999989</v>
      </c>
      <c r="BP52" s="5">
        <v>1126</v>
      </c>
      <c r="BQ52" s="5" t="s">
        <v>105</v>
      </c>
      <c r="BR52" s="5">
        <v>170</v>
      </c>
      <c r="BS52"/>
    </row>
    <row r="53" spans="1:71" x14ac:dyDescent="0.35">
      <c r="A53" s="5">
        <v>1115</v>
      </c>
      <c r="B53" s="5" t="s">
        <v>70</v>
      </c>
      <c r="C53" s="5">
        <v>143631.73999999987</v>
      </c>
      <c r="V53" s="44" t="s">
        <v>66</v>
      </c>
      <c r="W53" s="5" t="s">
        <v>109</v>
      </c>
      <c r="X53" s="5" t="s">
        <v>66</v>
      </c>
      <c r="Y53" s="5">
        <v>6</v>
      </c>
      <c r="Z53" s="5">
        <v>2514.2399999999998</v>
      </c>
      <c r="AW53" s="25" t="s">
        <v>618</v>
      </c>
      <c r="AX53" s="5" t="s">
        <v>445</v>
      </c>
      <c r="AY53" s="5">
        <v>7261.4300000000021</v>
      </c>
      <c r="BE53" s="5">
        <v>1302</v>
      </c>
      <c r="BF53" s="5" t="s">
        <v>298</v>
      </c>
      <c r="BG53" s="5">
        <v>5</v>
      </c>
      <c r="BH53" s="5">
        <v>2464</v>
      </c>
      <c r="BP53" s="5">
        <v>1132</v>
      </c>
      <c r="BQ53" s="5" t="s">
        <v>118</v>
      </c>
      <c r="BR53" s="5">
        <v>151</v>
      </c>
      <c r="BS53"/>
    </row>
    <row r="54" spans="1:71" x14ac:dyDescent="0.35">
      <c r="A54" s="5">
        <v>1124</v>
      </c>
      <c r="B54" s="5" t="s">
        <v>116</v>
      </c>
      <c r="C54" s="5">
        <v>168954.83</v>
      </c>
      <c r="V54" s="44" t="s">
        <v>66</v>
      </c>
      <c r="W54" s="5" t="s">
        <v>96</v>
      </c>
      <c r="X54" s="5" t="s">
        <v>66</v>
      </c>
      <c r="Y54" s="5">
        <v>30</v>
      </c>
      <c r="Z54" s="5">
        <v>11640.000000000007</v>
      </c>
      <c r="AW54" s="25" t="s">
        <v>618</v>
      </c>
      <c r="AX54" s="5" t="s">
        <v>697</v>
      </c>
      <c r="AY54" s="5">
        <v>18102.179999999997</v>
      </c>
      <c r="BE54" s="5">
        <v>1305</v>
      </c>
      <c r="BF54" s="5" t="s">
        <v>299</v>
      </c>
      <c r="BG54" s="5">
        <v>2</v>
      </c>
      <c r="BH54" s="5">
        <v>924</v>
      </c>
      <c r="BP54" s="5">
        <v>1144</v>
      </c>
      <c r="BQ54" s="5" t="s">
        <v>179</v>
      </c>
      <c r="BR54" s="5">
        <v>195</v>
      </c>
      <c r="BS54"/>
    </row>
    <row r="55" spans="1:71" x14ac:dyDescent="0.35">
      <c r="A55" s="5">
        <v>1125</v>
      </c>
      <c r="B55" s="5" t="s">
        <v>83</v>
      </c>
      <c r="C55" s="5">
        <v>282016.65999999986</v>
      </c>
      <c r="V55" s="44" t="s">
        <v>66</v>
      </c>
      <c r="W55" s="5" t="s">
        <v>106</v>
      </c>
      <c r="X55" s="5" t="s">
        <v>66</v>
      </c>
      <c r="Y55" s="5">
        <v>1</v>
      </c>
      <c r="Z55" s="5">
        <v>157.13999999999999</v>
      </c>
      <c r="AW55" s="25" t="s">
        <v>618</v>
      </c>
      <c r="AX55" s="5" t="s">
        <v>27</v>
      </c>
      <c r="AY55" s="5">
        <v>178192.86999999944</v>
      </c>
      <c r="BE55" s="5">
        <v>1308</v>
      </c>
      <c r="BF55" s="5" t="s">
        <v>301</v>
      </c>
      <c r="BG55" s="5">
        <v>36</v>
      </c>
      <c r="BH55" s="5">
        <v>17094</v>
      </c>
      <c r="BP55" s="5">
        <v>1167</v>
      </c>
      <c r="BQ55" s="5" t="s">
        <v>195</v>
      </c>
      <c r="BR55" s="5">
        <v>120</v>
      </c>
      <c r="BS55"/>
    </row>
    <row r="56" spans="1:71" x14ac:dyDescent="0.35">
      <c r="A56" s="5">
        <v>1126</v>
      </c>
      <c r="B56" s="5" t="s">
        <v>105</v>
      </c>
      <c r="C56" s="5">
        <v>133748.57999999952</v>
      </c>
      <c r="V56" s="44" t="s">
        <v>66</v>
      </c>
      <c r="W56" s="5" t="s">
        <v>105</v>
      </c>
      <c r="X56" s="5" t="s">
        <v>66</v>
      </c>
      <c r="Y56" s="5">
        <v>40</v>
      </c>
      <c r="Z56" s="5">
        <v>14142.6</v>
      </c>
      <c r="AW56" s="25" t="s">
        <v>618</v>
      </c>
      <c r="AX56" s="5" t="s">
        <v>28</v>
      </c>
      <c r="AY56" s="5">
        <v>53076.61000000003</v>
      </c>
      <c r="BE56" s="5">
        <v>1309</v>
      </c>
      <c r="BF56" s="5" t="s">
        <v>312</v>
      </c>
      <c r="BG56" s="5">
        <v>1</v>
      </c>
      <c r="BH56" s="5">
        <v>942.84</v>
      </c>
      <c r="BP56" s="5">
        <v>1176</v>
      </c>
      <c r="BQ56" s="5" t="s">
        <v>192</v>
      </c>
      <c r="BR56" s="5">
        <v>58</v>
      </c>
      <c r="BS56"/>
    </row>
    <row r="57" spans="1:71" x14ac:dyDescent="0.35">
      <c r="A57" s="5">
        <v>1132</v>
      </c>
      <c r="B57" s="5" t="s">
        <v>118</v>
      </c>
      <c r="C57" s="5">
        <v>195276.81999999989</v>
      </c>
      <c r="V57" s="44" t="s">
        <v>66</v>
      </c>
      <c r="W57" s="5" t="s">
        <v>158</v>
      </c>
      <c r="X57" s="5" t="s">
        <v>66</v>
      </c>
      <c r="Y57" s="5">
        <v>11</v>
      </c>
      <c r="Z57" s="5">
        <v>1728.5399999999995</v>
      </c>
      <c r="AW57" s="25" t="s">
        <v>138</v>
      </c>
      <c r="AX57" s="5" t="s">
        <v>476</v>
      </c>
      <c r="AY57" s="5">
        <v>36448.620000000003</v>
      </c>
      <c r="BE57" s="5">
        <v>1315</v>
      </c>
      <c r="BF57" s="5" t="s">
        <v>304</v>
      </c>
      <c r="BG57" s="5">
        <v>4</v>
      </c>
      <c r="BH57" s="5">
        <v>2828.52</v>
      </c>
      <c r="BP57" s="5">
        <v>1178</v>
      </c>
      <c r="BQ57" s="5" t="s">
        <v>193</v>
      </c>
      <c r="BR57" s="5">
        <v>53</v>
      </c>
      <c r="BS57"/>
    </row>
    <row r="58" spans="1:71" x14ac:dyDescent="0.35">
      <c r="A58" s="5">
        <v>1144</v>
      </c>
      <c r="B58" s="5" t="s">
        <v>179</v>
      </c>
      <c r="C58" s="5">
        <v>187268.5300000002</v>
      </c>
      <c r="V58" s="44" t="s">
        <v>66</v>
      </c>
      <c r="W58" s="5" t="s">
        <v>115</v>
      </c>
      <c r="X58" s="5" t="s">
        <v>66</v>
      </c>
      <c r="Y58" s="5">
        <v>5</v>
      </c>
      <c r="Z58" s="5">
        <v>942.83999999999992</v>
      </c>
      <c r="AW58" s="25" t="s">
        <v>138</v>
      </c>
      <c r="AX58" s="5" t="s">
        <v>485</v>
      </c>
      <c r="AY58" s="5">
        <v>12475.150000000007</v>
      </c>
      <c r="BE58" s="5">
        <v>1316</v>
      </c>
      <c r="BF58" s="5" t="s">
        <v>308</v>
      </c>
      <c r="BG58" s="5">
        <v>6</v>
      </c>
      <c r="BH58" s="5">
        <v>4557.0599999999995</v>
      </c>
      <c r="BP58" s="5">
        <v>1180</v>
      </c>
      <c r="BQ58" s="5" t="s">
        <v>190</v>
      </c>
      <c r="BR58" s="5">
        <v>91</v>
      </c>
      <c r="BS58"/>
    </row>
    <row r="59" spans="1:71" x14ac:dyDescent="0.35">
      <c r="A59" s="5">
        <v>1152</v>
      </c>
      <c r="B59" s="5" t="s">
        <v>136</v>
      </c>
      <c r="C59" s="5">
        <v>120158.5</v>
      </c>
      <c r="V59" s="44" t="s">
        <v>35</v>
      </c>
      <c r="W59" s="5" t="s">
        <v>312</v>
      </c>
      <c r="X59" s="5" t="s">
        <v>35</v>
      </c>
      <c r="Y59" s="5">
        <v>2</v>
      </c>
      <c r="Z59" s="5">
        <v>1847.85</v>
      </c>
      <c r="AW59" s="25" t="s">
        <v>138</v>
      </c>
      <c r="AX59" s="5" t="s">
        <v>631</v>
      </c>
      <c r="AY59" s="5">
        <v>128245.37999999977</v>
      </c>
      <c r="BE59" s="5">
        <v>1322</v>
      </c>
      <c r="BF59" s="5" t="s">
        <v>307</v>
      </c>
      <c r="BG59" s="5">
        <v>2</v>
      </c>
      <c r="BH59" s="5">
        <v>942.84</v>
      </c>
      <c r="BP59" s="5">
        <v>1181</v>
      </c>
      <c r="BQ59" s="5" t="s">
        <v>194</v>
      </c>
      <c r="BR59" s="5">
        <v>122</v>
      </c>
      <c r="BS59"/>
    </row>
    <row r="60" spans="1:71" x14ac:dyDescent="0.35">
      <c r="A60" s="5">
        <v>1166</v>
      </c>
      <c r="B60" s="5" t="s">
        <v>196</v>
      </c>
      <c r="C60" s="5">
        <v>22887.209999999995</v>
      </c>
      <c r="V60" s="44" t="s">
        <v>35</v>
      </c>
      <c r="W60" s="5" t="s">
        <v>259</v>
      </c>
      <c r="X60" s="5" t="s">
        <v>35</v>
      </c>
      <c r="Y60" s="5">
        <v>9</v>
      </c>
      <c r="Z60" s="5">
        <v>11716.630000000001</v>
      </c>
      <c r="AW60" s="25" t="s">
        <v>138</v>
      </c>
      <c r="AX60" s="5" t="s">
        <v>225</v>
      </c>
      <c r="AY60" s="5">
        <v>41974.410000000011</v>
      </c>
      <c r="BE60" s="5">
        <v>1326</v>
      </c>
      <c r="BF60" s="5" t="s">
        <v>313</v>
      </c>
      <c r="BG60" s="5">
        <v>11</v>
      </c>
      <c r="BH60" s="5">
        <v>5185.62</v>
      </c>
      <c r="BP60" s="5">
        <v>1182</v>
      </c>
      <c r="BQ60" s="5" t="s">
        <v>178</v>
      </c>
      <c r="BR60" s="5">
        <v>21</v>
      </c>
      <c r="BS60"/>
    </row>
    <row r="61" spans="1:71" x14ac:dyDescent="0.35">
      <c r="A61" s="5">
        <v>1167</v>
      </c>
      <c r="B61" s="5" t="s">
        <v>195</v>
      </c>
      <c r="C61" s="5">
        <v>134792.92999999967</v>
      </c>
      <c r="V61" s="44" t="s">
        <v>35</v>
      </c>
      <c r="W61" s="5" t="s">
        <v>308</v>
      </c>
      <c r="X61" s="5" t="s">
        <v>35</v>
      </c>
      <c r="Y61" s="5">
        <v>14</v>
      </c>
      <c r="Z61" s="5">
        <v>6599.8799999999992</v>
      </c>
      <c r="AW61" s="25" t="s">
        <v>138</v>
      </c>
      <c r="AX61" s="5" t="s">
        <v>489</v>
      </c>
      <c r="AY61" s="5">
        <v>15527.249999999998</v>
      </c>
      <c r="BE61" s="5">
        <v>1340</v>
      </c>
      <c r="BF61" s="5" t="s">
        <v>323</v>
      </c>
      <c r="BG61" s="5">
        <v>3</v>
      </c>
      <c r="BH61" s="5">
        <v>1414.26</v>
      </c>
      <c r="BP61" s="5">
        <v>1192</v>
      </c>
      <c r="BQ61" s="5" t="s">
        <v>158</v>
      </c>
      <c r="BR61" s="5">
        <v>108</v>
      </c>
      <c r="BS61"/>
    </row>
    <row r="62" spans="1:71" x14ac:dyDescent="0.35">
      <c r="A62" s="5">
        <v>1172</v>
      </c>
      <c r="B62" s="5" t="s">
        <v>197</v>
      </c>
      <c r="C62" s="5">
        <v>21833.699999999997</v>
      </c>
      <c r="V62" s="44" t="s">
        <v>35</v>
      </c>
      <c r="W62" s="5" t="s">
        <v>34</v>
      </c>
      <c r="X62" s="5" t="s">
        <v>35</v>
      </c>
      <c r="Y62" s="5">
        <v>3</v>
      </c>
      <c r="Z62" s="5">
        <v>1414.26</v>
      </c>
      <c r="AW62" s="25" t="s">
        <v>138</v>
      </c>
      <c r="AX62" s="5" t="s">
        <v>474</v>
      </c>
      <c r="AY62" s="5">
        <v>11830.020000000004</v>
      </c>
      <c r="BE62" s="5">
        <v>1342</v>
      </c>
      <c r="BF62" s="5" t="s">
        <v>322</v>
      </c>
      <c r="BG62" s="5">
        <v>1</v>
      </c>
      <c r="BH62" s="5">
        <v>471.42</v>
      </c>
      <c r="BP62" s="5">
        <v>1202</v>
      </c>
      <c r="BQ62" s="5" t="s">
        <v>189</v>
      </c>
      <c r="BR62" s="5">
        <v>25</v>
      </c>
      <c r="BS62"/>
    </row>
    <row r="63" spans="1:71" x14ac:dyDescent="0.35">
      <c r="A63" s="5">
        <v>1176</v>
      </c>
      <c r="B63" s="5" t="s">
        <v>192</v>
      </c>
      <c r="C63" s="5">
        <v>59530.100000000122</v>
      </c>
      <c r="V63" s="44" t="s">
        <v>139</v>
      </c>
      <c r="W63" s="5" t="s">
        <v>402</v>
      </c>
      <c r="X63" s="5" t="s">
        <v>205</v>
      </c>
      <c r="Y63" s="5">
        <v>3</v>
      </c>
      <c r="Z63" s="5">
        <v>2310</v>
      </c>
      <c r="AW63" s="25" t="s">
        <v>138</v>
      </c>
      <c r="AX63" s="5" t="s">
        <v>477</v>
      </c>
      <c r="AY63" s="5">
        <v>29021.429999999997</v>
      </c>
      <c r="BE63" s="5">
        <v>1348</v>
      </c>
      <c r="BF63" s="5" t="s">
        <v>346</v>
      </c>
      <c r="BG63" s="5">
        <v>2</v>
      </c>
      <c r="BH63" s="5">
        <v>942.84</v>
      </c>
      <c r="BP63" s="5">
        <v>1211</v>
      </c>
      <c r="BQ63" s="5" t="s">
        <v>186</v>
      </c>
      <c r="BR63" s="5">
        <v>151</v>
      </c>
      <c r="BS63"/>
    </row>
    <row r="64" spans="1:71" x14ac:dyDescent="0.35">
      <c r="A64" s="5">
        <v>1178</v>
      </c>
      <c r="B64" s="5" t="s">
        <v>193</v>
      </c>
      <c r="C64" s="5">
        <v>133548.10000000006</v>
      </c>
      <c r="V64" s="44" t="s">
        <v>139</v>
      </c>
      <c r="W64" s="5" t="s">
        <v>218</v>
      </c>
      <c r="X64" s="5" t="s">
        <v>205</v>
      </c>
      <c r="Y64" s="5">
        <v>1</v>
      </c>
      <c r="Z64" s="5">
        <v>660</v>
      </c>
      <c r="AW64" s="25" t="s">
        <v>138</v>
      </c>
      <c r="AX64" s="5" t="s">
        <v>680</v>
      </c>
      <c r="AY64" s="5">
        <v>15839.310000000001</v>
      </c>
      <c r="BE64" s="5">
        <v>1350</v>
      </c>
      <c r="BF64" s="5" t="s">
        <v>347</v>
      </c>
      <c r="BG64" s="5">
        <v>31</v>
      </c>
      <c r="BH64" s="5">
        <v>15399.720000000001</v>
      </c>
      <c r="BP64" s="5">
        <v>1217</v>
      </c>
      <c r="BQ64" s="5" t="s">
        <v>221</v>
      </c>
      <c r="BR64" s="5">
        <v>35</v>
      </c>
      <c r="BS64"/>
    </row>
    <row r="65" spans="1:71" x14ac:dyDescent="0.35">
      <c r="A65" s="5">
        <v>1179</v>
      </c>
      <c r="B65" s="5" t="s">
        <v>191</v>
      </c>
      <c r="C65" s="5">
        <v>6232.8</v>
      </c>
      <c r="V65" s="44" t="s">
        <v>139</v>
      </c>
      <c r="W65" s="5" t="s">
        <v>635</v>
      </c>
      <c r="X65" s="5" t="s">
        <v>205</v>
      </c>
      <c r="Y65" s="5">
        <v>16</v>
      </c>
      <c r="Z65" s="5">
        <v>5082</v>
      </c>
      <c r="AW65" s="25" t="s">
        <v>138</v>
      </c>
      <c r="AX65" s="5" t="s">
        <v>494</v>
      </c>
      <c r="AY65" s="5">
        <v>16675.560000000001</v>
      </c>
      <c r="BE65" s="5">
        <v>1357</v>
      </c>
      <c r="BF65" s="5" t="s">
        <v>372</v>
      </c>
      <c r="BG65" s="5">
        <v>2</v>
      </c>
      <c r="BH65" s="5">
        <v>942.84</v>
      </c>
      <c r="BP65" s="5">
        <v>1218</v>
      </c>
      <c r="BQ65" s="5" t="s">
        <v>220</v>
      </c>
      <c r="BR65" s="5">
        <v>37</v>
      </c>
      <c r="BS65"/>
    </row>
    <row r="66" spans="1:71" x14ac:dyDescent="0.35">
      <c r="A66" s="5">
        <v>1180</v>
      </c>
      <c r="B66" s="5" t="s">
        <v>190</v>
      </c>
      <c r="C66" s="5">
        <v>193099.89999999988</v>
      </c>
      <c r="V66" s="44" t="s">
        <v>139</v>
      </c>
      <c r="W66" s="5" t="s">
        <v>219</v>
      </c>
      <c r="X66" s="5" t="s">
        <v>205</v>
      </c>
      <c r="Y66" s="5">
        <v>2</v>
      </c>
      <c r="Z66" s="5">
        <v>770</v>
      </c>
      <c r="AW66" s="25" t="s">
        <v>138</v>
      </c>
      <c r="AX66" s="5" t="s">
        <v>495</v>
      </c>
      <c r="AY66" s="5">
        <v>17681.52</v>
      </c>
      <c r="BE66" s="5">
        <v>1360</v>
      </c>
      <c r="BF66" s="5" t="s">
        <v>407</v>
      </c>
      <c r="BG66" s="5">
        <v>30</v>
      </c>
      <c r="BH66" s="5">
        <v>14142.6</v>
      </c>
      <c r="BP66" s="5">
        <v>1221</v>
      </c>
      <c r="BQ66" s="5" t="s">
        <v>219</v>
      </c>
      <c r="BR66" s="5">
        <v>19</v>
      </c>
      <c r="BS66"/>
    </row>
    <row r="67" spans="1:71" x14ac:dyDescent="0.35">
      <c r="A67" s="5">
        <v>1181</v>
      </c>
      <c r="B67" s="5" t="s">
        <v>194</v>
      </c>
      <c r="C67" s="5">
        <v>188338.34000000008</v>
      </c>
      <c r="V67" s="44" t="s">
        <v>139</v>
      </c>
      <c r="W67" s="5" t="s">
        <v>400</v>
      </c>
      <c r="X67" s="5" t="s">
        <v>205</v>
      </c>
      <c r="Y67" s="5">
        <v>10</v>
      </c>
      <c r="Z67" s="5">
        <v>4774</v>
      </c>
      <c r="AW67" s="25" t="s">
        <v>138</v>
      </c>
      <c r="AX67" s="5" t="s">
        <v>499</v>
      </c>
      <c r="AY67" s="5">
        <v>17096.310000000005</v>
      </c>
      <c r="BE67" s="5">
        <v>1366</v>
      </c>
      <c r="BF67" s="5" t="s">
        <v>402</v>
      </c>
      <c r="BG67" s="5">
        <v>1</v>
      </c>
      <c r="BH67" s="5">
        <v>1848</v>
      </c>
      <c r="BP67" s="5">
        <v>1227</v>
      </c>
      <c r="BQ67" s="5" t="s">
        <v>232</v>
      </c>
      <c r="BR67" s="5">
        <v>14</v>
      </c>
      <c r="BS67"/>
    </row>
    <row r="68" spans="1:71" x14ac:dyDescent="0.35">
      <c r="A68" s="5">
        <v>1182</v>
      </c>
      <c r="B68" s="5" t="s">
        <v>178</v>
      </c>
      <c r="C68" s="5">
        <v>30042.800000000014</v>
      </c>
      <c r="V68" s="44" t="s">
        <v>139</v>
      </c>
      <c r="W68" s="5" t="s">
        <v>190</v>
      </c>
      <c r="X68" s="5" t="s">
        <v>205</v>
      </c>
      <c r="Y68" s="5">
        <v>40</v>
      </c>
      <c r="Z68" s="5">
        <v>18326</v>
      </c>
      <c r="AW68" s="25" t="s">
        <v>138</v>
      </c>
      <c r="AX68" s="5" t="s">
        <v>223</v>
      </c>
      <c r="AY68" s="5">
        <v>110683.15999999999</v>
      </c>
      <c r="BE68" s="5">
        <v>1367</v>
      </c>
      <c r="BF68" s="5" t="s">
        <v>400</v>
      </c>
      <c r="BG68" s="5">
        <v>6</v>
      </c>
      <c r="BH68" s="5">
        <v>3850</v>
      </c>
      <c r="BP68" s="5">
        <v>1231</v>
      </c>
      <c r="BQ68" s="5" t="s">
        <v>229</v>
      </c>
      <c r="BR68" s="5">
        <v>132</v>
      </c>
      <c r="BS68"/>
    </row>
    <row r="69" spans="1:71" x14ac:dyDescent="0.35">
      <c r="A69" s="5">
        <v>1192</v>
      </c>
      <c r="B69" s="5" t="s">
        <v>158</v>
      </c>
      <c r="C69" s="5">
        <v>67564.079999999973</v>
      </c>
      <c r="V69" s="44" t="s">
        <v>139</v>
      </c>
      <c r="W69" s="5" t="s">
        <v>220</v>
      </c>
      <c r="X69" s="5" t="s">
        <v>205</v>
      </c>
      <c r="Y69" s="5">
        <v>3</v>
      </c>
      <c r="Z69" s="5">
        <v>770</v>
      </c>
      <c r="AW69" s="25" t="s">
        <v>138</v>
      </c>
      <c r="AX69" s="5" t="s">
        <v>508</v>
      </c>
      <c r="AY69" s="5">
        <v>5160.7300000000005</v>
      </c>
      <c r="BE69" s="5">
        <v>1388</v>
      </c>
      <c r="BF69" s="5" t="s">
        <v>406</v>
      </c>
      <c r="BG69" s="5">
        <v>5</v>
      </c>
      <c r="BH69" s="5">
        <v>5698</v>
      </c>
      <c r="BP69" s="5">
        <v>1232</v>
      </c>
      <c r="BQ69" s="5" t="s">
        <v>231</v>
      </c>
      <c r="BR69" s="5">
        <v>156</v>
      </c>
      <c r="BS69"/>
    </row>
    <row r="70" spans="1:71" x14ac:dyDescent="0.35">
      <c r="A70" s="5">
        <v>1202</v>
      </c>
      <c r="B70" s="5" t="s">
        <v>189</v>
      </c>
      <c r="C70" s="5">
        <v>32053.699999999997</v>
      </c>
      <c r="V70" s="44" t="s">
        <v>139</v>
      </c>
      <c r="W70" s="5" t="s">
        <v>197</v>
      </c>
      <c r="X70" s="5" t="s">
        <v>205</v>
      </c>
      <c r="Y70" s="5">
        <v>1</v>
      </c>
      <c r="Z70" s="5">
        <v>924</v>
      </c>
      <c r="AW70" s="25" t="s">
        <v>138</v>
      </c>
      <c r="AX70" s="5" t="s">
        <v>473</v>
      </c>
      <c r="AY70" s="5">
        <v>16204.32</v>
      </c>
      <c r="BE70" s="5">
        <v>1389</v>
      </c>
      <c r="BF70" s="5" t="s">
        <v>403</v>
      </c>
      <c r="BG70" s="5">
        <v>1</v>
      </c>
      <c r="BH70" s="5">
        <v>462</v>
      </c>
      <c r="BP70" s="5">
        <v>1237</v>
      </c>
      <c r="BQ70" s="5" t="s">
        <v>237</v>
      </c>
      <c r="BR70" s="5">
        <v>142</v>
      </c>
      <c r="BS70"/>
    </row>
    <row r="71" spans="1:71" x14ac:dyDescent="0.35">
      <c r="A71" s="5">
        <v>1211</v>
      </c>
      <c r="B71" s="5" t="s">
        <v>186</v>
      </c>
      <c r="C71" s="5">
        <v>251306.7799999998</v>
      </c>
      <c r="V71" s="44" t="s">
        <v>139</v>
      </c>
      <c r="W71" s="5" t="s">
        <v>320</v>
      </c>
      <c r="X71" s="5" t="s">
        <v>205</v>
      </c>
      <c r="Y71" s="5">
        <v>2</v>
      </c>
      <c r="Z71" s="5">
        <v>924</v>
      </c>
      <c r="AW71" s="25" t="s">
        <v>138</v>
      </c>
      <c r="AX71" s="5" t="s">
        <v>491</v>
      </c>
      <c r="AY71" s="5">
        <v>20587.340000000004</v>
      </c>
      <c r="BE71" s="5">
        <v>1393</v>
      </c>
      <c r="BF71" s="5" t="s">
        <v>392</v>
      </c>
      <c r="BG71" s="5">
        <v>20</v>
      </c>
      <c r="BH71" s="5">
        <v>9428.4</v>
      </c>
      <c r="BP71" s="5">
        <v>1249</v>
      </c>
      <c r="BQ71" s="5" t="s">
        <v>310</v>
      </c>
      <c r="BR71" s="5">
        <v>43</v>
      </c>
      <c r="BS71"/>
    </row>
    <row r="72" spans="1:71" x14ac:dyDescent="0.35">
      <c r="A72" s="5">
        <v>1216</v>
      </c>
      <c r="B72" s="5" t="s">
        <v>320</v>
      </c>
      <c r="C72" s="5">
        <v>16274.999999999996</v>
      </c>
      <c r="V72" s="44" t="s">
        <v>139</v>
      </c>
      <c r="W72" s="5" t="s">
        <v>192</v>
      </c>
      <c r="X72" s="5" t="s">
        <v>205</v>
      </c>
      <c r="Y72" s="5">
        <v>21</v>
      </c>
      <c r="Z72" s="5">
        <v>3542</v>
      </c>
      <c r="AW72" s="25" t="s">
        <v>138</v>
      </c>
      <c r="AX72" s="5" t="s">
        <v>490</v>
      </c>
      <c r="AY72" s="5">
        <v>22120.300000000003</v>
      </c>
      <c r="BE72" s="5">
        <v>1399</v>
      </c>
      <c r="BF72" s="5" t="s">
        <v>417</v>
      </c>
      <c r="BG72" s="5">
        <v>4</v>
      </c>
      <c r="BH72" s="5">
        <v>1885.68</v>
      </c>
      <c r="BP72" s="5">
        <v>1251</v>
      </c>
      <c r="BQ72" s="5" t="s">
        <v>242</v>
      </c>
      <c r="BR72" s="5">
        <v>151</v>
      </c>
      <c r="BS72"/>
    </row>
    <row r="73" spans="1:71" x14ac:dyDescent="0.35">
      <c r="A73" s="5">
        <v>1217</v>
      </c>
      <c r="B73" s="5" t="s">
        <v>221</v>
      </c>
      <c r="C73" s="5">
        <v>67206.300000000017</v>
      </c>
      <c r="V73" s="44" t="s">
        <v>139</v>
      </c>
      <c r="W73" s="5" t="s">
        <v>221</v>
      </c>
      <c r="X73" s="5" t="s">
        <v>205</v>
      </c>
      <c r="Y73" s="5">
        <v>4</v>
      </c>
      <c r="Z73" s="5">
        <v>924</v>
      </c>
      <c r="AW73" s="25" t="s">
        <v>138</v>
      </c>
      <c r="AX73" s="5" t="s">
        <v>484</v>
      </c>
      <c r="AY73" s="5">
        <v>32637.880000000005</v>
      </c>
      <c r="BE73" s="5">
        <v>1400</v>
      </c>
      <c r="BF73" s="5" t="s">
        <v>627</v>
      </c>
      <c r="BG73" s="5">
        <v>4</v>
      </c>
      <c r="BH73" s="5">
        <v>2514.2400000000002</v>
      </c>
      <c r="BP73" s="5">
        <v>1258</v>
      </c>
      <c r="BQ73" s="5" t="s">
        <v>247</v>
      </c>
      <c r="BR73" s="5">
        <v>85</v>
      </c>
      <c r="BS73"/>
    </row>
    <row r="74" spans="1:71" x14ac:dyDescent="0.35">
      <c r="A74" s="5">
        <v>1218</v>
      </c>
      <c r="B74" s="5" t="s">
        <v>220</v>
      </c>
      <c r="C74" s="5">
        <v>52770.89999999998</v>
      </c>
      <c r="V74" s="44" t="s">
        <v>139</v>
      </c>
      <c r="W74" s="5" t="s">
        <v>193</v>
      </c>
      <c r="X74" s="5" t="s">
        <v>205</v>
      </c>
      <c r="Y74" s="5">
        <v>5</v>
      </c>
      <c r="Z74" s="5">
        <v>1848</v>
      </c>
      <c r="AW74" s="25" t="s">
        <v>138</v>
      </c>
      <c r="AX74" s="5" t="s">
        <v>226</v>
      </c>
      <c r="AY74" s="5">
        <v>175979.47</v>
      </c>
      <c r="BE74" s="5">
        <v>1403</v>
      </c>
      <c r="BF74" s="5" t="s">
        <v>635</v>
      </c>
      <c r="BG74" s="5">
        <v>2</v>
      </c>
      <c r="BH74" s="5">
        <v>1386</v>
      </c>
      <c r="BP74" s="5">
        <v>1260</v>
      </c>
      <c r="BQ74" s="5" t="s">
        <v>245</v>
      </c>
      <c r="BR74" s="5">
        <v>77</v>
      </c>
      <c r="BS74"/>
    </row>
    <row r="75" spans="1:71" x14ac:dyDescent="0.35">
      <c r="A75" s="5">
        <v>1220</v>
      </c>
      <c r="B75" s="5" t="s">
        <v>218</v>
      </c>
      <c r="C75" s="5">
        <v>100390.17</v>
      </c>
      <c r="V75" s="44" t="s">
        <v>139</v>
      </c>
      <c r="W75" s="5" t="s">
        <v>399</v>
      </c>
      <c r="X75" s="5" t="s">
        <v>205</v>
      </c>
      <c r="Y75" s="5">
        <v>3</v>
      </c>
      <c r="Z75" s="5">
        <v>770</v>
      </c>
      <c r="AW75" s="25" t="s">
        <v>138</v>
      </c>
      <c r="AX75" s="5" t="s">
        <v>511</v>
      </c>
      <c r="AY75" s="5">
        <v>10086.150000000003</v>
      </c>
      <c r="BE75" s="5">
        <v>1428</v>
      </c>
      <c r="BF75" s="5" t="s">
        <v>701</v>
      </c>
      <c r="BG75" s="5">
        <v>3</v>
      </c>
      <c r="BH75" s="5">
        <v>1386</v>
      </c>
      <c r="BP75" s="5">
        <v>1261</v>
      </c>
      <c r="BQ75" s="5" t="s">
        <v>246</v>
      </c>
      <c r="BR75" s="5">
        <v>94</v>
      </c>
      <c r="BS75"/>
    </row>
    <row r="76" spans="1:71" x14ac:dyDescent="0.35">
      <c r="A76" s="5">
        <v>1221</v>
      </c>
      <c r="B76" s="5" t="s">
        <v>219</v>
      </c>
      <c r="C76" s="5">
        <v>52106.600000000013</v>
      </c>
      <c r="V76" s="44" t="s">
        <v>0</v>
      </c>
      <c r="W76" s="5" t="s">
        <v>194</v>
      </c>
      <c r="X76" s="5" t="s">
        <v>2</v>
      </c>
      <c r="Y76" s="5">
        <v>16</v>
      </c>
      <c r="Z76" s="5">
        <v>6819.920000000001</v>
      </c>
      <c r="AW76" s="25" t="s">
        <v>138</v>
      </c>
      <c r="AX76" s="5" t="s">
        <v>481</v>
      </c>
      <c r="AY76" s="5">
        <v>32130.93</v>
      </c>
      <c r="BE76" s="25" t="s">
        <v>44</v>
      </c>
      <c r="BG76" s="5">
        <v>966</v>
      </c>
      <c r="BH76" s="5">
        <v>585776.07999999973</v>
      </c>
      <c r="BP76" s="5">
        <v>1272</v>
      </c>
      <c r="BQ76" s="5" t="s">
        <v>259</v>
      </c>
      <c r="BR76" s="5">
        <v>45</v>
      </c>
      <c r="BS76"/>
    </row>
    <row r="77" spans="1:71" x14ac:dyDescent="0.35">
      <c r="A77" s="5">
        <v>1227</v>
      </c>
      <c r="B77" s="5" t="s">
        <v>232</v>
      </c>
      <c r="C77" s="5">
        <v>45061.100000000013</v>
      </c>
      <c r="V77" s="44" t="s">
        <v>0</v>
      </c>
      <c r="W77" s="5" t="s">
        <v>179</v>
      </c>
      <c r="X77" s="5" t="s">
        <v>2</v>
      </c>
      <c r="Y77" s="5">
        <v>11</v>
      </c>
      <c r="Z77" s="5">
        <v>2671.38</v>
      </c>
      <c r="AW77" s="25" t="s">
        <v>138</v>
      </c>
      <c r="AX77" s="5" t="s">
        <v>493</v>
      </c>
      <c r="AY77" s="5">
        <v>11047.170000000002</v>
      </c>
      <c r="BP77" s="5">
        <v>1274</v>
      </c>
      <c r="BQ77" s="5" t="s">
        <v>258</v>
      </c>
      <c r="BR77" s="5">
        <v>8</v>
      </c>
      <c r="BS77"/>
    </row>
    <row r="78" spans="1:71" x14ac:dyDescent="0.35">
      <c r="A78" s="5">
        <v>1231</v>
      </c>
      <c r="B78" s="5" t="s">
        <v>229</v>
      </c>
      <c r="C78" s="5">
        <v>215063.40999999933</v>
      </c>
      <c r="V78" s="44" t="s">
        <v>0</v>
      </c>
      <c r="W78" s="5" t="s">
        <v>95</v>
      </c>
      <c r="X78" s="5" t="s">
        <v>2</v>
      </c>
      <c r="Y78" s="5">
        <v>49</v>
      </c>
      <c r="Z78" s="5">
        <v>21528.179999999982</v>
      </c>
      <c r="AW78" s="25" t="s">
        <v>138</v>
      </c>
      <c r="AX78" s="5" t="s">
        <v>216</v>
      </c>
      <c r="AY78" s="5">
        <v>34604.33</v>
      </c>
      <c r="BP78" s="5">
        <v>1301</v>
      </c>
      <c r="BQ78" s="5" t="s">
        <v>297</v>
      </c>
      <c r="BR78" s="5">
        <v>129</v>
      </c>
      <c r="BS78"/>
    </row>
    <row r="79" spans="1:71" x14ac:dyDescent="0.35">
      <c r="A79" s="5">
        <v>1232</v>
      </c>
      <c r="B79" s="5" t="s">
        <v>231</v>
      </c>
      <c r="C79" s="5">
        <v>145307.51999999955</v>
      </c>
      <c r="V79" s="44" t="s">
        <v>0</v>
      </c>
      <c r="W79" s="5" t="s">
        <v>307</v>
      </c>
      <c r="X79" s="5" t="s">
        <v>2</v>
      </c>
      <c r="Y79" s="5">
        <v>3</v>
      </c>
      <c r="Z79" s="5">
        <v>1099.98</v>
      </c>
      <c r="AW79" s="25" t="s">
        <v>138</v>
      </c>
      <c r="AX79" s="5" t="s">
        <v>470</v>
      </c>
      <c r="AY79" s="5">
        <v>62820.959999999999</v>
      </c>
      <c r="BP79" s="5">
        <v>1302</v>
      </c>
      <c r="BQ79" s="5" t="s">
        <v>298</v>
      </c>
      <c r="BR79" s="5">
        <v>37</v>
      </c>
      <c r="BS79"/>
    </row>
    <row r="80" spans="1:71" x14ac:dyDescent="0.35">
      <c r="A80" s="5">
        <v>1237</v>
      </c>
      <c r="B80" s="5" t="s">
        <v>237</v>
      </c>
      <c r="C80" s="5">
        <v>224872.64999999979</v>
      </c>
      <c r="V80" s="44" t="s">
        <v>0</v>
      </c>
      <c r="W80" s="5" t="s">
        <v>407</v>
      </c>
      <c r="X80" s="5" t="s">
        <v>2</v>
      </c>
      <c r="Y80" s="5">
        <v>33</v>
      </c>
      <c r="Z80" s="5">
        <v>14928.300000000001</v>
      </c>
      <c r="AW80" s="25" t="s">
        <v>138</v>
      </c>
      <c r="AX80" s="5" t="s">
        <v>230</v>
      </c>
      <c r="AY80" s="5">
        <v>111832.32999999968</v>
      </c>
      <c r="BP80" s="5">
        <v>1303</v>
      </c>
      <c r="BQ80" s="5" t="s">
        <v>300</v>
      </c>
      <c r="BR80" s="5">
        <v>108</v>
      </c>
      <c r="BS80"/>
    </row>
    <row r="81" spans="1:71" x14ac:dyDescent="0.35">
      <c r="A81" s="5">
        <v>1248</v>
      </c>
      <c r="B81" s="5" t="s">
        <v>238</v>
      </c>
      <c r="C81" s="5">
        <v>87634.92</v>
      </c>
      <c r="V81" s="44" t="s">
        <v>54</v>
      </c>
      <c r="W81" s="5" t="s">
        <v>6</v>
      </c>
      <c r="X81" s="5" t="s">
        <v>8</v>
      </c>
      <c r="Y81" s="5">
        <v>52</v>
      </c>
      <c r="Z81" s="5">
        <v>35314.299999999974</v>
      </c>
      <c r="AW81" s="25" t="s">
        <v>138</v>
      </c>
      <c r="AX81" s="5" t="s">
        <v>487</v>
      </c>
      <c r="AY81" s="5">
        <v>15684.41</v>
      </c>
      <c r="BP81" s="5">
        <v>1305</v>
      </c>
      <c r="BQ81" s="5" t="s">
        <v>299</v>
      </c>
      <c r="BR81" s="5">
        <v>76</v>
      </c>
      <c r="BS81"/>
    </row>
    <row r="82" spans="1:71" x14ac:dyDescent="0.35">
      <c r="A82" s="5">
        <v>1249</v>
      </c>
      <c r="B82" s="5" t="s">
        <v>310</v>
      </c>
      <c r="C82" s="5">
        <v>37930.950000000012</v>
      </c>
      <c r="V82" s="44" t="s">
        <v>54</v>
      </c>
      <c r="W82" s="5" t="s">
        <v>686</v>
      </c>
      <c r="X82" s="5" t="s">
        <v>43</v>
      </c>
      <c r="Y82" s="5">
        <v>6</v>
      </c>
      <c r="Z82" s="5">
        <v>2872.17</v>
      </c>
      <c r="AW82" s="25" t="s">
        <v>138</v>
      </c>
      <c r="AX82" s="5" t="s">
        <v>480</v>
      </c>
      <c r="AY82" s="5">
        <v>14850.040000000005</v>
      </c>
      <c r="BP82" s="5">
        <v>1308</v>
      </c>
      <c r="BQ82" s="5" t="s">
        <v>301</v>
      </c>
      <c r="BR82" s="5">
        <v>98</v>
      </c>
      <c r="BS82"/>
    </row>
    <row r="83" spans="1:71" x14ac:dyDescent="0.35">
      <c r="A83" s="5">
        <v>1251</v>
      </c>
      <c r="B83" s="5" t="s">
        <v>242</v>
      </c>
      <c r="C83" s="5">
        <v>274404.34999999945</v>
      </c>
      <c r="V83" s="44" t="s">
        <v>54</v>
      </c>
      <c r="W83" s="5" t="s">
        <v>90</v>
      </c>
      <c r="X83" s="5" t="s">
        <v>43</v>
      </c>
      <c r="Y83" s="5">
        <v>105</v>
      </c>
      <c r="Z83" s="5">
        <v>56292.009999999944</v>
      </c>
      <c r="AW83" s="25" t="s">
        <v>138</v>
      </c>
      <c r="AX83" s="5" t="s">
        <v>14</v>
      </c>
      <c r="AY83" s="5">
        <v>136211.53999999975</v>
      </c>
      <c r="BP83" s="5">
        <v>1316</v>
      </c>
      <c r="BQ83" s="5" t="s">
        <v>308</v>
      </c>
      <c r="BR83" s="5">
        <v>73</v>
      </c>
      <c r="BS83"/>
    </row>
    <row r="84" spans="1:71" x14ac:dyDescent="0.35">
      <c r="A84" s="5">
        <v>1258</v>
      </c>
      <c r="B84" s="5" t="s">
        <v>247</v>
      </c>
      <c r="C84" s="5">
        <v>96472.509999999718</v>
      </c>
      <c r="V84" s="44" t="s">
        <v>54</v>
      </c>
      <c r="W84" s="5" t="s">
        <v>3</v>
      </c>
      <c r="X84" s="5" t="s">
        <v>43</v>
      </c>
      <c r="Y84" s="5">
        <v>47</v>
      </c>
      <c r="Z84" s="5">
        <v>64145.129999999961</v>
      </c>
      <c r="AW84" s="25" t="s">
        <v>138</v>
      </c>
      <c r="AX84" s="5" t="s">
        <v>498</v>
      </c>
      <c r="AY84" s="5">
        <v>1069.29</v>
      </c>
      <c r="BP84" s="5">
        <v>1322</v>
      </c>
      <c r="BQ84" s="5" t="s">
        <v>307</v>
      </c>
      <c r="BR84" s="5">
        <v>121</v>
      </c>
      <c r="BS84"/>
    </row>
    <row r="85" spans="1:71" x14ac:dyDescent="0.35">
      <c r="A85" s="5">
        <v>1260</v>
      </c>
      <c r="B85" s="5" t="s">
        <v>245</v>
      </c>
      <c r="C85" s="5">
        <v>274290.0399999998</v>
      </c>
      <c r="V85" s="44" t="s">
        <v>54</v>
      </c>
      <c r="W85" s="5" t="s">
        <v>5</v>
      </c>
      <c r="X85" s="5" t="s">
        <v>43</v>
      </c>
      <c r="Y85" s="5">
        <v>11</v>
      </c>
      <c r="Z85" s="5">
        <v>5294.26</v>
      </c>
      <c r="AW85" s="25" t="s">
        <v>138</v>
      </c>
      <c r="AX85" s="5" t="s">
        <v>215</v>
      </c>
      <c r="AY85" s="5">
        <v>44455.720000000008</v>
      </c>
      <c r="BP85" s="5">
        <v>1326</v>
      </c>
      <c r="BQ85" s="5" t="s">
        <v>313</v>
      </c>
      <c r="BR85" s="5">
        <v>107</v>
      </c>
      <c r="BS85"/>
    </row>
    <row r="86" spans="1:71" x14ac:dyDescent="0.35">
      <c r="A86" s="5">
        <v>1261</v>
      </c>
      <c r="B86" s="5" t="s">
        <v>246</v>
      </c>
      <c r="C86" s="5">
        <v>106038.29999999965</v>
      </c>
      <c r="V86" s="44" t="s">
        <v>54</v>
      </c>
      <c r="W86" s="5" t="s">
        <v>7</v>
      </c>
      <c r="X86" s="5" t="s">
        <v>8</v>
      </c>
      <c r="Y86" s="5">
        <v>31</v>
      </c>
      <c r="Z86" s="5">
        <v>19827.769999999993</v>
      </c>
      <c r="AW86" s="25" t="s">
        <v>138</v>
      </c>
      <c r="AX86" s="5" t="s">
        <v>634</v>
      </c>
      <c r="AY86" s="5">
        <v>452295.96999999927</v>
      </c>
      <c r="BP86" s="5">
        <v>1342</v>
      </c>
      <c r="BQ86" s="5" t="s">
        <v>322</v>
      </c>
      <c r="BR86" s="5">
        <v>111</v>
      </c>
      <c r="BS86"/>
    </row>
    <row r="87" spans="1:71" x14ac:dyDescent="0.35">
      <c r="A87" s="5">
        <v>1272</v>
      </c>
      <c r="B87" s="5" t="s">
        <v>259</v>
      </c>
      <c r="C87" s="5">
        <v>108048.24999999984</v>
      </c>
      <c r="V87" s="44" t="s">
        <v>16</v>
      </c>
      <c r="W87" s="5" t="s">
        <v>116</v>
      </c>
      <c r="X87" s="5" t="s">
        <v>40</v>
      </c>
      <c r="Y87" s="5">
        <v>4</v>
      </c>
      <c r="Z87" s="5">
        <v>2514.2400000000002</v>
      </c>
      <c r="AW87" s="25" t="s">
        <v>138</v>
      </c>
      <c r="AX87" s="5" t="s">
        <v>10</v>
      </c>
      <c r="AY87" s="5">
        <v>169055.18999999989</v>
      </c>
      <c r="BP87" s="5">
        <v>1348</v>
      </c>
      <c r="BQ87" s="5" t="s">
        <v>346</v>
      </c>
      <c r="BR87" s="5">
        <v>55</v>
      </c>
      <c r="BS87"/>
    </row>
    <row r="88" spans="1:71" x14ac:dyDescent="0.35">
      <c r="A88" s="5">
        <v>1274</v>
      </c>
      <c r="B88" s="5" t="s">
        <v>258</v>
      </c>
      <c r="C88" s="5">
        <v>5338.6399999999994</v>
      </c>
      <c r="V88" s="44" t="s">
        <v>16</v>
      </c>
      <c r="W88" s="5" t="s">
        <v>23</v>
      </c>
      <c r="X88" s="5" t="s">
        <v>40</v>
      </c>
      <c r="Y88" s="5">
        <v>5</v>
      </c>
      <c r="Z88" s="5">
        <v>3299.94</v>
      </c>
      <c r="AW88" s="25" t="s">
        <v>138</v>
      </c>
      <c r="AX88" s="5" t="s">
        <v>510</v>
      </c>
      <c r="AY88" s="5">
        <v>16801.590000000007</v>
      </c>
      <c r="BP88" s="5">
        <v>1366</v>
      </c>
      <c r="BQ88" s="5" t="s">
        <v>402</v>
      </c>
      <c r="BR88" s="5">
        <v>51</v>
      </c>
      <c r="BS88"/>
    </row>
    <row r="89" spans="1:71" x14ac:dyDescent="0.35">
      <c r="A89" s="5">
        <v>1301</v>
      </c>
      <c r="B89" s="5" t="s">
        <v>297</v>
      </c>
      <c r="C89" s="5">
        <v>73133.84999999986</v>
      </c>
      <c r="V89" s="44" t="s">
        <v>16</v>
      </c>
      <c r="W89" s="5" t="s">
        <v>32</v>
      </c>
      <c r="X89" s="5" t="s">
        <v>41</v>
      </c>
      <c r="Y89" s="5">
        <v>1</v>
      </c>
      <c r="Z89" s="5">
        <v>314.27999999999997</v>
      </c>
      <c r="AW89" s="25" t="s">
        <v>138</v>
      </c>
      <c r="AX89" s="5" t="s">
        <v>472</v>
      </c>
      <c r="AY89" s="5">
        <v>44315.12999999999</v>
      </c>
      <c r="BP89" s="5">
        <v>1367</v>
      </c>
      <c r="BQ89" s="5" t="s">
        <v>400</v>
      </c>
      <c r="BR89" s="5">
        <v>23</v>
      </c>
      <c r="BS89"/>
    </row>
    <row r="90" spans="1:71" x14ac:dyDescent="0.35">
      <c r="A90" s="5">
        <v>1302</v>
      </c>
      <c r="B90" s="5" t="s">
        <v>298</v>
      </c>
      <c r="C90" s="5">
        <v>46484.2</v>
      </c>
      <c r="V90" s="44" t="s">
        <v>16</v>
      </c>
      <c r="W90" s="5" t="s">
        <v>347</v>
      </c>
      <c r="X90" s="5" t="s">
        <v>2</v>
      </c>
      <c r="Y90" s="5">
        <v>33</v>
      </c>
      <c r="Z90" s="5">
        <v>16028.28</v>
      </c>
      <c r="AW90" s="25" t="s">
        <v>138</v>
      </c>
      <c r="AX90" s="5" t="s">
        <v>254</v>
      </c>
      <c r="AY90" s="5">
        <v>19498.690000000002</v>
      </c>
      <c r="BP90" s="5">
        <v>1369</v>
      </c>
      <c r="BQ90" s="5" t="s">
        <v>393</v>
      </c>
      <c r="BR90" s="5">
        <v>43</v>
      </c>
      <c r="BS90"/>
    </row>
    <row r="91" spans="1:71" x14ac:dyDescent="0.35">
      <c r="A91" s="5">
        <v>1303</v>
      </c>
      <c r="B91" s="5" t="s">
        <v>300</v>
      </c>
      <c r="C91" s="5">
        <v>66081.400000000242</v>
      </c>
      <c r="V91" s="44" t="s">
        <v>16</v>
      </c>
      <c r="W91" s="5" t="s">
        <v>343</v>
      </c>
      <c r="X91" s="5" t="s">
        <v>41</v>
      </c>
      <c r="Y91" s="5">
        <v>2</v>
      </c>
      <c r="Z91" s="5">
        <v>628.55999999999995</v>
      </c>
      <c r="AW91" s="25" t="s">
        <v>138</v>
      </c>
      <c r="AX91" s="5" t="s">
        <v>236</v>
      </c>
      <c r="AY91" s="5">
        <v>41005.530000000006</v>
      </c>
      <c r="BP91" s="5">
        <v>1379</v>
      </c>
      <c r="BQ91" s="5" t="s">
        <v>399</v>
      </c>
      <c r="BR91" s="5">
        <v>56</v>
      </c>
      <c r="BS91"/>
    </row>
    <row r="92" spans="1:71" x14ac:dyDescent="0.35">
      <c r="A92" s="5">
        <v>1304</v>
      </c>
      <c r="B92" s="5" t="s">
        <v>302</v>
      </c>
      <c r="C92" s="5">
        <v>24912.29999999997</v>
      </c>
      <c r="V92" s="44" t="s">
        <v>16</v>
      </c>
      <c r="W92" s="5" t="s">
        <v>102</v>
      </c>
      <c r="X92" s="5" t="s">
        <v>40</v>
      </c>
      <c r="Y92" s="5">
        <v>19</v>
      </c>
      <c r="Z92" s="5">
        <v>21687.360000000004</v>
      </c>
      <c r="AW92" s="25" t="s">
        <v>138</v>
      </c>
      <c r="AX92" s="5" t="s">
        <v>478</v>
      </c>
      <c r="AY92" s="5">
        <v>8609.3600000000024</v>
      </c>
      <c r="BP92" s="5">
        <v>1389</v>
      </c>
      <c r="BQ92" s="5" t="s">
        <v>403</v>
      </c>
      <c r="BR92" s="5">
        <v>8</v>
      </c>
      <c r="BS92"/>
    </row>
    <row r="93" spans="1:71" x14ac:dyDescent="0.35">
      <c r="A93" s="5">
        <v>1305</v>
      </c>
      <c r="B93" s="5" t="s">
        <v>299</v>
      </c>
      <c r="C93" s="5">
        <v>66519.600000000341</v>
      </c>
      <c r="V93" s="44" t="s">
        <v>16</v>
      </c>
      <c r="W93" s="5" t="s">
        <v>372</v>
      </c>
      <c r="X93" s="5" t="s">
        <v>40</v>
      </c>
      <c r="Y93" s="5">
        <v>8</v>
      </c>
      <c r="Z93" s="5">
        <v>2671.38</v>
      </c>
      <c r="AW93" s="25" t="s">
        <v>138</v>
      </c>
      <c r="AX93" s="5" t="s">
        <v>507</v>
      </c>
      <c r="AY93" s="5">
        <v>10149.06</v>
      </c>
      <c r="BP93" s="5">
        <v>1393</v>
      </c>
      <c r="BQ93" s="5" t="s">
        <v>392</v>
      </c>
      <c r="BR93" s="5">
        <v>148</v>
      </c>
      <c r="BS93"/>
    </row>
    <row r="94" spans="1:71" x14ac:dyDescent="0.35">
      <c r="A94" s="5">
        <v>1308</v>
      </c>
      <c r="B94" s="5" t="s">
        <v>301</v>
      </c>
      <c r="C94" s="5">
        <v>100271.50000000017</v>
      </c>
      <c r="V94" s="44" t="s">
        <v>16</v>
      </c>
      <c r="W94" s="5" t="s">
        <v>323</v>
      </c>
      <c r="X94" s="5" t="s">
        <v>98</v>
      </c>
      <c r="Y94" s="5">
        <v>12</v>
      </c>
      <c r="Z94" s="5">
        <v>3771.3599999999997</v>
      </c>
      <c r="AW94" s="25" t="s">
        <v>138</v>
      </c>
      <c r="AX94" s="5" t="s">
        <v>509</v>
      </c>
      <c r="AY94" s="5">
        <v>23328.48</v>
      </c>
      <c r="BP94" s="25" t="s">
        <v>44</v>
      </c>
      <c r="BR94" s="5">
        <v>9917</v>
      </c>
      <c r="BS94"/>
    </row>
    <row r="95" spans="1:71" x14ac:dyDescent="0.35">
      <c r="A95" s="5">
        <v>1309</v>
      </c>
      <c r="B95" s="5" t="s">
        <v>312</v>
      </c>
      <c r="C95" s="5">
        <v>48684.55000000001</v>
      </c>
      <c r="V95" s="44" t="s">
        <v>42</v>
      </c>
      <c r="W95" s="5" t="s">
        <v>118</v>
      </c>
      <c r="X95" s="5" t="s">
        <v>42</v>
      </c>
      <c r="Y95" s="5">
        <v>9</v>
      </c>
      <c r="Z95" s="5">
        <v>4487.04</v>
      </c>
      <c r="AW95" s="25" t="s">
        <v>138</v>
      </c>
      <c r="AX95" s="5" t="s">
        <v>479</v>
      </c>
      <c r="AY95" s="5">
        <v>25271.490000000005</v>
      </c>
      <c r="BP95"/>
      <c r="BQ95"/>
      <c r="BR95"/>
      <c r="BS95"/>
    </row>
    <row r="96" spans="1:71" x14ac:dyDescent="0.35">
      <c r="A96" s="5">
        <v>1315</v>
      </c>
      <c r="B96" s="5" t="s">
        <v>304</v>
      </c>
      <c r="C96" s="5">
        <v>77552.719999999987</v>
      </c>
      <c r="V96" s="44" t="s">
        <v>42</v>
      </c>
      <c r="W96" s="5" t="s">
        <v>97</v>
      </c>
      <c r="X96" s="5" t="s">
        <v>42</v>
      </c>
      <c r="Y96" s="5">
        <v>2</v>
      </c>
      <c r="Z96" s="5">
        <v>628.55999999999995</v>
      </c>
      <c r="AW96" s="25" t="s">
        <v>138</v>
      </c>
      <c r="AX96" s="5" t="s">
        <v>368</v>
      </c>
      <c r="AY96" s="5">
        <v>48883.690000000017</v>
      </c>
      <c r="BP96"/>
      <c r="BQ96"/>
      <c r="BR96"/>
      <c r="BS96"/>
    </row>
    <row r="97" spans="1:51" x14ac:dyDescent="0.35">
      <c r="A97" s="5">
        <v>1316</v>
      </c>
      <c r="B97" s="5" t="s">
        <v>308</v>
      </c>
      <c r="C97" s="5">
        <v>125596.29999999992</v>
      </c>
      <c r="V97" s="5" t="s">
        <v>44</v>
      </c>
      <c r="Y97" s="5">
        <v>1681</v>
      </c>
      <c r="Z97" s="5">
        <v>888616.34999999928</v>
      </c>
      <c r="AW97" s="25" t="s">
        <v>138</v>
      </c>
      <c r="AX97" s="5" t="s">
        <v>12</v>
      </c>
      <c r="AY97" s="5">
        <v>210112.01999999926</v>
      </c>
    </row>
    <row r="98" spans="1:51" x14ac:dyDescent="0.35">
      <c r="A98" s="5">
        <v>1322</v>
      </c>
      <c r="B98" s="5" t="s">
        <v>307</v>
      </c>
      <c r="C98" s="5">
        <v>110539.48999999971</v>
      </c>
      <c r="AW98" s="25" t="s">
        <v>138</v>
      </c>
      <c r="AX98" s="5" t="s">
        <v>427</v>
      </c>
      <c r="AY98" s="5">
        <v>116355.89999999985</v>
      </c>
    </row>
    <row r="99" spans="1:51" x14ac:dyDescent="0.35">
      <c r="A99" s="5">
        <v>1325</v>
      </c>
      <c r="B99" s="5" t="s">
        <v>319</v>
      </c>
      <c r="C99" s="5">
        <v>1011.5</v>
      </c>
      <c r="AW99" s="25" t="s">
        <v>138</v>
      </c>
      <c r="AX99" s="5" t="s">
        <v>354</v>
      </c>
      <c r="AY99" s="5">
        <v>174684.95999999976</v>
      </c>
    </row>
    <row r="100" spans="1:51" x14ac:dyDescent="0.35">
      <c r="A100" s="5">
        <v>1326</v>
      </c>
      <c r="B100" s="5" t="s">
        <v>313</v>
      </c>
      <c r="C100" s="5">
        <v>55381.479999999887</v>
      </c>
      <c r="AW100" s="25" t="s">
        <v>138</v>
      </c>
      <c r="AX100" s="5" t="s">
        <v>482</v>
      </c>
      <c r="AY100" s="5">
        <v>22995.06</v>
      </c>
    </row>
    <row r="101" spans="1:51" x14ac:dyDescent="0.35">
      <c r="A101" s="5">
        <v>1340</v>
      </c>
      <c r="B101" s="5" t="s">
        <v>323</v>
      </c>
      <c r="C101" s="5">
        <v>179872.72999999989</v>
      </c>
      <c r="AW101" s="25" t="s">
        <v>138</v>
      </c>
      <c r="AX101" s="5" t="s">
        <v>169</v>
      </c>
      <c r="AY101" s="5">
        <v>170564.81999999969</v>
      </c>
    </row>
    <row r="102" spans="1:51" x14ac:dyDescent="0.35">
      <c r="A102" s="5">
        <v>1341</v>
      </c>
      <c r="B102" s="5" t="s">
        <v>324</v>
      </c>
      <c r="C102" s="5">
        <v>32175.759999999987</v>
      </c>
      <c r="AW102" s="25" t="s">
        <v>39</v>
      </c>
      <c r="AX102" s="5" t="s">
        <v>270</v>
      </c>
      <c r="AY102" s="5">
        <v>163810.53999999989</v>
      </c>
    </row>
    <row r="103" spans="1:51" x14ac:dyDescent="0.35">
      <c r="A103" s="5">
        <v>1342</v>
      </c>
      <c r="B103" s="5" t="s">
        <v>322</v>
      </c>
      <c r="C103" s="5">
        <v>72260.30999999991</v>
      </c>
      <c r="AW103" s="25" t="s">
        <v>39</v>
      </c>
      <c r="AX103" s="5" t="s">
        <v>531</v>
      </c>
      <c r="AY103" s="5">
        <v>22555.160000000003</v>
      </c>
    </row>
    <row r="104" spans="1:51" x14ac:dyDescent="0.35">
      <c r="A104" s="5">
        <v>1347</v>
      </c>
      <c r="B104" s="5" t="s">
        <v>345</v>
      </c>
      <c r="C104" s="5">
        <v>63379.05999999999</v>
      </c>
      <c r="AW104" s="25" t="s">
        <v>39</v>
      </c>
      <c r="AX104" s="5" t="s">
        <v>526</v>
      </c>
      <c r="AY104" s="5">
        <v>5617.72</v>
      </c>
    </row>
    <row r="105" spans="1:51" x14ac:dyDescent="0.35">
      <c r="A105" s="5">
        <v>1348</v>
      </c>
      <c r="B105" s="5" t="s">
        <v>346</v>
      </c>
      <c r="C105" s="5">
        <v>100831.03999999975</v>
      </c>
      <c r="AW105" s="25" t="s">
        <v>39</v>
      </c>
      <c r="AX105" s="5" t="s">
        <v>293</v>
      </c>
      <c r="AY105" s="5">
        <v>13187.489999999998</v>
      </c>
    </row>
    <row r="106" spans="1:51" x14ac:dyDescent="0.35">
      <c r="A106" s="5">
        <v>1349</v>
      </c>
      <c r="B106" s="5" t="s">
        <v>344</v>
      </c>
      <c r="C106" s="5">
        <v>148835.75999999998</v>
      </c>
      <c r="AW106" s="25" t="s">
        <v>39</v>
      </c>
      <c r="AX106" s="5" t="s">
        <v>530</v>
      </c>
      <c r="AY106" s="5">
        <v>10209.820000000002</v>
      </c>
    </row>
    <row r="107" spans="1:51" x14ac:dyDescent="0.35">
      <c r="A107" s="5">
        <v>1350</v>
      </c>
      <c r="B107" s="5" t="s">
        <v>347</v>
      </c>
      <c r="C107" s="5">
        <v>133832.48999999973</v>
      </c>
      <c r="AW107" s="25" t="s">
        <v>39</v>
      </c>
      <c r="AX107" s="5" t="s">
        <v>433</v>
      </c>
      <c r="AY107" s="5">
        <v>13793.220000000001</v>
      </c>
    </row>
    <row r="108" spans="1:51" x14ac:dyDescent="0.35">
      <c r="A108" s="5">
        <v>1351</v>
      </c>
      <c r="B108" s="5" t="s">
        <v>343</v>
      </c>
      <c r="C108" s="5">
        <v>30322.429999999964</v>
      </c>
      <c r="AW108" s="25" t="s">
        <v>39</v>
      </c>
      <c r="AX108" s="5" t="s">
        <v>378</v>
      </c>
      <c r="AY108" s="5">
        <v>58123.239999999918</v>
      </c>
    </row>
    <row r="109" spans="1:51" x14ac:dyDescent="0.35">
      <c r="A109" s="5">
        <v>1355</v>
      </c>
      <c r="B109" s="5" t="s">
        <v>371</v>
      </c>
      <c r="C109" s="5">
        <v>586749.4800000001</v>
      </c>
      <c r="AW109" s="25" t="s">
        <v>39</v>
      </c>
      <c r="AX109" s="5" t="s">
        <v>202</v>
      </c>
      <c r="AY109" s="5">
        <v>251179.88999999998</v>
      </c>
    </row>
    <row r="110" spans="1:51" x14ac:dyDescent="0.35">
      <c r="A110" s="5">
        <v>1357</v>
      </c>
      <c r="B110" s="5" t="s">
        <v>372</v>
      </c>
      <c r="C110" s="5">
        <v>47696.999999999964</v>
      </c>
      <c r="AW110" s="25" t="s">
        <v>39</v>
      </c>
      <c r="AX110" s="5" t="s">
        <v>377</v>
      </c>
      <c r="AY110" s="5">
        <v>20448.84</v>
      </c>
    </row>
    <row r="111" spans="1:51" x14ac:dyDescent="0.35">
      <c r="A111" s="5">
        <v>1360</v>
      </c>
      <c r="B111" s="5" t="s">
        <v>407</v>
      </c>
      <c r="C111" s="5">
        <v>188485.39000000063</v>
      </c>
      <c r="AW111" s="25" t="s">
        <v>39</v>
      </c>
      <c r="AX111" s="5" t="s">
        <v>541</v>
      </c>
      <c r="AY111" s="5">
        <v>102023.28</v>
      </c>
    </row>
    <row r="112" spans="1:51" x14ac:dyDescent="0.35">
      <c r="A112" s="5">
        <v>1366</v>
      </c>
      <c r="B112" s="5" t="s">
        <v>402</v>
      </c>
      <c r="C112" s="5">
        <v>129297.69999999987</v>
      </c>
      <c r="AW112" s="25" t="s">
        <v>39</v>
      </c>
      <c r="AX112" s="5" t="s">
        <v>363</v>
      </c>
      <c r="AY112" s="5">
        <v>318993.18000000023</v>
      </c>
    </row>
    <row r="113" spans="1:51" x14ac:dyDescent="0.35">
      <c r="A113" s="5">
        <v>1367</v>
      </c>
      <c r="B113" s="5" t="s">
        <v>400</v>
      </c>
      <c r="C113" s="5">
        <v>66676.400000000009</v>
      </c>
      <c r="AW113" s="25" t="s">
        <v>39</v>
      </c>
      <c r="AX113" s="5" t="s">
        <v>434</v>
      </c>
      <c r="AY113" s="5">
        <v>8968.3700000000008</v>
      </c>
    </row>
    <row r="114" spans="1:51" x14ac:dyDescent="0.35">
      <c r="A114" s="5">
        <v>1369</v>
      </c>
      <c r="B114" s="5" t="s">
        <v>393</v>
      </c>
      <c r="C114" s="5">
        <v>29528.61</v>
      </c>
      <c r="AW114" s="25" t="s">
        <v>39</v>
      </c>
      <c r="AX114" s="5" t="s">
        <v>284</v>
      </c>
      <c r="AY114" s="5">
        <v>67230.77999999997</v>
      </c>
    </row>
    <row r="115" spans="1:51" x14ac:dyDescent="0.35">
      <c r="A115" s="5">
        <v>1370</v>
      </c>
      <c r="B115" s="5" t="s">
        <v>408</v>
      </c>
      <c r="C115" s="5">
        <v>194684.89999999967</v>
      </c>
      <c r="AW115" s="25" t="s">
        <v>39</v>
      </c>
      <c r="AX115" s="5" t="s">
        <v>626</v>
      </c>
      <c r="AY115" s="5">
        <v>65456.88</v>
      </c>
    </row>
    <row r="116" spans="1:51" x14ac:dyDescent="0.35">
      <c r="A116" s="5">
        <v>1379</v>
      </c>
      <c r="B116" s="5" t="s">
        <v>399</v>
      </c>
      <c r="C116" s="5">
        <v>94924.900000000111</v>
      </c>
      <c r="AW116" s="25" t="s">
        <v>39</v>
      </c>
      <c r="AX116" s="5" t="s">
        <v>537</v>
      </c>
      <c r="AY116" s="5">
        <v>14341.130000000001</v>
      </c>
    </row>
    <row r="117" spans="1:51" x14ac:dyDescent="0.35">
      <c r="A117" s="5">
        <v>1388</v>
      </c>
      <c r="B117" s="5" t="s">
        <v>406</v>
      </c>
      <c r="C117" s="5">
        <v>39438.699999999997</v>
      </c>
      <c r="AW117" s="25" t="s">
        <v>39</v>
      </c>
      <c r="AX117" s="5" t="s">
        <v>525</v>
      </c>
      <c r="AY117" s="5">
        <v>76431.129999999976</v>
      </c>
    </row>
    <row r="118" spans="1:51" x14ac:dyDescent="0.35">
      <c r="A118" s="5">
        <v>1389</v>
      </c>
      <c r="B118" s="5" t="s">
        <v>403</v>
      </c>
      <c r="C118" s="5">
        <v>15976.8</v>
      </c>
      <c r="AW118" s="25" t="s">
        <v>39</v>
      </c>
      <c r="AX118" s="5" t="s">
        <v>524</v>
      </c>
      <c r="AY118" s="5">
        <v>21200.32</v>
      </c>
    </row>
    <row r="119" spans="1:51" x14ac:dyDescent="0.35">
      <c r="A119" s="5">
        <v>1393</v>
      </c>
      <c r="B119" s="5" t="s">
        <v>392</v>
      </c>
      <c r="C119" s="5">
        <v>235919.51999999976</v>
      </c>
      <c r="AW119" s="25" t="s">
        <v>39</v>
      </c>
      <c r="AX119" s="5" t="s">
        <v>292</v>
      </c>
      <c r="AY119" s="5">
        <v>24157.189999999995</v>
      </c>
    </row>
    <row r="120" spans="1:51" x14ac:dyDescent="0.35">
      <c r="A120" s="5">
        <v>1397</v>
      </c>
      <c r="B120" s="5" t="s">
        <v>416</v>
      </c>
      <c r="C120" s="5">
        <v>47788.239999999983</v>
      </c>
      <c r="AW120" s="25" t="s">
        <v>39</v>
      </c>
      <c r="AX120" s="5" t="s">
        <v>289</v>
      </c>
      <c r="AY120" s="5">
        <v>45400.329999999994</v>
      </c>
    </row>
    <row r="121" spans="1:51" x14ac:dyDescent="0.35">
      <c r="A121" s="5">
        <v>1398</v>
      </c>
      <c r="B121" s="5" t="s">
        <v>432</v>
      </c>
      <c r="C121" s="5">
        <v>186992.87999999995</v>
      </c>
      <c r="AW121" s="25" t="s">
        <v>39</v>
      </c>
      <c r="AX121" s="5" t="s">
        <v>535</v>
      </c>
      <c r="AY121" s="5">
        <v>69015.129999999874</v>
      </c>
    </row>
    <row r="122" spans="1:51" x14ac:dyDescent="0.35">
      <c r="A122" s="5">
        <v>1399</v>
      </c>
      <c r="B122" s="5" t="s">
        <v>417</v>
      </c>
      <c r="C122" s="5">
        <v>96593.489999999831</v>
      </c>
      <c r="AW122" s="25" t="s">
        <v>39</v>
      </c>
      <c r="AX122" s="5" t="s">
        <v>536</v>
      </c>
      <c r="AY122" s="5">
        <v>64064.210000000006</v>
      </c>
    </row>
    <row r="123" spans="1:51" x14ac:dyDescent="0.35">
      <c r="A123" s="5">
        <v>1400</v>
      </c>
      <c r="B123" s="5" t="s">
        <v>627</v>
      </c>
      <c r="C123" s="5">
        <v>170012.00999999983</v>
      </c>
      <c r="AW123" s="25" t="s">
        <v>39</v>
      </c>
      <c r="AX123" s="5" t="s">
        <v>527</v>
      </c>
      <c r="AY123" s="5">
        <v>27940.760000000002</v>
      </c>
    </row>
    <row r="124" spans="1:51" x14ac:dyDescent="0.35">
      <c r="A124" s="5">
        <v>1403</v>
      </c>
      <c r="B124" s="5" t="s">
        <v>635</v>
      </c>
      <c r="C124" s="5">
        <v>64875.30000000001</v>
      </c>
      <c r="AW124" s="25" t="s">
        <v>39</v>
      </c>
      <c r="AX124" s="5" t="s">
        <v>529</v>
      </c>
      <c r="AY124" s="5">
        <v>15296.180000000004</v>
      </c>
    </row>
    <row r="125" spans="1:51" x14ac:dyDescent="0.35">
      <c r="A125" s="5">
        <v>1415</v>
      </c>
      <c r="B125" s="5" t="s">
        <v>636</v>
      </c>
      <c r="C125" s="5">
        <v>22904.69999999999</v>
      </c>
      <c r="AW125" s="25" t="s">
        <v>39</v>
      </c>
      <c r="AX125" s="5" t="s">
        <v>337</v>
      </c>
      <c r="AY125" s="5">
        <v>2194.23</v>
      </c>
    </row>
    <row r="126" spans="1:51" x14ac:dyDescent="0.35">
      <c r="A126" s="5">
        <v>1416</v>
      </c>
      <c r="B126" s="5" t="s">
        <v>629</v>
      </c>
      <c r="C126" s="5">
        <v>91727.589999999895</v>
      </c>
      <c r="AW126" s="25" t="s">
        <v>39</v>
      </c>
      <c r="AX126" s="5" t="s">
        <v>681</v>
      </c>
      <c r="AY126" s="5">
        <v>7356.2600000000011</v>
      </c>
    </row>
    <row r="127" spans="1:51" x14ac:dyDescent="0.35">
      <c r="A127" s="5">
        <v>1422</v>
      </c>
      <c r="B127" s="5" t="s">
        <v>686</v>
      </c>
      <c r="C127" s="5">
        <v>31375.010000000002</v>
      </c>
      <c r="AW127" s="25" t="s">
        <v>39</v>
      </c>
      <c r="AX127" s="5" t="s">
        <v>528</v>
      </c>
      <c r="AY127" s="5">
        <v>165267.6899999998</v>
      </c>
    </row>
    <row r="128" spans="1:51" x14ac:dyDescent="0.35">
      <c r="A128" s="5">
        <v>1428</v>
      </c>
      <c r="B128" s="5" t="s">
        <v>701</v>
      </c>
      <c r="C128" s="5">
        <v>19740.699999999993</v>
      </c>
      <c r="AW128" s="25" t="s">
        <v>39</v>
      </c>
      <c r="AX128" s="5" t="s">
        <v>532</v>
      </c>
      <c r="AY128" s="5">
        <v>41148.33</v>
      </c>
    </row>
    <row r="129" spans="1:51" x14ac:dyDescent="0.35">
      <c r="A129" s="5">
        <v>1429</v>
      </c>
      <c r="B129" s="5" t="s">
        <v>702</v>
      </c>
      <c r="C129" s="5">
        <v>35268.079999999951</v>
      </c>
      <c r="AW129" s="25" t="s">
        <v>39</v>
      </c>
      <c r="AX129" s="5" t="s">
        <v>385</v>
      </c>
      <c r="AY129" s="5">
        <v>24608.699999999993</v>
      </c>
    </row>
    <row r="130" spans="1:51" x14ac:dyDescent="0.35">
      <c r="A130" s="5" t="s">
        <v>44</v>
      </c>
      <c r="C130" s="5">
        <v>21304303.040000036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AW130" s="25" t="s">
        <v>39</v>
      </c>
      <c r="AX130" s="5" t="s">
        <v>294</v>
      </c>
      <c r="AY130" s="5">
        <v>1425.68</v>
      </c>
    </row>
    <row r="131" spans="1:51" x14ac:dyDescent="0.3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AW131" s="25" t="s">
        <v>136</v>
      </c>
      <c r="AX131" s="5" t="s">
        <v>355</v>
      </c>
      <c r="AY131" s="5">
        <v>54975.200000000041</v>
      </c>
    </row>
    <row r="132" spans="1:51" x14ac:dyDescent="0.3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AW132" s="25" t="s">
        <v>136</v>
      </c>
      <c r="AX132" s="5" t="s">
        <v>321</v>
      </c>
      <c r="AY132" s="5">
        <v>41307</v>
      </c>
    </row>
    <row r="133" spans="1:51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AW133" s="25" t="s">
        <v>136</v>
      </c>
      <c r="AX133" s="5" t="s">
        <v>700</v>
      </c>
      <c r="AY133" s="5">
        <v>21139.999999999993</v>
      </c>
    </row>
    <row r="134" spans="1:51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AW134" s="25" t="s">
        <v>136</v>
      </c>
      <c r="AX134" s="5" t="s">
        <v>318</v>
      </c>
      <c r="AY134" s="5">
        <v>13685.699999999999</v>
      </c>
    </row>
    <row r="135" spans="1:51" x14ac:dyDescent="0.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AW135" s="25" t="s">
        <v>136</v>
      </c>
      <c r="AX135" s="5" t="s">
        <v>682</v>
      </c>
      <c r="AY135" s="5">
        <v>43216.600000000013</v>
      </c>
    </row>
    <row r="136" spans="1:51" x14ac:dyDescent="0.3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AW136" s="25" t="s">
        <v>136</v>
      </c>
      <c r="AX136" s="5" t="s">
        <v>575</v>
      </c>
      <c r="AY136" s="5">
        <v>24830.399999999991</v>
      </c>
    </row>
    <row r="137" spans="1:51" x14ac:dyDescent="0.3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AW137" s="25" t="s">
        <v>136</v>
      </c>
      <c r="AX137" s="5" t="s">
        <v>573</v>
      </c>
      <c r="AY137" s="5">
        <v>145070.79999999981</v>
      </c>
    </row>
    <row r="138" spans="1:51" x14ac:dyDescent="0.3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AW138" s="25" t="s">
        <v>136</v>
      </c>
      <c r="AX138" s="5" t="s">
        <v>394</v>
      </c>
      <c r="AY138" s="5">
        <v>36980.299999999996</v>
      </c>
    </row>
    <row r="139" spans="1:51" x14ac:dyDescent="0.3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AW139" s="25" t="s">
        <v>136</v>
      </c>
      <c r="AX139" s="5" t="s">
        <v>315</v>
      </c>
      <c r="AY139" s="5">
        <v>29101.099999999959</v>
      </c>
    </row>
    <row r="140" spans="1:51" x14ac:dyDescent="0.3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AW140" s="25" t="s">
        <v>136</v>
      </c>
      <c r="AX140" s="5" t="s">
        <v>328</v>
      </c>
      <c r="AY140" s="5">
        <v>76452.600000000093</v>
      </c>
    </row>
    <row r="141" spans="1:51" x14ac:dyDescent="0.3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AW141" s="25" t="s">
        <v>136</v>
      </c>
      <c r="AX141" s="5" t="s">
        <v>698</v>
      </c>
      <c r="AY141" s="5">
        <v>18368</v>
      </c>
    </row>
    <row r="142" spans="1:51" x14ac:dyDescent="0.3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AW142" s="25" t="s">
        <v>136</v>
      </c>
      <c r="AX142" s="5" t="s">
        <v>426</v>
      </c>
      <c r="AY142" s="5">
        <v>28967.399999999998</v>
      </c>
    </row>
    <row r="143" spans="1:51" x14ac:dyDescent="0.3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AW143" s="25" t="s">
        <v>136</v>
      </c>
      <c r="AX143" s="5" t="s">
        <v>396</v>
      </c>
      <c r="AY143" s="5">
        <v>66519.600000000341</v>
      </c>
    </row>
    <row r="144" spans="1:51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AW144" s="25" t="s">
        <v>66</v>
      </c>
      <c r="AX144" s="5" t="s">
        <v>282</v>
      </c>
      <c r="AY144" s="5">
        <v>4641.93</v>
      </c>
    </row>
    <row r="145" spans="1:51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AW145" s="25" t="s">
        <v>66</v>
      </c>
      <c r="AX145" s="5" t="s">
        <v>422</v>
      </c>
      <c r="AY145" s="5">
        <v>117067.37999999987</v>
      </c>
    </row>
    <row r="146" spans="1:51" x14ac:dyDescent="0.3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AW146" s="25" t="s">
        <v>66</v>
      </c>
      <c r="AX146" s="5" t="s">
        <v>227</v>
      </c>
      <c r="AY146" s="5">
        <v>23385.66</v>
      </c>
    </row>
    <row r="147" spans="1:51" x14ac:dyDescent="0.3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AW147" s="25" t="s">
        <v>66</v>
      </c>
      <c r="AX147" s="5" t="s">
        <v>272</v>
      </c>
      <c r="AY147" s="5">
        <v>91843.809999999983</v>
      </c>
    </row>
    <row r="148" spans="1:51" x14ac:dyDescent="0.3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AW148" s="25" t="s">
        <v>66</v>
      </c>
      <c r="AX148" s="5" t="s">
        <v>156</v>
      </c>
      <c r="AY148" s="5">
        <v>385704.41999999899</v>
      </c>
    </row>
    <row r="149" spans="1:51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AW149" s="25" t="s">
        <v>66</v>
      </c>
      <c r="AX149" s="5" t="s">
        <v>67</v>
      </c>
      <c r="AY149" s="5">
        <v>133748.57999999952</v>
      </c>
    </row>
    <row r="150" spans="1:51" x14ac:dyDescent="0.3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AW150" s="25" t="s">
        <v>66</v>
      </c>
      <c r="AX150" s="5" t="s">
        <v>271</v>
      </c>
      <c r="AY150" s="5">
        <v>51644.340000000018</v>
      </c>
    </row>
    <row r="151" spans="1:51" x14ac:dyDescent="0.3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AW151" s="25" t="s">
        <v>66</v>
      </c>
      <c r="AX151" s="5" t="s">
        <v>224</v>
      </c>
      <c r="AY151" s="5">
        <v>67564.079999999973</v>
      </c>
    </row>
    <row r="152" spans="1:51" x14ac:dyDescent="0.3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AW152" s="25" t="s">
        <v>66</v>
      </c>
      <c r="AX152" s="5" t="s">
        <v>309</v>
      </c>
      <c r="AY152" s="5">
        <v>166981.63999999952</v>
      </c>
    </row>
    <row r="153" spans="1:51" x14ac:dyDescent="0.3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AW153" s="25" t="s">
        <v>35</v>
      </c>
      <c r="AX153" s="5" t="s">
        <v>612</v>
      </c>
      <c r="AY153" s="5">
        <v>10551.400000000001</v>
      </c>
    </row>
    <row r="154" spans="1:51" x14ac:dyDescent="0.3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AW154" s="25" t="s">
        <v>35</v>
      </c>
      <c r="AX154" s="5" t="s">
        <v>602</v>
      </c>
      <c r="AY154" s="5">
        <v>10684.26</v>
      </c>
    </row>
    <row r="155" spans="1:51" x14ac:dyDescent="0.35">
      <c r="AW155" s="25" t="s">
        <v>35</v>
      </c>
      <c r="AX155" s="5" t="s">
        <v>33</v>
      </c>
      <c r="AY155" s="5">
        <v>108006.61999999985</v>
      </c>
    </row>
    <row r="156" spans="1:51" x14ac:dyDescent="0.35">
      <c r="AW156" s="25" t="s">
        <v>35</v>
      </c>
      <c r="AX156" s="5" t="s">
        <v>423</v>
      </c>
      <c r="AY156" s="5">
        <v>64144.220000000016</v>
      </c>
    </row>
    <row r="157" spans="1:51" x14ac:dyDescent="0.35">
      <c r="AW157" s="25" t="s">
        <v>35</v>
      </c>
      <c r="AX157" s="5" t="s">
        <v>601</v>
      </c>
      <c r="AY157" s="5">
        <v>16335.740000000002</v>
      </c>
    </row>
    <row r="158" spans="1:51" x14ac:dyDescent="0.35">
      <c r="AW158" s="25" t="s">
        <v>35</v>
      </c>
      <c r="AX158" s="5" t="s">
        <v>296</v>
      </c>
      <c r="AY158" s="5">
        <v>65755.510000000024</v>
      </c>
    </row>
    <row r="159" spans="1:51" x14ac:dyDescent="0.35">
      <c r="AW159" s="25" t="s">
        <v>35</v>
      </c>
      <c r="AX159" s="5" t="s">
        <v>265</v>
      </c>
      <c r="AY159" s="5">
        <v>61452.080000000016</v>
      </c>
    </row>
    <row r="160" spans="1:51" x14ac:dyDescent="0.35">
      <c r="AW160" s="25" t="s">
        <v>410</v>
      </c>
      <c r="AX160" s="5" t="s">
        <v>209</v>
      </c>
      <c r="AY160" s="5">
        <v>72195.599999999919</v>
      </c>
    </row>
    <row r="161" spans="49:51" x14ac:dyDescent="0.35">
      <c r="AW161" s="25" t="s">
        <v>410</v>
      </c>
      <c r="AX161" s="5" t="s">
        <v>281</v>
      </c>
      <c r="AY161" s="5">
        <v>45521.179999999993</v>
      </c>
    </row>
    <row r="162" spans="49:51" x14ac:dyDescent="0.35">
      <c r="AW162" s="25" t="s">
        <v>410</v>
      </c>
      <c r="AX162" s="5" t="s">
        <v>555</v>
      </c>
      <c r="AY162" s="5">
        <v>91727.589999999895</v>
      </c>
    </row>
    <row r="163" spans="49:51" x14ac:dyDescent="0.35">
      <c r="AW163" s="25" t="s">
        <v>410</v>
      </c>
      <c r="AX163" s="5" t="s">
        <v>554</v>
      </c>
      <c r="AY163" s="5">
        <v>60695.589999999902</v>
      </c>
    </row>
    <row r="164" spans="49:51" x14ac:dyDescent="0.35">
      <c r="AW164" s="25" t="s">
        <v>410</v>
      </c>
      <c r="AX164" s="5" t="s">
        <v>187</v>
      </c>
      <c r="AY164" s="5">
        <v>46008.629999999976</v>
      </c>
    </row>
    <row r="165" spans="49:51" x14ac:dyDescent="0.35">
      <c r="AW165" s="25" t="s">
        <v>410</v>
      </c>
      <c r="AX165" s="5" t="s">
        <v>332</v>
      </c>
      <c r="AY165" s="5">
        <v>57308.73999999994</v>
      </c>
    </row>
    <row r="166" spans="49:51" x14ac:dyDescent="0.35">
      <c r="AW166" s="25" t="s">
        <v>139</v>
      </c>
      <c r="AX166" s="5" t="s">
        <v>585</v>
      </c>
      <c r="AY166" s="5">
        <v>16274.999999999996</v>
      </c>
    </row>
    <row r="167" spans="49:51" x14ac:dyDescent="0.35">
      <c r="AW167" s="25" t="s">
        <v>139</v>
      </c>
      <c r="AX167" s="5" t="s">
        <v>588</v>
      </c>
      <c r="AY167" s="5">
        <v>30979.900000000005</v>
      </c>
    </row>
    <row r="168" spans="49:51" x14ac:dyDescent="0.35">
      <c r="AW168" s="25" t="s">
        <v>139</v>
      </c>
      <c r="AX168" s="5" t="s">
        <v>275</v>
      </c>
      <c r="AY168" s="5">
        <v>52106.600000000013</v>
      </c>
    </row>
    <row r="169" spans="49:51" x14ac:dyDescent="0.35">
      <c r="AW169" s="25" t="s">
        <v>139</v>
      </c>
      <c r="AX169" s="5" t="s">
        <v>285</v>
      </c>
      <c r="AY169" s="5">
        <v>67206.300000000017</v>
      </c>
    </row>
    <row r="170" spans="49:51" x14ac:dyDescent="0.35">
      <c r="AW170" s="25" t="s">
        <v>139</v>
      </c>
      <c r="AX170" s="5" t="s">
        <v>398</v>
      </c>
      <c r="AY170" s="5">
        <v>94924.900000000111</v>
      </c>
    </row>
    <row r="171" spans="49:51" x14ac:dyDescent="0.35">
      <c r="AW171" s="25" t="s">
        <v>139</v>
      </c>
      <c r="AX171" s="5" t="s">
        <v>672</v>
      </c>
      <c r="AY171" s="5">
        <v>100390.17</v>
      </c>
    </row>
    <row r="172" spans="49:51" x14ac:dyDescent="0.35">
      <c r="AW172" s="25" t="s">
        <v>139</v>
      </c>
      <c r="AX172" s="5" t="s">
        <v>584</v>
      </c>
      <c r="AY172" s="5">
        <v>10912.999999999998</v>
      </c>
    </row>
    <row r="173" spans="49:51" x14ac:dyDescent="0.35">
      <c r="AW173" s="25" t="s">
        <v>139</v>
      </c>
      <c r="AX173" s="5" t="s">
        <v>581</v>
      </c>
      <c r="AY173" s="5">
        <v>4678.8</v>
      </c>
    </row>
    <row r="174" spans="49:51" x14ac:dyDescent="0.35">
      <c r="AW174" s="25" t="s">
        <v>139</v>
      </c>
      <c r="AX174" s="5" t="s">
        <v>357</v>
      </c>
      <c r="AY174" s="5">
        <v>53915.400000000016</v>
      </c>
    </row>
    <row r="175" spans="49:51" x14ac:dyDescent="0.35">
      <c r="AW175" s="25" t="s">
        <v>139</v>
      </c>
      <c r="AX175" s="5" t="s">
        <v>233</v>
      </c>
      <c r="AY175" s="5">
        <v>133548.10000000006</v>
      </c>
    </row>
    <row r="176" spans="49:51" x14ac:dyDescent="0.35">
      <c r="AW176" s="25" t="s">
        <v>139</v>
      </c>
      <c r="AX176" s="5" t="s">
        <v>206</v>
      </c>
      <c r="AY176" s="5">
        <v>50171.100000000093</v>
      </c>
    </row>
    <row r="177" spans="49:51" x14ac:dyDescent="0.35">
      <c r="AW177" s="25" t="s">
        <v>139</v>
      </c>
      <c r="AX177" s="5" t="s">
        <v>579</v>
      </c>
      <c r="AY177" s="5">
        <v>151937.09999999986</v>
      </c>
    </row>
    <row r="178" spans="49:51" x14ac:dyDescent="0.35">
      <c r="AW178" s="25" t="s">
        <v>139</v>
      </c>
      <c r="AX178" s="5" t="s">
        <v>580</v>
      </c>
      <c r="AY178" s="5">
        <v>21833.699999999997</v>
      </c>
    </row>
    <row r="179" spans="49:51" x14ac:dyDescent="0.35">
      <c r="AW179" s="25" t="s">
        <v>139</v>
      </c>
      <c r="AX179" s="5" t="s">
        <v>587</v>
      </c>
      <c r="AY179" s="5">
        <v>44402.400000000031</v>
      </c>
    </row>
    <row r="180" spans="49:51" x14ac:dyDescent="0.35">
      <c r="AW180" s="25" t="s">
        <v>139</v>
      </c>
      <c r="AX180" s="5" t="s">
        <v>295</v>
      </c>
      <c r="AY180" s="5">
        <v>32739.699999999986</v>
      </c>
    </row>
    <row r="181" spans="49:51" x14ac:dyDescent="0.35">
      <c r="AW181" s="25" t="s">
        <v>139</v>
      </c>
      <c r="AX181" s="5" t="s">
        <v>358</v>
      </c>
      <c r="AY181" s="5">
        <v>131551.70000000022</v>
      </c>
    </row>
    <row r="182" spans="49:51" x14ac:dyDescent="0.35">
      <c r="AW182" s="25" t="s">
        <v>139</v>
      </c>
      <c r="AX182" s="5" t="s">
        <v>356</v>
      </c>
      <c r="AY182" s="5">
        <v>15231.300000000001</v>
      </c>
    </row>
    <row r="183" spans="49:51" x14ac:dyDescent="0.35">
      <c r="AW183" s="25" t="s">
        <v>139</v>
      </c>
      <c r="AX183" s="5" t="s">
        <v>578</v>
      </c>
      <c r="AY183" s="5">
        <v>20031.2</v>
      </c>
    </row>
    <row r="184" spans="49:51" x14ac:dyDescent="0.35">
      <c r="AW184" s="25" t="s">
        <v>139</v>
      </c>
      <c r="AX184" s="5" t="s">
        <v>276</v>
      </c>
      <c r="AY184" s="5">
        <v>25931.499999999982</v>
      </c>
    </row>
    <row r="185" spans="49:51" x14ac:dyDescent="0.35">
      <c r="AW185" s="25" t="s">
        <v>0</v>
      </c>
      <c r="AX185" s="5" t="s">
        <v>365</v>
      </c>
      <c r="AY185" s="5">
        <v>320875.04999999993</v>
      </c>
    </row>
    <row r="186" spans="49:51" x14ac:dyDescent="0.35">
      <c r="AW186" s="25" t="s">
        <v>0</v>
      </c>
      <c r="AX186" s="5" t="s">
        <v>263</v>
      </c>
      <c r="AY186" s="5">
        <v>217720.0300000002</v>
      </c>
    </row>
    <row r="187" spans="49:51" x14ac:dyDescent="0.35">
      <c r="AW187" s="25" t="s">
        <v>0</v>
      </c>
      <c r="AX187" s="5" t="s">
        <v>362</v>
      </c>
      <c r="AY187" s="5">
        <v>85517.869999999821</v>
      </c>
    </row>
    <row r="188" spans="49:51" x14ac:dyDescent="0.35">
      <c r="AW188" s="25" t="s">
        <v>0</v>
      </c>
      <c r="AX188" s="5" t="s">
        <v>519</v>
      </c>
      <c r="AY188" s="5">
        <v>188485.39000000063</v>
      </c>
    </row>
    <row r="189" spans="49:51" x14ac:dyDescent="0.35">
      <c r="AW189" s="25" t="s">
        <v>0</v>
      </c>
      <c r="AX189" s="5" t="s">
        <v>212</v>
      </c>
      <c r="AY189" s="5">
        <v>164322.34000000011</v>
      </c>
    </row>
    <row r="190" spans="49:51" x14ac:dyDescent="0.35">
      <c r="AW190" s="25" t="s">
        <v>0</v>
      </c>
      <c r="AX190" s="5" t="s">
        <v>687</v>
      </c>
      <c r="AY190" s="5">
        <v>24016</v>
      </c>
    </row>
    <row r="191" spans="49:51" x14ac:dyDescent="0.35">
      <c r="AW191" s="25" t="s">
        <v>0</v>
      </c>
      <c r="AX191" s="5" t="s">
        <v>677</v>
      </c>
      <c r="AY191" s="5">
        <v>25021.619999999981</v>
      </c>
    </row>
    <row r="192" spans="49:51" x14ac:dyDescent="0.35">
      <c r="AW192" s="25" t="s">
        <v>0</v>
      </c>
      <c r="AX192" s="5" t="s">
        <v>175</v>
      </c>
      <c r="AY192" s="5">
        <v>251526.3800000012</v>
      </c>
    </row>
    <row r="193" spans="1:51" x14ac:dyDescent="0.35">
      <c r="AW193" s="25" t="s">
        <v>0</v>
      </c>
      <c r="AX193" s="5" t="s">
        <v>211</v>
      </c>
      <c r="AY193" s="5">
        <v>136931.44999999975</v>
      </c>
    </row>
    <row r="194" spans="1:51" x14ac:dyDescent="0.35">
      <c r="AW194" s="25" t="s">
        <v>0</v>
      </c>
      <c r="AX194" s="5" t="s">
        <v>518</v>
      </c>
      <c r="AY194" s="5">
        <v>22887.209999999995</v>
      </c>
    </row>
    <row r="195" spans="1:51" x14ac:dyDescent="0.35">
      <c r="AW195" s="25" t="s">
        <v>54</v>
      </c>
      <c r="AX195" s="5" t="s">
        <v>598</v>
      </c>
      <c r="AY195" s="5">
        <v>31375.010000000002</v>
      </c>
    </row>
    <row r="196" spans="1:51" x14ac:dyDescent="0.35">
      <c r="AW196" s="25" t="s">
        <v>54</v>
      </c>
      <c r="AX196" s="5" t="s">
        <v>593</v>
      </c>
      <c r="AY196" s="5">
        <v>192232.70000000065</v>
      </c>
    </row>
    <row r="197" spans="1:51" x14ac:dyDescent="0.35">
      <c r="AW197" s="25" t="s">
        <v>54</v>
      </c>
      <c r="AX197" s="5" t="s">
        <v>600</v>
      </c>
      <c r="AY197" s="5">
        <v>7770.03</v>
      </c>
    </row>
    <row r="198" spans="1:51" x14ac:dyDescent="0.35">
      <c r="A198" s="40" t="s">
        <v>72</v>
      </c>
      <c r="B198" s="5" t="s" vm="30">
        <v>140</v>
      </c>
      <c r="AW198" s="25" t="s">
        <v>54</v>
      </c>
      <c r="AX198" s="5" t="s">
        <v>599</v>
      </c>
      <c r="AY198" s="5">
        <v>12141.49</v>
      </c>
    </row>
    <row r="199" spans="1:51" x14ac:dyDescent="0.35">
      <c r="AW199" s="25" t="s">
        <v>54</v>
      </c>
      <c r="AX199" s="5" t="s">
        <v>155</v>
      </c>
      <c r="AY199" s="5">
        <v>253051.41000000018</v>
      </c>
    </row>
    <row r="200" spans="1:51" x14ac:dyDescent="0.35">
      <c r="A200" s="40" t="s">
        <v>120</v>
      </c>
      <c r="B200" s="40" t="s">
        <v>59</v>
      </c>
      <c r="AW200" s="25" t="s">
        <v>54</v>
      </c>
      <c r="AX200" s="5" t="s">
        <v>595</v>
      </c>
      <c r="AY200" s="5">
        <v>12757.16</v>
      </c>
    </row>
    <row r="201" spans="1:51" x14ac:dyDescent="0.35">
      <c r="A201" s="40" t="s">
        <v>75</v>
      </c>
      <c r="B201" s="47">
        <v>45261</v>
      </c>
      <c r="C201" s="47">
        <v>45262</v>
      </c>
      <c r="D201" s="47">
        <v>45264</v>
      </c>
      <c r="E201" s="47">
        <v>45265</v>
      </c>
      <c r="F201" s="47">
        <v>45266</v>
      </c>
      <c r="G201" s="47">
        <v>45267</v>
      </c>
      <c r="H201" s="47">
        <v>45268</v>
      </c>
      <c r="I201" s="47">
        <v>45269</v>
      </c>
      <c r="J201" s="47">
        <v>45271</v>
      </c>
      <c r="K201" s="47">
        <v>45272</v>
      </c>
      <c r="L201" s="47">
        <v>45273</v>
      </c>
      <c r="M201" s="47">
        <v>45274</v>
      </c>
      <c r="N201" s="47">
        <v>45275</v>
      </c>
      <c r="O201" s="47">
        <v>45276</v>
      </c>
      <c r="P201" s="47">
        <v>45278</v>
      </c>
      <c r="Q201" s="47">
        <v>45279</v>
      </c>
      <c r="R201" s="47">
        <v>45280</v>
      </c>
      <c r="S201" s="47">
        <v>45281</v>
      </c>
      <c r="T201" s="47">
        <v>45282</v>
      </c>
      <c r="U201" s="47">
        <v>45283</v>
      </c>
      <c r="V201" s="47">
        <v>45285</v>
      </c>
      <c r="W201" s="47">
        <v>45286</v>
      </c>
      <c r="X201" s="47">
        <v>45287</v>
      </c>
      <c r="Y201" s="47">
        <v>45288</v>
      </c>
      <c r="Z201" s="47">
        <v>45289</v>
      </c>
      <c r="AA201" s="47">
        <v>45290</v>
      </c>
      <c r="AB201" s="47">
        <v>45291</v>
      </c>
      <c r="AC201" s="5" t="s">
        <v>44</v>
      </c>
      <c r="AW201" s="25" t="s">
        <v>54</v>
      </c>
      <c r="AX201" s="5" t="s">
        <v>4</v>
      </c>
      <c r="AY201" s="5">
        <v>269972.87999999995</v>
      </c>
    </row>
    <row r="202" spans="1:51" x14ac:dyDescent="0.35">
      <c r="A202" s="5" t="s">
        <v>290</v>
      </c>
      <c r="B202" s="22">
        <v>1802.4999999999998</v>
      </c>
      <c r="C202" s="22"/>
      <c r="D202" s="22">
        <v>1302</v>
      </c>
      <c r="E202" s="22"/>
      <c r="F202" s="22"/>
      <c r="G202" s="22">
        <v>1746.5</v>
      </c>
      <c r="H202" s="22"/>
      <c r="I202" s="22"/>
      <c r="J202" s="22">
        <v>1579.2</v>
      </c>
      <c r="K202" s="22"/>
      <c r="L202" s="22"/>
      <c r="M202" s="22">
        <v>824.6</v>
      </c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>
        <v>7254.8000000000011</v>
      </c>
      <c r="AW202" s="25" t="s">
        <v>54</v>
      </c>
      <c r="AX202" s="5" t="s">
        <v>597</v>
      </c>
      <c r="AY202" s="5">
        <v>205179.12000000008</v>
      </c>
    </row>
    <row r="203" spans="1:51" x14ac:dyDescent="0.35">
      <c r="A203" s="5" t="s">
        <v>287</v>
      </c>
      <c r="B203" s="22"/>
      <c r="C203" s="22">
        <v>1211.42</v>
      </c>
      <c r="D203" s="22"/>
      <c r="E203" s="22"/>
      <c r="F203" s="22">
        <v>2704.94</v>
      </c>
      <c r="G203" s="22">
        <v>1849.94</v>
      </c>
      <c r="H203" s="22">
        <v>2586.42</v>
      </c>
      <c r="I203" s="22">
        <v>1945.74</v>
      </c>
      <c r="J203" s="22">
        <v>1140</v>
      </c>
      <c r="K203" s="22">
        <v>1234.3200000000002</v>
      </c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>
        <v>12672.78</v>
      </c>
      <c r="AW203" s="25" t="s">
        <v>54</v>
      </c>
      <c r="AX203" s="5" t="s">
        <v>594</v>
      </c>
      <c r="AY203" s="5">
        <v>7477.1699999999992</v>
      </c>
    </row>
    <row r="204" spans="1:51" x14ac:dyDescent="0.35">
      <c r="A204" s="5" t="s">
        <v>2</v>
      </c>
      <c r="B204" s="22"/>
      <c r="C204" s="22"/>
      <c r="D204" s="22"/>
      <c r="E204" s="22">
        <v>1938.55</v>
      </c>
      <c r="F204" s="22"/>
      <c r="G204" s="22">
        <v>2138.52</v>
      </c>
      <c r="H204" s="22">
        <v>27199.069999999982</v>
      </c>
      <c r="I204" s="22">
        <v>4775.6200000000008</v>
      </c>
      <c r="J204" s="22">
        <v>5376.2400000000007</v>
      </c>
      <c r="K204" s="22">
        <v>4003.4600000000005</v>
      </c>
      <c r="L204" s="22"/>
      <c r="M204" s="22"/>
      <c r="N204" s="22"/>
      <c r="O204" s="22"/>
      <c r="P204" s="22">
        <v>2138.52</v>
      </c>
      <c r="Q204" s="22"/>
      <c r="R204" s="22">
        <v>4277.04</v>
      </c>
      <c r="S204" s="22">
        <v>1569.27</v>
      </c>
      <c r="T204" s="22">
        <v>641.42000000000007</v>
      </c>
      <c r="U204" s="22">
        <v>3086.38</v>
      </c>
      <c r="V204" s="22">
        <v>712.84</v>
      </c>
      <c r="W204" s="22"/>
      <c r="X204" s="22"/>
      <c r="Y204" s="22"/>
      <c r="Z204" s="22">
        <v>1717.8</v>
      </c>
      <c r="AA204" s="22">
        <v>3685.67</v>
      </c>
      <c r="AB204" s="22"/>
      <c r="AC204" s="22">
        <v>63260.399999999878</v>
      </c>
      <c r="AW204" s="25" t="s">
        <v>54</v>
      </c>
      <c r="AX204" s="5" t="s">
        <v>596</v>
      </c>
      <c r="AY204" s="5">
        <v>27187.89000000001</v>
      </c>
    </row>
    <row r="205" spans="1:51" x14ac:dyDescent="0.35">
      <c r="A205" s="5" t="s">
        <v>37</v>
      </c>
      <c r="B205" s="22">
        <v>142.13999999999999</v>
      </c>
      <c r="C205" s="22"/>
      <c r="D205" s="22">
        <v>1254.3200000000002</v>
      </c>
      <c r="E205" s="22"/>
      <c r="F205" s="22"/>
      <c r="G205" s="22"/>
      <c r="H205" s="22">
        <v>6434.97</v>
      </c>
      <c r="I205" s="22">
        <v>9267.18</v>
      </c>
      <c r="J205" s="22"/>
      <c r="K205" s="22">
        <v>442.15</v>
      </c>
      <c r="L205" s="22"/>
      <c r="M205" s="22">
        <v>1211.43</v>
      </c>
      <c r="N205" s="22">
        <v>9096.4500000000007</v>
      </c>
      <c r="O205" s="22"/>
      <c r="P205" s="22">
        <v>14442.870000000003</v>
      </c>
      <c r="Q205" s="22">
        <v>9195.7300000000014</v>
      </c>
      <c r="R205" s="22">
        <v>1796.43</v>
      </c>
      <c r="S205" s="22">
        <v>13129.989999999998</v>
      </c>
      <c r="T205" s="22">
        <v>7283.5499999999993</v>
      </c>
      <c r="U205" s="22">
        <v>3640.73</v>
      </c>
      <c r="V205" s="22">
        <v>570</v>
      </c>
      <c r="W205" s="22">
        <v>3059.27</v>
      </c>
      <c r="X205" s="22">
        <v>8930.7599999999984</v>
      </c>
      <c r="Y205" s="22">
        <v>9388.6200000000026</v>
      </c>
      <c r="Z205" s="22">
        <v>8533.59</v>
      </c>
      <c r="AA205" s="22">
        <v>1211.44</v>
      </c>
      <c r="AB205" s="22"/>
      <c r="AC205" s="22">
        <v>109031.61999999984</v>
      </c>
      <c r="AW205" s="25" t="s">
        <v>54</v>
      </c>
      <c r="AX205" s="5" t="s">
        <v>153</v>
      </c>
      <c r="AY205" s="5">
        <v>120968.04999999993</v>
      </c>
    </row>
    <row r="206" spans="1:51" x14ac:dyDescent="0.35">
      <c r="A206" s="5" t="s">
        <v>39</v>
      </c>
      <c r="B206" s="22"/>
      <c r="C206" s="22"/>
      <c r="D206" s="22"/>
      <c r="E206" s="22"/>
      <c r="F206" s="22"/>
      <c r="G206" s="22"/>
      <c r="H206" s="22">
        <v>1812.78</v>
      </c>
      <c r="I206" s="22"/>
      <c r="J206" s="22"/>
      <c r="K206" s="22"/>
      <c r="L206" s="22"/>
      <c r="M206" s="22"/>
      <c r="N206" s="22">
        <v>21385.200000000001</v>
      </c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>
        <v>2123.52</v>
      </c>
      <c r="AB206" s="22"/>
      <c r="AC206" s="22">
        <v>25321.5</v>
      </c>
      <c r="AW206" s="25" t="s">
        <v>54</v>
      </c>
      <c r="AX206" s="5" t="s">
        <v>171</v>
      </c>
      <c r="AY206" s="5">
        <v>249454.7599999994</v>
      </c>
    </row>
    <row r="207" spans="1:51" x14ac:dyDescent="0.35">
      <c r="A207" s="5" t="s">
        <v>40</v>
      </c>
      <c r="B207" s="22">
        <v>1137.1199999999999</v>
      </c>
      <c r="C207" s="22">
        <v>638.52</v>
      </c>
      <c r="D207" s="22">
        <v>854.28</v>
      </c>
      <c r="E207" s="22"/>
      <c r="F207" s="22"/>
      <c r="G207" s="22"/>
      <c r="H207" s="22">
        <v>5702.72</v>
      </c>
      <c r="I207" s="22"/>
      <c r="J207" s="22"/>
      <c r="K207" s="22">
        <v>2565</v>
      </c>
      <c r="L207" s="22"/>
      <c r="M207" s="22">
        <v>1371.36</v>
      </c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>
        <v>1567.8400000000001</v>
      </c>
      <c r="AA207" s="22">
        <v>711.4</v>
      </c>
      <c r="AB207" s="22"/>
      <c r="AC207" s="22">
        <v>14548.240000000002</v>
      </c>
      <c r="AW207" s="25" t="s">
        <v>54</v>
      </c>
      <c r="AX207" s="5" t="s">
        <v>418</v>
      </c>
      <c r="AY207" s="5">
        <v>16409.109999999997</v>
      </c>
    </row>
    <row r="208" spans="1:51" x14ac:dyDescent="0.35">
      <c r="A208" s="5" t="s">
        <v>38</v>
      </c>
      <c r="B208" s="22"/>
      <c r="C208" s="22"/>
      <c r="D208" s="22"/>
      <c r="E208" s="22">
        <v>712.86</v>
      </c>
      <c r="F208" s="22">
        <v>1102.8499999999999</v>
      </c>
      <c r="G208" s="22"/>
      <c r="H208" s="22">
        <v>3450.0399999999995</v>
      </c>
      <c r="I208" s="22">
        <v>399.3</v>
      </c>
      <c r="J208" s="22">
        <v>2537.1600000000003</v>
      </c>
      <c r="K208" s="22"/>
      <c r="L208" s="22"/>
      <c r="M208" s="22"/>
      <c r="N208" s="22"/>
      <c r="O208" s="22">
        <v>2493.5799999999995</v>
      </c>
      <c r="P208" s="22">
        <v>6900.7199999999993</v>
      </c>
      <c r="Q208" s="22">
        <v>5157.1500000000005</v>
      </c>
      <c r="R208" s="22">
        <v>2452.1400000000003</v>
      </c>
      <c r="S208" s="22">
        <v>6017.8499999999995</v>
      </c>
      <c r="T208" s="22"/>
      <c r="U208" s="22">
        <v>4340</v>
      </c>
      <c r="V208" s="22">
        <v>4960.0200000000004</v>
      </c>
      <c r="W208" s="22">
        <v>9325.07</v>
      </c>
      <c r="X208" s="22">
        <v>2209.29</v>
      </c>
      <c r="Y208" s="22">
        <v>62410.32</v>
      </c>
      <c r="Z208" s="22">
        <v>6916.5499999999993</v>
      </c>
      <c r="AA208" s="22">
        <v>4145.8599999999997</v>
      </c>
      <c r="AB208" s="22"/>
      <c r="AC208" s="22">
        <v>125530.76000000002</v>
      </c>
      <c r="AW208" s="25" t="s">
        <v>16</v>
      </c>
      <c r="AX208" s="5" t="s">
        <v>173</v>
      </c>
      <c r="AY208" s="5">
        <v>114419.34999999977</v>
      </c>
    </row>
    <row r="209" spans="1:51" x14ac:dyDescent="0.35">
      <c r="A209" s="5" t="s">
        <v>43</v>
      </c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>
        <v>506.43</v>
      </c>
      <c r="U209" s="22"/>
      <c r="V209" s="22"/>
      <c r="W209" s="22">
        <v>4748.58</v>
      </c>
      <c r="X209" s="22">
        <v>3314.27</v>
      </c>
      <c r="Y209" s="22"/>
      <c r="Z209" s="22"/>
      <c r="AA209" s="22">
        <v>3804.2900000000004</v>
      </c>
      <c r="AB209" s="22"/>
      <c r="AC209" s="22">
        <v>12373.570000000003</v>
      </c>
      <c r="AW209" s="25" t="s">
        <v>16</v>
      </c>
      <c r="AX209" s="5" t="s">
        <v>286</v>
      </c>
      <c r="AY209" s="5">
        <v>229752.64000000025</v>
      </c>
    </row>
    <row r="210" spans="1:51" x14ac:dyDescent="0.35">
      <c r="A210" s="5" t="s">
        <v>66</v>
      </c>
      <c r="B210" s="22">
        <v>28532.930000000008</v>
      </c>
      <c r="C210" s="22">
        <v>47535.040000000001</v>
      </c>
      <c r="D210" s="22">
        <v>69293.829999999987</v>
      </c>
      <c r="E210" s="22">
        <v>66318.78</v>
      </c>
      <c r="F210" s="22">
        <v>60323.710000000006</v>
      </c>
      <c r="G210" s="22">
        <v>52354.930000000022</v>
      </c>
      <c r="H210" s="22">
        <v>52785.910000000018</v>
      </c>
      <c r="I210" s="22">
        <v>51312.270000000004</v>
      </c>
      <c r="J210" s="22">
        <v>27673.520000000011</v>
      </c>
      <c r="K210" s="22">
        <v>19142.930000000008</v>
      </c>
      <c r="L210" s="22">
        <v>23826.36</v>
      </c>
      <c r="M210" s="22">
        <v>32595.710000000006</v>
      </c>
      <c r="N210" s="22">
        <v>30075.03000000001</v>
      </c>
      <c r="O210" s="22">
        <v>37174.929999999978</v>
      </c>
      <c r="P210" s="22">
        <v>23644.390000000014</v>
      </c>
      <c r="Q210" s="22">
        <v>26772.84</v>
      </c>
      <c r="R210" s="22">
        <v>27390.040000000005</v>
      </c>
      <c r="S210" s="22">
        <v>27220.679999999997</v>
      </c>
      <c r="T210" s="22">
        <v>34678.620000000003</v>
      </c>
      <c r="U210" s="22">
        <v>31597.210000000006</v>
      </c>
      <c r="V210" s="22">
        <v>31574.380000000005</v>
      </c>
      <c r="W210" s="22">
        <v>35908.670000000006</v>
      </c>
      <c r="X210" s="22">
        <v>23580.699999999993</v>
      </c>
      <c r="Y210" s="22">
        <v>22890.850000000009</v>
      </c>
      <c r="Z210" s="22">
        <v>25915.760000000002</v>
      </c>
      <c r="AA210" s="22">
        <v>27592.900000000009</v>
      </c>
      <c r="AB210" s="22"/>
      <c r="AC210" s="22">
        <v>937712.92000000854</v>
      </c>
      <c r="AW210" s="25" t="s">
        <v>16</v>
      </c>
      <c r="AX210" s="5" t="s">
        <v>24</v>
      </c>
      <c r="AY210" s="5">
        <v>269071.33000000019</v>
      </c>
    </row>
    <row r="211" spans="1:51" x14ac:dyDescent="0.35">
      <c r="A211" s="5" t="s">
        <v>35</v>
      </c>
      <c r="B211" s="22">
        <v>285</v>
      </c>
      <c r="C211" s="22">
        <v>1782.15</v>
      </c>
      <c r="D211" s="22">
        <v>12596.380000000001</v>
      </c>
      <c r="E211" s="22">
        <v>1219.29</v>
      </c>
      <c r="F211" s="22"/>
      <c r="G211" s="22"/>
      <c r="H211" s="22"/>
      <c r="I211" s="22"/>
      <c r="J211" s="22">
        <v>1885.71</v>
      </c>
      <c r="K211" s="22">
        <v>22137.97</v>
      </c>
      <c r="L211" s="22">
        <v>14951.47</v>
      </c>
      <c r="M211" s="22"/>
      <c r="N211" s="22">
        <v>414.28</v>
      </c>
      <c r="O211" s="22"/>
      <c r="P211" s="22">
        <v>1780.73</v>
      </c>
      <c r="Q211" s="22">
        <v>4367.17</v>
      </c>
      <c r="R211" s="22">
        <v>3448.59</v>
      </c>
      <c r="S211" s="22">
        <v>8108.5999999999995</v>
      </c>
      <c r="T211" s="22"/>
      <c r="U211" s="22">
        <v>10788.52</v>
      </c>
      <c r="V211" s="22">
        <v>13013.599999999999</v>
      </c>
      <c r="W211" s="22">
        <v>55777.93</v>
      </c>
      <c r="X211" s="22">
        <v>12932.820000000002</v>
      </c>
      <c r="Y211" s="22">
        <v>16829.220000000005</v>
      </c>
      <c r="Z211" s="22">
        <v>16735.020000000004</v>
      </c>
      <c r="AA211" s="22">
        <v>52150.660000000018</v>
      </c>
      <c r="AB211" s="22">
        <v>13900.769999999999</v>
      </c>
      <c r="AC211" s="22">
        <v>265105.87999999989</v>
      </c>
      <c r="AW211" s="25" t="s">
        <v>16</v>
      </c>
      <c r="AX211" s="5" t="s">
        <v>552</v>
      </c>
      <c r="AY211" s="5">
        <v>35249.050000000003</v>
      </c>
    </row>
    <row r="212" spans="1:51" x14ac:dyDescent="0.35">
      <c r="A212" s="5" t="s">
        <v>41</v>
      </c>
      <c r="B212" s="22"/>
      <c r="C212" s="22"/>
      <c r="D212" s="22"/>
      <c r="E212" s="22"/>
      <c r="F212" s="22"/>
      <c r="G212" s="22"/>
      <c r="H212" s="22"/>
      <c r="I212" s="22"/>
      <c r="J212" s="22">
        <v>3636.48</v>
      </c>
      <c r="K212" s="22">
        <v>7484.8200000000006</v>
      </c>
      <c r="L212" s="22"/>
      <c r="M212" s="22">
        <v>1602.87</v>
      </c>
      <c r="N212" s="22">
        <v>4733.5000000000009</v>
      </c>
      <c r="O212" s="22">
        <v>1733.5500000000002</v>
      </c>
      <c r="P212" s="22"/>
      <c r="Q212" s="22"/>
      <c r="R212" s="22"/>
      <c r="S212" s="22">
        <v>2048.52</v>
      </c>
      <c r="T212" s="22">
        <v>1140</v>
      </c>
      <c r="U212" s="22"/>
      <c r="V212" s="22">
        <v>5345.62</v>
      </c>
      <c r="W212" s="22">
        <v>2280.6800000000003</v>
      </c>
      <c r="X212" s="22"/>
      <c r="Y212" s="22"/>
      <c r="Z212" s="22"/>
      <c r="AA212" s="22">
        <v>2438.5199999999995</v>
      </c>
      <c r="AB212" s="22"/>
      <c r="AC212" s="22">
        <v>32444.559999999998</v>
      </c>
      <c r="AW212" s="25" t="s">
        <v>16</v>
      </c>
      <c r="AX212" s="5" t="s">
        <v>386</v>
      </c>
      <c r="AY212" s="5">
        <v>45549.66</v>
      </c>
    </row>
    <row r="213" spans="1:51" x14ac:dyDescent="0.35">
      <c r="A213" s="5" t="s">
        <v>15</v>
      </c>
      <c r="B213" s="22"/>
      <c r="C213" s="22">
        <v>2138.58</v>
      </c>
      <c r="D213" s="22">
        <v>2781.4799999999996</v>
      </c>
      <c r="E213" s="22">
        <v>2067.15</v>
      </c>
      <c r="F213" s="22">
        <v>4202.13</v>
      </c>
      <c r="G213" s="22"/>
      <c r="H213" s="22">
        <v>177.86</v>
      </c>
      <c r="I213" s="22"/>
      <c r="J213" s="22">
        <v>2138.58</v>
      </c>
      <c r="K213" s="22">
        <v>3032.8199999999997</v>
      </c>
      <c r="L213" s="22"/>
      <c r="M213" s="22">
        <v>597.84</v>
      </c>
      <c r="N213" s="22">
        <v>455.69999999999993</v>
      </c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>
        <v>1964.97</v>
      </c>
      <c r="AA213" s="22">
        <v>20612.12</v>
      </c>
      <c r="AB213" s="22"/>
      <c r="AC213" s="22">
        <v>40169.229999999981</v>
      </c>
      <c r="AW213" s="25" t="s">
        <v>16</v>
      </c>
      <c r="AX213" s="5" t="s">
        <v>291</v>
      </c>
      <c r="AY213" s="5">
        <v>15918.29</v>
      </c>
    </row>
    <row r="214" spans="1:51" x14ac:dyDescent="0.35">
      <c r="A214" s="5" t="s">
        <v>205</v>
      </c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>
        <v>1858.5</v>
      </c>
      <c r="M214" s="22"/>
      <c r="N214" s="22">
        <v>1955.8</v>
      </c>
      <c r="O214" s="22"/>
      <c r="P214" s="22"/>
      <c r="Q214" s="22"/>
      <c r="R214" s="22"/>
      <c r="S214" s="22"/>
      <c r="T214" s="22"/>
      <c r="U214" s="22"/>
      <c r="V214" s="22"/>
      <c r="W214" s="22">
        <v>558.6</v>
      </c>
      <c r="X214" s="22"/>
      <c r="Y214" s="22"/>
      <c r="Z214" s="22"/>
      <c r="AA214" s="22"/>
      <c r="AB214" s="22"/>
      <c r="AC214" s="22">
        <v>4372.9000000000005</v>
      </c>
      <c r="AW214" s="25" t="s">
        <v>16</v>
      </c>
      <c r="AX214" s="5" t="s">
        <v>278</v>
      </c>
      <c r="AY214" s="5">
        <v>70637.629999999946</v>
      </c>
    </row>
    <row r="215" spans="1:51" x14ac:dyDescent="0.35">
      <c r="A215" s="5" t="s">
        <v>181</v>
      </c>
      <c r="B215" s="22"/>
      <c r="C215" s="22"/>
      <c r="D215" s="22"/>
      <c r="E215" s="22"/>
      <c r="F215" s="22"/>
      <c r="G215" s="22"/>
      <c r="H215" s="22"/>
      <c r="I215" s="22">
        <v>942.84</v>
      </c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>
        <v>942.84</v>
      </c>
      <c r="AW215" s="25" t="s">
        <v>16</v>
      </c>
      <c r="AX215" s="5" t="s">
        <v>363</v>
      </c>
      <c r="AY215" s="5">
        <v>7570.5599999999995</v>
      </c>
    </row>
    <row r="216" spans="1:51" x14ac:dyDescent="0.35">
      <c r="A216" s="5" t="s">
        <v>42</v>
      </c>
      <c r="B216" s="22">
        <v>17006.210000000003</v>
      </c>
      <c r="C216" s="22">
        <v>3546.3199999999997</v>
      </c>
      <c r="D216" s="22"/>
      <c r="E216" s="22"/>
      <c r="F216" s="22">
        <v>6619.81</v>
      </c>
      <c r="G216" s="22">
        <v>7266.3200000000006</v>
      </c>
      <c r="H216" s="22">
        <v>12104.7</v>
      </c>
      <c r="I216" s="22"/>
      <c r="J216" s="22">
        <v>4557.5100000000011</v>
      </c>
      <c r="K216" s="22">
        <v>637.1</v>
      </c>
      <c r="L216" s="22">
        <v>942.84</v>
      </c>
      <c r="M216" s="22"/>
      <c r="N216" s="22">
        <v>285</v>
      </c>
      <c r="O216" s="22">
        <v>356.42</v>
      </c>
      <c r="P216" s="22"/>
      <c r="Q216" s="22">
        <v>641.42000000000007</v>
      </c>
      <c r="R216" s="22">
        <v>1639.2600000000002</v>
      </c>
      <c r="S216" s="22">
        <v>926.42000000000007</v>
      </c>
      <c r="T216" s="22">
        <v>641.42000000000007</v>
      </c>
      <c r="U216" s="22"/>
      <c r="V216" s="22"/>
      <c r="W216" s="22">
        <v>570</v>
      </c>
      <c r="X216" s="22"/>
      <c r="Y216" s="22"/>
      <c r="Z216" s="22"/>
      <c r="AA216" s="22">
        <v>1354.26</v>
      </c>
      <c r="AB216" s="22"/>
      <c r="AC216" s="22">
        <v>59095.009999999929</v>
      </c>
      <c r="AW216" s="25" t="s">
        <v>16</v>
      </c>
      <c r="AX216" s="5" t="s">
        <v>274</v>
      </c>
      <c r="AY216" s="5">
        <v>356697.33000000042</v>
      </c>
    </row>
    <row r="217" spans="1:51" x14ac:dyDescent="0.35">
      <c r="A217" s="5" t="s">
        <v>203</v>
      </c>
      <c r="B217" s="22"/>
      <c r="C217" s="22"/>
      <c r="D217" s="22">
        <v>2004.26</v>
      </c>
      <c r="E217" s="22"/>
      <c r="F217" s="22">
        <v>855</v>
      </c>
      <c r="G217" s="22"/>
      <c r="H217" s="22">
        <v>2851.36</v>
      </c>
      <c r="I217" s="22"/>
      <c r="J217" s="22">
        <v>1394.9699999999998</v>
      </c>
      <c r="K217" s="22">
        <v>2779.26</v>
      </c>
      <c r="L217" s="22">
        <v>570</v>
      </c>
      <c r="M217" s="22">
        <v>3207.7799999999997</v>
      </c>
      <c r="N217" s="22"/>
      <c r="O217" s="22">
        <v>2851.36</v>
      </c>
      <c r="P217" s="22"/>
      <c r="Q217" s="22">
        <v>827.13</v>
      </c>
      <c r="R217" s="22"/>
      <c r="S217" s="22"/>
      <c r="T217" s="22"/>
      <c r="U217" s="22">
        <v>385.74</v>
      </c>
      <c r="V217" s="22"/>
      <c r="W217" s="22"/>
      <c r="X217" s="22"/>
      <c r="Y217" s="22"/>
      <c r="Z217" s="22"/>
      <c r="AA217" s="22"/>
      <c r="AB217" s="22"/>
      <c r="AC217" s="22">
        <v>17726.86</v>
      </c>
      <c r="AW217" s="25" t="s">
        <v>16</v>
      </c>
      <c r="AX217" s="5" t="s">
        <v>361</v>
      </c>
      <c r="AY217" s="5">
        <v>58282.44</v>
      </c>
    </row>
    <row r="218" spans="1:51" x14ac:dyDescent="0.35">
      <c r="A218" s="5" t="s">
        <v>241</v>
      </c>
      <c r="B218" s="22"/>
      <c r="C218" s="22"/>
      <c r="D218" s="22">
        <v>712.84</v>
      </c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>
        <v>2138.52</v>
      </c>
      <c r="P218" s="22"/>
      <c r="Q218" s="22"/>
      <c r="R218" s="22"/>
      <c r="S218" s="22"/>
      <c r="T218" s="22"/>
      <c r="U218" s="22">
        <v>3991.36</v>
      </c>
      <c r="V218" s="22"/>
      <c r="W218" s="22"/>
      <c r="X218" s="22"/>
      <c r="Y218" s="22"/>
      <c r="Z218" s="22">
        <v>2387.86</v>
      </c>
      <c r="AA218" s="22"/>
      <c r="AB218" s="22"/>
      <c r="AC218" s="22">
        <v>9230.58</v>
      </c>
      <c r="AW218" s="25" t="s">
        <v>16</v>
      </c>
      <c r="AX218" s="5" t="s">
        <v>391</v>
      </c>
      <c r="AY218" s="5">
        <v>146263.91999999995</v>
      </c>
    </row>
    <row r="219" spans="1:51" x14ac:dyDescent="0.35">
      <c r="A219" s="5" t="s">
        <v>44</v>
      </c>
      <c r="B219" s="22">
        <v>48905.899999999994</v>
      </c>
      <c r="C219" s="22">
        <v>56852.03</v>
      </c>
      <c r="D219" s="22">
        <v>90799.389999999956</v>
      </c>
      <c r="E219" s="22">
        <v>72256.63</v>
      </c>
      <c r="F219" s="22">
        <v>75808.44</v>
      </c>
      <c r="G219" s="22">
        <v>65356.210000000006</v>
      </c>
      <c r="H219" s="22">
        <v>115105.82999999997</v>
      </c>
      <c r="I219" s="22">
        <v>68642.95</v>
      </c>
      <c r="J219" s="22">
        <v>51919.369999999995</v>
      </c>
      <c r="K219" s="22">
        <v>63459.829999999994</v>
      </c>
      <c r="L219" s="22">
        <v>42149.170000000006</v>
      </c>
      <c r="M219" s="22">
        <v>41411.590000000011</v>
      </c>
      <c r="N219" s="22">
        <v>68400.960000000006</v>
      </c>
      <c r="O219" s="22">
        <v>46748.36</v>
      </c>
      <c r="P219" s="22">
        <v>48907.23</v>
      </c>
      <c r="Q219" s="22">
        <v>46961.440000000002</v>
      </c>
      <c r="R219" s="22">
        <v>41003.500000000015</v>
      </c>
      <c r="S219" s="22">
        <v>59021.33</v>
      </c>
      <c r="T219" s="22">
        <v>44891.44</v>
      </c>
      <c r="U219" s="22">
        <v>57829.94</v>
      </c>
      <c r="V219" s="22">
        <v>56176.459999999992</v>
      </c>
      <c r="W219" s="22">
        <v>112228.80000000003</v>
      </c>
      <c r="X219" s="22">
        <v>50967.840000000011</v>
      </c>
      <c r="Y219" s="22">
        <v>111519.00999999992</v>
      </c>
      <c r="Z219" s="22">
        <v>65739.39</v>
      </c>
      <c r="AA219" s="22">
        <v>119830.63999999998</v>
      </c>
      <c r="AB219" s="22">
        <v>13900.769999999999</v>
      </c>
      <c r="AC219" s="22">
        <v>1736794.4499999997</v>
      </c>
      <c r="AW219" s="25" t="s">
        <v>16</v>
      </c>
      <c r="AX219" s="5" t="s">
        <v>22</v>
      </c>
      <c r="AY219" s="5">
        <v>221460.16999999949</v>
      </c>
    </row>
    <row r="220" spans="1:51" x14ac:dyDescent="0.3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W220" s="25" t="s">
        <v>16</v>
      </c>
      <c r="AX220" s="5" t="s">
        <v>366</v>
      </c>
      <c r="AY220" s="5">
        <v>32267.859999999993</v>
      </c>
    </row>
    <row r="221" spans="1:51" x14ac:dyDescent="0.3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W221" s="25" t="s">
        <v>16</v>
      </c>
      <c r="AX221" s="5" t="s">
        <v>516</v>
      </c>
      <c r="AY221" s="5">
        <v>133832.48999999973</v>
      </c>
    </row>
    <row r="222" spans="1:51" x14ac:dyDescent="0.3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W222" s="25" t="s">
        <v>16</v>
      </c>
      <c r="AX222" s="5" t="s">
        <v>569</v>
      </c>
      <c r="AY222" s="5">
        <v>179872.72999999989</v>
      </c>
    </row>
    <row r="223" spans="1:51" x14ac:dyDescent="0.3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W223" s="25" t="s">
        <v>16</v>
      </c>
      <c r="AX223" s="5" t="s">
        <v>383</v>
      </c>
      <c r="AY223" s="5">
        <v>18138.16</v>
      </c>
    </row>
    <row r="224" spans="1:51" x14ac:dyDescent="0.3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W224" s="25" t="s">
        <v>16</v>
      </c>
      <c r="AX224" s="5" t="s">
        <v>542</v>
      </c>
      <c r="AY224" s="5">
        <v>387900.59999999992</v>
      </c>
    </row>
    <row r="225" spans="49:51" x14ac:dyDescent="0.35">
      <c r="AW225" s="25" t="s">
        <v>16</v>
      </c>
      <c r="AX225" s="5" t="s">
        <v>264</v>
      </c>
      <c r="AY225" s="5">
        <v>24834.05</v>
      </c>
    </row>
    <row r="226" spans="49:51" x14ac:dyDescent="0.35">
      <c r="AW226" s="25" t="s">
        <v>16</v>
      </c>
      <c r="AX226" s="5" t="s">
        <v>543</v>
      </c>
      <c r="AY226" s="5">
        <v>138705.15999999986</v>
      </c>
    </row>
    <row r="227" spans="49:51" x14ac:dyDescent="0.35">
      <c r="AW227" s="25" t="s">
        <v>16</v>
      </c>
      <c r="AX227" s="5" t="s">
        <v>21</v>
      </c>
      <c r="AY227" s="5">
        <v>135167.81999999983</v>
      </c>
    </row>
    <row r="228" spans="49:51" x14ac:dyDescent="0.35">
      <c r="AW228" s="25" t="s">
        <v>16</v>
      </c>
      <c r="AX228" s="5" t="s">
        <v>184</v>
      </c>
      <c r="AY228" s="5">
        <v>168954.83</v>
      </c>
    </row>
    <row r="229" spans="49:51" x14ac:dyDescent="0.35">
      <c r="AW229" s="25" t="s">
        <v>16</v>
      </c>
      <c r="AX229" s="5" t="s">
        <v>222</v>
      </c>
      <c r="AY229" s="5">
        <v>353454.23000000056</v>
      </c>
    </row>
    <row r="230" spans="49:51" x14ac:dyDescent="0.35">
      <c r="AW230" s="25" t="s">
        <v>16</v>
      </c>
      <c r="AX230" s="5" t="s">
        <v>360</v>
      </c>
      <c r="AY230" s="5">
        <v>20931.12</v>
      </c>
    </row>
    <row r="231" spans="49:51" x14ac:dyDescent="0.35">
      <c r="AW231" s="25" t="s">
        <v>16</v>
      </c>
      <c r="AX231" s="5" t="s">
        <v>384</v>
      </c>
      <c r="AY231" s="5">
        <v>14121.210000000001</v>
      </c>
    </row>
    <row r="232" spans="49:51" x14ac:dyDescent="0.35">
      <c r="AW232" s="25" t="s">
        <v>16</v>
      </c>
      <c r="AX232" s="5" t="s">
        <v>273</v>
      </c>
      <c r="AY232" s="5">
        <v>24784.58</v>
      </c>
    </row>
    <row r="233" spans="49:51" x14ac:dyDescent="0.35">
      <c r="AW233" s="25" t="s">
        <v>16</v>
      </c>
      <c r="AX233" s="5" t="s">
        <v>208</v>
      </c>
      <c r="AY233" s="5">
        <v>182787.50999999995</v>
      </c>
    </row>
    <row r="234" spans="49:51" x14ac:dyDescent="0.35">
      <c r="AW234" s="25" t="s">
        <v>16</v>
      </c>
      <c r="AX234" s="5" t="s">
        <v>277</v>
      </c>
      <c r="AY234" s="5">
        <v>223899.99999999994</v>
      </c>
    </row>
    <row r="235" spans="49:51" x14ac:dyDescent="0.35">
      <c r="AW235" s="25" t="s">
        <v>16</v>
      </c>
      <c r="AX235" s="5" t="s">
        <v>370</v>
      </c>
      <c r="AY235" s="5">
        <v>2123353.7999999998</v>
      </c>
    </row>
    <row r="236" spans="49:51" x14ac:dyDescent="0.35">
      <c r="AW236" s="25" t="s">
        <v>42</v>
      </c>
      <c r="AX236" s="5" t="s">
        <v>163</v>
      </c>
      <c r="AY236" s="5">
        <v>128151.60999999969</v>
      </c>
    </row>
    <row r="237" spans="49:51" x14ac:dyDescent="0.35">
      <c r="AW237" s="25" t="s">
        <v>42</v>
      </c>
      <c r="AX237" s="5" t="s">
        <v>671</v>
      </c>
      <c r="AY237" s="5">
        <v>36537.949999999968</v>
      </c>
    </row>
    <row r="238" spans="49:51" x14ac:dyDescent="0.35">
      <c r="AW238" s="25" t="s">
        <v>42</v>
      </c>
      <c r="AX238" s="5" t="s">
        <v>279</v>
      </c>
      <c r="AY238" s="5">
        <v>23922.489999999994</v>
      </c>
    </row>
    <row r="239" spans="49:51" x14ac:dyDescent="0.35">
      <c r="AW239" s="25" t="s">
        <v>42</v>
      </c>
      <c r="AX239" s="5" t="s">
        <v>632</v>
      </c>
      <c r="AY239" s="5">
        <v>49667.769999999982</v>
      </c>
    </row>
    <row r="240" spans="49:51" x14ac:dyDescent="0.35">
      <c r="AW240" s="25" t="s">
        <v>42</v>
      </c>
      <c r="AX240" s="5" t="s">
        <v>359</v>
      </c>
      <c r="AY240" s="5">
        <v>58373.70999999997</v>
      </c>
    </row>
    <row r="241" spans="49:51" x14ac:dyDescent="0.35">
      <c r="AW241" s="25" t="s">
        <v>42</v>
      </c>
      <c r="AX241" s="5" t="s">
        <v>71</v>
      </c>
      <c r="AY241" s="5">
        <v>97128.869999999806</v>
      </c>
    </row>
    <row r="242" spans="49:51" x14ac:dyDescent="0.35">
      <c r="AW242" s="25" t="s">
        <v>42</v>
      </c>
      <c r="AX242" s="5" t="s">
        <v>369</v>
      </c>
      <c r="AY242" s="5">
        <v>16891.47</v>
      </c>
    </row>
    <row r="243" spans="49:51" x14ac:dyDescent="0.35">
      <c r="AW243" s="25" t="s">
        <v>42</v>
      </c>
      <c r="AX243" s="5" t="s">
        <v>183</v>
      </c>
      <c r="AY243" s="5">
        <v>74501.449999999939</v>
      </c>
    </row>
    <row r="244" spans="49:51" x14ac:dyDescent="0.35">
      <c r="AW244" s="25" t="s">
        <v>42</v>
      </c>
      <c r="AX244" s="5" t="s">
        <v>556</v>
      </c>
      <c r="AY244" s="5">
        <v>5443.55</v>
      </c>
    </row>
    <row r="245" spans="49:51" x14ac:dyDescent="0.35">
      <c r="AW245" s="25" t="s">
        <v>42</v>
      </c>
      <c r="AX245" s="5" t="s">
        <v>210</v>
      </c>
      <c r="AY245" s="5">
        <v>157230.75999999989</v>
      </c>
    </row>
    <row r="246" spans="49:51" x14ac:dyDescent="0.35">
      <c r="AW246" s="25" t="s">
        <v>42</v>
      </c>
      <c r="AX246" s="5" t="s">
        <v>335</v>
      </c>
      <c r="AY246" s="5">
        <v>83323.529999999926</v>
      </c>
    </row>
    <row r="247" spans="49:51" x14ac:dyDescent="0.35">
      <c r="AW247" s="25" t="s">
        <v>42</v>
      </c>
      <c r="AX247" s="5" t="s">
        <v>303</v>
      </c>
      <c r="AY247" s="5">
        <v>19059.579999999998</v>
      </c>
    </row>
    <row r="248" spans="49:51" x14ac:dyDescent="0.35">
      <c r="AW248" s="25" t="s">
        <v>42</v>
      </c>
      <c r="AX248" s="5" t="s">
        <v>419</v>
      </c>
      <c r="AY248" s="5">
        <v>46880.689999999981</v>
      </c>
    </row>
    <row r="249" spans="49:51" x14ac:dyDescent="0.35">
      <c r="AW249" s="25" t="s">
        <v>42</v>
      </c>
      <c r="AX249" s="5" t="s">
        <v>699</v>
      </c>
      <c r="AY249" s="5">
        <v>27668.87999999999</v>
      </c>
    </row>
    <row r="250" spans="49:51" x14ac:dyDescent="0.35">
      <c r="AW250" s="25" t="s">
        <v>42</v>
      </c>
      <c r="AX250" s="5" t="s">
        <v>563</v>
      </c>
      <c r="AY250" s="5">
        <v>87634.92</v>
      </c>
    </row>
    <row r="251" spans="49:51" x14ac:dyDescent="0.35">
      <c r="AW251" s="25" t="s">
        <v>42</v>
      </c>
      <c r="AX251" s="5" t="s">
        <v>559</v>
      </c>
      <c r="AY251" s="5">
        <v>32797.869999999995</v>
      </c>
    </row>
    <row r="252" spans="49:51" x14ac:dyDescent="0.35">
      <c r="AW252" s="25" t="s">
        <v>203</v>
      </c>
      <c r="AX252" s="5" t="s">
        <v>662</v>
      </c>
      <c r="AY252" s="5">
        <v>28843.500000000011</v>
      </c>
    </row>
    <row r="253" spans="49:51" x14ac:dyDescent="0.35">
      <c r="AW253" s="25" t="s">
        <v>203</v>
      </c>
      <c r="AX253" s="5" t="s">
        <v>572</v>
      </c>
      <c r="AY253" s="5">
        <v>356.42</v>
      </c>
    </row>
    <row r="254" spans="49:51" x14ac:dyDescent="0.35">
      <c r="AW254" s="25" t="s">
        <v>203</v>
      </c>
      <c r="AX254" s="5" t="s">
        <v>571</v>
      </c>
      <c r="AY254" s="5">
        <v>35341.72</v>
      </c>
    </row>
    <row r="255" spans="49:51" x14ac:dyDescent="0.35">
      <c r="AW255" s="25" t="s">
        <v>203</v>
      </c>
      <c r="AX255" s="5" t="s">
        <v>424</v>
      </c>
      <c r="AY255" s="5">
        <v>12652.689999999999</v>
      </c>
    </row>
    <row r="256" spans="49:51" x14ac:dyDescent="0.35">
      <c r="AW256" s="25" t="s">
        <v>44</v>
      </c>
      <c r="AY256" s="5">
        <v>21304303.040000036</v>
      </c>
    </row>
  </sheetData>
  <pageMargins left="0.7" right="0.7" top="0.75" bottom="0.75" header="0.3" footer="0.3"/>
  <pageSetup orientation="portrait" r:id="rId1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9B9718-728B-45A3-A567-99D5628968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Sales Flash </vt:lpstr>
      <vt:lpstr>Dist Flash</vt:lpstr>
      <vt:lpstr>order</vt:lpstr>
      <vt:lpstr>Plan </vt:lpstr>
      <vt:lpstr>TC PC Report</vt:lpstr>
      <vt:lpstr>prim (Sub)</vt:lpstr>
      <vt:lpstr>Slab Utilization</vt:lpstr>
      <vt:lpstr>DB Billing</vt:lpstr>
      <vt:lpstr>Products</vt:lpstr>
      <vt:lpstr>Outlets Report</vt:lpstr>
      <vt:lpstr>order Subzone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SAI DEEPAK KOPPADA</cp:lastModifiedBy>
  <dcterms:created xsi:type="dcterms:W3CDTF">2023-07-10T05:11:45Z</dcterms:created>
  <dcterms:modified xsi:type="dcterms:W3CDTF">2024-01-30T15:53:27Z</dcterms:modified>
</cp:coreProperties>
</file>