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7\Videos\LPU\SEM -3\STASTICIS\"/>
    </mc:Choice>
  </mc:AlternateContent>
  <xr:revisionPtr revIDLastSave="0" documentId="13_ncr:1_{C8477538-FA61-4B62-9C79-BC1D15A30CF2}" xr6:coauthVersionLast="47" xr6:coauthVersionMax="47" xr10:uidLastSave="{00000000-0000-0000-0000-000000000000}"/>
  <bookViews>
    <workbookView minimized="1" xWindow="3972" yWindow="3972" windowWidth="10332" windowHeight="6000" firstSheet="9" activeTab="9" xr2:uid="{E5B8FE5A-311C-4A05-9B1B-1DFB777C3939}"/>
  </bookViews>
  <sheets>
    <sheet name="sheet 0" sheetId="8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9" r:id="rId8"/>
    <sheet name="sheet8" sheetId="10" r:id="rId9"/>
    <sheet name="Sheet9" sheetId="11" r:id="rId10"/>
    <sheet name="Sheet10" sheetId="12" r:id="rId11"/>
    <sheet name="Sheet11" sheetId="13" r:id="rId12"/>
  </sheets>
  <externalReferences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1" l="1"/>
  <c r="AA7" i="12"/>
  <c r="C7" i="12"/>
  <c r="F3" i="13"/>
  <c r="F2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" i="13"/>
  <c r="D22" i="13"/>
  <c r="K25" i="12"/>
  <c r="J25" i="12"/>
  <c r="I25" i="12"/>
  <c r="H25" i="12"/>
  <c r="G25" i="12"/>
  <c r="F25" i="12"/>
  <c r="E25" i="12"/>
  <c r="D25" i="12"/>
  <c r="C25" i="12"/>
  <c r="K24" i="12"/>
  <c r="J24" i="12"/>
  <c r="I24" i="12"/>
  <c r="H24" i="12"/>
  <c r="G24" i="12"/>
  <c r="F24" i="12"/>
  <c r="E24" i="12"/>
  <c r="D24" i="12"/>
  <c r="C24" i="12"/>
  <c r="K23" i="12"/>
  <c r="J23" i="12"/>
  <c r="I23" i="12"/>
  <c r="H23" i="12"/>
  <c r="G23" i="12"/>
  <c r="F23" i="12"/>
  <c r="E23" i="12"/>
  <c r="D23" i="12"/>
  <c r="C23" i="12"/>
  <c r="K22" i="12"/>
  <c r="J22" i="12"/>
  <c r="I22" i="12"/>
  <c r="H22" i="12"/>
  <c r="G22" i="12"/>
  <c r="F22" i="12"/>
  <c r="E22" i="12"/>
  <c r="D22" i="12"/>
  <c r="C22" i="12"/>
  <c r="K21" i="12"/>
  <c r="J21" i="12"/>
  <c r="I21" i="12"/>
  <c r="H21" i="12"/>
  <c r="G21" i="12"/>
  <c r="F21" i="12"/>
  <c r="E21" i="12"/>
  <c r="D21" i="12"/>
  <c r="C21" i="12"/>
  <c r="K20" i="12"/>
  <c r="J20" i="12"/>
  <c r="I20" i="12"/>
  <c r="H20" i="12"/>
  <c r="G20" i="12"/>
  <c r="F20" i="12"/>
  <c r="E20" i="12"/>
  <c r="D20" i="12"/>
  <c r="C20" i="12"/>
  <c r="K19" i="12"/>
  <c r="J19" i="12"/>
  <c r="I19" i="12"/>
  <c r="H19" i="12"/>
  <c r="G19" i="12"/>
  <c r="F19" i="12"/>
  <c r="E19" i="12"/>
  <c r="D19" i="12"/>
  <c r="C19" i="12"/>
  <c r="K18" i="12"/>
  <c r="J18" i="12"/>
  <c r="I18" i="12"/>
  <c r="H18" i="12"/>
  <c r="G18" i="12"/>
  <c r="F18" i="12"/>
  <c r="E18" i="12"/>
  <c r="D18" i="12"/>
  <c r="C18" i="12"/>
  <c r="K17" i="12"/>
  <c r="J17" i="12"/>
  <c r="I17" i="12"/>
  <c r="H17" i="12"/>
  <c r="G17" i="12"/>
  <c r="F17" i="12"/>
  <c r="E17" i="12"/>
  <c r="D17" i="12"/>
  <c r="C17" i="12"/>
  <c r="K16" i="12"/>
  <c r="J16" i="12"/>
  <c r="I16" i="12"/>
  <c r="H16" i="12"/>
  <c r="G16" i="12"/>
  <c r="F16" i="12"/>
  <c r="E16" i="12"/>
  <c r="D16" i="12"/>
  <c r="C16" i="12"/>
  <c r="K15" i="12"/>
  <c r="J15" i="12"/>
  <c r="I15" i="12"/>
  <c r="H15" i="12"/>
  <c r="G15" i="12"/>
  <c r="F15" i="12"/>
  <c r="E15" i="12"/>
  <c r="D15" i="12"/>
  <c r="C15" i="12"/>
  <c r="K14" i="12"/>
  <c r="J14" i="12"/>
  <c r="I14" i="12"/>
  <c r="H14" i="12"/>
  <c r="G14" i="12"/>
  <c r="F14" i="12"/>
  <c r="E14" i="12"/>
  <c r="D14" i="12"/>
  <c r="C14" i="12"/>
  <c r="K13" i="12"/>
  <c r="J13" i="12"/>
  <c r="I13" i="12"/>
  <c r="H13" i="12"/>
  <c r="G13" i="12"/>
  <c r="F13" i="12"/>
  <c r="E13" i="12"/>
  <c r="D13" i="12"/>
  <c r="C13" i="12"/>
  <c r="K12" i="12"/>
  <c r="J12" i="12"/>
  <c r="I12" i="12"/>
  <c r="H12" i="12"/>
  <c r="G12" i="12"/>
  <c r="F12" i="12"/>
  <c r="E12" i="12"/>
  <c r="D12" i="12"/>
  <c r="C12" i="12"/>
  <c r="K11" i="12"/>
  <c r="J11" i="12"/>
  <c r="I11" i="12"/>
  <c r="H11" i="12"/>
  <c r="G11" i="12"/>
  <c r="F11" i="12"/>
  <c r="E11" i="12"/>
  <c r="D11" i="12"/>
  <c r="C11" i="12"/>
  <c r="K10" i="12"/>
  <c r="J10" i="12"/>
  <c r="I10" i="12"/>
  <c r="H10" i="12"/>
  <c r="G10" i="12"/>
  <c r="F10" i="12"/>
  <c r="E10" i="12"/>
  <c r="D10" i="12"/>
  <c r="C10" i="12"/>
  <c r="K9" i="12"/>
  <c r="J9" i="12"/>
  <c r="I9" i="12"/>
  <c r="H9" i="12"/>
  <c r="G9" i="12"/>
  <c r="F9" i="12"/>
  <c r="E9" i="12"/>
  <c r="D9" i="12"/>
  <c r="C9" i="12"/>
  <c r="K8" i="12"/>
  <c r="J8" i="12"/>
  <c r="I8" i="12"/>
  <c r="H8" i="12"/>
  <c r="G8" i="12"/>
  <c r="F8" i="12"/>
  <c r="E8" i="12"/>
  <c r="D8" i="12"/>
  <c r="C8" i="12"/>
  <c r="K7" i="12"/>
  <c r="J7" i="12"/>
  <c r="I7" i="12"/>
  <c r="H7" i="12"/>
  <c r="G7" i="12"/>
  <c r="F7" i="12"/>
  <c r="E7" i="12"/>
  <c r="D7" i="12"/>
  <c r="U44" i="12" l="1"/>
  <c r="B42" i="12"/>
  <c r="N34" i="12"/>
  <c r="U34" i="12"/>
  <c r="U42" i="12"/>
  <c r="F22" i="13"/>
  <c r="M12" i="12" a="1"/>
  <c r="M12" i="12" s="1"/>
  <c r="N35" i="12"/>
  <c r="U35" i="12"/>
  <c r="M20" i="12" a="1"/>
  <c r="M20" i="12" s="1"/>
  <c r="U43" i="12"/>
  <c r="N29" i="12"/>
  <c r="O34" i="12"/>
  <c r="C46" i="12"/>
  <c r="B47" i="12"/>
  <c r="S38" i="12"/>
  <c r="C40" i="12"/>
  <c r="M7" i="12" a="1"/>
  <c r="M7" i="12" s="1"/>
  <c r="M14" i="12" a="1"/>
  <c r="M14" i="12" s="1"/>
  <c r="N37" i="12"/>
  <c r="U36" i="12"/>
  <c r="Q40" i="12"/>
  <c r="M22" i="12" a="1"/>
  <c r="M22" i="12" s="1"/>
  <c r="O29" i="12"/>
  <c r="M30" i="12"/>
  <c r="U30" i="12"/>
  <c r="M15" i="12" a="1"/>
  <c r="M15" i="12" s="1"/>
  <c r="N38" i="12"/>
  <c r="U38" i="12"/>
  <c r="M23" i="12" a="1"/>
  <c r="M23" i="12" s="1"/>
  <c r="M24" i="12" a="1"/>
  <c r="M24" i="12" s="1"/>
  <c r="N31" i="12"/>
  <c r="S33" i="12"/>
  <c r="C49" i="12"/>
  <c r="U39" i="12"/>
  <c r="C44" i="12"/>
  <c r="C42" i="12"/>
  <c r="M31" i="12"/>
  <c r="U31" i="12"/>
  <c r="Q33" i="12"/>
  <c r="O38" i="12"/>
  <c r="M17" i="12" a="1"/>
  <c r="M17" i="12" s="1"/>
  <c r="M18" i="12" a="1"/>
  <c r="M18" i="12" s="1"/>
  <c r="M25" i="12" a="1"/>
  <c r="M25" i="12" s="1"/>
  <c r="E35" i="12"/>
  <c r="O42" i="12" s="1"/>
  <c r="C43" i="12"/>
  <c r="B44" i="12"/>
  <c r="U33" i="12"/>
  <c r="U41" i="12"/>
  <c r="M21" i="12" a="1"/>
  <c r="M21" i="12" s="1"/>
  <c r="N30" i="12"/>
  <c r="M36" i="12"/>
  <c r="M16" i="12" a="1"/>
  <c r="M16" i="12" s="1"/>
  <c r="O30" i="12"/>
  <c r="M32" i="12"/>
  <c r="U32" i="12"/>
  <c r="S34" i="12"/>
  <c r="O35" i="12"/>
  <c r="N36" i="12"/>
  <c r="M37" i="12"/>
  <c r="U37" i="12"/>
  <c r="S39" i="12"/>
  <c r="Q41" i="12"/>
  <c r="B45" i="12"/>
  <c r="B46" i="12"/>
  <c r="B48" i="12"/>
  <c r="B49" i="12"/>
  <c r="S31" i="12"/>
  <c r="M8" i="12" a="1"/>
  <c r="M8" i="12" s="1"/>
  <c r="M11" i="12" a="1"/>
  <c r="M11" i="12" s="1"/>
  <c r="M19" i="12" a="1"/>
  <c r="M19" i="12" s="1"/>
  <c r="Q29" i="12"/>
  <c r="O31" i="12"/>
  <c r="N32" i="12"/>
  <c r="M33" i="12"/>
  <c r="O36" i="12"/>
  <c r="M38" i="12"/>
  <c r="S40" i="12"/>
  <c r="Q42" i="12"/>
  <c r="C45" i="12"/>
  <c r="C47" i="12"/>
  <c r="C48" i="12"/>
  <c r="M29" i="12"/>
  <c r="Q38" i="12"/>
  <c r="Q30" i="12"/>
  <c r="O32" i="12"/>
  <c r="N33" i="12"/>
  <c r="M34" i="12"/>
  <c r="Q35" i="12"/>
  <c r="O37" i="12"/>
  <c r="S41" i="12"/>
  <c r="Q43" i="12"/>
  <c r="M9" i="12" a="1"/>
  <c r="M9" i="12" s="1"/>
  <c r="S29" i="12"/>
  <c r="Q31" i="12"/>
  <c r="O33" i="12"/>
  <c r="C35" i="12"/>
  <c r="M42" i="12" s="1"/>
  <c r="Q36" i="12"/>
  <c r="B40" i="12"/>
  <c r="U40" i="12"/>
  <c r="S42" i="12"/>
  <c r="C41" i="12"/>
  <c r="S30" i="12"/>
  <c r="Q32" i="12"/>
  <c r="D35" i="12"/>
  <c r="S35" i="12"/>
  <c r="Q37" i="12"/>
  <c r="B41" i="12"/>
  <c r="S43" i="12"/>
  <c r="U29" i="12"/>
  <c r="M10" i="12" a="1"/>
  <c r="M10" i="12" s="1"/>
  <c r="S32" i="12"/>
  <c r="Q34" i="12"/>
  <c r="M35" i="12"/>
  <c r="S37" i="12"/>
  <c r="Q39" i="12"/>
  <c r="O41" i="12"/>
  <c r="B43" i="12"/>
  <c r="S36" i="12"/>
  <c r="M13" i="12" a="1"/>
  <c r="M13" i="12" s="1"/>
  <c r="C52" i="12" l="1"/>
  <c r="D49" i="12"/>
  <c r="F50" i="12"/>
  <c r="F49" i="12"/>
  <c r="P40" i="12"/>
  <c r="P38" i="12"/>
  <c r="E45" i="12"/>
  <c r="N40" i="12"/>
  <c r="P33" i="12"/>
  <c r="O43" i="12"/>
  <c r="O39" i="12"/>
  <c r="P30" i="12"/>
  <c r="O40" i="12"/>
  <c r="G40" i="12"/>
  <c r="Q44" i="12" s="1"/>
  <c r="F52" i="12"/>
  <c r="B53" i="12"/>
  <c r="F48" i="12"/>
  <c r="F46" i="12"/>
  <c r="R33" i="12"/>
  <c r="M44" i="12"/>
  <c r="P39" i="12"/>
  <c r="F47" i="12"/>
  <c r="E50" i="12"/>
  <c r="M40" i="12"/>
  <c r="T31" i="12"/>
  <c r="D48" i="12"/>
  <c r="M39" i="12"/>
  <c r="P43" i="12" s="1"/>
  <c r="B52" i="12"/>
  <c r="E40" i="12"/>
  <c r="O44" i="12" s="1"/>
  <c r="D47" i="12"/>
  <c r="G43" i="12"/>
  <c r="C54" i="12"/>
  <c r="R38" i="12"/>
  <c r="P31" i="12"/>
  <c r="F45" i="12"/>
  <c r="E49" i="12"/>
  <c r="D45" i="12"/>
  <c r="R29" i="12"/>
  <c r="C53" i="12"/>
  <c r="P35" i="12"/>
  <c r="B51" i="12"/>
  <c r="D43" i="12"/>
  <c r="E48" i="12"/>
  <c r="G42" i="12"/>
  <c r="F53" i="12"/>
  <c r="E46" i="12"/>
  <c r="E53" i="12"/>
  <c r="H42" i="12"/>
  <c r="E52" i="12"/>
  <c r="E43" i="12"/>
  <c r="D44" i="12"/>
  <c r="R36" i="12"/>
  <c r="M43" i="12"/>
  <c r="I43" i="12"/>
  <c r="P36" i="12"/>
  <c r="C50" i="12"/>
  <c r="F42" i="12"/>
  <c r="B50" i="12"/>
  <c r="P42" i="12"/>
  <c r="P29" i="12"/>
  <c r="T35" i="12" s="1"/>
  <c r="D42" i="12"/>
  <c r="N43" i="12"/>
  <c r="N41" i="12"/>
  <c r="R34" i="12"/>
  <c r="I41" i="12"/>
  <c r="F51" i="12"/>
  <c r="F44" i="12"/>
  <c r="R35" i="12"/>
  <c r="D53" i="12"/>
  <c r="R41" i="12"/>
  <c r="P34" i="12"/>
  <c r="E42" i="12"/>
  <c r="E41" i="12"/>
  <c r="P41" i="12"/>
  <c r="D40" i="12"/>
  <c r="P32" i="12"/>
  <c r="H43" i="12"/>
  <c r="D52" i="12"/>
  <c r="R42" i="12"/>
  <c r="M41" i="12"/>
  <c r="D41" i="12"/>
  <c r="N39" i="12"/>
  <c r="R39" i="12"/>
  <c r="T32" i="12"/>
  <c r="R31" i="12"/>
  <c r="E44" i="12"/>
  <c r="N42" i="12"/>
  <c r="R30" i="12"/>
  <c r="D51" i="12"/>
  <c r="H40" i="12"/>
  <c r="F41" i="12"/>
  <c r="C51" i="12"/>
  <c r="F40" i="12"/>
  <c r="P37" i="12"/>
  <c r="R37" i="12"/>
  <c r="I42" i="12"/>
  <c r="D46" i="12"/>
  <c r="I40" i="12"/>
  <c r="S44" i="12" s="1"/>
  <c r="F43" i="12"/>
  <c r="T29" i="12"/>
  <c r="D50" i="12"/>
  <c r="H41" i="12"/>
  <c r="R32" i="12"/>
  <c r="B54" i="12"/>
  <c r="R40" i="12"/>
  <c r="T33" i="12"/>
  <c r="E51" i="12"/>
  <c r="E47" i="12"/>
  <c r="G41" i="12"/>
  <c r="T30" i="12"/>
  <c r="I44" i="12" l="1"/>
  <c r="T37" i="12"/>
  <c r="H53" i="12"/>
  <c r="I47" i="12"/>
  <c r="G49" i="12"/>
  <c r="T39" i="12"/>
  <c r="R43" i="12"/>
  <c r="I46" i="12"/>
  <c r="D54" i="12"/>
  <c r="I50" i="12"/>
  <c r="G47" i="12"/>
  <c r="H48" i="12"/>
  <c r="H51" i="12"/>
  <c r="T38" i="12"/>
  <c r="I52" i="12"/>
  <c r="T41" i="12"/>
  <c r="E55" i="12"/>
  <c r="I54" i="12"/>
  <c r="H50" i="12"/>
  <c r="T34" i="12"/>
  <c r="H52" i="12"/>
  <c r="I48" i="12"/>
  <c r="P44" i="12"/>
  <c r="D55" i="12"/>
  <c r="I51" i="12"/>
  <c r="R44" i="12"/>
  <c r="G55" i="12"/>
  <c r="T43" i="12"/>
  <c r="G46" i="12"/>
  <c r="G53" i="12"/>
  <c r="F55" i="12"/>
  <c r="N44" i="12"/>
  <c r="I53" i="12"/>
  <c r="H55" i="12"/>
  <c r="H45" i="12"/>
  <c r="G51" i="12"/>
  <c r="H44" i="12"/>
  <c r="T44" i="12"/>
  <c r="E54" i="12"/>
  <c r="H49" i="12"/>
  <c r="B55" i="12"/>
  <c r="I49" i="12"/>
  <c r="G52" i="12"/>
  <c r="G54" i="12"/>
  <c r="C55" i="12"/>
  <c r="G45" i="12"/>
  <c r="G44" i="12"/>
  <c r="H54" i="12"/>
  <c r="H47" i="12"/>
  <c r="F54" i="12"/>
  <c r="T42" i="12"/>
  <c r="T36" i="12"/>
  <c r="T40" i="12"/>
  <c r="G50" i="12"/>
  <c r="I55" i="12"/>
  <c r="I45" i="12"/>
  <c r="H46" i="12"/>
  <c r="G48" i="12"/>
  <c r="I70" i="8"/>
  <c r="H69" i="8" a="1"/>
  <c r="H69" i="8" s="1"/>
  <c r="I68" i="8" a="1"/>
  <c r="I68" i="8" s="1"/>
  <c r="I67" i="8"/>
  <c r="I61" i="8"/>
  <c r="H61" i="8"/>
  <c r="G61" i="8"/>
  <c r="E61" i="8"/>
  <c r="D61" i="8"/>
  <c r="I60" i="8"/>
  <c r="H60" i="8"/>
  <c r="G60" i="8"/>
  <c r="E60" i="8"/>
  <c r="D60" i="8"/>
  <c r="I59" i="8"/>
  <c r="H59" i="8"/>
  <c r="G59" i="8"/>
  <c r="E59" i="8"/>
  <c r="D59" i="8"/>
  <c r="I53" i="8"/>
  <c r="H53" i="8"/>
  <c r="G53" i="8"/>
  <c r="F53" i="8"/>
  <c r="E53" i="8"/>
  <c r="D53" i="8"/>
  <c r="M51" i="8"/>
  <c r="L51" i="8"/>
  <c r="K51" i="8"/>
  <c r="J51" i="8"/>
  <c r="M50" i="8"/>
  <c r="L50" i="8"/>
  <c r="K50" i="8"/>
  <c r="J50" i="8"/>
  <c r="M49" i="8"/>
  <c r="L49" i="8"/>
  <c r="K49" i="8"/>
  <c r="J49" i="8"/>
  <c r="M48" i="8"/>
  <c r="L48" i="8"/>
  <c r="K48" i="8"/>
  <c r="J48" i="8"/>
  <c r="M47" i="8"/>
  <c r="L47" i="8"/>
  <c r="K47" i="8"/>
  <c r="J47" i="8"/>
  <c r="M46" i="8"/>
  <c r="L46" i="8"/>
  <c r="K46" i="8"/>
  <c r="J46" i="8"/>
  <c r="M45" i="8"/>
  <c r="L45" i="8"/>
  <c r="K45" i="8"/>
  <c r="J45" i="8"/>
  <c r="M44" i="8"/>
  <c r="L44" i="8"/>
  <c r="K44" i="8"/>
  <c r="J44" i="8"/>
  <c r="M43" i="8"/>
  <c r="L43" i="8"/>
  <c r="K43" i="8"/>
  <c r="J43" i="8"/>
  <c r="M42" i="8"/>
  <c r="L42" i="8"/>
  <c r="K42" i="8"/>
  <c r="J42" i="8"/>
  <c r="M41" i="8"/>
  <c r="L41" i="8"/>
  <c r="K41" i="8"/>
  <c r="J41" i="8"/>
  <c r="M40" i="8"/>
  <c r="L40" i="8"/>
  <c r="K40" i="8"/>
  <c r="J40" i="8"/>
  <c r="M39" i="8"/>
  <c r="L39" i="8"/>
  <c r="K39" i="8"/>
  <c r="J39" i="8"/>
  <c r="M38" i="8"/>
  <c r="L38" i="8"/>
  <c r="K38" i="8"/>
  <c r="J38" i="8"/>
  <c r="M37" i="8"/>
  <c r="L37" i="8"/>
  <c r="K37" i="8"/>
  <c r="J37" i="8"/>
  <c r="M36" i="8"/>
  <c r="L36" i="8"/>
  <c r="K36" i="8"/>
  <c r="J36" i="8"/>
  <c r="M35" i="8"/>
  <c r="L35" i="8"/>
  <c r="K35" i="8"/>
  <c r="J35" i="8"/>
  <c r="O34" i="8" a="1"/>
  <c r="O34" i="8" s="1"/>
  <c r="M34" i="8"/>
  <c r="L34" i="8"/>
  <c r="K34" i="8"/>
  <c r="J34" i="8"/>
  <c r="Q33" i="8"/>
  <c r="M33" i="8"/>
  <c r="L33" i="8"/>
  <c r="K33" i="8"/>
  <c r="J33" i="8"/>
  <c r="M32" i="8"/>
  <c r="L32" i="8"/>
  <c r="K32" i="8"/>
  <c r="J32" i="8"/>
  <c r="P31" i="8"/>
  <c r="M31" i="8"/>
  <c r="L31" i="8"/>
  <c r="K31" i="8"/>
  <c r="J31" i="8"/>
  <c r="M30" i="8"/>
  <c r="L30" i="8"/>
  <c r="K30" i="8"/>
  <c r="J30" i="8"/>
  <c r="M29" i="8"/>
  <c r="L29" i="8"/>
  <c r="K29" i="8"/>
  <c r="J29" i="8"/>
  <c r="M28" i="8"/>
  <c r="L28" i="8"/>
  <c r="K28" i="8"/>
  <c r="J28" i="8"/>
  <c r="M27" i="8"/>
  <c r="L27" i="8"/>
  <c r="K27" i="8"/>
  <c r="J27" i="8"/>
  <c r="O26" i="8"/>
  <c r="M26" i="8"/>
  <c r="L26" i="8"/>
  <c r="K26" i="8"/>
  <c r="J26" i="8"/>
  <c r="M25" i="8"/>
  <c r="L25" i="8"/>
  <c r="K25" i="8"/>
  <c r="J25" i="8"/>
  <c r="M24" i="8"/>
  <c r="L24" i="8"/>
  <c r="K24" i="8"/>
  <c r="J24" i="8"/>
  <c r="M23" i="8"/>
  <c r="L23" i="8"/>
  <c r="K23" i="8"/>
  <c r="J23" i="8"/>
  <c r="M22" i="8"/>
  <c r="L22" i="8"/>
  <c r="K22" i="8"/>
  <c r="J22" i="8"/>
  <c r="M21" i="8"/>
  <c r="L21" i="8"/>
  <c r="K21" i="8"/>
  <c r="J21" i="8"/>
  <c r="M20" i="8"/>
  <c r="L20" i="8"/>
  <c r="K20" i="8"/>
  <c r="J20" i="8"/>
  <c r="M19" i="8"/>
  <c r="L19" i="8"/>
  <c r="K19" i="8"/>
  <c r="J19" i="8"/>
  <c r="M18" i="8"/>
  <c r="L18" i="8"/>
  <c r="K18" i="8"/>
  <c r="J18" i="8"/>
  <c r="M17" i="8"/>
  <c r="L17" i="8"/>
  <c r="K17" i="8"/>
  <c r="J17" i="8"/>
  <c r="M16" i="8"/>
  <c r="L16" i="8"/>
  <c r="K16" i="8"/>
  <c r="J16" i="8"/>
  <c r="M15" i="8"/>
  <c r="L15" i="8"/>
  <c r="K15" i="8"/>
  <c r="J15" i="8"/>
  <c r="M14" i="8"/>
  <c r="L14" i="8"/>
  <c r="K14" i="8"/>
  <c r="J14" i="8"/>
  <c r="M13" i="8"/>
  <c r="L13" i="8"/>
  <c r="K13" i="8"/>
  <c r="J13" i="8"/>
  <c r="M12" i="8"/>
  <c r="L12" i="8"/>
  <c r="K12" i="8"/>
  <c r="J12" i="8"/>
  <c r="M11" i="8"/>
  <c r="L11" i="8"/>
  <c r="K11" i="8"/>
  <c r="J11" i="8"/>
  <c r="M10" i="8"/>
  <c r="L10" i="8"/>
  <c r="K10" i="8"/>
  <c r="J10" i="8"/>
  <c r="M9" i="8"/>
  <c r="L9" i="8"/>
  <c r="K9" i="8"/>
  <c r="J9" i="8"/>
  <c r="M8" i="8"/>
  <c r="L8" i="8"/>
  <c r="K8" i="8"/>
  <c r="J8" i="8"/>
  <c r="M7" i="8"/>
  <c r="L7" i="8"/>
  <c r="K7" i="8"/>
  <c r="J7" i="8"/>
  <c r="M6" i="8"/>
  <c r="L6" i="8"/>
  <c r="K6" i="8"/>
  <c r="J6" i="8"/>
  <c r="M5" i="8"/>
  <c r="L5" i="8"/>
  <c r="K5" i="8"/>
  <c r="J5" i="8"/>
  <c r="O4" i="8"/>
  <c r="M4" i="8"/>
  <c r="L4" i="8"/>
  <c r="K4" i="8"/>
  <c r="J4" i="8"/>
  <c r="M3" i="8"/>
  <c r="L3" i="8"/>
  <c r="K3" i="8"/>
  <c r="J3" i="8"/>
  <c r="O2" i="8" a="1"/>
  <c r="O2" i="8" s="1"/>
  <c r="M2" i="8"/>
  <c r="L2" i="8"/>
  <c r="K2" i="8"/>
  <c r="J2" i="8"/>
  <c r="O30" i="8" s="1"/>
  <c r="J53" i="8" l="1"/>
  <c r="D12" i="6" l="1"/>
  <c r="D13" i="6"/>
  <c r="D14" i="6"/>
  <c r="A13" i="5"/>
  <c r="A11" i="5"/>
  <c r="A9" i="5"/>
  <c r="B3" i="5"/>
  <c r="B4" i="5"/>
  <c r="B5" i="5"/>
  <c r="B6" i="5"/>
  <c r="B7" i="5"/>
  <c r="B2" i="5"/>
  <c r="C2" i="1"/>
  <c r="A8" i="2"/>
  <c r="A15" i="4"/>
  <c r="A16" i="4"/>
  <c r="A10" i="3"/>
  <c r="D3" i="1"/>
  <c r="D6" i="1"/>
  <c r="D7" i="1"/>
  <c r="D2" i="1"/>
  <c r="C6" i="1"/>
  <c r="C7" i="1"/>
  <c r="E3" i="1"/>
  <c r="E4" i="1"/>
  <c r="E5" i="1"/>
  <c r="E6" i="1"/>
  <c r="E7" i="1"/>
  <c r="E2" i="1"/>
  <c r="B2" i="1"/>
  <c r="A9" i="1"/>
  <c r="B7" i="1"/>
  <c r="B6" i="1"/>
  <c r="B5" i="1"/>
  <c r="C5" i="1" s="1"/>
  <c r="B3" i="1"/>
  <c r="C3" i="1" s="1"/>
  <c r="B4" i="1"/>
  <c r="C4" i="1" s="1"/>
  <c r="D5" i="1" l="1"/>
  <c r="D4" i="1"/>
  <c r="A15" i="5"/>
  <c r="C9" i="1"/>
  <c r="B12" i="1" s="1"/>
  <c r="A17" i="5"/>
  <c r="D9" i="1"/>
  <c r="B13" i="1" s="1"/>
  <c r="B1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<sst xmlns="http://schemas.openxmlformats.org/spreadsheetml/2006/main" count="302" uniqueCount="210">
  <si>
    <t>VARIABLES</t>
  </si>
  <si>
    <t>DEVIATION (D)(X1-X)</t>
  </si>
  <si>
    <t>D^2</t>
  </si>
  <si>
    <t>TOTAL</t>
  </si>
  <si>
    <t>D^4</t>
  </si>
  <si>
    <t>2ND MOVEMENT</t>
  </si>
  <si>
    <t>4TH MOVEMENT</t>
  </si>
  <si>
    <t>B</t>
  </si>
  <si>
    <t>QUESTION 2</t>
  </si>
  <si>
    <t>VACCINE</t>
  </si>
  <si>
    <t>NEW CASES</t>
  </si>
  <si>
    <t>STUDY</t>
  </si>
  <si>
    <t>HOURS</t>
  </si>
  <si>
    <t>CORRELATION</t>
  </si>
  <si>
    <t>valuse</t>
  </si>
  <si>
    <t xml:space="preserve">CORRELATION </t>
  </si>
  <si>
    <t>MEAN</t>
  </si>
  <si>
    <t>MEDIAN</t>
  </si>
  <si>
    <t>MODE</t>
  </si>
  <si>
    <t>QUARTILE</t>
  </si>
  <si>
    <t>SD</t>
  </si>
  <si>
    <t>KURTOSIS</t>
  </si>
  <si>
    <t>H2</t>
  </si>
  <si>
    <t>Column1</t>
  </si>
  <si>
    <t>DATA</t>
  </si>
  <si>
    <t>SKEWNESS</t>
  </si>
  <si>
    <t>coeff of skewness</t>
  </si>
  <si>
    <t>^2</t>
  </si>
  <si>
    <t>QUESTION 4</t>
  </si>
  <si>
    <t>QUESTION 3</t>
  </si>
  <si>
    <t>QUESTION 5</t>
  </si>
  <si>
    <t>AVERAGE</t>
  </si>
  <si>
    <t>SUM</t>
  </si>
  <si>
    <t>K</t>
  </si>
  <si>
    <t>J</t>
  </si>
  <si>
    <t>I</t>
  </si>
  <si>
    <t>H</t>
  </si>
  <si>
    <t>G</t>
  </si>
  <si>
    <t>F</t>
  </si>
  <si>
    <t>E</t>
  </si>
  <si>
    <t>D</t>
  </si>
  <si>
    <t>C</t>
  </si>
  <si>
    <t>A</t>
  </si>
  <si>
    <t>SALARY</t>
  </si>
  <si>
    <t>NAME</t>
  </si>
  <si>
    <t>KARTHIK</t>
  </si>
  <si>
    <t>rameswaram</t>
  </si>
  <si>
    <t>COUNTIF(E2:E50,47)</t>
  </si>
  <si>
    <t>BALAJIO</t>
  </si>
  <si>
    <t>kerala</t>
  </si>
  <si>
    <t>GANESH</t>
  </si>
  <si>
    <t>tamil nadu</t>
  </si>
  <si>
    <t>COUNTIF(D3:I3,A3)</t>
  </si>
  <si>
    <t>SRIKANTH</t>
  </si>
  <si>
    <t>hatiya</t>
  </si>
  <si>
    <t>AKHIL</t>
  </si>
  <si>
    <t>nellore</t>
  </si>
  <si>
    <t>JAYADEV</t>
  </si>
  <si>
    <t>obgole</t>
  </si>
  <si>
    <t>REVANTH</t>
  </si>
  <si>
    <t>vellore</t>
  </si>
  <si>
    <t>RAMESH</t>
  </si>
  <si>
    <t>vijawada</t>
  </si>
  <si>
    <t>RAKESH</t>
  </si>
  <si>
    <t>tirupathi</t>
  </si>
  <si>
    <t>SOMESH</t>
  </si>
  <si>
    <t>guntur</t>
  </si>
  <si>
    <t>MANISH</t>
  </si>
  <si>
    <t>gudur</t>
  </si>
  <si>
    <t>MALLESH</t>
  </si>
  <si>
    <t>chirala</t>
  </si>
  <si>
    <t>sailesh</t>
  </si>
  <si>
    <t>melbourne</t>
  </si>
  <si>
    <t>bokesh</t>
  </si>
  <si>
    <t>UK</t>
  </si>
  <si>
    <t>bogesh</t>
  </si>
  <si>
    <t>US</t>
  </si>
  <si>
    <t>bavanesh</t>
  </si>
  <si>
    <t>RANGAREDDY</t>
  </si>
  <si>
    <t>saresh</t>
  </si>
  <si>
    <t>pulivendulla</t>
  </si>
  <si>
    <t>naresh</t>
  </si>
  <si>
    <t>hyderabad</t>
  </si>
  <si>
    <t>suresh</t>
  </si>
  <si>
    <t>khammam</t>
  </si>
  <si>
    <t>pallesh</t>
  </si>
  <si>
    <t>komerica</t>
  </si>
  <si>
    <t>kallesh</t>
  </si>
  <si>
    <t>kandriga</t>
  </si>
  <si>
    <t>cheyesh</t>
  </si>
  <si>
    <t>eragavaram</t>
  </si>
  <si>
    <t>mukesh</t>
  </si>
  <si>
    <t>kothur</t>
  </si>
  <si>
    <t>caresh</t>
  </si>
  <si>
    <t>pathuru</t>
  </si>
  <si>
    <t>busesh</t>
  </si>
  <si>
    <t>pallepallem</t>
  </si>
  <si>
    <t>sesh</t>
  </si>
  <si>
    <t>kapatipalem</t>
  </si>
  <si>
    <t>butesh</t>
  </si>
  <si>
    <t>vaddipalem</t>
  </si>
  <si>
    <t>mariesh</t>
  </si>
  <si>
    <t>kammapalem</t>
  </si>
  <si>
    <t>lapesh</t>
  </si>
  <si>
    <t>marripalem</t>
  </si>
  <si>
    <t>mousesh</t>
  </si>
  <si>
    <t>Ramagundam</t>
  </si>
  <si>
    <t>bordesh</t>
  </si>
  <si>
    <t>wiresh</t>
  </si>
  <si>
    <t>kalaesh</t>
  </si>
  <si>
    <t>mallesh</t>
  </si>
  <si>
    <t>chargesh</t>
  </si>
  <si>
    <t>kavali</t>
  </si>
  <si>
    <t>musunur</t>
  </si>
  <si>
    <t>BOPESH</t>
  </si>
  <si>
    <t>MAX</t>
  </si>
  <si>
    <t>MIN</t>
  </si>
  <si>
    <t>DEEPAL DAS</t>
  </si>
  <si>
    <t>DAS</t>
  </si>
  <si>
    <t>SS</t>
  </si>
  <si>
    <t>SAI DEEPAK KONKA</t>
  </si>
  <si>
    <t xml:space="preserve"> KARTI HAS</t>
  </si>
  <si>
    <t>HAS</t>
  </si>
  <si>
    <t>MARTI</t>
  </si>
  <si>
    <t>PURTHI</t>
  </si>
  <si>
    <t>KHAYTHI</t>
  </si>
  <si>
    <t>JATHI BGF</t>
  </si>
  <si>
    <t>BGF</t>
  </si>
  <si>
    <t>KURCHI BAS</t>
  </si>
  <si>
    <t>BAS</t>
  </si>
  <si>
    <t>ROLL</t>
  </si>
  <si>
    <t>ADDRESS</t>
  </si>
  <si>
    <t>DSA</t>
  </si>
  <si>
    <t>PYTHON</t>
  </si>
  <si>
    <t>BABHU</t>
  </si>
  <si>
    <t>PROBABLITY</t>
  </si>
  <si>
    <t>DATA SCIENCE</t>
  </si>
  <si>
    <t>PADA</t>
  </si>
  <si>
    <t>DEEPAK</t>
  </si>
  <si>
    <r>
      <rPr>
        <b/>
        <i/>
        <u/>
        <sz val="18"/>
        <color theme="7" tint="-0.249977111117893"/>
        <rFont val="Calibri"/>
        <family val="2"/>
        <scheme val="minor"/>
      </rPr>
      <t>ELEMENT ENTERPRISES</t>
    </r>
    <r>
      <rPr>
        <u/>
        <sz val="11"/>
        <color theme="10"/>
        <rFont val="Calibri"/>
        <family val="2"/>
        <scheme val="minor"/>
      </rPr>
      <t xml:space="preserve"> NELLORE,AP</t>
    </r>
  </si>
  <si>
    <t>INVOICE</t>
  </si>
  <si>
    <t>NAME:</t>
  </si>
  <si>
    <t>BILLDATE:</t>
  </si>
  <si>
    <t>ADDRESS:</t>
  </si>
  <si>
    <t>RATE:</t>
  </si>
  <si>
    <t>SNO:</t>
  </si>
  <si>
    <t>ITEM</t>
  </si>
  <si>
    <t>RATE</t>
  </si>
  <si>
    <t>QUANTITY</t>
  </si>
  <si>
    <t>AMOUNT</t>
  </si>
  <si>
    <t>JAISIMHA</t>
  </si>
  <si>
    <t>NAGESH</t>
  </si>
  <si>
    <t>VAMSHEE</t>
  </si>
  <si>
    <t>PRABHAS</t>
  </si>
  <si>
    <t>NTR</t>
  </si>
  <si>
    <t>BALAYAA</t>
  </si>
  <si>
    <t>student roll</t>
  </si>
  <si>
    <t>AGE</t>
  </si>
  <si>
    <t>GRADE</t>
  </si>
  <si>
    <t>MAHESH</t>
  </si>
  <si>
    <t>SURESH</t>
  </si>
  <si>
    <t>NALLESH</t>
  </si>
  <si>
    <t>KONDESH</t>
  </si>
  <si>
    <t>BANDESH</t>
  </si>
  <si>
    <t>SUDESH</t>
  </si>
  <si>
    <t>VIDESH</t>
  </si>
  <si>
    <t>KAMESH</t>
  </si>
  <si>
    <t>LANKESH</t>
  </si>
  <si>
    <t>SARVESH</t>
  </si>
  <si>
    <r>
      <rPr>
        <b/>
        <sz val="16"/>
        <color theme="1"/>
        <rFont val="Aharoni"/>
        <charset val="177"/>
      </rPr>
      <t>2</t>
    </r>
    <r>
      <rPr>
        <sz val="11"/>
        <color theme="1"/>
        <rFont val="Aharoni"/>
        <charset val="177"/>
      </rPr>
      <t>B)  GENERATING  RANDOM NUMBERS</t>
    </r>
  </si>
  <si>
    <t>mean</t>
  </si>
  <si>
    <t>median</t>
  </si>
  <si>
    <t>mode</t>
  </si>
  <si>
    <t>EMPID</t>
  </si>
  <si>
    <t>address</t>
  </si>
  <si>
    <t>basic salary</t>
  </si>
  <si>
    <t>da</t>
  </si>
  <si>
    <t>salary</t>
  </si>
  <si>
    <t>rahul</t>
  </si>
  <si>
    <t>mahesh</t>
  </si>
  <si>
    <t>ongole</t>
  </si>
  <si>
    <t>ramesh</t>
  </si>
  <si>
    <t>rajolu</t>
  </si>
  <si>
    <t>hari</t>
  </si>
  <si>
    <t>karthi</t>
  </si>
  <si>
    <t>vamsi</t>
  </si>
  <si>
    <t>natrayana</t>
  </si>
  <si>
    <t>naidu peta</t>
  </si>
  <si>
    <t>deepak</t>
  </si>
  <si>
    <t>narsi patnam</t>
  </si>
  <si>
    <t>nagesh</t>
  </si>
  <si>
    <t>ramudu palem</t>
  </si>
  <si>
    <t>ramu</t>
  </si>
  <si>
    <t>ganagapatnam</t>
  </si>
  <si>
    <t>somu</t>
  </si>
  <si>
    <t>mypadu</t>
  </si>
  <si>
    <t>sonpal</t>
  </si>
  <si>
    <t>satish</t>
  </si>
  <si>
    <t>telengana</t>
  </si>
  <si>
    <t>ba;aji</t>
  </si>
  <si>
    <t xml:space="preserve">gana </t>
  </si>
  <si>
    <t>iragaravaram</t>
  </si>
  <si>
    <t>buggi</t>
  </si>
  <si>
    <t>annaaram</t>
  </si>
  <si>
    <t>goutham</t>
  </si>
  <si>
    <t>ramateerdam</t>
  </si>
  <si>
    <t>anand</t>
  </si>
  <si>
    <t>sadhu</t>
  </si>
  <si>
    <t>keralam</t>
  </si>
  <si>
    <t>fdsa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</si>
</sst>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u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i/>
      <sz val="11"/>
      <color theme="9" tint="0.3999755851924192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8"/>
      <color theme="7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Aharoni"/>
      <charset val="177"/>
    </font>
    <font>
      <b/>
      <sz val="16"/>
      <color theme="1"/>
      <name val="Aharoni"/>
      <charset val="177"/>
    </font>
    <font>
      <sz val="11"/>
      <color theme="1" tint="0.14999847407452621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6"/>
      <name val="AngsanaUPC"/>
      <family val="1"/>
      <charset val="222"/>
    </font>
  </fonts>
  <fills count="1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4" fillId="3" borderId="2" applyNumberFormat="0" applyAlignment="0" applyProtection="0"/>
    <xf numFmtId="0" fontId="3" fillId="4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1" xfId="0" applyBorder="1"/>
    <xf numFmtId="0" fontId="0" fillId="5" borderId="0" xfId="0" applyFill="1"/>
    <xf numFmtId="0" fontId="6" fillId="0" borderId="0" xfId="0" applyFont="1"/>
    <xf numFmtId="0" fontId="7" fillId="0" borderId="0" xfId="0" applyFont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8" fillId="6" borderId="0" xfId="0" applyFont="1" applyFill="1"/>
    <xf numFmtId="0" fontId="9" fillId="6" borderId="0" xfId="0" applyFont="1" applyFill="1" applyAlignment="1">
      <alignment horizontal="center"/>
    </xf>
    <xf numFmtId="0" fontId="9" fillId="6" borderId="0" xfId="0" applyFont="1" applyFill="1"/>
    <xf numFmtId="0" fontId="10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6" xfId="0" applyFont="1" applyBorder="1"/>
    <xf numFmtId="0" fontId="5" fillId="0" borderId="1" xfId="0" applyFont="1" applyBorder="1"/>
    <xf numFmtId="0" fontId="11" fillId="6" borderId="1" xfId="0" applyFont="1" applyFill="1" applyBorder="1"/>
    <xf numFmtId="0" fontId="10" fillId="6" borderId="0" xfId="0" applyFont="1" applyFill="1"/>
    <xf numFmtId="0" fontId="9" fillId="6" borderId="1" xfId="0" applyFont="1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4" borderId="0" xfId="2"/>
    <xf numFmtId="0" fontId="3" fillId="4" borderId="0" xfId="2" applyBorder="1"/>
    <xf numFmtId="0" fontId="0" fillId="10" borderId="0" xfId="0" applyFill="1"/>
    <xf numFmtId="0" fontId="12" fillId="4" borderId="0" xfId="3" applyFill="1"/>
    <xf numFmtId="0" fontId="0" fillId="11" borderId="0" xfId="0" applyFill="1"/>
    <xf numFmtId="0" fontId="4" fillId="3" borderId="2" xfId="1"/>
    <xf numFmtId="0" fontId="13" fillId="0" borderId="0" xfId="0" applyFont="1"/>
    <xf numFmtId="0" fontId="0" fillId="12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2" fillId="13" borderId="0" xfId="3" applyFill="1" applyAlignment="1">
      <alignment horizontal="center"/>
    </xf>
    <xf numFmtId="0" fontId="12" fillId="13" borderId="11" xfId="3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6" fillId="13" borderId="1" xfId="0" applyFont="1" applyFill="1" applyBorder="1"/>
    <xf numFmtId="0" fontId="17" fillId="0" borderId="1" xfId="0" applyFont="1" applyBorder="1"/>
    <xf numFmtId="0" fontId="5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2" borderId="0" xfId="0" applyFont="1" applyFill="1"/>
    <xf numFmtId="0" fontId="0" fillId="14" borderId="13" xfId="0" applyFill="1" applyBorder="1"/>
    <xf numFmtId="0" fontId="0" fillId="14" borderId="0" xfId="0" applyFill="1"/>
    <xf numFmtId="0" fontId="16" fillId="15" borderId="10" xfId="0" applyFont="1" applyFill="1" applyBorder="1"/>
    <xf numFmtId="0" fontId="16" fillId="15" borderId="12" xfId="0" applyFont="1" applyFill="1" applyBorder="1"/>
    <xf numFmtId="0" fontId="16" fillId="15" borderId="8" xfId="0" applyFont="1" applyFill="1" applyBorder="1"/>
    <xf numFmtId="0" fontId="5" fillId="0" borderId="5" xfId="0" applyFont="1" applyBorder="1"/>
    <xf numFmtId="0" fontId="5" fillId="0" borderId="11" xfId="0" applyFont="1" applyBorder="1"/>
    <xf numFmtId="0" fontId="5" fillId="0" borderId="3" xfId="0" applyFont="1" applyBorder="1"/>
    <xf numFmtId="0" fontId="15" fillId="15" borderId="0" xfId="0" applyFont="1" applyFill="1"/>
    <xf numFmtId="0" fontId="20" fillId="14" borderId="0" xfId="0" applyFont="1" applyFill="1"/>
    <xf numFmtId="0" fontId="21" fillId="6" borderId="0" xfId="0" applyFont="1" applyFill="1"/>
    <xf numFmtId="0" fontId="9" fillId="16" borderId="0" xfId="0" applyFont="1" applyFill="1"/>
    <xf numFmtId="0" fontId="22" fillId="15" borderId="0" xfId="0" applyFont="1" applyFill="1"/>
    <xf numFmtId="0" fontId="9" fillId="15" borderId="1" xfId="0" applyFont="1" applyFill="1" applyBorder="1"/>
    <xf numFmtId="0" fontId="9" fillId="15" borderId="0" xfId="0" applyFont="1" applyFill="1" applyBorder="1"/>
    <xf numFmtId="0" fontId="9" fillId="15" borderId="11" xfId="0" applyFont="1" applyFill="1" applyBorder="1"/>
    <xf numFmtId="0" fontId="9" fillId="15" borderId="10" xfId="0" applyFont="1" applyFill="1" applyBorder="1"/>
    <xf numFmtId="0" fontId="9" fillId="15" borderId="12" xfId="0" applyFont="1" applyFill="1" applyBorder="1"/>
    <xf numFmtId="0" fontId="9" fillId="15" borderId="8" xfId="0" applyFont="1" applyFill="1" applyBorder="1"/>
    <xf numFmtId="0" fontId="9" fillId="15" borderId="13" xfId="0" applyFont="1" applyFill="1" applyBorder="1"/>
    <xf numFmtId="0" fontId="9" fillId="15" borderId="0" xfId="0" applyFont="1" applyFill="1"/>
    <xf numFmtId="0" fontId="9" fillId="15" borderId="14" xfId="0" applyFont="1" applyFill="1" applyBorder="1"/>
    <xf numFmtId="0" fontId="9" fillId="15" borderId="5" xfId="0" applyFont="1" applyFill="1" applyBorder="1"/>
    <xf numFmtId="0" fontId="9" fillId="15" borderId="3" xfId="0" applyFont="1" applyFill="1" applyBorder="1"/>
  </cellXfs>
  <cellStyles count="4">
    <cellStyle name="20% - Accent2" xfId="2" builtinId="34"/>
    <cellStyle name="Hyperlink" xfId="3" builtinId="8"/>
    <cellStyle name="Normal" xfId="0" builtinId="0"/>
    <cellStyle name="Output" xfId="1" builtinId="21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MARKS</a:t>
            </a:r>
            <a:r>
              <a:rPr lang="en-IN" baseline="0"/>
              <a:t> OF</a:t>
            </a:r>
          </a:p>
          <a:p>
            <a:pPr>
              <a:defRPr/>
            </a:pPr>
            <a:r>
              <a:rPr lang="en-IN" baseline="0"/>
              <a:t>STRUDENTS</a:t>
            </a:r>
            <a:endParaRPr lang="en-IN"/>
          </a:p>
        </c:rich>
      </c:tx>
      <c:layout>
        <c:manualLayout>
          <c:xMode val="edge"/>
          <c:yMode val="edge"/>
          <c:x val="0.75949300087489069"/>
          <c:y val="0.166666666666666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[1]Sheet1!$D$1</c:f>
              <c:strCache>
                <c:ptCount val="1"/>
                <c:pt idx="0">
                  <c:v>DSA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E8C-48D2-B9C2-3F3916F497B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E8C-48D2-B9C2-3F3916F497B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E8C-48D2-B9C2-3F3916F497B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E8C-48D2-B9C2-3F3916F497B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E8C-48D2-B9C2-3F3916F497B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E8C-48D2-B9C2-3F3916F497B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E8C-48D2-B9C2-3F3916F497B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E8C-48D2-B9C2-3F3916F497B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E8C-48D2-B9C2-3F3916F497B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E8C-48D2-B9C2-3F3916F497B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E8C-48D2-B9C2-3F3916F497B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E8C-48D2-B9C2-3F3916F497B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AE8C-48D2-B9C2-3F3916F497B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AE8C-48D2-B9C2-3F3916F497B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AE8C-48D2-B9C2-3F3916F497B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AE8C-48D2-B9C2-3F3916F497B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AE8C-48D2-B9C2-3F3916F497B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AE8C-48D2-B9C2-3F3916F497B4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AE8C-48D2-B9C2-3F3916F497B4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AE8C-48D2-B9C2-3F3916F497B4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AE8C-48D2-B9C2-3F3916F497B4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AE8C-48D2-B9C2-3F3916F497B4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AE8C-48D2-B9C2-3F3916F497B4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AE8C-48D2-B9C2-3F3916F497B4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AE8C-48D2-B9C2-3F3916F497B4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AE8C-48D2-B9C2-3F3916F497B4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AE8C-48D2-B9C2-3F3916F497B4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AE8C-48D2-B9C2-3F3916F497B4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AE8C-48D2-B9C2-3F3916F497B4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AE8C-48D2-B9C2-3F3916F497B4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AE8C-48D2-B9C2-3F3916F497B4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AE8C-48D2-B9C2-3F3916F497B4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AE8C-48D2-B9C2-3F3916F497B4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AE8C-48D2-B9C2-3F3916F497B4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AE8C-48D2-B9C2-3F3916F497B4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AE8C-48D2-B9C2-3F3916F497B4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AE8C-48D2-B9C2-3F3916F497B4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AE8C-48D2-B9C2-3F3916F497B4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AE8C-48D2-B9C2-3F3916F497B4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AE8C-48D2-B9C2-3F3916F497B4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AE8C-48D2-B9C2-3F3916F497B4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AE8C-48D2-B9C2-3F3916F497B4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AE8C-48D2-B9C2-3F3916F497B4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AE8C-48D2-B9C2-3F3916F497B4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AE8C-48D2-B9C2-3F3916F497B4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AE8C-48D2-B9C2-3F3916F497B4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AE8C-48D2-B9C2-3F3916F497B4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AE8C-48D2-B9C2-3F3916F497B4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AE8C-48D2-B9C2-3F3916F497B4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AE8C-48D2-B9C2-3F3916F497B4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AE8C-48D2-B9C2-3F3916F497B4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AE8C-48D2-B9C2-3F3916F497B4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AE8C-48D2-B9C2-3F3916F497B4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AE8C-48D2-B9C2-3F3916F497B4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AE8C-48D2-B9C2-3F3916F497B4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AE8C-48D2-B9C2-3F3916F497B4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AE8C-48D2-B9C2-3F3916F497B4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AE8C-48D2-B9C2-3F3916F497B4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AE8C-48D2-B9C2-3F3916F497B4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AE8C-48D2-B9C2-3F3916F497B4}"/>
              </c:ext>
            </c:extLst>
          </c:dPt>
          <c:val>
            <c:numRef>
              <c:f>[1]Sheet1!$D$2:$D$61</c:f>
              <c:numCache>
                <c:formatCode>General</c:formatCode>
                <c:ptCount val="60"/>
                <c:pt idx="0">
                  <c:v>45</c:v>
                </c:pt>
                <c:pt idx="1">
                  <c:v>88</c:v>
                </c:pt>
                <c:pt idx="2">
                  <c:v>47</c:v>
                </c:pt>
                <c:pt idx="3">
                  <c:v>58</c:v>
                </c:pt>
                <c:pt idx="4">
                  <c:v>77</c:v>
                </c:pt>
                <c:pt idx="5">
                  <c:v>95</c:v>
                </c:pt>
                <c:pt idx="6">
                  <c:v>66</c:v>
                </c:pt>
                <c:pt idx="7">
                  <c:v>58</c:v>
                </c:pt>
                <c:pt idx="8">
                  <c:v>78</c:v>
                </c:pt>
                <c:pt idx="9">
                  <c:v>48</c:v>
                </c:pt>
                <c:pt idx="10">
                  <c:v>25</c:v>
                </c:pt>
                <c:pt idx="11">
                  <c:v>99</c:v>
                </c:pt>
                <c:pt idx="12">
                  <c:v>68</c:v>
                </c:pt>
                <c:pt idx="13">
                  <c:v>27</c:v>
                </c:pt>
                <c:pt idx="14">
                  <c:v>22</c:v>
                </c:pt>
                <c:pt idx="15">
                  <c:v>96</c:v>
                </c:pt>
                <c:pt idx="16">
                  <c:v>68</c:v>
                </c:pt>
                <c:pt idx="17">
                  <c:v>77</c:v>
                </c:pt>
                <c:pt idx="18">
                  <c:v>97</c:v>
                </c:pt>
                <c:pt idx="19">
                  <c:v>88</c:v>
                </c:pt>
                <c:pt idx="20">
                  <c:v>47</c:v>
                </c:pt>
                <c:pt idx="21">
                  <c:v>58</c:v>
                </c:pt>
                <c:pt idx="22">
                  <c:v>88</c:v>
                </c:pt>
                <c:pt idx="23">
                  <c:v>47</c:v>
                </c:pt>
                <c:pt idx="24">
                  <c:v>75</c:v>
                </c:pt>
                <c:pt idx="25">
                  <c:v>96</c:v>
                </c:pt>
                <c:pt idx="26">
                  <c:v>97</c:v>
                </c:pt>
                <c:pt idx="27">
                  <c:v>68</c:v>
                </c:pt>
                <c:pt idx="28">
                  <c:v>77</c:v>
                </c:pt>
                <c:pt idx="29">
                  <c:v>97</c:v>
                </c:pt>
                <c:pt idx="30">
                  <c:v>88</c:v>
                </c:pt>
                <c:pt idx="31">
                  <c:v>47</c:v>
                </c:pt>
                <c:pt idx="32">
                  <c:v>58</c:v>
                </c:pt>
                <c:pt idx="33">
                  <c:v>88</c:v>
                </c:pt>
                <c:pt idx="34">
                  <c:v>47</c:v>
                </c:pt>
                <c:pt idx="35">
                  <c:v>75</c:v>
                </c:pt>
                <c:pt idx="36">
                  <c:v>96</c:v>
                </c:pt>
                <c:pt idx="37">
                  <c:v>96</c:v>
                </c:pt>
                <c:pt idx="38">
                  <c:v>68</c:v>
                </c:pt>
                <c:pt idx="39">
                  <c:v>77</c:v>
                </c:pt>
                <c:pt idx="40">
                  <c:v>97</c:v>
                </c:pt>
                <c:pt idx="41">
                  <c:v>88</c:v>
                </c:pt>
                <c:pt idx="42">
                  <c:v>47</c:v>
                </c:pt>
                <c:pt idx="43">
                  <c:v>58</c:v>
                </c:pt>
                <c:pt idx="44">
                  <c:v>88</c:v>
                </c:pt>
                <c:pt idx="45">
                  <c:v>47</c:v>
                </c:pt>
                <c:pt idx="46">
                  <c:v>75</c:v>
                </c:pt>
                <c:pt idx="47">
                  <c:v>96</c:v>
                </c:pt>
                <c:pt idx="48">
                  <c:v>77</c:v>
                </c:pt>
                <c:pt idx="49">
                  <c:v>78</c:v>
                </c:pt>
                <c:pt idx="50">
                  <c:v>0</c:v>
                </c:pt>
                <c:pt idx="51">
                  <c:v>3568</c:v>
                </c:pt>
                <c:pt idx="57">
                  <c:v>99</c:v>
                </c:pt>
                <c:pt idx="58">
                  <c:v>22</c:v>
                </c:pt>
                <c:pt idx="59">
                  <c:v>71.36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AE8C-48D2-B9C2-3F3916F497B4}"/>
            </c:ext>
          </c:extLst>
        </c:ser>
        <c:ser>
          <c:idx val="1"/>
          <c:order val="1"/>
          <c:tx>
            <c:strRef>
              <c:f>[1]Sheet1!$E$1</c:f>
              <c:strCache>
                <c:ptCount val="1"/>
                <c:pt idx="0">
                  <c:v>PYTHON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A-AE8C-48D2-B9C2-3F3916F497B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C-AE8C-48D2-B9C2-3F3916F497B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E-AE8C-48D2-B9C2-3F3916F497B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0-AE8C-48D2-B9C2-3F3916F497B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2-AE8C-48D2-B9C2-3F3916F497B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4-AE8C-48D2-B9C2-3F3916F497B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6-AE8C-48D2-B9C2-3F3916F497B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8-AE8C-48D2-B9C2-3F3916F497B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A-AE8C-48D2-B9C2-3F3916F497B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C-AE8C-48D2-B9C2-3F3916F497B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E-AE8C-48D2-B9C2-3F3916F497B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0-AE8C-48D2-B9C2-3F3916F497B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2-AE8C-48D2-B9C2-3F3916F497B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4-AE8C-48D2-B9C2-3F3916F497B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6-AE8C-48D2-B9C2-3F3916F497B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8-AE8C-48D2-B9C2-3F3916F497B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A-AE8C-48D2-B9C2-3F3916F497B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C-AE8C-48D2-B9C2-3F3916F497B4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E-AE8C-48D2-B9C2-3F3916F497B4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0-AE8C-48D2-B9C2-3F3916F497B4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2-AE8C-48D2-B9C2-3F3916F497B4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4-AE8C-48D2-B9C2-3F3916F497B4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6-AE8C-48D2-B9C2-3F3916F497B4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8-AE8C-48D2-B9C2-3F3916F497B4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A-AE8C-48D2-B9C2-3F3916F497B4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C-AE8C-48D2-B9C2-3F3916F497B4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E-AE8C-48D2-B9C2-3F3916F497B4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0-AE8C-48D2-B9C2-3F3916F497B4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2-AE8C-48D2-B9C2-3F3916F497B4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4-AE8C-48D2-B9C2-3F3916F497B4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6-AE8C-48D2-B9C2-3F3916F497B4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8-AE8C-48D2-B9C2-3F3916F497B4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A-AE8C-48D2-B9C2-3F3916F497B4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C-AE8C-48D2-B9C2-3F3916F497B4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E-AE8C-48D2-B9C2-3F3916F497B4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0-AE8C-48D2-B9C2-3F3916F497B4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2-AE8C-48D2-B9C2-3F3916F497B4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4-AE8C-48D2-B9C2-3F3916F497B4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6-AE8C-48D2-B9C2-3F3916F497B4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8-AE8C-48D2-B9C2-3F3916F497B4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A-AE8C-48D2-B9C2-3F3916F497B4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C-AE8C-48D2-B9C2-3F3916F497B4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E-AE8C-48D2-B9C2-3F3916F497B4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0-AE8C-48D2-B9C2-3F3916F497B4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2-AE8C-48D2-B9C2-3F3916F497B4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4-AE8C-48D2-B9C2-3F3916F497B4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6-AE8C-48D2-B9C2-3F3916F497B4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8-AE8C-48D2-B9C2-3F3916F497B4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A-AE8C-48D2-B9C2-3F3916F497B4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C-AE8C-48D2-B9C2-3F3916F497B4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E-AE8C-48D2-B9C2-3F3916F497B4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0-AE8C-48D2-B9C2-3F3916F497B4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2-AE8C-48D2-B9C2-3F3916F497B4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4-AE8C-48D2-B9C2-3F3916F497B4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6-AE8C-48D2-B9C2-3F3916F497B4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8-AE8C-48D2-B9C2-3F3916F497B4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A-AE8C-48D2-B9C2-3F3916F497B4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C-AE8C-48D2-B9C2-3F3916F497B4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E-AE8C-48D2-B9C2-3F3916F497B4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0-AE8C-48D2-B9C2-3F3916F497B4}"/>
              </c:ext>
            </c:extLst>
          </c:dPt>
          <c:val>
            <c:numRef>
              <c:f>[1]Sheet1!$E$2:$E$61</c:f>
              <c:numCache>
                <c:formatCode>General</c:formatCode>
                <c:ptCount val="60"/>
                <c:pt idx="0">
                  <c:v>45</c:v>
                </c:pt>
                <c:pt idx="1">
                  <c:v>88</c:v>
                </c:pt>
                <c:pt idx="2">
                  <c:v>99</c:v>
                </c:pt>
                <c:pt idx="3">
                  <c:v>44</c:v>
                </c:pt>
                <c:pt idx="4">
                  <c:v>55</c:v>
                </c:pt>
                <c:pt idx="5">
                  <c:v>65</c:v>
                </c:pt>
                <c:pt idx="6">
                  <c:v>88</c:v>
                </c:pt>
                <c:pt idx="7">
                  <c:v>88</c:v>
                </c:pt>
                <c:pt idx="8">
                  <c:v>47</c:v>
                </c:pt>
                <c:pt idx="9">
                  <c:v>75</c:v>
                </c:pt>
                <c:pt idx="10">
                  <c:v>96</c:v>
                </c:pt>
                <c:pt idx="11">
                  <c:v>68</c:v>
                </c:pt>
                <c:pt idx="12">
                  <c:v>77</c:v>
                </c:pt>
                <c:pt idx="13">
                  <c:v>97</c:v>
                </c:pt>
                <c:pt idx="14">
                  <c:v>55</c:v>
                </c:pt>
                <c:pt idx="15">
                  <c:v>95</c:v>
                </c:pt>
                <c:pt idx="16">
                  <c:v>66</c:v>
                </c:pt>
                <c:pt idx="17">
                  <c:v>58</c:v>
                </c:pt>
                <c:pt idx="18">
                  <c:v>78</c:v>
                </c:pt>
                <c:pt idx="19">
                  <c:v>48</c:v>
                </c:pt>
                <c:pt idx="20">
                  <c:v>25</c:v>
                </c:pt>
                <c:pt idx="21">
                  <c:v>99</c:v>
                </c:pt>
                <c:pt idx="22">
                  <c:v>68</c:v>
                </c:pt>
                <c:pt idx="23">
                  <c:v>27</c:v>
                </c:pt>
                <c:pt idx="24">
                  <c:v>96</c:v>
                </c:pt>
                <c:pt idx="25">
                  <c:v>68</c:v>
                </c:pt>
                <c:pt idx="26">
                  <c:v>77</c:v>
                </c:pt>
                <c:pt idx="27">
                  <c:v>97</c:v>
                </c:pt>
                <c:pt idx="28">
                  <c:v>88</c:v>
                </c:pt>
                <c:pt idx="29">
                  <c:v>47</c:v>
                </c:pt>
                <c:pt idx="30">
                  <c:v>58</c:v>
                </c:pt>
                <c:pt idx="31">
                  <c:v>88</c:v>
                </c:pt>
                <c:pt idx="32">
                  <c:v>47</c:v>
                </c:pt>
                <c:pt idx="33">
                  <c:v>75</c:v>
                </c:pt>
                <c:pt idx="34">
                  <c:v>96</c:v>
                </c:pt>
                <c:pt idx="35">
                  <c:v>88</c:v>
                </c:pt>
                <c:pt idx="36">
                  <c:v>99</c:v>
                </c:pt>
                <c:pt idx="37">
                  <c:v>44</c:v>
                </c:pt>
                <c:pt idx="38">
                  <c:v>55</c:v>
                </c:pt>
                <c:pt idx="39">
                  <c:v>65</c:v>
                </c:pt>
                <c:pt idx="40">
                  <c:v>88</c:v>
                </c:pt>
                <c:pt idx="41">
                  <c:v>88</c:v>
                </c:pt>
                <c:pt idx="42">
                  <c:v>47</c:v>
                </c:pt>
                <c:pt idx="43">
                  <c:v>75</c:v>
                </c:pt>
                <c:pt idx="44">
                  <c:v>96</c:v>
                </c:pt>
                <c:pt idx="45">
                  <c:v>68</c:v>
                </c:pt>
                <c:pt idx="46">
                  <c:v>77</c:v>
                </c:pt>
                <c:pt idx="47">
                  <c:v>97</c:v>
                </c:pt>
                <c:pt idx="48">
                  <c:v>55</c:v>
                </c:pt>
                <c:pt idx="49">
                  <c:v>48</c:v>
                </c:pt>
                <c:pt idx="50">
                  <c:v>0</c:v>
                </c:pt>
                <c:pt idx="51">
                  <c:v>3578</c:v>
                </c:pt>
                <c:pt idx="57">
                  <c:v>99</c:v>
                </c:pt>
                <c:pt idx="58">
                  <c:v>25</c:v>
                </c:pt>
                <c:pt idx="59">
                  <c:v>71.56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1-AE8C-48D2-B9C2-3F3916F497B4}"/>
            </c:ext>
          </c:extLst>
        </c:ser>
        <c:ser>
          <c:idx val="2"/>
          <c:order val="2"/>
          <c:tx>
            <c:strRef>
              <c:f>[1]Sheet1!$G$1</c:f>
              <c:strCache>
                <c:ptCount val="1"/>
                <c:pt idx="0">
                  <c:v>PROBABLITY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3-AE8C-48D2-B9C2-3F3916F497B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5-AE8C-48D2-B9C2-3F3916F497B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7-AE8C-48D2-B9C2-3F3916F497B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9-AE8C-48D2-B9C2-3F3916F497B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B-AE8C-48D2-B9C2-3F3916F497B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D-AE8C-48D2-B9C2-3F3916F497B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F-AE8C-48D2-B9C2-3F3916F497B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1-AE8C-48D2-B9C2-3F3916F497B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3-AE8C-48D2-B9C2-3F3916F497B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5-AE8C-48D2-B9C2-3F3916F497B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7-AE8C-48D2-B9C2-3F3916F497B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9-AE8C-48D2-B9C2-3F3916F497B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B-AE8C-48D2-B9C2-3F3916F497B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D-AE8C-48D2-B9C2-3F3916F497B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F-AE8C-48D2-B9C2-3F3916F497B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1-AE8C-48D2-B9C2-3F3916F497B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3-AE8C-48D2-B9C2-3F3916F497B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5-AE8C-48D2-B9C2-3F3916F497B4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7-AE8C-48D2-B9C2-3F3916F497B4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9-AE8C-48D2-B9C2-3F3916F497B4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B-AE8C-48D2-B9C2-3F3916F497B4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D-AE8C-48D2-B9C2-3F3916F497B4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F-AE8C-48D2-B9C2-3F3916F497B4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1-AE8C-48D2-B9C2-3F3916F497B4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3-AE8C-48D2-B9C2-3F3916F497B4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5-AE8C-48D2-B9C2-3F3916F497B4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7-AE8C-48D2-B9C2-3F3916F497B4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9-AE8C-48D2-B9C2-3F3916F497B4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B-AE8C-48D2-B9C2-3F3916F497B4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D-AE8C-48D2-B9C2-3F3916F497B4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F-AE8C-48D2-B9C2-3F3916F497B4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1-AE8C-48D2-B9C2-3F3916F497B4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3-AE8C-48D2-B9C2-3F3916F497B4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5-AE8C-48D2-B9C2-3F3916F497B4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7-AE8C-48D2-B9C2-3F3916F497B4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9-AE8C-48D2-B9C2-3F3916F497B4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B-AE8C-48D2-B9C2-3F3916F497B4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D-AE8C-48D2-B9C2-3F3916F497B4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F-AE8C-48D2-B9C2-3F3916F497B4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1-AE8C-48D2-B9C2-3F3916F497B4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3-AE8C-48D2-B9C2-3F3916F497B4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5-AE8C-48D2-B9C2-3F3916F497B4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7-AE8C-48D2-B9C2-3F3916F497B4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9-AE8C-48D2-B9C2-3F3916F497B4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B-AE8C-48D2-B9C2-3F3916F497B4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D-AE8C-48D2-B9C2-3F3916F497B4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F-AE8C-48D2-B9C2-3F3916F497B4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1-AE8C-48D2-B9C2-3F3916F497B4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3-AE8C-48D2-B9C2-3F3916F497B4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5-AE8C-48D2-B9C2-3F3916F497B4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7-AE8C-48D2-B9C2-3F3916F497B4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9-AE8C-48D2-B9C2-3F3916F497B4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B-AE8C-48D2-B9C2-3F3916F497B4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D-AE8C-48D2-B9C2-3F3916F497B4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F-AE8C-48D2-B9C2-3F3916F497B4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1-AE8C-48D2-B9C2-3F3916F497B4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3-AE8C-48D2-B9C2-3F3916F497B4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5-AE8C-48D2-B9C2-3F3916F497B4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7-AE8C-48D2-B9C2-3F3916F497B4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9-AE8C-48D2-B9C2-3F3916F497B4}"/>
              </c:ext>
            </c:extLst>
          </c:dPt>
          <c:val>
            <c:numRef>
              <c:f>[1]Sheet1!$G$2:$G$61</c:f>
              <c:numCache>
                <c:formatCode>General</c:formatCode>
                <c:ptCount val="60"/>
                <c:pt idx="0">
                  <c:v>45</c:v>
                </c:pt>
                <c:pt idx="1">
                  <c:v>47</c:v>
                </c:pt>
                <c:pt idx="2">
                  <c:v>75</c:v>
                </c:pt>
                <c:pt idx="3">
                  <c:v>96</c:v>
                </c:pt>
                <c:pt idx="4">
                  <c:v>68</c:v>
                </c:pt>
                <c:pt idx="5">
                  <c:v>77</c:v>
                </c:pt>
                <c:pt idx="6">
                  <c:v>97</c:v>
                </c:pt>
                <c:pt idx="7">
                  <c:v>88</c:v>
                </c:pt>
                <c:pt idx="8">
                  <c:v>47</c:v>
                </c:pt>
                <c:pt idx="9">
                  <c:v>58</c:v>
                </c:pt>
                <c:pt idx="10">
                  <c:v>88</c:v>
                </c:pt>
                <c:pt idx="11">
                  <c:v>47</c:v>
                </c:pt>
                <c:pt idx="12">
                  <c:v>75</c:v>
                </c:pt>
                <c:pt idx="13">
                  <c:v>96</c:v>
                </c:pt>
                <c:pt idx="14">
                  <c:v>55</c:v>
                </c:pt>
                <c:pt idx="15">
                  <c:v>95</c:v>
                </c:pt>
                <c:pt idx="16">
                  <c:v>66</c:v>
                </c:pt>
                <c:pt idx="17">
                  <c:v>58</c:v>
                </c:pt>
                <c:pt idx="18">
                  <c:v>78</c:v>
                </c:pt>
                <c:pt idx="19">
                  <c:v>48</c:v>
                </c:pt>
                <c:pt idx="20">
                  <c:v>25</c:v>
                </c:pt>
                <c:pt idx="21">
                  <c:v>99</c:v>
                </c:pt>
                <c:pt idx="22">
                  <c:v>68</c:v>
                </c:pt>
                <c:pt idx="23">
                  <c:v>27</c:v>
                </c:pt>
                <c:pt idx="24">
                  <c:v>88</c:v>
                </c:pt>
                <c:pt idx="25">
                  <c:v>99</c:v>
                </c:pt>
                <c:pt idx="26">
                  <c:v>44</c:v>
                </c:pt>
                <c:pt idx="27">
                  <c:v>55</c:v>
                </c:pt>
                <c:pt idx="28">
                  <c:v>65</c:v>
                </c:pt>
                <c:pt idx="29">
                  <c:v>88</c:v>
                </c:pt>
                <c:pt idx="30">
                  <c:v>88</c:v>
                </c:pt>
                <c:pt idx="31">
                  <c:v>47</c:v>
                </c:pt>
                <c:pt idx="32">
                  <c:v>75</c:v>
                </c:pt>
                <c:pt idx="33">
                  <c:v>96</c:v>
                </c:pt>
                <c:pt idx="34">
                  <c:v>68</c:v>
                </c:pt>
                <c:pt idx="35">
                  <c:v>77</c:v>
                </c:pt>
                <c:pt idx="36">
                  <c:v>97</c:v>
                </c:pt>
                <c:pt idx="37">
                  <c:v>75</c:v>
                </c:pt>
                <c:pt idx="38">
                  <c:v>88</c:v>
                </c:pt>
                <c:pt idx="39">
                  <c:v>99</c:v>
                </c:pt>
                <c:pt idx="40">
                  <c:v>44</c:v>
                </c:pt>
                <c:pt idx="41">
                  <c:v>55</c:v>
                </c:pt>
                <c:pt idx="42">
                  <c:v>65</c:v>
                </c:pt>
                <c:pt idx="43">
                  <c:v>88</c:v>
                </c:pt>
                <c:pt idx="44">
                  <c:v>88</c:v>
                </c:pt>
                <c:pt idx="45">
                  <c:v>47</c:v>
                </c:pt>
                <c:pt idx="46">
                  <c:v>75</c:v>
                </c:pt>
                <c:pt idx="47">
                  <c:v>96</c:v>
                </c:pt>
                <c:pt idx="48">
                  <c:v>68</c:v>
                </c:pt>
                <c:pt idx="49">
                  <c:v>77</c:v>
                </c:pt>
                <c:pt idx="50">
                  <c:v>0</c:v>
                </c:pt>
                <c:pt idx="51">
                  <c:v>3575</c:v>
                </c:pt>
                <c:pt idx="57">
                  <c:v>99</c:v>
                </c:pt>
                <c:pt idx="58">
                  <c:v>25</c:v>
                </c:pt>
                <c:pt idx="59">
                  <c:v>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A-AE8C-48D2-B9C2-3F3916F497B4}"/>
            </c:ext>
          </c:extLst>
        </c:ser>
        <c:ser>
          <c:idx val="3"/>
          <c:order val="3"/>
          <c:tx>
            <c:strRef>
              <c:f>[1]Sheet1!$H$1</c:f>
              <c:strCache>
                <c:ptCount val="1"/>
                <c:pt idx="0">
                  <c:v>DATA SCIENCE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C-AE8C-48D2-B9C2-3F3916F497B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E-AE8C-48D2-B9C2-3F3916F497B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0-AE8C-48D2-B9C2-3F3916F497B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2-AE8C-48D2-B9C2-3F3916F497B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4-AE8C-48D2-B9C2-3F3916F497B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6-AE8C-48D2-B9C2-3F3916F497B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8-AE8C-48D2-B9C2-3F3916F497B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A-AE8C-48D2-B9C2-3F3916F497B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C-AE8C-48D2-B9C2-3F3916F497B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E-AE8C-48D2-B9C2-3F3916F497B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0-AE8C-48D2-B9C2-3F3916F497B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2-AE8C-48D2-B9C2-3F3916F497B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4-AE8C-48D2-B9C2-3F3916F497B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6-AE8C-48D2-B9C2-3F3916F497B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8-AE8C-48D2-B9C2-3F3916F497B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A-AE8C-48D2-B9C2-3F3916F497B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C-AE8C-48D2-B9C2-3F3916F497B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E-AE8C-48D2-B9C2-3F3916F497B4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0-AE8C-48D2-B9C2-3F3916F497B4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2-AE8C-48D2-B9C2-3F3916F497B4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4-AE8C-48D2-B9C2-3F3916F497B4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6-AE8C-48D2-B9C2-3F3916F497B4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8-AE8C-48D2-B9C2-3F3916F497B4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A-AE8C-48D2-B9C2-3F3916F497B4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C-AE8C-48D2-B9C2-3F3916F497B4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E-AE8C-48D2-B9C2-3F3916F497B4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0-AE8C-48D2-B9C2-3F3916F497B4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2-AE8C-48D2-B9C2-3F3916F497B4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4-AE8C-48D2-B9C2-3F3916F497B4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6-AE8C-48D2-B9C2-3F3916F497B4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8-AE8C-48D2-B9C2-3F3916F497B4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A-AE8C-48D2-B9C2-3F3916F497B4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C-AE8C-48D2-B9C2-3F3916F497B4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E-AE8C-48D2-B9C2-3F3916F497B4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0-AE8C-48D2-B9C2-3F3916F497B4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2-AE8C-48D2-B9C2-3F3916F497B4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4-AE8C-48D2-B9C2-3F3916F497B4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6-AE8C-48D2-B9C2-3F3916F497B4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8-AE8C-48D2-B9C2-3F3916F497B4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A-AE8C-48D2-B9C2-3F3916F497B4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C-AE8C-48D2-B9C2-3F3916F497B4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E-AE8C-48D2-B9C2-3F3916F497B4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0-AE8C-48D2-B9C2-3F3916F497B4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2-AE8C-48D2-B9C2-3F3916F497B4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4-AE8C-48D2-B9C2-3F3916F497B4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6-AE8C-48D2-B9C2-3F3916F497B4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8-AE8C-48D2-B9C2-3F3916F497B4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A-AE8C-48D2-B9C2-3F3916F497B4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C-AE8C-48D2-B9C2-3F3916F497B4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E-AE8C-48D2-B9C2-3F3916F497B4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0-AE8C-48D2-B9C2-3F3916F497B4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2-AE8C-48D2-B9C2-3F3916F497B4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4-AE8C-48D2-B9C2-3F3916F497B4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6-AE8C-48D2-B9C2-3F3916F497B4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8-AE8C-48D2-B9C2-3F3916F497B4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A-AE8C-48D2-B9C2-3F3916F497B4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C-AE8C-48D2-B9C2-3F3916F497B4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E-AE8C-48D2-B9C2-3F3916F497B4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0-AE8C-48D2-B9C2-3F3916F497B4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2-AE8C-48D2-B9C2-3F3916F497B4}"/>
              </c:ext>
            </c:extLst>
          </c:dPt>
          <c:val>
            <c:numRef>
              <c:f>[1]Sheet1!$H$2:$H$61</c:f>
              <c:numCache>
                <c:formatCode>General</c:formatCode>
                <c:ptCount val="60"/>
                <c:pt idx="0">
                  <c:v>45</c:v>
                </c:pt>
                <c:pt idx="1">
                  <c:v>47</c:v>
                </c:pt>
                <c:pt idx="2">
                  <c:v>75</c:v>
                </c:pt>
                <c:pt idx="3">
                  <c:v>96</c:v>
                </c:pt>
                <c:pt idx="4">
                  <c:v>68</c:v>
                </c:pt>
                <c:pt idx="5">
                  <c:v>77</c:v>
                </c:pt>
                <c:pt idx="6">
                  <c:v>97</c:v>
                </c:pt>
                <c:pt idx="7">
                  <c:v>48</c:v>
                </c:pt>
                <c:pt idx="8">
                  <c:v>25</c:v>
                </c:pt>
                <c:pt idx="9">
                  <c:v>99</c:v>
                </c:pt>
                <c:pt idx="10">
                  <c:v>68</c:v>
                </c:pt>
                <c:pt idx="11">
                  <c:v>27</c:v>
                </c:pt>
                <c:pt idx="12">
                  <c:v>99</c:v>
                </c:pt>
                <c:pt idx="13">
                  <c:v>68</c:v>
                </c:pt>
                <c:pt idx="14">
                  <c:v>55</c:v>
                </c:pt>
                <c:pt idx="15">
                  <c:v>88</c:v>
                </c:pt>
                <c:pt idx="16">
                  <c:v>44</c:v>
                </c:pt>
                <c:pt idx="17">
                  <c:v>44</c:v>
                </c:pt>
                <c:pt idx="18">
                  <c:v>55</c:v>
                </c:pt>
                <c:pt idx="19">
                  <c:v>65</c:v>
                </c:pt>
                <c:pt idx="20">
                  <c:v>88</c:v>
                </c:pt>
                <c:pt idx="21">
                  <c:v>88</c:v>
                </c:pt>
                <c:pt idx="22">
                  <c:v>47</c:v>
                </c:pt>
                <c:pt idx="23">
                  <c:v>75</c:v>
                </c:pt>
                <c:pt idx="24">
                  <c:v>96</c:v>
                </c:pt>
                <c:pt idx="25">
                  <c:v>68</c:v>
                </c:pt>
                <c:pt idx="26">
                  <c:v>77</c:v>
                </c:pt>
                <c:pt idx="27">
                  <c:v>97</c:v>
                </c:pt>
                <c:pt idx="28">
                  <c:v>68</c:v>
                </c:pt>
                <c:pt idx="29">
                  <c:v>77</c:v>
                </c:pt>
                <c:pt idx="30">
                  <c:v>97</c:v>
                </c:pt>
                <c:pt idx="31">
                  <c:v>88</c:v>
                </c:pt>
                <c:pt idx="32">
                  <c:v>47</c:v>
                </c:pt>
                <c:pt idx="33">
                  <c:v>58</c:v>
                </c:pt>
                <c:pt idx="34">
                  <c:v>88</c:v>
                </c:pt>
                <c:pt idx="35">
                  <c:v>47</c:v>
                </c:pt>
                <c:pt idx="36">
                  <c:v>75</c:v>
                </c:pt>
                <c:pt idx="37">
                  <c:v>96</c:v>
                </c:pt>
                <c:pt idx="38">
                  <c:v>78</c:v>
                </c:pt>
                <c:pt idx="39">
                  <c:v>88</c:v>
                </c:pt>
                <c:pt idx="40">
                  <c:v>95</c:v>
                </c:pt>
                <c:pt idx="41">
                  <c:v>66</c:v>
                </c:pt>
                <c:pt idx="42">
                  <c:v>58</c:v>
                </c:pt>
                <c:pt idx="43">
                  <c:v>78</c:v>
                </c:pt>
                <c:pt idx="44">
                  <c:v>48</c:v>
                </c:pt>
                <c:pt idx="45">
                  <c:v>25</c:v>
                </c:pt>
                <c:pt idx="46">
                  <c:v>99</c:v>
                </c:pt>
                <c:pt idx="47">
                  <c:v>68</c:v>
                </c:pt>
                <c:pt idx="48">
                  <c:v>27</c:v>
                </c:pt>
                <c:pt idx="49">
                  <c:v>77</c:v>
                </c:pt>
                <c:pt idx="50">
                  <c:v>0</c:v>
                </c:pt>
                <c:pt idx="51">
                  <c:v>3474</c:v>
                </c:pt>
                <c:pt idx="57">
                  <c:v>99</c:v>
                </c:pt>
                <c:pt idx="58">
                  <c:v>25</c:v>
                </c:pt>
                <c:pt idx="59">
                  <c:v>69.48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E3-AE8C-48D2-B9C2-3F3916F497B4}"/>
            </c:ext>
          </c:extLst>
        </c:ser>
        <c:ser>
          <c:idx val="4"/>
          <c:order val="4"/>
          <c:tx>
            <c:strRef>
              <c:f>[1]Sheet1!$I$1</c:f>
              <c:strCache>
                <c:ptCount val="1"/>
                <c:pt idx="0">
                  <c:v>PADA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5-AE8C-48D2-B9C2-3F3916F497B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7-AE8C-48D2-B9C2-3F3916F497B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9-AE8C-48D2-B9C2-3F3916F497B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B-AE8C-48D2-B9C2-3F3916F497B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D-AE8C-48D2-B9C2-3F3916F497B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F-AE8C-48D2-B9C2-3F3916F497B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1-AE8C-48D2-B9C2-3F3916F497B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3-AE8C-48D2-B9C2-3F3916F497B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5-AE8C-48D2-B9C2-3F3916F497B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7-AE8C-48D2-B9C2-3F3916F497B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9-AE8C-48D2-B9C2-3F3916F497B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B-AE8C-48D2-B9C2-3F3916F497B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D-AE8C-48D2-B9C2-3F3916F497B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F-AE8C-48D2-B9C2-3F3916F497B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1-AE8C-48D2-B9C2-3F3916F497B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3-AE8C-48D2-B9C2-3F3916F497B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5-AE8C-48D2-B9C2-3F3916F497B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7-AE8C-48D2-B9C2-3F3916F497B4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9-AE8C-48D2-B9C2-3F3916F497B4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B-AE8C-48D2-B9C2-3F3916F497B4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D-AE8C-48D2-B9C2-3F3916F497B4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F-AE8C-48D2-B9C2-3F3916F497B4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1-AE8C-48D2-B9C2-3F3916F497B4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3-AE8C-48D2-B9C2-3F3916F497B4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5-AE8C-48D2-B9C2-3F3916F497B4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7-AE8C-48D2-B9C2-3F3916F497B4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9-AE8C-48D2-B9C2-3F3916F497B4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B-AE8C-48D2-B9C2-3F3916F497B4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D-AE8C-48D2-B9C2-3F3916F497B4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F-AE8C-48D2-B9C2-3F3916F497B4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1-AE8C-48D2-B9C2-3F3916F497B4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3-AE8C-48D2-B9C2-3F3916F497B4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5-AE8C-48D2-B9C2-3F3916F497B4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7-AE8C-48D2-B9C2-3F3916F497B4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9-AE8C-48D2-B9C2-3F3916F497B4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B-AE8C-48D2-B9C2-3F3916F497B4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D-AE8C-48D2-B9C2-3F3916F497B4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F-AE8C-48D2-B9C2-3F3916F497B4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1-AE8C-48D2-B9C2-3F3916F497B4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3-AE8C-48D2-B9C2-3F3916F497B4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5-AE8C-48D2-B9C2-3F3916F497B4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7-AE8C-48D2-B9C2-3F3916F497B4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9-AE8C-48D2-B9C2-3F3916F497B4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B-AE8C-48D2-B9C2-3F3916F497B4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D-AE8C-48D2-B9C2-3F3916F497B4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F-AE8C-48D2-B9C2-3F3916F497B4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1-AE8C-48D2-B9C2-3F3916F497B4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3-AE8C-48D2-B9C2-3F3916F497B4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5-AE8C-48D2-B9C2-3F3916F497B4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7-AE8C-48D2-B9C2-3F3916F497B4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9-AE8C-48D2-B9C2-3F3916F497B4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B-AE8C-48D2-B9C2-3F3916F497B4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D-AE8C-48D2-B9C2-3F3916F497B4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F-AE8C-48D2-B9C2-3F3916F497B4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1-AE8C-48D2-B9C2-3F3916F497B4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3-AE8C-48D2-B9C2-3F3916F497B4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5-AE8C-48D2-B9C2-3F3916F497B4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7-AE8C-48D2-B9C2-3F3916F497B4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9-AE8C-48D2-B9C2-3F3916F497B4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B-AE8C-48D2-B9C2-3F3916F497B4}"/>
              </c:ext>
            </c:extLst>
          </c:dPt>
          <c:val>
            <c:numRef>
              <c:f>[1]Sheet1!$I$2:$I$61</c:f>
              <c:numCache>
                <c:formatCode>General</c:formatCode>
                <c:ptCount val="60"/>
                <c:pt idx="0">
                  <c:v>88</c:v>
                </c:pt>
                <c:pt idx="1">
                  <c:v>47</c:v>
                </c:pt>
                <c:pt idx="2">
                  <c:v>58</c:v>
                </c:pt>
                <c:pt idx="3">
                  <c:v>88</c:v>
                </c:pt>
                <c:pt idx="4">
                  <c:v>47</c:v>
                </c:pt>
                <c:pt idx="5">
                  <c:v>75</c:v>
                </c:pt>
                <c:pt idx="6">
                  <c:v>96</c:v>
                </c:pt>
                <c:pt idx="7">
                  <c:v>55</c:v>
                </c:pt>
                <c:pt idx="8">
                  <c:v>95</c:v>
                </c:pt>
                <c:pt idx="9">
                  <c:v>66</c:v>
                </c:pt>
                <c:pt idx="10">
                  <c:v>58</c:v>
                </c:pt>
                <c:pt idx="11">
                  <c:v>78</c:v>
                </c:pt>
                <c:pt idx="12">
                  <c:v>48</c:v>
                </c:pt>
                <c:pt idx="13">
                  <c:v>25</c:v>
                </c:pt>
                <c:pt idx="14">
                  <c:v>99</c:v>
                </c:pt>
                <c:pt idx="15">
                  <c:v>68</c:v>
                </c:pt>
                <c:pt idx="16">
                  <c:v>27</c:v>
                </c:pt>
                <c:pt idx="17">
                  <c:v>88</c:v>
                </c:pt>
                <c:pt idx="18">
                  <c:v>99</c:v>
                </c:pt>
                <c:pt idx="19">
                  <c:v>44</c:v>
                </c:pt>
                <c:pt idx="20">
                  <c:v>77</c:v>
                </c:pt>
                <c:pt idx="21">
                  <c:v>97</c:v>
                </c:pt>
                <c:pt idx="22">
                  <c:v>88</c:v>
                </c:pt>
                <c:pt idx="23">
                  <c:v>47</c:v>
                </c:pt>
                <c:pt idx="24">
                  <c:v>58</c:v>
                </c:pt>
                <c:pt idx="25">
                  <c:v>88</c:v>
                </c:pt>
                <c:pt idx="26">
                  <c:v>58</c:v>
                </c:pt>
                <c:pt idx="27">
                  <c:v>78</c:v>
                </c:pt>
                <c:pt idx="28">
                  <c:v>48</c:v>
                </c:pt>
                <c:pt idx="29">
                  <c:v>25</c:v>
                </c:pt>
                <c:pt idx="30">
                  <c:v>99</c:v>
                </c:pt>
                <c:pt idx="31">
                  <c:v>68</c:v>
                </c:pt>
                <c:pt idx="32">
                  <c:v>27</c:v>
                </c:pt>
                <c:pt idx="33">
                  <c:v>96</c:v>
                </c:pt>
                <c:pt idx="34">
                  <c:v>68</c:v>
                </c:pt>
                <c:pt idx="35">
                  <c:v>77</c:v>
                </c:pt>
                <c:pt idx="36">
                  <c:v>97</c:v>
                </c:pt>
                <c:pt idx="37">
                  <c:v>88</c:v>
                </c:pt>
                <c:pt idx="38">
                  <c:v>47</c:v>
                </c:pt>
                <c:pt idx="39">
                  <c:v>58</c:v>
                </c:pt>
                <c:pt idx="40">
                  <c:v>88</c:v>
                </c:pt>
                <c:pt idx="41">
                  <c:v>47</c:v>
                </c:pt>
                <c:pt idx="42">
                  <c:v>75</c:v>
                </c:pt>
                <c:pt idx="43">
                  <c:v>96</c:v>
                </c:pt>
                <c:pt idx="44">
                  <c:v>88</c:v>
                </c:pt>
                <c:pt idx="45">
                  <c:v>99</c:v>
                </c:pt>
                <c:pt idx="46">
                  <c:v>44</c:v>
                </c:pt>
                <c:pt idx="47">
                  <c:v>55</c:v>
                </c:pt>
                <c:pt idx="48">
                  <c:v>65</c:v>
                </c:pt>
                <c:pt idx="49">
                  <c:v>88</c:v>
                </c:pt>
                <c:pt idx="50">
                  <c:v>0</c:v>
                </c:pt>
                <c:pt idx="51">
                  <c:v>3483</c:v>
                </c:pt>
                <c:pt idx="57">
                  <c:v>99</c:v>
                </c:pt>
                <c:pt idx="58">
                  <c:v>25</c:v>
                </c:pt>
                <c:pt idx="59">
                  <c:v>69.66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5C-AE8C-48D2-B9C2-3F3916F49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Sheet2!$D$7</c:f>
              <c:numCache>
                <c:formatCode>General</c:formatCode>
                <c:ptCount val="1"/>
              </c:numCache>
            </c:numRef>
          </c:cat>
          <c:val>
            <c:numRef>
              <c:f>Sheet2!$A$1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47-43BA-8079-3CAD69DDD9A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Sheet2!$D$7</c:f>
              <c:numCache>
                <c:formatCode>General</c:formatCode>
                <c:ptCount val="1"/>
              </c:numCache>
            </c:numRef>
          </c:cat>
          <c:val>
            <c:numRef>
              <c:f>Sheet2!$A$2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47-43BA-8079-3CAD69DDD9A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Sheet2!$D$7</c:f>
              <c:numCache>
                <c:formatCode>General</c:formatCode>
                <c:ptCount val="1"/>
              </c:numCache>
            </c:numRef>
          </c:cat>
          <c:val>
            <c:numRef>
              <c:f>Sheet2!$A$3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47-43BA-8079-3CAD69DDD9A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Sheet2!$D$7</c:f>
              <c:numCache>
                <c:formatCode>General</c:formatCode>
                <c:ptCount val="1"/>
              </c:numCache>
            </c:numRef>
          </c:cat>
          <c:val>
            <c:numRef>
              <c:f>Sheet2!$A$4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47-43BA-8079-3CAD69DDD9AB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Sheet2!$D$7</c:f>
              <c:numCache>
                <c:formatCode>General</c:formatCode>
                <c:ptCount val="1"/>
              </c:numCache>
            </c:numRef>
          </c:cat>
          <c:val>
            <c:numRef>
              <c:f>Sheet2!$A$5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47-43BA-8079-3CAD69DDD9AB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Sheet2!$D$7</c:f>
              <c:numCache>
                <c:formatCode>General</c:formatCode>
                <c:ptCount val="1"/>
              </c:numCache>
            </c:numRef>
          </c:cat>
          <c:val>
            <c:numRef>
              <c:f>Sheet2!$A$6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47-43BA-8079-3CAD69DDD9AB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Sheet2!$D$7</c:f>
              <c:numCache>
                <c:formatCode>General</c:formatCode>
                <c:ptCount val="1"/>
              </c:numCache>
            </c:numRef>
          </c:cat>
          <c:val>
            <c:numRef>
              <c:f>Sheet2!$A$7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347-43BA-8079-3CAD69DDD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4490511"/>
        <c:axId val="1373914143"/>
      </c:lineChart>
      <c:catAx>
        <c:axId val="2094490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14143"/>
        <c:crosses val="autoZero"/>
        <c:auto val="1"/>
        <c:lblAlgn val="ctr"/>
        <c:lblOffset val="100"/>
        <c:noMultiLvlLbl val="0"/>
      </c:catAx>
      <c:valAx>
        <c:axId val="137391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490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VACCINE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Sheet2!$A$2:$A$7</c:f>
              <c:numCache>
                <c:formatCode>General</c:formatCode>
                <c:ptCount val="6"/>
                <c:pt idx="0">
                  <c:v>27</c:v>
                </c:pt>
                <c:pt idx="1">
                  <c:v>11</c:v>
                </c:pt>
                <c:pt idx="2">
                  <c:v>23</c:v>
                </c:pt>
                <c:pt idx="3">
                  <c:v>19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87-4074-A585-8BE220B25DEA}"/>
            </c:ext>
          </c:extLst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NEW 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Sheet2!$B$2:$B$7</c:f>
              <c:numCache>
                <c:formatCode>General</c:formatCode>
                <c:ptCount val="6"/>
                <c:pt idx="0">
                  <c:v>33</c:v>
                </c:pt>
                <c:pt idx="1">
                  <c:v>80</c:v>
                </c:pt>
                <c:pt idx="2">
                  <c:v>46</c:v>
                </c:pt>
                <c:pt idx="3">
                  <c:v>73</c:v>
                </c:pt>
                <c:pt idx="4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87-4074-A585-8BE220B25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2926063"/>
        <c:axId val="1373920863"/>
      </c:lineChart>
      <c:catAx>
        <c:axId val="16529260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20863"/>
        <c:crosses val="autoZero"/>
        <c:auto val="1"/>
        <c:lblAlgn val="ctr"/>
        <c:lblOffset val="100"/>
        <c:noMultiLvlLbl val="0"/>
      </c:catAx>
      <c:valAx>
        <c:axId val="137392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92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Sheet3!$A$1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0F-4ED8-BB6F-D099C9889952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Sheet3!$A$1:$A$10</c:f>
              <c:numCache>
                <c:formatCode>General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19</c:v>
                </c:pt>
                <c:pt idx="3">
                  <c:v>39</c:v>
                </c:pt>
                <c:pt idx="4">
                  <c:v>15</c:v>
                </c:pt>
                <c:pt idx="5">
                  <c:v>33</c:v>
                </c:pt>
                <c:pt idx="8">
                  <c:v>0</c:v>
                </c:pt>
                <c:pt idx="9">
                  <c:v>0.99353358736895281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0F-4ED8-BB6F-D099C9889952}"/>
            </c:ext>
          </c:extLst>
        </c:ser>
        <c:ser>
          <c:idx val="2"/>
          <c:order val="2"/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Sheet3!$B$1:$B$10</c:f>
              <c:numCache>
                <c:formatCode>General</c:formatCode>
                <c:ptCount val="10"/>
                <c:pt idx="0">
                  <c:v>0</c:v>
                </c:pt>
                <c:pt idx="1">
                  <c:v>35</c:v>
                </c:pt>
                <c:pt idx="2">
                  <c:v>24</c:v>
                </c:pt>
                <c:pt idx="3">
                  <c:v>50</c:v>
                </c:pt>
                <c:pt idx="4">
                  <c:v>21</c:v>
                </c:pt>
                <c:pt idx="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0F-4ED8-BB6F-D099C9889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2929775"/>
        <c:axId val="1660709007"/>
      </c:lineChart>
      <c:catAx>
        <c:axId val="165292977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709007"/>
        <c:crosses val="autoZero"/>
        <c:auto val="1"/>
        <c:lblAlgn val="ctr"/>
        <c:lblOffset val="100"/>
        <c:noMultiLvlLbl val="0"/>
      </c:catAx>
      <c:valAx>
        <c:axId val="166070900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92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salary</a:t>
            </a:r>
            <a:r>
              <a:rPr lang="en-IN" baseline="0"/>
              <a:t> of employees</a:t>
            </a:r>
            <a:endParaRPr lang="en-IN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113648293963254"/>
          <c:y val="0.17171296296296298"/>
          <c:w val="0.7899396325459318"/>
          <c:h val="0.61498432487605714"/>
        </c:manualLayout>
      </c:layout>
      <c:surface3DChart>
        <c:wireframe val="1"/>
        <c:ser>
          <c:idx val="0"/>
          <c:order val="0"/>
          <c:tx>
            <c:strRef>
              <c:f>[2]Sheet2!$D$1</c:f>
              <c:strCache>
                <c:ptCount val="1"/>
                <c:pt idx="0">
                  <c:v>basic salary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val>
            <c:numRef>
              <c:f>[2]Sheet2!$D$2:$D$22</c:f>
              <c:numCache>
                <c:formatCode>General</c:formatCode>
                <c:ptCount val="21"/>
                <c:pt idx="0">
                  <c:v>30000</c:v>
                </c:pt>
                <c:pt idx="1">
                  <c:v>31000</c:v>
                </c:pt>
                <c:pt idx="2">
                  <c:v>32000</c:v>
                </c:pt>
                <c:pt idx="3">
                  <c:v>33000</c:v>
                </c:pt>
                <c:pt idx="4">
                  <c:v>34000</c:v>
                </c:pt>
                <c:pt idx="5">
                  <c:v>35000</c:v>
                </c:pt>
                <c:pt idx="6">
                  <c:v>36000</c:v>
                </c:pt>
                <c:pt idx="7">
                  <c:v>37000</c:v>
                </c:pt>
                <c:pt idx="8">
                  <c:v>38000</c:v>
                </c:pt>
                <c:pt idx="9">
                  <c:v>39000</c:v>
                </c:pt>
                <c:pt idx="10">
                  <c:v>40000</c:v>
                </c:pt>
                <c:pt idx="11">
                  <c:v>41000</c:v>
                </c:pt>
                <c:pt idx="12">
                  <c:v>42000</c:v>
                </c:pt>
                <c:pt idx="13">
                  <c:v>43000</c:v>
                </c:pt>
                <c:pt idx="14">
                  <c:v>44000</c:v>
                </c:pt>
                <c:pt idx="15">
                  <c:v>45000</c:v>
                </c:pt>
                <c:pt idx="16">
                  <c:v>46000</c:v>
                </c:pt>
                <c:pt idx="17">
                  <c:v>47000</c:v>
                </c:pt>
                <c:pt idx="18">
                  <c:v>68000</c:v>
                </c:pt>
                <c:pt idx="19">
                  <c:v>0</c:v>
                </c:pt>
                <c:pt idx="20">
                  <c:v>761000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ED-4205-A184-905844954C5C}"/>
            </c:ext>
          </c:extLst>
        </c:ser>
        <c:ser>
          <c:idx val="1"/>
          <c:order val="1"/>
          <c:tx>
            <c:strRef>
              <c:f>[2]Sheet2!$E$1</c:f>
              <c:strCache>
                <c:ptCount val="1"/>
                <c:pt idx="0">
                  <c:v>da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val>
            <c:numRef>
              <c:f>[2]Sheet2!$E$2:$E$22</c:f>
              <c:numCache>
                <c:formatCode>General</c:formatCode>
                <c:ptCount val="21"/>
                <c:pt idx="0">
                  <c:v>75</c:v>
                </c:pt>
                <c:pt idx="1">
                  <c:v>77.5</c:v>
                </c:pt>
                <c:pt idx="2">
                  <c:v>80</c:v>
                </c:pt>
                <c:pt idx="3">
                  <c:v>82.5</c:v>
                </c:pt>
                <c:pt idx="4">
                  <c:v>85</c:v>
                </c:pt>
                <c:pt idx="5">
                  <c:v>87.5</c:v>
                </c:pt>
                <c:pt idx="6">
                  <c:v>90</c:v>
                </c:pt>
                <c:pt idx="7">
                  <c:v>92.5</c:v>
                </c:pt>
                <c:pt idx="8">
                  <c:v>95</c:v>
                </c:pt>
                <c:pt idx="9">
                  <c:v>97.5</c:v>
                </c:pt>
                <c:pt idx="10">
                  <c:v>100</c:v>
                </c:pt>
                <c:pt idx="11">
                  <c:v>102.5</c:v>
                </c:pt>
                <c:pt idx="12">
                  <c:v>105</c:v>
                </c:pt>
                <c:pt idx="13">
                  <c:v>107.5</c:v>
                </c:pt>
                <c:pt idx="14">
                  <c:v>110</c:v>
                </c:pt>
                <c:pt idx="15">
                  <c:v>112.5</c:v>
                </c:pt>
                <c:pt idx="16">
                  <c:v>115</c:v>
                </c:pt>
                <c:pt idx="17">
                  <c:v>117.5</c:v>
                </c:pt>
                <c:pt idx="18">
                  <c:v>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ED-4205-A184-905844954C5C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376096992"/>
        <c:axId val="1347613440"/>
        <c:axId val="1379838288"/>
      </c:surface3DChart>
      <c:catAx>
        <c:axId val="13760969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613440"/>
        <c:crosses val="autoZero"/>
        <c:auto val="1"/>
        <c:lblAlgn val="ctr"/>
        <c:lblOffset val="100"/>
        <c:noMultiLvlLbl val="0"/>
      </c:catAx>
      <c:valAx>
        <c:axId val="134761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096992"/>
        <c:crosses val="autoZero"/>
        <c:crossBetween val="midCat"/>
      </c:valAx>
      <c:serAx>
        <c:axId val="13798382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61344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5</xdr:row>
      <xdr:rowOff>0</xdr:rowOff>
    </xdr:from>
    <xdr:to>
      <xdr:col>20</xdr:col>
      <xdr:colOff>396240</xdr:colOff>
      <xdr:row>23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BA4FD0-18DC-439F-82A8-A48C870C1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198120</xdr:colOff>
      <xdr:row>5</xdr:row>
      <xdr:rowOff>41910</xdr:rowOff>
    </xdr:from>
    <xdr:to>
      <xdr:col>14</xdr:col>
      <xdr:colOff>502920</xdr:colOff>
      <xdr:row>20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6795A1-191D-0C90-A1D5-C646CF177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198120</xdr:colOff>
      <xdr:row>5</xdr:row>
      <xdr:rowOff>41910</xdr:rowOff>
    </xdr:from>
    <xdr:to>
      <xdr:col>14</xdr:col>
      <xdr:colOff>502920</xdr:colOff>
      <xdr:row>20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EB71EE-1BA8-9C1D-16AD-EF279935C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148590</xdr:colOff>
      <xdr:row>5</xdr:row>
      <xdr:rowOff>41910</xdr:rowOff>
    </xdr:from>
    <xdr:to>
      <xdr:col>11</xdr:col>
      <xdr:colOff>453390</xdr:colOff>
      <xdr:row>20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6821E7-CB38-268B-B578-F77195BB66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41910</xdr:rowOff>
    </xdr:from>
    <xdr:to>
      <xdr:col>14</xdr:col>
      <xdr:colOff>304800</xdr:colOff>
      <xdr:row>20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EBBF63-08CF-4144-8143-37E11B446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91967\Videos\LPU\SEM%20-3\STASTICIS\DATASET%20OF%20p&amp;s.xlsx" TargetMode="External"/><Relationship Id="rId1" Type="http://schemas.openxmlformats.org/officeDocument/2006/relationships/externalLinkPath" Target="DATASET%20OF%20p&amp;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7b77c9a3b42c0eb/Desktop/GFYTDYTFT.xlsx" TargetMode="External"/><Relationship Id="rId1" Type="http://schemas.openxmlformats.org/officeDocument/2006/relationships/externalLinkPath" Target="https://d.docs.live.net/c7b77c9a3b42c0eb/Desktop/GFYTDYT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5"/>
      <sheetName val="Sheet4"/>
      <sheetName val="Sheet3"/>
      <sheetName val="Sheet6"/>
    </sheetNames>
    <sheetDataSet>
      <sheetData sheetId="0">
        <row r="1">
          <cell r="D1" t="str">
            <v>DSA</v>
          </cell>
          <cell r="E1" t="str">
            <v>PYTHON</v>
          </cell>
          <cell r="G1" t="str">
            <v>PROBABLITY</v>
          </cell>
          <cell r="H1" t="str">
            <v>DATA SCIENCE</v>
          </cell>
          <cell r="I1" t="str">
            <v>PADA</v>
          </cell>
        </row>
        <row r="2">
          <cell r="D2">
            <v>45</v>
          </cell>
          <cell r="E2">
            <v>45</v>
          </cell>
          <cell r="G2">
            <v>45</v>
          </cell>
          <cell r="H2">
            <v>45</v>
          </cell>
          <cell r="I2">
            <v>88</v>
          </cell>
        </row>
        <row r="3">
          <cell r="D3">
            <v>88</v>
          </cell>
          <cell r="E3">
            <v>88</v>
          </cell>
          <cell r="G3">
            <v>47</v>
          </cell>
          <cell r="H3">
            <v>47</v>
          </cell>
          <cell r="I3">
            <v>47</v>
          </cell>
        </row>
        <row r="4">
          <cell r="D4">
            <v>47</v>
          </cell>
          <cell r="E4">
            <v>99</v>
          </cell>
          <cell r="G4">
            <v>75</v>
          </cell>
          <cell r="H4">
            <v>75</v>
          </cell>
          <cell r="I4">
            <v>58</v>
          </cell>
        </row>
        <row r="5">
          <cell r="D5">
            <v>58</v>
          </cell>
          <cell r="E5">
            <v>44</v>
          </cell>
          <cell r="G5">
            <v>96</v>
          </cell>
          <cell r="H5">
            <v>96</v>
          </cell>
          <cell r="I5">
            <v>88</v>
          </cell>
        </row>
        <row r="6">
          <cell r="D6">
            <v>77</v>
          </cell>
          <cell r="E6">
            <v>55</v>
          </cell>
          <cell r="G6">
            <v>68</v>
          </cell>
          <cell r="H6">
            <v>68</v>
          </cell>
          <cell r="I6">
            <v>47</v>
          </cell>
        </row>
        <row r="7">
          <cell r="D7">
            <v>95</v>
          </cell>
          <cell r="E7">
            <v>65</v>
          </cell>
          <cell r="G7">
            <v>77</v>
          </cell>
          <cell r="H7">
            <v>77</v>
          </cell>
          <cell r="I7">
            <v>75</v>
          </cell>
        </row>
        <row r="8">
          <cell r="D8">
            <v>66</v>
          </cell>
          <cell r="E8">
            <v>88</v>
          </cell>
          <cell r="G8">
            <v>97</v>
          </cell>
          <cell r="H8">
            <v>97</v>
          </cell>
          <cell r="I8">
            <v>96</v>
          </cell>
        </row>
        <row r="9">
          <cell r="D9">
            <v>58</v>
          </cell>
          <cell r="E9">
            <v>88</v>
          </cell>
          <cell r="G9">
            <v>88</v>
          </cell>
          <cell r="H9">
            <v>48</v>
          </cell>
          <cell r="I9">
            <v>55</v>
          </cell>
        </row>
        <row r="10">
          <cell r="D10">
            <v>78</v>
          </cell>
          <cell r="E10">
            <v>47</v>
          </cell>
          <cell r="G10">
            <v>47</v>
          </cell>
          <cell r="H10">
            <v>25</v>
          </cell>
          <cell r="I10">
            <v>95</v>
          </cell>
        </row>
        <row r="11">
          <cell r="D11">
            <v>48</v>
          </cell>
          <cell r="E11">
            <v>75</v>
          </cell>
          <cell r="G11">
            <v>58</v>
          </cell>
          <cell r="H11">
            <v>99</v>
          </cell>
          <cell r="I11">
            <v>66</v>
          </cell>
        </row>
        <row r="12">
          <cell r="D12">
            <v>25</v>
          </cell>
          <cell r="E12">
            <v>96</v>
          </cell>
          <cell r="G12">
            <v>88</v>
          </cell>
          <cell r="H12">
            <v>68</v>
          </cell>
          <cell r="I12">
            <v>58</v>
          </cell>
        </row>
        <row r="13">
          <cell r="D13">
            <v>99</v>
          </cell>
          <cell r="E13">
            <v>68</v>
          </cell>
          <cell r="G13">
            <v>47</v>
          </cell>
          <cell r="H13">
            <v>27</v>
          </cell>
          <cell r="I13">
            <v>78</v>
          </cell>
        </row>
        <row r="14">
          <cell r="D14">
            <v>68</v>
          </cell>
          <cell r="E14">
            <v>77</v>
          </cell>
          <cell r="G14">
            <v>75</v>
          </cell>
          <cell r="H14">
            <v>99</v>
          </cell>
          <cell r="I14">
            <v>48</v>
          </cell>
        </row>
        <row r="15">
          <cell r="D15">
            <v>27</v>
          </cell>
          <cell r="E15">
            <v>97</v>
          </cell>
          <cell r="G15">
            <v>96</v>
          </cell>
          <cell r="H15">
            <v>68</v>
          </cell>
          <cell r="I15">
            <v>25</v>
          </cell>
        </row>
        <row r="16">
          <cell r="D16">
            <v>22</v>
          </cell>
          <cell r="E16">
            <v>55</v>
          </cell>
          <cell r="G16">
            <v>55</v>
          </cell>
          <cell r="H16">
            <v>55</v>
          </cell>
          <cell r="I16">
            <v>99</v>
          </cell>
        </row>
        <row r="17">
          <cell r="D17">
            <v>96</v>
          </cell>
          <cell r="E17">
            <v>95</v>
          </cell>
          <cell r="G17">
            <v>95</v>
          </cell>
          <cell r="H17">
            <v>88</v>
          </cell>
          <cell r="I17">
            <v>68</v>
          </cell>
        </row>
        <row r="18">
          <cell r="D18">
            <v>68</v>
          </cell>
          <cell r="E18">
            <v>66</v>
          </cell>
          <cell r="G18">
            <v>66</v>
          </cell>
          <cell r="H18">
            <v>44</v>
          </cell>
          <cell r="I18">
            <v>27</v>
          </cell>
        </row>
        <row r="19">
          <cell r="D19">
            <v>77</v>
          </cell>
          <cell r="E19">
            <v>58</v>
          </cell>
          <cell r="G19">
            <v>58</v>
          </cell>
          <cell r="H19">
            <v>44</v>
          </cell>
          <cell r="I19">
            <v>88</v>
          </cell>
        </row>
        <row r="20">
          <cell r="D20">
            <v>97</v>
          </cell>
          <cell r="E20">
            <v>78</v>
          </cell>
          <cell r="G20">
            <v>78</v>
          </cell>
          <cell r="H20">
            <v>55</v>
          </cell>
          <cell r="I20">
            <v>99</v>
          </cell>
        </row>
        <row r="21">
          <cell r="D21">
            <v>88</v>
          </cell>
          <cell r="E21">
            <v>48</v>
          </cell>
          <cell r="G21">
            <v>48</v>
          </cell>
          <cell r="H21">
            <v>65</v>
          </cell>
          <cell r="I21">
            <v>44</v>
          </cell>
        </row>
        <row r="22">
          <cell r="D22">
            <v>47</v>
          </cell>
          <cell r="E22">
            <v>25</v>
          </cell>
          <cell r="G22">
            <v>25</v>
          </cell>
          <cell r="H22">
            <v>88</v>
          </cell>
          <cell r="I22">
            <v>77</v>
          </cell>
        </row>
        <row r="23">
          <cell r="D23">
            <v>58</v>
          </cell>
          <cell r="E23">
            <v>99</v>
          </cell>
          <cell r="G23">
            <v>99</v>
          </cell>
          <cell r="H23">
            <v>88</v>
          </cell>
          <cell r="I23">
            <v>97</v>
          </cell>
        </row>
        <row r="24">
          <cell r="D24">
            <v>88</v>
          </cell>
          <cell r="E24">
            <v>68</v>
          </cell>
          <cell r="G24">
            <v>68</v>
          </cell>
          <cell r="H24">
            <v>47</v>
          </cell>
          <cell r="I24">
            <v>88</v>
          </cell>
        </row>
        <row r="25">
          <cell r="D25">
            <v>47</v>
          </cell>
          <cell r="E25">
            <v>27</v>
          </cell>
          <cell r="G25">
            <v>27</v>
          </cell>
          <cell r="H25">
            <v>75</v>
          </cell>
          <cell r="I25">
            <v>47</v>
          </cell>
        </row>
        <row r="26">
          <cell r="D26">
            <v>75</v>
          </cell>
          <cell r="E26">
            <v>96</v>
          </cell>
          <cell r="G26">
            <v>88</v>
          </cell>
          <cell r="H26">
            <v>96</v>
          </cell>
          <cell r="I26">
            <v>58</v>
          </cell>
        </row>
        <row r="27">
          <cell r="D27">
            <v>96</v>
          </cell>
          <cell r="E27">
            <v>68</v>
          </cell>
          <cell r="G27">
            <v>99</v>
          </cell>
          <cell r="H27">
            <v>68</v>
          </cell>
          <cell r="I27">
            <v>88</v>
          </cell>
        </row>
        <row r="28">
          <cell r="D28">
            <v>97</v>
          </cell>
          <cell r="E28">
            <v>77</v>
          </cell>
          <cell r="G28">
            <v>44</v>
          </cell>
          <cell r="H28">
            <v>77</v>
          </cell>
          <cell r="I28">
            <v>58</v>
          </cell>
        </row>
        <row r="29">
          <cell r="D29">
            <v>68</v>
          </cell>
          <cell r="E29">
            <v>97</v>
          </cell>
          <cell r="G29">
            <v>55</v>
          </cell>
          <cell r="H29">
            <v>97</v>
          </cell>
          <cell r="I29">
            <v>78</v>
          </cell>
        </row>
        <row r="30">
          <cell r="D30">
            <v>77</v>
          </cell>
          <cell r="E30">
            <v>88</v>
          </cell>
          <cell r="G30">
            <v>65</v>
          </cell>
          <cell r="H30">
            <v>68</v>
          </cell>
          <cell r="I30">
            <v>48</v>
          </cell>
        </row>
        <row r="31">
          <cell r="D31">
            <v>97</v>
          </cell>
          <cell r="E31">
            <v>47</v>
          </cell>
          <cell r="G31">
            <v>88</v>
          </cell>
          <cell r="H31">
            <v>77</v>
          </cell>
          <cell r="I31">
            <v>25</v>
          </cell>
        </row>
        <row r="32">
          <cell r="D32">
            <v>88</v>
          </cell>
          <cell r="E32">
            <v>58</v>
          </cell>
          <cell r="G32">
            <v>88</v>
          </cell>
          <cell r="H32">
            <v>97</v>
          </cell>
          <cell r="I32">
            <v>99</v>
          </cell>
        </row>
        <row r="33">
          <cell r="D33">
            <v>47</v>
          </cell>
          <cell r="E33">
            <v>88</v>
          </cell>
          <cell r="G33">
            <v>47</v>
          </cell>
          <cell r="H33">
            <v>88</v>
          </cell>
          <cell r="I33">
            <v>68</v>
          </cell>
        </row>
        <row r="34">
          <cell r="D34">
            <v>58</v>
          </cell>
          <cell r="E34">
            <v>47</v>
          </cell>
          <cell r="G34">
            <v>75</v>
          </cell>
          <cell r="H34">
            <v>47</v>
          </cell>
          <cell r="I34">
            <v>27</v>
          </cell>
        </row>
        <row r="35">
          <cell r="D35">
            <v>88</v>
          </cell>
          <cell r="E35">
            <v>75</v>
          </cell>
          <cell r="G35">
            <v>96</v>
          </cell>
          <cell r="H35">
            <v>58</v>
          </cell>
          <cell r="I35">
            <v>96</v>
          </cell>
        </row>
        <row r="36">
          <cell r="D36">
            <v>47</v>
          </cell>
          <cell r="E36">
            <v>96</v>
          </cell>
          <cell r="G36">
            <v>68</v>
          </cell>
          <cell r="H36">
            <v>88</v>
          </cell>
          <cell r="I36">
            <v>68</v>
          </cell>
        </row>
        <row r="37">
          <cell r="D37">
            <v>75</v>
          </cell>
          <cell r="E37">
            <v>88</v>
          </cell>
          <cell r="G37">
            <v>77</v>
          </cell>
          <cell r="H37">
            <v>47</v>
          </cell>
          <cell r="I37">
            <v>77</v>
          </cell>
        </row>
        <row r="38">
          <cell r="D38">
            <v>96</v>
          </cell>
          <cell r="E38">
            <v>99</v>
          </cell>
          <cell r="G38">
            <v>97</v>
          </cell>
          <cell r="H38">
            <v>75</v>
          </cell>
          <cell r="I38">
            <v>97</v>
          </cell>
        </row>
        <row r="39">
          <cell r="D39">
            <v>96</v>
          </cell>
          <cell r="E39">
            <v>44</v>
          </cell>
          <cell r="G39">
            <v>75</v>
          </cell>
          <cell r="H39">
            <v>96</v>
          </cell>
          <cell r="I39">
            <v>88</v>
          </cell>
        </row>
        <row r="40">
          <cell r="D40">
            <v>68</v>
          </cell>
          <cell r="E40">
            <v>55</v>
          </cell>
          <cell r="G40">
            <v>88</v>
          </cell>
          <cell r="H40">
            <v>78</v>
          </cell>
          <cell r="I40">
            <v>47</v>
          </cell>
        </row>
        <row r="41">
          <cell r="D41">
            <v>77</v>
          </cell>
          <cell r="E41">
            <v>65</v>
          </cell>
          <cell r="G41">
            <v>99</v>
          </cell>
          <cell r="H41">
            <v>88</v>
          </cell>
          <cell r="I41">
            <v>58</v>
          </cell>
        </row>
        <row r="42">
          <cell r="D42">
            <v>97</v>
          </cell>
          <cell r="E42">
            <v>88</v>
          </cell>
          <cell r="G42">
            <v>44</v>
          </cell>
          <cell r="H42">
            <v>95</v>
          </cell>
          <cell r="I42">
            <v>88</v>
          </cell>
        </row>
        <row r="43">
          <cell r="D43">
            <v>88</v>
          </cell>
          <cell r="E43">
            <v>88</v>
          </cell>
          <cell r="G43">
            <v>55</v>
          </cell>
          <cell r="H43">
            <v>66</v>
          </cell>
          <cell r="I43">
            <v>47</v>
          </cell>
        </row>
        <row r="44">
          <cell r="D44">
            <v>47</v>
          </cell>
          <cell r="E44">
            <v>47</v>
          </cell>
          <cell r="G44">
            <v>65</v>
          </cell>
          <cell r="H44">
            <v>58</v>
          </cell>
          <cell r="I44">
            <v>75</v>
          </cell>
        </row>
        <row r="45">
          <cell r="D45">
            <v>58</v>
          </cell>
          <cell r="E45">
            <v>75</v>
          </cell>
          <cell r="G45">
            <v>88</v>
          </cell>
          <cell r="H45">
            <v>78</v>
          </cell>
          <cell r="I45">
            <v>96</v>
          </cell>
        </row>
        <row r="46">
          <cell r="D46">
            <v>88</v>
          </cell>
          <cell r="E46">
            <v>96</v>
          </cell>
          <cell r="G46">
            <v>88</v>
          </cell>
          <cell r="H46">
            <v>48</v>
          </cell>
          <cell r="I46">
            <v>88</v>
          </cell>
        </row>
        <row r="47">
          <cell r="D47">
            <v>47</v>
          </cell>
          <cell r="E47">
            <v>68</v>
          </cell>
          <cell r="G47">
            <v>47</v>
          </cell>
          <cell r="H47">
            <v>25</v>
          </cell>
          <cell r="I47">
            <v>99</v>
          </cell>
        </row>
        <row r="48">
          <cell r="D48">
            <v>75</v>
          </cell>
          <cell r="E48">
            <v>77</v>
          </cell>
          <cell r="G48">
            <v>75</v>
          </cell>
          <cell r="H48">
            <v>99</v>
          </cell>
          <cell r="I48">
            <v>44</v>
          </cell>
        </row>
        <row r="49">
          <cell r="D49">
            <v>96</v>
          </cell>
          <cell r="E49">
            <v>97</v>
          </cell>
          <cell r="G49">
            <v>96</v>
          </cell>
          <cell r="H49">
            <v>68</v>
          </cell>
          <cell r="I49">
            <v>55</v>
          </cell>
        </row>
        <row r="50">
          <cell r="D50">
            <v>77</v>
          </cell>
          <cell r="E50">
            <v>55</v>
          </cell>
          <cell r="G50">
            <v>68</v>
          </cell>
          <cell r="H50">
            <v>27</v>
          </cell>
          <cell r="I50">
            <v>65</v>
          </cell>
        </row>
        <row r="51">
          <cell r="D51">
            <v>78</v>
          </cell>
          <cell r="E51">
            <v>48</v>
          </cell>
          <cell r="G51">
            <v>77</v>
          </cell>
          <cell r="H51">
            <v>77</v>
          </cell>
          <cell r="I51">
            <v>88</v>
          </cell>
        </row>
        <row r="52">
          <cell r="D52" t="str">
            <v>TOTAL</v>
          </cell>
          <cell r="E52" t="str">
            <v>TOTAL</v>
          </cell>
          <cell r="G52" t="str">
            <v>TOTAL</v>
          </cell>
          <cell r="H52" t="str">
            <v>TOTAL</v>
          </cell>
          <cell r="I52" t="str">
            <v>TOTAL</v>
          </cell>
        </row>
        <row r="53">
          <cell r="D53">
            <v>3568</v>
          </cell>
          <cell r="E53">
            <v>3578</v>
          </cell>
          <cell r="G53">
            <v>3575</v>
          </cell>
          <cell r="H53">
            <v>3474</v>
          </cell>
          <cell r="I53">
            <v>3483</v>
          </cell>
        </row>
        <row r="59">
          <cell r="D59">
            <v>99</v>
          </cell>
          <cell r="E59">
            <v>99</v>
          </cell>
          <cell r="G59">
            <v>99</v>
          </cell>
          <cell r="H59">
            <v>99</v>
          </cell>
          <cell r="I59">
            <v>99</v>
          </cell>
        </row>
        <row r="60">
          <cell r="D60">
            <v>22</v>
          </cell>
          <cell r="E60">
            <v>25</v>
          </cell>
          <cell r="G60">
            <v>25</v>
          </cell>
          <cell r="H60">
            <v>25</v>
          </cell>
          <cell r="I60">
            <v>25</v>
          </cell>
        </row>
        <row r="61">
          <cell r="D61">
            <v>71.36</v>
          </cell>
          <cell r="E61">
            <v>71.56</v>
          </cell>
          <cell r="G61">
            <v>71.5</v>
          </cell>
          <cell r="H61">
            <v>69.48</v>
          </cell>
          <cell r="I61">
            <v>69.66</v>
          </cell>
        </row>
      </sheetData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3"/>
      <sheetName val="Sheet2"/>
    </sheetNames>
    <sheetDataSet>
      <sheetData sheetId="0" refreshError="1"/>
      <sheetData sheetId="1" refreshError="1"/>
      <sheetData sheetId="2">
        <row r="1">
          <cell r="D1" t="str">
            <v>basic salary</v>
          </cell>
          <cell r="E1" t="str">
            <v>da</v>
          </cell>
        </row>
        <row r="2">
          <cell r="D2">
            <v>30000</v>
          </cell>
          <cell r="E2">
            <v>75</v>
          </cell>
        </row>
        <row r="3">
          <cell r="D3">
            <v>31000</v>
          </cell>
          <cell r="E3">
            <v>77.5</v>
          </cell>
        </row>
        <row r="4">
          <cell r="D4">
            <v>32000</v>
          </cell>
          <cell r="E4">
            <v>80</v>
          </cell>
        </row>
        <row r="5">
          <cell r="D5">
            <v>33000</v>
          </cell>
          <cell r="E5">
            <v>82.5</v>
          </cell>
        </row>
        <row r="6">
          <cell r="D6">
            <v>34000</v>
          </cell>
          <cell r="E6">
            <v>85</v>
          </cell>
        </row>
        <row r="7">
          <cell r="D7">
            <v>35000</v>
          </cell>
          <cell r="E7">
            <v>87.5</v>
          </cell>
        </row>
        <row r="8">
          <cell r="D8">
            <v>36000</v>
          </cell>
          <cell r="E8">
            <v>90</v>
          </cell>
        </row>
        <row r="9">
          <cell r="D9">
            <v>37000</v>
          </cell>
          <cell r="E9">
            <v>92.5</v>
          </cell>
        </row>
        <row r="10">
          <cell r="D10">
            <v>38000</v>
          </cell>
          <cell r="E10">
            <v>95</v>
          </cell>
        </row>
        <row r="11">
          <cell r="D11">
            <v>39000</v>
          </cell>
          <cell r="E11">
            <v>97.5</v>
          </cell>
        </row>
        <row r="12">
          <cell r="D12">
            <v>40000</v>
          </cell>
          <cell r="E12">
            <v>100</v>
          </cell>
        </row>
        <row r="13">
          <cell r="D13">
            <v>41000</v>
          </cell>
          <cell r="E13">
            <v>102.5</v>
          </cell>
        </row>
        <row r="14">
          <cell r="D14">
            <v>42000</v>
          </cell>
          <cell r="E14">
            <v>105</v>
          </cell>
        </row>
        <row r="15">
          <cell r="D15">
            <v>43000</v>
          </cell>
          <cell r="E15">
            <v>107.5</v>
          </cell>
        </row>
        <row r="16">
          <cell r="D16">
            <v>44000</v>
          </cell>
          <cell r="E16">
            <v>110</v>
          </cell>
        </row>
        <row r="17">
          <cell r="D17">
            <v>45000</v>
          </cell>
          <cell r="E17">
            <v>112.5</v>
          </cell>
        </row>
        <row r="18">
          <cell r="D18">
            <v>46000</v>
          </cell>
          <cell r="E18">
            <v>115</v>
          </cell>
        </row>
        <row r="19">
          <cell r="D19">
            <v>47000</v>
          </cell>
          <cell r="E19">
            <v>117.5</v>
          </cell>
        </row>
        <row r="20">
          <cell r="D20">
            <v>68000</v>
          </cell>
          <cell r="E20">
            <v>238</v>
          </cell>
        </row>
        <row r="21">
          <cell r="D21" t="str">
            <v>TOTAL</v>
          </cell>
        </row>
        <row r="22">
          <cell r="D22">
            <v>761000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1B61EC-3EA8-430A-9E0B-8909791915DB}" name="Table14" displayName="Table14" ref="A1:M58" headerRowDxfId="34" dataDxfId="33">
  <autoFilter ref="A1:M58" xr:uid="{E21B61EC-3EA8-430A-9E0B-8909791915DB}"/>
  <tableColumns count="13">
    <tableColumn id="1" xr3:uid="{44B9D1CB-04BD-4F48-9307-5DA397415529}" name="NAME" totalsRowLabel="Total"/>
    <tableColumn id="2" xr3:uid="{9A09745D-2805-435C-8FCE-20A22D57364F}" name="ROLL"/>
    <tableColumn id="3" xr3:uid="{7E9BAF45-D20C-4E5C-91AA-E24C914EF78C}" name="ADDRESS"/>
    <tableColumn id="4" xr3:uid="{CB1969E2-65BD-48B5-83DE-93C1F5ABA064}" name="DSA" dataDxfId="32" totalsRowDxfId="31"/>
    <tableColumn id="5" xr3:uid="{2EB2B1F6-F6BD-4B11-9D69-1E9B817015F1}" name="PYTHON" dataDxfId="30" totalsRowDxfId="29"/>
    <tableColumn id="13" xr3:uid="{F26C3BEB-6E49-4013-B666-79D236221E50}" name="BABHU" dataDxfId="28" totalsRowDxfId="27"/>
    <tableColumn id="6" xr3:uid="{0BE57BBA-B976-4E45-AA6C-487981DD2DF0}" name="PROBABLITY" dataDxfId="26" totalsRowDxfId="25"/>
    <tableColumn id="7" xr3:uid="{D31CF4FE-BF2A-49AC-9283-29C0D8528DA9}" name="DATA SCIENCE" dataDxfId="24" totalsRowDxfId="23"/>
    <tableColumn id="8" xr3:uid="{502B8E9D-A408-4DFD-B3A8-BFF6319CEB36}" name="PADA" dataDxfId="22" totalsRowDxfId="21"/>
    <tableColumn id="9" xr3:uid="{401C9E38-5C9B-49C9-92A1-0964B71D9A77}" name="TOTAL" dataDxfId="20" totalsRowDxfId="19"/>
    <tableColumn id="10" xr3:uid="{5FACB014-B9B3-49EA-B524-9BD935443F83}" name="MAX" dataDxfId="18" totalsRowDxfId="17"/>
    <tableColumn id="11" xr3:uid="{62820754-1DC0-43DA-87A0-BD2310238CB0}" name="MIN" dataDxfId="16" totalsRowDxfId="15"/>
    <tableColumn id="12" xr3:uid="{24C84F41-2574-478A-A6E3-9F5365E8FD29}" name="AVERAGE" totalsRowFunction="sum" dataDxfId="14" totalsRowDxfId="13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D6C4C5-D339-4878-AD53-A6E972775242}" name="Table2" displayName="Table2" ref="A1:E9" totalsRowShown="0" headerRowDxfId="12" headerRowBorderDxfId="11" tableBorderDxfId="10" totalsRowBorderDxfId="9">
  <autoFilter ref="A1:E9" xr:uid="{46D6C4C5-D339-4878-AD53-A6E972775242}"/>
  <tableColumns count="5">
    <tableColumn id="1" xr3:uid="{24480665-BC2A-4824-92A5-215C4986F8CB}" name="VARIABLES" dataDxfId="8"/>
    <tableColumn id="2" xr3:uid="{8F263273-6088-4ED8-94E5-7A6B1D855CEC}" name="DEVIATION (D)(X1-X)" dataDxfId="7"/>
    <tableColumn id="3" xr3:uid="{C2087738-D88D-4C64-B781-4CC2C63AC77A}" name="D^2" dataDxfId="6"/>
    <tableColumn id="4" xr3:uid="{1EA6E4F7-6F85-4704-A65E-D2619CB7FD4A}" name="D^4" dataDxfId="5"/>
    <tableColumn id="5" xr3:uid="{367CD854-E6C8-4B19-867C-26DDB8DE06BB}" name="Column1" dataDxfId="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64F08B-8546-46DD-BBBE-875AA064CD32}" name="Table1" displayName="Table1" ref="A1:B6" totalsRowShown="0">
  <autoFilter ref="A1:B6" xr:uid="{5A64F08B-8546-46DD-BBBE-875AA064CD32}"/>
  <tableColumns count="2">
    <tableColumn id="1" xr3:uid="{B907F59C-EE92-453C-8910-D86837A08998}" name="STUDY"/>
    <tableColumn id="2" xr3:uid="{D8994221-5F3A-4BD5-9E8C-8E34D0507E2B}" name="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..\..\MUSIC\%5biSongs.info%5d%2001%20-%20Boss%20Party.mp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Documents/Nellore_city_(Andhra_Pradesh_-_India)_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64A7-4DD9-4858-AED3-B73421F6C450}">
  <dimension ref="A1:Q78"/>
  <sheetViews>
    <sheetView zoomScale="68" zoomScaleNormal="68" workbookViewId="0">
      <selection activeCell="Y30" sqref="Y30"/>
    </sheetView>
  </sheetViews>
  <sheetFormatPr defaultRowHeight="14.4" x14ac:dyDescent="0.3"/>
  <sheetData>
    <row r="1" spans="1:15" x14ac:dyDescent="0.3">
      <c r="A1" s="35" t="s">
        <v>44</v>
      </c>
      <c r="B1" s="35" t="s">
        <v>130</v>
      </c>
      <c r="C1" s="35" t="s">
        <v>131</v>
      </c>
      <c r="D1" s="35" t="s">
        <v>132</v>
      </c>
      <c r="E1" s="35" t="s">
        <v>133</v>
      </c>
      <c r="F1" s="35" t="s">
        <v>134</v>
      </c>
      <c r="G1" s="35" t="s">
        <v>135</v>
      </c>
      <c r="H1" s="35" t="s">
        <v>136</v>
      </c>
      <c r="I1" s="35" t="s">
        <v>137</v>
      </c>
      <c r="J1" s="35" t="s">
        <v>3</v>
      </c>
      <c r="K1" s="35" t="s">
        <v>115</v>
      </c>
      <c r="L1" s="35" t="s">
        <v>116</v>
      </c>
      <c r="M1" s="35" t="s">
        <v>31</v>
      </c>
    </row>
    <row r="2" spans="1:15" x14ac:dyDescent="0.3">
      <c r="A2" s="28" t="s">
        <v>138</v>
      </c>
      <c r="B2" s="28">
        <v>1</v>
      </c>
      <c r="C2" s="28" t="s">
        <v>106</v>
      </c>
      <c r="D2" s="29">
        <v>45</v>
      </c>
      <c r="E2" s="28">
        <v>45</v>
      </c>
      <c r="F2" s="28">
        <v>88</v>
      </c>
      <c r="G2" s="28">
        <v>45</v>
      </c>
      <c r="H2" s="28">
        <v>45</v>
      </c>
      <c r="I2" s="28">
        <v>88</v>
      </c>
      <c r="J2" s="28">
        <f>SUM(D2:I2)</f>
        <v>356</v>
      </c>
      <c r="K2" s="28">
        <f>MAX(D2:I2)</f>
        <v>88</v>
      </c>
      <c r="L2" s="28">
        <f t="shared" ref="L2:L51" si="0">MIN(D2:I2)</f>
        <v>45</v>
      </c>
      <c r="M2" s="28">
        <f t="shared" ref="M2:M51" si="1">AVERAGE(D2:I2)</f>
        <v>59.333333333333336</v>
      </c>
      <c r="O2" t="e" cm="1">
        <f t="array" ref="O2">COUNTIF(DSA:PADA,99)</f>
        <v>#NAME?</v>
      </c>
    </row>
    <row r="3" spans="1:15" x14ac:dyDescent="0.3">
      <c r="A3" s="28" t="s">
        <v>45</v>
      </c>
      <c r="B3" s="28">
        <v>2</v>
      </c>
      <c r="C3" s="28" t="s">
        <v>46</v>
      </c>
      <c r="D3" s="29">
        <v>88</v>
      </c>
      <c r="E3" s="28">
        <v>88</v>
      </c>
      <c r="F3" s="28">
        <v>88</v>
      </c>
      <c r="G3" s="28">
        <v>47</v>
      </c>
      <c r="H3" s="28">
        <v>47</v>
      </c>
      <c r="I3" s="28">
        <v>47</v>
      </c>
      <c r="J3" s="28">
        <f t="shared" ref="J3:J33" si="2">SUM(D3:I3)</f>
        <v>405</v>
      </c>
      <c r="K3" s="28">
        <f t="shared" ref="K3:K51" si="3">MAX(D3:I3)</f>
        <v>88</v>
      </c>
      <c r="L3" s="28">
        <f t="shared" si="0"/>
        <v>47</v>
      </c>
      <c r="M3" s="28">
        <f t="shared" si="1"/>
        <v>67.5</v>
      </c>
      <c r="O3" t="s">
        <v>47</v>
      </c>
    </row>
    <row r="4" spans="1:15" x14ac:dyDescent="0.3">
      <c r="A4" s="28" t="s">
        <v>48</v>
      </c>
      <c r="B4" s="28">
        <v>3</v>
      </c>
      <c r="C4" s="28" t="s">
        <v>49</v>
      </c>
      <c r="D4" s="28">
        <v>47</v>
      </c>
      <c r="E4" s="28">
        <v>99</v>
      </c>
      <c r="F4" s="30">
        <v>47</v>
      </c>
      <c r="G4" s="28">
        <v>75</v>
      </c>
      <c r="H4" s="28">
        <v>75</v>
      </c>
      <c r="I4" s="28">
        <v>58</v>
      </c>
      <c r="J4" s="28">
        <f t="shared" si="2"/>
        <v>401</v>
      </c>
      <c r="K4" s="28">
        <f t="shared" si="3"/>
        <v>99</v>
      </c>
      <c r="L4" s="28">
        <f t="shared" si="0"/>
        <v>47</v>
      </c>
      <c r="M4" s="28">
        <f t="shared" si="1"/>
        <v>66.833333333333329</v>
      </c>
      <c r="O4">
        <f>COUNTIF(E2:E50,47)</f>
        <v>4</v>
      </c>
    </row>
    <row r="5" spans="1:15" x14ac:dyDescent="0.3">
      <c r="A5" s="31" t="s">
        <v>50</v>
      </c>
      <c r="B5" s="28">
        <v>4</v>
      </c>
      <c r="C5" s="28" t="s">
        <v>51</v>
      </c>
      <c r="D5" s="29">
        <v>58</v>
      </c>
      <c r="E5" s="28">
        <v>44</v>
      </c>
      <c r="F5" s="30">
        <v>75</v>
      </c>
      <c r="G5" s="28">
        <v>96</v>
      </c>
      <c r="H5" s="28">
        <v>96</v>
      </c>
      <c r="I5" s="28">
        <v>88</v>
      </c>
      <c r="J5" s="28">
        <f t="shared" si="2"/>
        <v>457</v>
      </c>
      <c r="K5" s="28">
        <f t="shared" si="3"/>
        <v>96</v>
      </c>
      <c r="L5" s="28">
        <f t="shared" si="0"/>
        <v>44</v>
      </c>
      <c r="M5" s="28">
        <f t="shared" si="1"/>
        <v>76.166666666666671</v>
      </c>
      <c r="O5" t="s">
        <v>52</v>
      </c>
    </row>
    <row r="6" spans="1:15" x14ac:dyDescent="0.3">
      <c r="A6" s="28" t="s">
        <v>53</v>
      </c>
      <c r="B6" s="28">
        <v>5</v>
      </c>
      <c r="C6" s="28" t="s">
        <v>54</v>
      </c>
      <c r="D6" s="28">
        <v>77</v>
      </c>
      <c r="E6" s="28">
        <v>55</v>
      </c>
      <c r="F6" s="30">
        <v>96</v>
      </c>
      <c r="G6" s="28">
        <v>68</v>
      </c>
      <c r="H6" s="28">
        <v>68</v>
      </c>
      <c r="I6" s="28">
        <v>47</v>
      </c>
      <c r="J6" s="28">
        <f t="shared" si="2"/>
        <v>411</v>
      </c>
      <c r="K6" s="28">
        <f t="shared" si="3"/>
        <v>96</v>
      </c>
      <c r="L6" s="28">
        <f t="shared" si="0"/>
        <v>47</v>
      </c>
      <c r="M6" s="28">
        <f t="shared" si="1"/>
        <v>68.5</v>
      </c>
    </row>
    <row r="7" spans="1:15" x14ac:dyDescent="0.3">
      <c r="A7" s="28" t="s">
        <v>55</v>
      </c>
      <c r="B7" s="28">
        <v>6</v>
      </c>
      <c r="C7" s="28" t="s">
        <v>56</v>
      </c>
      <c r="D7" s="28">
        <v>95</v>
      </c>
      <c r="E7" s="28">
        <v>65</v>
      </c>
      <c r="F7" s="30">
        <v>68</v>
      </c>
      <c r="G7" s="28">
        <v>77</v>
      </c>
      <c r="H7" s="28">
        <v>77</v>
      </c>
      <c r="I7" s="28">
        <v>75</v>
      </c>
      <c r="J7" s="28">
        <f t="shared" si="2"/>
        <v>457</v>
      </c>
      <c r="K7" s="28">
        <f t="shared" si="3"/>
        <v>95</v>
      </c>
      <c r="L7" s="28">
        <f t="shared" si="0"/>
        <v>65</v>
      </c>
      <c r="M7" s="28">
        <f t="shared" si="1"/>
        <v>76.166666666666671</v>
      </c>
    </row>
    <row r="8" spans="1:15" x14ac:dyDescent="0.3">
      <c r="A8" s="28" t="s">
        <v>57</v>
      </c>
      <c r="B8" s="28">
        <v>7</v>
      </c>
      <c r="C8" s="28" t="s">
        <v>58</v>
      </c>
      <c r="D8" s="29">
        <v>66</v>
      </c>
      <c r="E8" s="28">
        <v>88</v>
      </c>
      <c r="F8" s="30">
        <v>77</v>
      </c>
      <c r="G8" s="28">
        <v>97</v>
      </c>
      <c r="H8" s="28">
        <v>97</v>
      </c>
      <c r="I8" s="28">
        <v>96</v>
      </c>
      <c r="J8" s="28">
        <f t="shared" si="2"/>
        <v>521</v>
      </c>
      <c r="K8" s="28">
        <f t="shared" si="3"/>
        <v>97</v>
      </c>
      <c r="L8" s="28">
        <f t="shared" si="0"/>
        <v>66</v>
      </c>
      <c r="M8" s="28">
        <f t="shared" si="1"/>
        <v>86.833333333333329</v>
      </c>
    </row>
    <row r="9" spans="1:15" x14ac:dyDescent="0.3">
      <c r="A9" s="28" t="s">
        <v>59</v>
      </c>
      <c r="B9" s="28">
        <v>8</v>
      </c>
      <c r="C9" s="28" t="s">
        <v>60</v>
      </c>
      <c r="D9" s="28">
        <v>58</v>
      </c>
      <c r="E9" s="28">
        <v>88</v>
      </c>
      <c r="F9" s="30">
        <v>97</v>
      </c>
      <c r="G9" s="28">
        <v>88</v>
      </c>
      <c r="H9" s="28">
        <v>48</v>
      </c>
      <c r="I9" s="28">
        <v>55</v>
      </c>
      <c r="J9" s="28">
        <f t="shared" si="2"/>
        <v>434</v>
      </c>
      <c r="K9" s="28">
        <f t="shared" si="3"/>
        <v>97</v>
      </c>
      <c r="L9" s="28">
        <f t="shared" si="0"/>
        <v>48</v>
      </c>
      <c r="M9" s="28">
        <f t="shared" si="1"/>
        <v>72.333333333333329</v>
      </c>
    </row>
    <row r="10" spans="1:15" x14ac:dyDescent="0.3">
      <c r="A10" t="s">
        <v>61</v>
      </c>
      <c r="B10">
        <v>9</v>
      </c>
      <c r="C10" t="s">
        <v>62</v>
      </c>
      <c r="D10" s="30">
        <v>78</v>
      </c>
      <c r="E10" s="30">
        <v>47</v>
      </c>
      <c r="F10" s="30">
        <v>55</v>
      </c>
      <c r="G10" s="30">
        <v>47</v>
      </c>
      <c r="H10" s="30">
        <v>25</v>
      </c>
      <c r="I10" s="30">
        <v>95</v>
      </c>
      <c r="J10" s="2">
        <f t="shared" si="2"/>
        <v>347</v>
      </c>
      <c r="K10" s="32">
        <f t="shared" si="3"/>
        <v>95</v>
      </c>
      <c r="L10" s="32">
        <f t="shared" si="0"/>
        <v>25</v>
      </c>
      <c r="M10" s="32">
        <f t="shared" si="1"/>
        <v>57.833333333333336</v>
      </c>
    </row>
    <row r="11" spans="1:15" x14ac:dyDescent="0.3">
      <c r="A11" t="s">
        <v>63</v>
      </c>
      <c r="B11">
        <v>10</v>
      </c>
      <c r="C11" t="s">
        <v>64</v>
      </c>
      <c r="D11" s="30">
        <v>48</v>
      </c>
      <c r="E11" s="30">
        <v>75</v>
      </c>
      <c r="F11" s="30">
        <v>95</v>
      </c>
      <c r="G11" s="30">
        <v>58</v>
      </c>
      <c r="H11" s="30">
        <v>99</v>
      </c>
      <c r="I11" s="30">
        <v>66</v>
      </c>
      <c r="J11" s="2">
        <f t="shared" si="2"/>
        <v>441</v>
      </c>
      <c r="K11" s="32">
        <f t="shared" si="3"/>
        <v>99</v>
      </c>
      <c r="L11" s="32">
        <f t="shared" si="0"/>
        <v>48</v>
      </c>
      <c r="M11" s="32">
        <f t="shared" si="1"/>
        <v>73.5</v>
      </c>
    </row>
    <row r="12" spans="1:15" x14ac:dyDescent="0.3">
      <c r="A12" t="s">
        <v>65</v>
      </c>
      <c r="B12">
        <v>11</v>
      </c>
      <c r="C12" t="s">
        <v>66</v>
      </c>
      <c r="D12" s="30">
        <v>25</v>
      </c>
      <c r="E12" s="30">
        <v>96</v>
      </c>
      <c r="F12" s="30">
        <v>66</v>
      </c>
      <c r="G12" s="30">
        <v>88</v>
      </c>
      <c r="H12" s="30">
        <v>68</v>
      </c>
      <c r="I12" s="30">
        <v>58</v>
      </c>
      <c r="J12" s="2">
        <f t="shared" si="2"/>
        <v>401</v>
      </c>
      <c r="K12" s="32">
        <f t="shared" si="3"/>
        <v>96</v>
      </c>
      <c r="L12" s="32">
        <f t="shared" si="0"/>
        <v>25</v>
      </c>
      <c r="M12" s="32">
        <f t="shared" si="1"/>
        <v>66.833333333333329</v>
      </c>
    </row>
    <row r="13" spans="1:15" x14ac:dyDescent="0.3">
      <c r="A13" t="s">
        <v>67</v>
      </c>
      <c r="B13">
        <v>12</v>
      </c>
      <c r="C13" t="s">
        <v>68</v>
      </c>
      <c r="D13" s="30">
        <v>99</v>
      </c>
      <c r="E13" s="30">
        <v>68</v>
      </c>
      <c r="F13" s="30">
        <v>58</v>
      </c>
      <c r="G13" s="30">
        <v>47</v>
      </c>
      <c r="H13" s="30">
        <v>27</v>
      </c>
      <c r="I13" s="30">
        <v>78</v>
      </c>
      <c r="J13" s="2">
        <f t="shared" si="2"/>
        <v>377</v>
      </c>
      <c r="K13" s="32">
        <f t="shared" si="3"/>
        <v>99</v>
      </c>
      <c r="L13" s="32">
        <f t="shared" si="0"/>
        <v>27</v>
      </c>
      <c r="M13" s="32">
        <f t="shared" si="1"/>
        <v>62.833333333333336</v>
      </c>
    </row>
    <row r="14" spans="1:15" x14ac:dyDescent="0.3">
      <c r="A14" t="s">
        <v>69</v>
      </c>
      <c r="B14">
        <v>13</v>
      </c>
      <c r="C14" t="s">
        <v>70</v>
      </c>
      <c r="D14" s="30">
        <v>68</v>
      </c>
      <c r="E14" s="30">
        <v>77</v>
      </c>
      <c r="F14" s="30">
        <v>78</v>
      </c>
      <c r="G14" s="30">
        <v>75</v>
      </c>
      <c r="H14" s="30">
        <v>99</v>
      </c>
      <c r="I14" s="30">
        <v>48</v>
      </c>
      <c r="J14" s="2">
        <f t="shared" si="2"/>
        <v>445</v>
      </c>
      <c r="K14" s="32">
        <f t="shared" si="3"/>
        <v>99</v>
      </c>
      <c r="L14" s="32">
        <f t="shared" si="0"/>
        <v>48</v>
      </c>
      <c r="M14" s="32">
        <f t="shared" si="1"/>
        <v>74.166666666666671</v>
      </c>
    </row>
    <row r="15" spans="1:15" x14ac:dyDescent="0.3">
      <c r="A15" t="s">
        <v>71</v>
      </c>
      <c r="B15">
        <v>14</v>
      </c>
      <c r="C15" t="s">
        <v>72</v>
      </c>
      <c r="D15" s="33">
        <v>27</v>
      </c>
      <c r="E15" s="30">
        <v>97</v>
      </c>
      <c r="F15" s="30">
        <v>48</v>
      </c>
      <c r="G15" s="30">
        <v>96</v>
      </c>
      <c r="H15" s="30">
        <v>68</v>
      </c>
      <c r="I15" s="30">
        <v>25</v>
      </c>
      <c r="J15" s="2">
        <f t="shared" si="2"/>
        <v>361</v>
      </c>
      <c r="K15" s="32">
        <f t="shared" si="3"/>
        <v>97</v>
      </c>
      <c r="L15" s="32">
        <f t="shared" si="0"/>
        <v>25</v>
      </c>
      <c r="M15" s="32">
        <f t="shared" si="1"/>
        <v>60.166666666666664</v>
      </c>
    </row>
    <row r="16" spans="1:15" x14ac:dyDescent="0.3">
      <c r="A16" t="s">
        <v>73</v>
      </c>
      <c r="B16">
        <v>15</v>
      </c>
      <c r="C16" t="s">
        <v>74</v>
      </c>
      <c r="D16" s="33">
        <v>22</v>
      </c>
      <c r="E16" s="30">
        <v>55</v>
      </c>
      <c r="F16" s="30">
        <v>25</v>
      </c>
      <c r="G16" s="30">
        <v>55</v>
      </c>
      <c r="H16" s="30">
        <v>55</v>
      </c>
      <c r="I16" s="30">
        <v>99</v>
      </c>
      <c r="J16" s="2">
        <f t="shared" si="2"/>
        <v>311</v>
      </c>
      <c r="K16" s="32">
        <f t="shared" si="3"/>
        <v>99</v>
      </c>
      <c r="L16" s="32">
        <f t="shared" si="0"/>
        <v>22</v>
      </c>
      <c r="M16" s="32">
        <f t="shared" si="1"/>
        <v>51.833333333333336</v>
      </c>
    </row>
    <row r="17" spans="1:16" x14ac:dyDescent="0.3">
      <c r="A17" t="s">
        <v>75</v>
      </c>
      <c r="B17">
        <v>16</v>
      </c>
      <c r="C17" t="s">
        <v>76</v>
      </c>
      <c r="D17" s="33">
        <v>96</v>
      </c>
      <c r="E17" s="30">
        <v>95</v>
      </c>
      <c r="F17" s="30">
        <v>99</v>
      </c>
      <c r="G17" s="30">
        <v>95</v>
      </c>
      <c r="H17" s="30">
        <v>88</v>
      </c>
      <c r="I17" s="30">
        <v>68</v>
      </c>
      <c r="J17" s="2">
        <f t="shared" si="2"/>
        <v>541</v>
      </c>
      <c r="K17" s="32">
        <f t="shared" si="3"/>
        <v>99</v>
      </c>
      <c r="L17" s="32">
        <f t="shared" si="0"/>
        <v>68</v>
      </c>
      <c r="M17" s="32">
        <f t="shared" si="1"/>
        <v>90.166666666666671</v>
      </c>
    </row>
    <row r="18" spans="1:16" x14ac:dyDescent="0.3">
      <c r="A18" t="s">
        <v>77</v>
      </c>
      <c r="B18">
        <v>17</v>
      </c>
      <c r="C18" t="s">
        <v>78</v>
      </c>
      <c r="D18" s="33">
        <v>68</v>
      </c>
      <c r="E18" s="30">
        <v>66</v>
      </c>
      <c r="F18" s="30">
        <v>68</v>
      </c>
      <c r="G18" s="30">
        <v>66</v>
      </c>
      <c r="H18" s="30">
        <v>44</v>
      </c>
      <c r="I18" s="30">
        <v>27</v>
      </c>
      <c r="J18" s="2">
        <f t="shared" si="2"/>
        <v>339</v>
      </c>
      <c r="K18" s="32">
        <f t="shared" si="3"/>
        <v>68</v>
      </c>
      <c r="L18" s="32">
        <f t="shared" si="0"/>
        <v>27</v>
      </c>
      <c r="M18" s="32">
        <f t="shared" si="1"/>
        <v>56.5</v>
      </c>
    </row>
    <row r="19" spans="1:16" x14ac:dyDescent="0.3">
      <c r="A19" t="s">
        <v>79</v>
      </c>
      <c r="B19">
        <v>18</v>
      </c>
      <c r="C19" t="s">
        <v>80</v>
      </c>
      <c r="D19" s="33">
        <v>77</v>
      </c>
      <c r="E19" s="30">
        <v>58</v>
      </c>
      <c r="F19" s="30">
        <v>27</v>
      </c>
      <c r="G19" s="30">
        <v>58</v>
      </c>
      <c r="H19" s="30">
        <v>44</v>
      </c>
      <c r="I19" s="30">
        <v>88</v>
      </c>
      <c r="J19" s="2">
        <f t="shared" si="2"/>
        <v>352</v>
      </c>
      <c r="K19" s="32">
        <f t="shared" si="3"/>
        <v>88</v>
      </c>
      <c r="L19" s="32">
        <f t="shared" si="0"/>
        <v>27</v>
      </c>
      <c r="M19" s="32">
        <f t="shared" si="1"/>
        <v>58.666666666666664</v>
      </c>
    </row>
    <row r="20" spans="1:16" x14ac:dyDescent="0.3">
      <c r="A20" t="s">
        <v>81</v>
      </c>
      <c r="B20">
        <v>19</v>
      </c>
      <c r="C20" t="s">
        <v>82</v>
      </c>
      <c r="D20" s="33">
        <v>97</v>
      </c>
      <c r="E20" s="30">
        <v>78</v>
      </c>
      <c r="F20" s="30">
        <v>96</v>
      </c>
      <c r="G20" s="30">
        <v>78</v>
      </c>
      <c r="H20" s="30">
        <v>55</v>
      </c>
      <c r="I20" s="30">
        <v>99</v>
      </c>
      <c r="J20" s="2">
        <f t="shared" si="2"/>
        <v>503</v>
      </c>
      <c r="K20" s="32">
        <f t="shared" si="3"/>
        <v>99</v>
      </c>
      <c r="L20" s="32">
        <f t="shared" si="0"/>
        <v>55</v>
      </c>
      <c r="M20" s="32">
        <f t="shared" si="1"/>
        <v>83.833333333333329</v>
      </c>
    </row>
    <row r="21" spans="1:16" x14ac:dyDescent="0.3">
      <c r="A21" t="s">
        <v>83</v>
      </c>
      <c r="B21">
        <v>20</v>
      </c>
      <c r="C21" t="s">
        <v>84</v>
      </c>
      <c r="D21" s="33">
        <v>88</v>
      </c>
      <c r="E21" s="30">
        <v>48</v>
      </c>
      <c r="F21" s="28">
        <v>88</v>
      </c>
      <c r="G21" s="30">
        <v>48</v>
      </c>
      <c r="H21" s="30">
        <v>65</v>
      </c>
      <c r="I21" s="30">
        <v>44</v>
      </c>
      <c r="J21" s="2">
        <f t="shared" si="2"/>
        <v>381</v>
      </c>
      <c r="K21" s="32">
        <f t="shared" si="3"/>
        <v>88</v>
      </c>
      <c r="L21" s="32">
        <f t="shared" si="0"/>
        <v>44</v>
      </c>
      <c r="M21" s="32">
        <f t="shared" si="1"/>
        <v>63.5</v>
      </c>
    </row>
    <row r="22" spans="1:16" x14ac:dyDescent="0.3">
      <c r="A22" t="s">
        <v>85</v>
      </c>
      <c r="B22">
        <v>21</v>
      </c>
      <c r="C22" t="s">
        <v>86</v>
      </c>
      <c r="D22" s="33">
        <v>47</v>
      </c>
      <c r="E22" s="30">
        <v>25</v>
      </c>
      <c r="F22" s="28">
        <v>88</v>
      </c>
      <c r="G22" s="30">
        <v>25</v>
      </c>
      <c r="H22" s="30">
        <v>88</v>
      </c>
      <c r="I22" s="30">
        <v>77</v>
      </c>
      <c r="J22" s="2">
        <f t="shared" si="2"/>
        <v>350</v>
      </c>
      <c r="K22" s="32">
        <f t="shared" si="3"/>
        <v>88</v>
      </c>
      <c r="L22" s="32">
        <f t="shared" si="0"/>
        <v>25</v>
      </c>
      <c r="M22" s="32">
        <f t="shared" si="1"/>
        <v>58.333333333333336</v>
      </c>
    </row>
    <row r="23" spans="1:16" x14ac:dyDescent="0.3">
      <c r="A23" t="s">
        <v>87</v>
      </c>
      <c r="B23">
        <v>22</v>
      </c>
      <c r="C23" t="s">
        <v>88</v>
      </c>
      <c r="D23" s="33">
        <v>58</v>
      </c>
      <c r="E23" s="30">
        <v>99</v>
      </c>
      <c r="F23" s="30">
        <v>47</v>
      </c>
      <c r="G23" s="30">
        <v>99</v>
      </c>
      <c r="H23" s="30">
        <v>88</v>
      </c>
      <c r="I23" s="30">
        <v>97</v>
      </c>
      <c r="J23" s="2">
        <f t="shared" si="2"/>
        <v>488</v>
      </c>
      <c r="K23" s="32">
        <f t="shared" si="3"/>
        <v>99</v>
      </c>
      <c r="L23" s="32">
        <f t="shared" si="0"/>
        <v>47</v>
      </c>
      <c r="M23" s="32">
        <f t="shared" si="1"/>
        <v>81.333333333333329</v>
      </c>
    </row>
    <row r="24" spans="1:16" x14ac:dyDescent="0.3">
      <c r="A24" t="s">
        <v>89</v>
      </c>
      <c r="B24">
        <v>23</v>
      </c>
      <c r="C24" t="s">
        <v>90</v>
      </c>
      <c r="D24" s="33">
        <v>88</v>
      </c>
      <c r="E24" s="30">
        <v>68</v>
      </c>
      <c r="F24" s="30">
        <v>75</v>
      </c>
      <c r="G24" s="30">
        <v>68</v>
      </c>
      <c r="H24" s="30">
        <v>47</v>
      </c>
      <c r="I24" s="30">
        <v>88</v>
      </c>
      <c r="J24" s="2">
        <f t="shared" si="2"/>
        <v>434</v>
      </c>
      <c r="K24" s="32">
        <f t="shared" si="3"/>
        <v>88</v>
      </c>
      <c r="L24" s="32">
        <f t="shared" si="0"/>
        <v>47</v>
      </c>
      <c r="M24" s="32">
        <f t="shared" si="1"/>
        <v>72.333333333333329</v>
      </c>
    </row>
    <row r="25" spans="1:16" x14ac:dyDescent="0.3">
      <c r="A25" t="s">
        <v>91</v>
      </c>
      <c r="B25">
        <v>24</v>
      </c>
      <c r="C25" t="s">
        <v>92</v>
      </c>
      <c r="D25" s="33">
        <v>47</v>
      </c>
      <c r="E25" s="30">
        <v>27</v>
      </c>
      <c r="F25" s="30">
        <v>96</v>
      </c>
      <c r="G25" s="30">
        <v>27</v>
      </c>
      <c r="H25" s="30">
        <v>75</v>
      </c>
      <c r="I25" s="30">
        <v>47</v>
      </c>
      <c r="J25" s="2">
        <f t="shared" si="2"/>
        <v>319</v>
      </c>
      <c r="K25" s="32">
        <f t="shared" si="3"/>
        <v>96</v>
      </c>
      <c r="L25" s="32">
        <f t="shared" si="0"/>
        <v>27</v>
      </c>
      <c r="M25" s="32">
        <f t="shared" si="1"/>
        <v>53.166666666666664</v>
      </c>
    </row>
    <row r="26" spans="1:16" x14ac:dyDescent="0.3">
      <c r="A26" t="s">
        <v>93</v>
      </c>
      <c r="B26">
        <v>25</v>
      </c>
      <c r="C26" t="s">
        <v>94</v>
      </c>
      <c r="D26" s="30">
        <v>75</v>
      </c>
      <c r="E26" s="30">
        <v>96</v>
      </c>
      <c r="F26" s="30">
        <v>68</v>
      </c>
      <c r="G26" s="30">
        <v>88</v>
      </c>
      <c r="H26" s="30">
        <v>96</v>
      </c>
      <c r="I26" s="30">
        <v>58</v>
      </c>
      <c r="J26" s="2">
        <f t="shared" si="2"/>
        <v>481</v>
      </c>
      <c r="K26" s="32">
        <f t="shared" si="3"/>
        <v>96</v>
      </c>
      <c r="L26" s="32">
        <f t="shared" si="0"/>
        <v>58</v>
      </c>
      <c r="M26" s="32">
        <f t="shared" si="1"/>
        <v>80.166666666666671</v>
      </c>
      <c r="O26">
        <f>COUNTIF(F2:F38,47)</f>
        <v>2</v>
      </c>
    </row>
    <row r="27" spans="1:16" x14ac:dyDescent="0.3">
      <c r="A27" t="s">
        <v>95</v>
      </c>
      <c r="B27">
        <v>26</v>
      </c>
      <c r="C27" t="s">
        <v>96</v>
      </c>
      <c r="D27" s="30">
        <v>96</v>
      </c>
      <c r="E27" s="30">
        <v>68</v>
      </c>
      <c r="F27" s="30">
        <v>77</v>
      </c>
      <c r="G27" s="30">
        <v>99</v>
      </c>
      <c r="H27" s="30">
        <v>68</v>
      </c>
      <c r="I27" s="30">
        <v>88</v>
      </c>
      <c r="J27" s="2">
        <f t="shared" si="2"/>
        <v>496</v>
      </c>
      <c r="K27" s="32">
        <f t="shared" si="3"/>
        <v>99</v>
      </c>
      <c r="L27" s="32">
        <f t="shared" si="0"/>
        <v>68</v>
      </c>
      <c r="M27" s="32">
        <f t="shared" si="1"/>
        <v>82.666666666666671</v>
      </c>
    </row>
    <row r="28" spans="1:16" x14ac:dyDescent="0.3">
      <c r="A28" t="s">
        <v>97</v>
      </c>
      <c r="B28">
        <v>27</v>
      </c>
      <c r="C28" t="s">
        <v>98</v>
      </c>
      <c r="D28" s="30">
        <v>97</v>
      </c>
      <c r="E28" s="30">
        <v>77</v>
      </c>
      <c r="F28" s="30">
        <v>97</v>
      </c>
      <c r="G28" s="30">
        <v>44</v>
      </c>
      <c r="H28" s="30">
        <v>77</v>
      </c>
      <c r="I28" s="30">
        <v>58</v>
      </c>
      <c r="J28" s="2">
        <f t="shared" si="2"/>
        <v>450</v>
      </c>
      <c r="K28" s="32">
        <f t="shared" si="3"/>
        <v>97</v>
      </c>
      <c r="L28" s="32">
        <f t="shared" si="0"/>
        <v>44</v>
      </c>
      <c r="M28" s="32">
        <f t="shared" si="1"/>
        <v>75</v>
      </c>
    </row>
    <row r="29" spans="1:16" x14ac:dyDescent="0.3">
      <c r="A29" t="s">
        <v>99</v>
      </c>
      <c r="B29">
        <v>28</v>
      </c>
      <c r="C29" t="s">
        <v>100</v>
      </c>
      <c r="D29" s="30">
        <v>68</v>
      </c>
      <c r="E29" s="30">
        <v>97</v>
      </c>
      <c r="F29" s="30">
        <v>55</v>
      </c>
      <c r="G29" s="30">
        <v>55</v>
      </c>
      <c r="H29" s="30">
        <v>97</v>
      </c>
      <c r="I29" s="30">
        <v>78</v>
      </c>
      <c r="J29" s="2">
        <f t="shared" si="2"/>
        <v>450</v>
      </c>
      <c r="K29" s="32">
        <f t="shared" si="3"/>
        <v>97</v>
      </c>
      <c r="L29" s="32">
        <f t="shared" si="0"/>
        <v>55</v>
      </c>
      <c r="M29" s="32">
        <f t="shared" si="1"/>
        <v>75</v>
      </c>
    </row>
    <row r="30" spans="1:16" x14ac:dyDescent="0.3">
      <c r="A30" t="s">
        <v>101</v>
      </c>
      <c r="B30">
        <v>29</v>
      </c>
      <c r="C30" t="s">
        <v>102</v>
      </c>
      <c r="D30" s="30">
        <v>77</v>
      </c>
      <c r="E30" s="30">
        <v>88</v>
      </c>
      <c r="F30" s="30">
        <v>95</v>
      </c>
      <c r="G30" s="30">
        <v>65</v>
      </c>
      <c r="H30" s="30">
        <v>68</v>
      </c>
      <c r="I30" s="30">
        <v>48</v>
      </c>
      <c r="J30" s="2">
        <f t="shared" si="2"/>
        <v>441</v>
      </c>
      <c r="K30" s="32">
        <f t="shared" si="3"/>
        <v>95</v>
      </c>
      <c r="L30" s="32">
        <f t="shared" si="0"/>
        <v>48</v>
      </c>
      <c r="M30" s="32">
        <f t="shared" si="1"/>
        <v>73.5</v>
      </c>
      <c r="O30">
        <f>COUNTIF(J2:J50,450)</f>
        <v>2</v>
      </c>
    </row>
    <row r="31" spans="1:16" x14ac:dyDescent="0.3">
      <c r="A31" t="s">
        <v>103</v>
      </c>
      <c r="B31">
        <v>30</v>
      </c>
      <c r="C31" t="s">
        <v>104</v>
      </c>
      <c r="D31" s="30">
        <v>97</v>
      </c>
      <c r="E31" s="30">
        <v>47</v>
      </c>
      <c r="F31" s="30">
        <v>66</v>
      </c>
      <c r="G31" s="30">
        <v>88</v>
      </c>
      <c r="H31" s="30">
        <v>77</v>
      </c>
      <c r="I31" s="30">
        <v>25</v>
      </c>
      <c r="J31" s="2">
        <f t="shared" si="2"/>
        <v>400</v>
      </c>
      <c r="K31" s="32">
        <f t="shared" si="3"/>
        <v>97</v>
      </c>
      <c r="L31" s="32">
        <f t="shared" si="0"/>
        <v>25</v>
      </c>
      <c r="M31" s="32">
        <f t="shared" si="1"/>
        <v>66.666666666666671</v>
      </c>
      <c r="P31">
        <f>Q32</f>
        <v>0</v>
      </c>
    </row>
    <row r="32" spans="1:16" x14ac:dyDescent="0.3">
      <c r="A32" t="s">
        <v>105</v>
      </c>
      <c r="B32">
        <v>31</v>
      </c>
      <c r="C32" t="s">
        <v>106</v>
      </c>
      <c r="D32" s="30">
        <v>88</v>
      </c>
      <c r="E32" s="30">
        <v>58</v>
      </c>
      <c r="F32" s="30">
        <v>58</v>
      </c>
      <c r="G32" s="30">
        <v>88</v>
      </c>
      <c r="H32" s="30">
        <v>97</v>
      </c>
      <c r="I32" s="30">
        <v>99</v>
      </c>
      <c r="J32" s="2">
        <f t="shared" si="2"/>
        <v>488</v>
      </c>
      <c r="K32" s="32">
        <f t="shared" si="3"/>
        <v>99</v>
      </c>
      <c r="L32" s="32">
        <f t="shared" si="0"/>
        <v>58</v>
      </c>
      <c r="M32" s="32">
        <f t="shared" si="1"/>
        <v>81.333333333333329</v>
      </c>
    </row>
    <row r="33" spans="1:17" x14ac:dyDescent="0.3">
      <c r="A33" t="s">
        <v>107</v>
      </c>
      <c r="B33">
        <v>32</v>
      </c>
      <c r="C33" t="s">
        <v>46</v>
      </c>
      <c r="D33" s="30">
        <v>47</v>
      </c>
      <c r="E33" s="30">
        <v>88</v>
      </c>
      <c r="F33" s="30">
        <v>78</v>
      </c>
      <c r="G33" s="30">
        <v>47</v>
      </c>
      <c r="H33" s="30">
        <v>88</v>
      </c>
      <c r="I33" s="30">
        <v>68</v>
      </c>
      <c r="J33" s="2">
        <f t="shared" si="2"/>
        <v>416</v>
      </c>
      <c r="K33" s="32">
        <f t="shared" si="3"/>
        <v>88</v>
      </c>
      <c r="L33" s="32">
        <f t="shared" si="0"/>
        <v>47</v>
      </c>
      <c r="M33" s="32">
        <f t="shared" si="1"/>
        <v>69.333333333333329</v>
      </c>
      <c r="Q33">
        <f>COUNTIF(A2:A51,99)</f>
        <v>0</v>
      </c>
    </row>
    <row r="34" spans="1:17" x14ac:dyDescent="0.3">
      <c r="A34" t="s">
        <v>108</v>
      </c>
      <c r="B34">
        <v>33</v>
      </c>
      <c r="C34" t="s">
        <v>49</v>
      </c>
      <c r="D34" s="30">
        <v>58</v>
      </c>
      <c r="E34" s="30">
        <v>47</v>
      </c>
      <c r="F34" s="30">
        <v>48</v>
      </c>
      <c r="G34" s="30">
        <v>75</v>
      </c>
      <c r="H34" s="30">
        <v>47</v>
      </c>
      <c r="I34" s="30">
        <v>27</v>
      </c>
      <c r="J34" s="2">
        <f t="shared" ref="J34:J51" si="4">SUM(D34:I34)</f>
        <v>302</v>
      </c>
      <c r="K34" s="32">
        <f t="shared" si="3"/>
        <v>75</v>
      </c>
      <c r="L34" s="32">
        <f t="shared" si="0"/>
        <v>27</v>
      </c>
      <c r="M34" s="32">
        <f t="shared" si="1"/>
        <v>50.333333333333336</v>
      </c>
      <c r="O34" cm="1">
        <f t="array" ref="O34">COUNTIF(C2:C51,RAMESWARAM)</f>
        <v>0</v>
      </c>
    </row>
    <row r="35" spans="1:17" x14ac:dyDescent="0.3">
      <c r="A35" t="s">
        <v>109</v>
      </c>
      <c r="B35">
        <v>34</v>
      </c>
      <c r="C35" t="s">
        <v>51</v>
      </c>
      <c r="D35" s="30">
        <v>88</v>
      </c>
      <c r="E35" s="30">
        <v>75</v>
      </c>
      <c r="F35" s="30">
        <v>25</v>
      </c>
      <c r="G35" s="30">
        <v>96</v>
      </c>
      <c r="H35" s="30">
        <v>58</v>
      </c>
      <c r="I35" s="30">
        <v>96</v>
      </c>
      <c r="J35" s="2">
        <f t="shared" si="4"/>
        <v>438</v>
      </c>
      <c r="K35" s="32">
        <f t="shared" si="3"/>
        <v>96</v>
      </c>
      <c r="L35" s="32">
        <f t="shared" si="0"/>
        <v>25</v>
      </c>
      <c r="M35" s="32">
        <f t="shared" si="1"/>
        <v>73</v>
      </c>
    </row>
    <row r="36" spans="1:17" x14ac:dyDescent="0.3">
      <c r="A36" t="s">
        <v>110</v>
      </c>
      <c r="B36">
        <v>35</v>
      </c>
      <c r="C36" t="s">
        <v>54</v>
      </c>
      <c r="D36" s="30">
        <v>47</v>
      </c>
      <c r="E36" s="30">
        <v>96</v>
      </c>
      <c r="F36" s="30">
        <v>99</v>
      </c>
      <c r="G36" s="30">
        <v>68</v>
      </c>
      <c r="H36" s="30">
        <v>88</v>
      </c>
      <c r="I36" s="30">
        <v>68</v>
      </c>
      <c r="J36" s="2">
        <f t="shared" si="4"/>
        <v>466</v>
      </c>
      <c r="K36" s="32">
        <f t="shared" si="3"/>
        <v>99</v>
      </c>
      <c r="L36" s="32">
        <f t="shared" si="0"/>
        <v>47</v>
      </c>
      <c r="M36" s="32">
        <f t="shared" si="1"/>
        <v>77.666666666666671</v>
      </c>
    </row>
    <row r="37" spans="1:17" x14ac:dyDescent="0.3">
      <c r="A37" t="s">
        <v>111</v>
      </c>
      <c r="B37">
        <v>36</v>
      </c>
      <c r="C37" t="s">
        <v>56</v>
      </c>
      <c r="D37" s="30">
        <v>75</v>
      </c>
      <c r="E37" s="30">
        <v>88</v>
      </c>
      <c r="F37" s="30">
        <v>68</v>
      </c>
      <c r="G37" s="30">
        <v>77</v>
      </c>
      <c r="H37" s="30">
        <v>47</v>
      </c>
      <c r="I37" s="30">
        <v>77</v>
      </c>
      <c r="J37" s="2">
        <f t="shared" si="4"/>
        <v>432</v>
      </c>
      <c r="K37" s="32">
        <f t="shared" si="3"/>
        <v>88</v>
      </c>
      <c r="L37" s="32">
        <f t="shared" si="0"/>
        <v>47</v>
      </c>
      <c r="M37" s="32">
        <f t="shared" si="1"/>
        <v>72</v>
      </c>
    </row>
    <row r="38" spans="1:17" x14ac:dyDescent="0.3">
      <c r="A38" t="s">
        <v>65</v>
      </c>
      <c r="B38">
        <v>37</v>
      </c>
      <c r="C38" t="s">
        <v>58</v>
      </c>
      <c r="D38" s="30">
        <v>96</v>
      </c>
      <c r="E38" s="30">
        <v>99</v>
      </c>
      <c r="F38" s="30">
        <v>27</v>
      </c>
      <c r="G38" s="30">
        <v>97</v>
      </c>
      <c r="H38" s="30">
        <v>75</v>
      </c>
      <c r="I38" s="30">
        <v>97</v>
      </c>
      <c r="J38" s="2">
        <f t="shared" si="4"/>
        <v>491</v>
      </c>
      <c r="K38" s="32">
        <f t="shared" si="3"/>
        <v>99</v>
      </c>
      <c r="L38" s="32">
        <f t="shared" si="0"/>
        <v>27</v>
      </c>
      <c r="M38" s="32">
        <f t="shared" si="1"/>
        <v>81.833333333333329</v>
      </c>
    </row>
    <row r="39" spans="1:17" x14ac:dyDescent="0.3">
      <c r="A39" t="s">
        <v>67</v>
      </c>
      <c r="B39">
        <v>38</v>
      </c>
      <c r="C39" t="s">
        <v>112</v>
      </c>
      <c r="D39" s="30">
        <v>96</v>
      </c>
      <c r="E39" s="30">
        <v>44</v>
      </c>
      <c r="F39" s="30">
        <v>96</v>
      </c>
      <c r="G39" s="30">
        <v>75</v>
      </c>
      <c r="H39" s="30">
        <v>96</v>
      </c>
      <c r="I39" s="30">
        <v>88</v>
      </c>
      <c r="J39" s="2">
        <f t="shared" si="4"/>
        <v>495</v>
      </c>
      <c r="K39" s="32">
        <f t="shared" si="3"/>
        <v>96</v>
      </c>
      <c r="L39" s="32">
        <f t="shared" si="0"/>
        <v>44</v>
      </c>
      <c r="M39" s="32">
        <f t="shared" si="1"/>
        <v>82.5</v>
      </c>
    </row>
    <row r="40" spans="1:17" x14ac:dyDescent="0.3">
      <c r="A40" t="s">
        <v>69</v>
      </c>
      <c r="B40">
        <v>39</v>
      </c>
      <c r="C40" t="s">
        <v>113</v>
      </c>
      <c r="D40" s="30">
        <v>68</v>
      </c>
      <c r="E40" s="30">
        <v>55</v>
      </c>
      <c r="F40" s="28">
        <v>88</v>
      </c>
      <c r="G40" s="30">
        <v>88</v>
      </c>
      <c r="H40" s="30">
        <v>78</v>
      </c>
      <c r="I40" s="30">
        <v>47</v>
      </c>
      <c r="J40" s="2">
        <f t="shared" si="4"/>
        <v>424</v>
      </c>
      <c r="K40" s="32">
        <f t="shared" si="3"/>
        <v>88</v>
      </c>
      <c r="L40" s="32">
        <f t="shared" si="0"/>
        <v>47</v>
      </c>
      <c r="M40" s="32">
        <f t="shared" si="1"/>
        <v>70.666666666666671</v>
      </c>
    </row>
    <row r="41" spans="1:17" x14ac:dyDescent="0.3">
      <c r="A41" t="s">
        <v>71</v>
      </c>
      <c r="B41">
        <v>40</v>
      </c>
      <c r="C41" t="s">
        <v>64</v>
      </c>
      <c r="D41" s="30">
        <v>77</v>
      </c>
      <c r="E41" s="30">
        <v>65</v>
      </c>
      <c r="F41" s="28">
        <v>88</v>
      </c>
      <c r="G41" s="30">
        <v>99</v>
      </c>
      <c r="H41" s="30">
        <v>88</v>
      </c>
      <c r="I41" s="30">
        <v>58</v>
      </c>
      <c r="J41" s="2">
        <f t="shared" si="4"/>
        <v>475</v>
      </c>
      <c r="K41" s="32">
        <f t="shared" si="3"/>
        <v>99</v>
      </c>
      <c r="L41" s="32">
        <f t="shared" si="0"/>
        <v>58</v>
      </c>
      <c r="M41" s="32">
        <f t="shared" si="1"/>
        <v>79.166666666666671</v>
      </c>
    </row>
    <row r="42" spans="1:17" x14ac:dyDescent="0.3">
      <c r="A42" t="s">
        <v>73</v>
      </c>
      <c r="B42">
        <v>41</v>
      </c>
      <c r="C42" t="s">
        <v>66</v>
      </c>
      <c r="D42" s="30">
        <v>97</v>
      </c>
      <c r="E42" s="30">
        <v>88</v>
      </c>
      <c r="F42" s="30">
        <v>47</v>
      </c>
      <c r="G42" s="30">
        <v>44</v>
      </c>
      <c r="H42" s="30">
        <v>95</v>
      </c>
      <c r="I42" s="30">
        <v>88</v>
      </c>
      <c r="J42" s="2">
        <f t="shared" si="4"/>
        <v>459</v>
      </c>
      <c r="K42" s="32">
        <f t="shared" si="3"/>
        <v>97</v>
      </c>
      <c r="L42" s="32">
        <f t="shared" si="0"/>
        <v>44</v>
      </c>
      <c r="M42" s="32">
        <f t="shared" si="1"/>
        <v>76.5</v>
      </c>
    </row>
    <row r="43" spans="1:17" x14ac:dyDescent="0.3">
      <c r="A43" t="s">
        <v>75</v>
      </c>
      <c r="B43">
        <v>42</v>
      </c>
      <c r="C43" t="s">
        <v>68</v>
      </c>
      <c r="D43" s="30">
        <v>88</v>
      </c>
      <c r="E43" s="30">
        <v>88</v>
      </c>
      <c r="F43" s="30">
        <v>75</v>
      </c>
      <c r="G43" s="30">
        <v>55</v>
      </c>
      <c r="H43" s="30">
        <v>66</v>
      </c>
      <c r="I43" s="30">
        <v>47</v>
      </c>
      <c r="J43" s="2">
        <f t="shared" si="4"/>
        <v>419</v>
      </c>
      <c r="K43" s="32">
        <f t="shared" si="3"/>
        <v>88</v>
      </c>
      <c r="L43" s="32">
        <f t="shared" si="0"/>
        <v>47</v>
      </c>
      <c r="M43" s="32">
        <f t="shared" si="1"/>
        <v>69.833333333333329</v>
      </c>
    </row>
    <row r="44" spans="1:17" x14ac:dyDescent="0.3">
      <c r="A44" t="s">
        <v>77</v>
      </c>
      <c r="B44">
        <v>43</v>
      </c>
      <c r="C44" t="s">
        <v>70</v>
      </c>
      <c r="D44" s="30">
        <v>47</v>
      </c>
      <c r="E44" s="30">
        <v>47</v>
      </c>
      <c r="F44" s="30">
        <v>96</v>
      </c>
      <c r="G44" s="30">
        <v>65</v>
      </c>
      <c r="H44" s="30">
        <v>58</v>
      </c>
      <c r="I44" s="30">
        <v>75</v>
      </c>
      <c r="J44" s="2">
        <f t="shared" si="4"/>
        <v>388</v>
      </c>
      <c r="K44" s="32">
        <f t="shared" si="3"/>
        <v>96</v>
      </c>
      <c r="L44" s="32">
        <f t="shared" si="0"/>
        <v>47</v>
      </c>
      <c r="M44" s="32">
        <f t="shared" si="1"/>
        <v>64.666666666666671</v>
      </c>
    </row>
    <row r="45" spans="1:17" x14ac:dyDescent="0.3">
      <c r="A45" t="s">
        <v>79</v>
      </c>
      <c r="B45">
        <v>44</v>
      </c>
      <c r="C45" t="s">
        <v>72</v>
      </c>
      <c r="D45" s="30">
        <v>58</v>
      </c>
      <c r="E45" s="30">
        <v>75</v>
      </c>
      <c r="F45" s="30">
        <v>68</v>
      </c>
      <c r="G45" s="30">
        <v>88</v>
      </c>
      <c r="H45" s="30">
        <v>78</v>
      </c>
      <c r="I45" s="30">
        <v>96</v>
      </c>
      <c r="J45" s="2">
        <f t="shared" si="4"/>
        <v>463</v>
      </c>
      <c r="K45" s="32">
        <f t="shared" si="3"/>
        <v>96</v>
      </c>
      <c r="L45" s="32">
        <f t="shared" si="0"/>
        <v>58</v>
      </c>
      <c r="M45" s="32">
        <f t="shared" si="1"/>
        <v>77.166666666666671</v>
      </c>
    </row>
    <row r="46" spans="1:17" x14ac:dyDescent="0.3">
      <c r="A46" t="s">
        <v>81</v>
      </c>
      <c r="B46">
        <v>45</v>
      </c>
      <c r="C46" t="s">
        <v>74</v>
      </c>
      <c r="D46" s="30">
        <v>88</v>
      </c>
      <c r="E46" s="30">
        <v>96</v>
      </c>
      <c r="F46" s="30">
        <v>77</v>
      </c>
      <c r="G46" s="30">
        <v>88</v>
      </c>
      <c r="H46" s="30">
        <v>48</v>
      </c>
      <c r="I46" s="30">
        <v>88</v>
      </c>
      <c r="J46" s="2">
        <f t="shared" si="4"/>
        <v>485</v>
      </c>
      <c r="K46" s="32">
        <f t="shared" si="3"/>
        <v>96</v>
      </c>
      <c r="L46" s="32">
        <f t="shared" si="0"/>
        <v>48</v>
      </c>
      <c r="M46" s="32">
        <f t="shared" si="1"/>
        <v>80.833333333333329</v>
      </c>
    </row>
    <row r="47" spans="1:17" x14ac:dyDescent="0.3">
      <c r="A47" t="s">
        <v>83</v>
      </c>
      <c r="B47">
        <v>46</v>
      </c>
      <c r="C47" t="s">
        <v>76</v>
      </c>
      <c r="D47" s="30">
        <v>47</v>
      </c>
      <c r="E47" s="30">
        <v>68</v>
      </c>
      <c r="F47" s="30">
        <v>97</v>
      </c>
      <c r="G47" s="30">
        <v>47</v>
      </c>
      <c r="H47" s="30">
        <v>25</v>
      </c>
      <c r="I47" s="30">
        <v>99</v>
      </c>
      <c r="J47" s="2">
        <f t="shared" si="4"/>
        <v>383</v>
      </c>
      <c r="K47" s="32">
        <f t="shared" si="3"/>
        <v>99</v>
      </c>
      <c r="L47" s="32">
        <f t="shared" si="0"/>
        <v>25</v>
      </c>
      <c r="M47" s="32">
        <f t="shared" si="1"/>
        <v>63.833333333333336</v>
      </c>
    </row>
    <row r="48" spans="1:17" x14ac:dyDescent="0.3">
      <c r="A48" t="s">
        <v>85</v>
      </c>
      <c r="B48">
        <v>47</v>
      </c>
      <c r="C48" t="s">
        <v>78</v>
      </c>
      <c r="D48" s="30">
        <v>75</v>
      </c>
      <c r="E48" s="30">
        <v>77</v>
      </c>
      <c r="F48" s="30">
        <v>55</v>
      </c>
      <c r="G48" s="30">
        <v>75</v>
      </c>
      <c r="H48" s="30">
        <v>99</v>
      </c>
      <c r="I48" s="30">
        <v>44</v>
      </c>
      <c r="J48" s="2">
        <f t="shared" si="4"/>
        <v>425</v>
      </c>
      <c r="K48" s="32">
        <f t="shared" si="3"/>
        <v>99</v>
      </c>
      <c r="L48" s="32">
        <f t="shared" si="0"/>
        <v>44</v>
      </c>
      <c r="M48" s="32">
        <f t="shared" si="1"/>
        <v>70.833333333333329</v>
      </c>
    </row>
    <row r="49" spans="1:13" x14ac:dyDescent="0.3">
      <c r="A49" t="s">
        <v>87</v>
      </c>
      <c r="B49">
        <v>48</v>
      </c>
      <c r="C49" t="s">
        <v>80</v>
      </c>
      <c r="D49" s="30">
        <v>96</v>
      </c>
      <c r="E49" s="30">
        <v>97</v>
      </c>
      <c r="F49" s="30">
        <v>95</v>
      </c>
      <c r="G49" s="30">
        <v>96</v>
      </c>
      <c r="H49" s="30">
        <v>68</v>
      </c>
      <c r="I49" s="30">
        <v>55</v>
      </c>
      <c r="J49" s="2">
        <f t="shared" si="4"/>
        <v>507</v>
      </c>
      <c r="K49" s="32">
        <f t="shared" si="3"/>
        <v>97</v>
      </c>
      <c r="L49" s="32">
        <f t="shared" si="0"/>
        <v>55</v>
      </c>
      <c r="M49" s="32">
        <f t="shared" si="1"/>
        <v>84.5</v>
      </c>
    </row>
    <row r="50" spans="1:13" x14ac:dyDescent="0.3">
      <c r="A50" t="s">
        <v>89</v>
      </c>
      <c r="B50">
        <v>49</v>
      </c>
      <c r="C50" t="s">
        <v>82</v>
      </c>
      <c r="D50" s="30">
        <v>77</v>
      </c>
      <c r="E50" s="30">
        <v>55</v>
      </c>
      <c r="F50" s="30">
        <v>66</v>
      </c>
      <c r="G50" s="30">
        <v>68</v>
      </c>
      <c r="H50" s="30">
        <v>27</v>
      </c>
      <c r="I50" s="30">
        <v>65</v>
      </c>
      <c r="J50" s="2">
        <f t="shared" si="4"/>
        <v>358</v>
      </c>
      <c r="K50" s="32">
        <f t="shared" si="3"/>
        <v>77</v>
      </c>
      <c r="L50" s="32">
        <f t="shared" si="0"/>
        <v>27</v>
      </c>
      <c r="M50" s="32">
        <f t="shared" si="1"/>
        <v>59.666666666666664</v>
      </c>
    </row>
    <row r="51" spans="1:13" x14ac:dyDescent="0.3">
      <c r="A51" t="s">
        <v>114</v>
      </c>
      <c r="B51">
        <v>50</v>
      </c>
      <c r="C51" t="s">
        <v>84</v>
      </c>
      <c r="D51" s="30">
        <v>78</v>
      </c>
      <c r="E51" s="30">
        <v>48</v>
      </c>
      <c r="F51" s="30">
        <v>58</v>
      </c>
      <c r="G51" s="30">
        <v>77</v>
      </c>
      <c r="H51" s="30">
        <v>77</v>
      </c>
      <c r="I51" s="30">
        <v>88</v>
      </c>
      <c r="J51" s="2">
        <f t="shared" si="4"/>
        <v>426</v>
      </c>
      <c r="K51" s="32">
        <f t="shared" si="3"/>
        <v>88</v>
      </c>
      <c r="L51" s="32">
        <f t="shared" si="0"/>
        <v>48</v>
      </c>
      <c r="M51" s="32">
        <f t="shared" si="1"/>
        <v>71</v>
      </c>
    </row>
    <row r="52" spans="1:13" x14ac:dyDescent="0.3">
      <c r="D52" s="2" t="s">
        <v>3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2" t="s">
        <v>3</v>
      </c>
      <c r="K52" s="32"/>
      <c r="L52" s="32"/>
      <c r="M52" s="32"/>
    </row>
    <row r="53" spans="1:13" x14ac:dyDescent="0.3">
      <c r="D53" s="34">
        <f>SUM(D2:D51)</f>
        <v>3568</v>
      </c>
      <c r="E53" s="34">
        <f>SUM(E2:E51)</f>
        <v>3578</v>
      </c>
      <c r="F53" s="30">
        <f>SUM(G54)</f>
        <v>0</v>
      </c>
      <c r="G53" s="34">
        <f>SUM(G2:G51)</f>
        <v>3575</v>
      </c>
      <c r="H53" s="34">
        <f>SUM(H2:H51)</f>
        <v>3474</v>
      </c>
      <c r="I53" s="34">
        <f>SUM(I2:I51)</f>
        <v>3483</v>
      </c>
      <c r="J53" s="34">
        <f>SUM(J3:J52)</f>
        <v>20934</v>
      </c>
    </row>
    <row r="54" spans="1:13" x14ac:dyDescent="0.3">
      <c r="D54" s="30"/>
      <c r="E54" s="30"/>
      <c r="F54" s="30"/>
      <c r="G54" s="30"/>
      <c r="H54" s="30"/>
      <c r="I54" s="30"/>
      <c r="J54" s="2"/>
      <c r="K54" s="32"/>
      <c r="L54" s="32"/>
      <c r="M54" s="32"/>
    </row>
    <row r="55" spans="1:13" x14ac:dyDescent="0.3">
      <c r="D55" s="30"/>
      <c r="E55" s="30"/>
      <c r="F55" s="30"/>
      <c r="G55" s="30"/>
      <c r="H55" s="30"/>
      <c r="I55" s="30"/>
      <c r="J55" s="2"/>
      <c r="K55" s="32"/>
      <c r="L55" s="32"/>
      <c r="M55" s="32"/>
    </row>
    <row r="56" spans="1:13" x14ac:dyDescent="0.3">
      <c r="D56" s="30"/>
      <c r="E56" s="30"/>
      <c r="F56" s="30"/>
      <c r="G56" s="30"/>
      <c r="H56" s="30"/>
      <c r="I56" s="30"/>
      <c r="J56" s="2"/>
      <c r="K56" s="32"/>
      <c r="L56" s="32"/>
      <c r="M56" s="32"/>
    </row>
    <row r="57" spans="1:13" x14ac:dyDescent="0.3">
      <c r="D57" s="30"/>
      <c r="E57" s="30"/>
      <c r="F57" s="30"/>
      <c r="G57" s="30"/>
      <c r="H57" s="30"/>
      <c r="I57" s="30"/>
      <c r="J57" s="2"/>
      <c r="K57" s="32"/>
      <c r="L57" s="32"/>
      <c r="M57" s="32"/>
    </row>
    <row r="58" spans="1:13" x14ac:dyDescent="0.3">
      <c r="D58" s="30"/>
      <c r="E58" s="30"/>
      <c r="F58" s="30"/>
      <c r="G58" s="30"/>
      <c r="H58" s="30"/>
      <c r="I58" s="30"/>
      <c r="J58" s="2"/>
      <c r="K58" s="32"/>
      <c r="L58" s="32"/>
      <c r="M58" s="32"/>
    </row>
    <row r="59" spans="1:13" x14ac:dyDescent="0.3">
      <c r="C59" s="32" t="s">
        <v>115</v>
      </c>
      <c r="D59" s="32">
        <f>MAX(D2:D51)</f>
        <v>99</v>
      </c>
      <c r="E59" s="32">
        <f t="shared" ref="E59:I59" si="5">MAX(E2:E51)</f>
        <v>99</v>
      </c>
      <c r="F59" s="32"/>
      <c r="G59" s="32">
        <f t="shared" si="5"/>
        <v>99</v>
      </c>
      <c r="H59" s="32">
        <f t="shared" si="5"/>
        <v>99</v>
      </c>
      <c r="I59" s="32">
        <f t="shared" si="5"/>
        <v>99</v>
      </c>
    </row>
    <row r="60" spans="1:13" x14ac:dyDescent="0.3">
      <c r="C60" s="32" t="s">
        <v>116</v>
      </c>
      <c r="D60" s="32">
        <f>MIN(D2:D51)</f>
        <v>22</v>
      </c>
      <c r="E60" s="32">
        <f t="shared" ref="E60:I60" si="6">MIN(E2:E51)</f>
        <v>25</v>
      </c>
      <c r="F60" s="32"/>
      <c r="G60" s="32">
        <f t="shared" si="6"/>
        <v>25</v>
      </c>
      <c r="H60" s="32">
        <f t="shared" si="6"/>
        <v>25</v>
      </c>
      <c r="I60" s="32">
        <f t="shared" si="6"/>
        <v>25</v>
      </c>
    </row>
    <row r="61" spans="1:13" x14ac:dyDescent="0.3">
      <c r="C61" s="32" t="s">
        <v>31</v>
      </c>
      <c r="D61" s="32">
        <f>AVERAGE(D2:D51)</f>
        <v>71.36</v>
      </c>
      <c r="E61" s="32">
        <f t="shared" ref="E61:I61" si="7">AVERAGE(E2:E51)</f>
        <v>71.56</v>
      </c>
      <c r="F61" s="32"/>
      <c r="G61" s="32">
        <f t="shared" si="7"/>
        <v>71.5</v>
      </c>
      <c r="H61" s="32">
        <f t="shared" si="7"/>
        <v>69.48</v>
      </c>
      <c r="I61" s="32">
        <f t="shared" si="7"/>
        <v>69.66</v>
      </c>
    </row>
    <row r="67" spans="1:9" x14ac:dyDescent="0.3">
      <c r="I67">
        <f>COUNTIF(D2:I51,99)</f>
        <v>16</v>
      </c>
    </row>
    <row r="68" spans="1:9" x14ac:dyDescent="0.3">
      <c r="A68" t="s">
        <v>117</v>
      </c>
      <c r="B68" t="s">
        <v>118</v>
      </c>
      <c r="C68" t="s">
        <v>119</v>
      </c>
      <c r="G68" s="4" t="s">
        <v>120</v>
      </c>
      <c r="I68" cm="1">
        <f t="array" ref="I68">COUNTIF(D2:I51,NAME)</f>
        <v>0</v>
      </c>
    </row>
    <row r="69" spans="1:9" x14ac:dyDescent="0.3">
      <c r="A69" t="s">
        <v>121</v>
      </c>
      <c r="B69" t="s">
        <v>122</v>
      </c>
      <c r="C69">
        <v>20</v>
      </c>
      <c r="H69" cm="1">
        <f t="array" ref="H69">COUNTIF([1]Sheet3!F13,MM)</f>
        <v>0</v>
      </c>
    </row>
    <row r="70" spans="1:9" x14ac:dyDescent="0.3">
      <c r="A70" t="s">
        <v>123</v>
      </c>
      <c r="B70" t="s">
        <v>123</v>
      </c>
      <c r="C70">
        <v>30</v>
      </c>
      <c r="I70">
        <f>COUNTIF(A2:I51,99)</f>
        <v>16</v>
      </c>
    </row>
    <row r="71" spans="1:9" x14ac:dyDescent="0.3">
      <c r="A71" t="s">
        <v>124</v>
      </c>
      <c r="B71" t="s">
        <v>124</v>
      </c>
      <c r="C71">
        <v>40</v>
      </c>
    </row>
    <row r="72" spans="1:9" x14ac:dyDescent="0.3">
      <c r="A72" t="s">
        <v>125</v>
      </c>
      <c r="B72" t="s">
        <v>125</v>
      </c>
      <c r="C72">
        <v>50</v>
      </c>
    </row>
    <row r="73" spans="1:9" x14ac:dyDescent="0.3">
      <c r="A73" t="s">
        <v>126</v>
      </c>
      <c r="B73" t="s">
        <v>127</v>
      </c>
      <c r="C73">
        <v>60</v>
      </c>
    </row>
    <row r="74" spans="1:9" x14ac:dyDescent="0.3">
      <c r="A74" t="s">
        <v>128</v>
      </c>
      <c r="B74" t="s">
        <v>129</v>
      </c>
    </row>
    <row r="78" spans="1:9" x14ac:dyDescent="0.3">
      <c r="B78">
        <v>5</v>
      </c>
      <c r="C78">
        <v>8</v>
      </c>
      <c r="D78">
        <v>5</v>
      </c>
    </row>
  </sheetData>
  <conditionalFormatting sqref="E28:E42 G28:G42">
    <cfRule type="cellIs" dxfId="3" priority="6" operator="greaterThan">
      <formula>55</formula>
    </cfRule>
  </conditionalFormatting>
  <conditionalFormatting sqref="E44:E49 G44:G49">
    <cfRule type="cellIs" dxfId="2" priority="5" operator="between">
      <formula>60</formula>
      <formula>85</formula>
    </cfRule>
  </conditionalFormatting>
  <conditionalFormatting sqref="G10:H16">
    <cfRule type="colorScale" priority="1">
      <colorScale>
        <cfvo type="min"/>
        <cfvo type="max"/>
        <color rgb="FF63BE7B"/>
        <color rgb="FFFCFCFF"/>
      </colorScale>
    </cfRule>
  </conditionalFormatting>
  <conditionalFormatting sqref="H43:I46">
    <cfRule type="containsText" dxfId="1" priority="3" operator="containsText" text="58">
      <formula>NOT(ISERROR(SEARCH("58",H43)))</formula>
    </cfRule>
  </conditionalFormatting>
  <conditionalFormatting sqref="K43:L47">
    <cfRule type="cellIs" dxfId="0" priority="4" operator="equal">
      <formula>47</formula>
    </cfRule>
  </conditionalFormatting>
  <conditionalFormatting sqref="K14:M22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{ADD4A694-E736-4096-BAC2-876B185A0FC1}</x14:id>
        </ext>
      </extLst>
    </cfRule>
  </conditionalFormatting>
  <hyperlinks>
    <hyperlink ref="A5" r:id="rId1" xr:uid="{C41FCAF4-DCCA-466B-B64B-5E6A2F265BAC}"/>
  </hyperlinks>
  <pageMargins left="0.7" right="0.7" top="0.75" bottom="0.75" header="0.3" footer="0.3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D4A694-E736-4096-BAC2-876B185A0FC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K14:M22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3409-AE99-4896-ADD1-141B237931A5}">
  <dimension ref="A1:H18"/>
  <sheetViews>
    <sheetView workbookViewId="0">
      <selection activeCell="A15" activeCellId="3" sqref="A18 A12 A13 A15"/>
    </sheetView>
  </sheetViews>
  <sheetFormatPr defaultRowHeight="14.4" x14ac:dyDescent="0.3"/>
  <cols>
    <col min="1" max="1" width="15" customWidth="1"/>
    <col min="2" max="2" width="19.6640625" customWidth="1"/>
    <col min="4" max="5" width="13.6640625" customWidth="1"/>
  </cols>
  <sheetData>
    <row r="1" spans="1:8" x14ac:dyDescent="0.3">
      <c r="A1" s="12" t="s">
        <v>0</v>
      </c>
      <c r="B1" s="13" t="s">
        <v>1</v>
      </c>
      <c r="C1" s="13" t="s">
        <v>2</v>
      </c>
      <c r="D1" s="13" t="s">
        <v>4</v>
      </c>
      <c r="E1" s="14" t="s">
        <v>23</v>
      </c>
    </row>
    <row r="2" spans="1:8" x14ac:dyDescent="0.3">
      <c r="A2" s="15">
        <v>26</v>
      </c>
      <c r="B2" s="1">
        <f>(26-41)</f>
        <v>-15</v>
      </c>
      <c r="C2" s="1">
        <f>B2^2</f>
        <v>225</v>
      </c>
      <c r="D2" s="1">
        <f>B2^4</f>
        <v>50625</v>
      </c>
      <c r="E2" s="16">
        <f>(-29)^2</f>
        <v>841</v>
      </c>
    </row>
    <row r="3" spans="1:8" x14ac:dyDescent="0.3">
      <c r="A3" s="15">
        <v>12</v>
      </c>
      <c r="B3" s="1">
        <f>(12-41)</f>
        <v>-29</v>
      </c>
      <c r="C3" s="1">
        <f>B3^2</f>
        <v>841</v>
      </c>
      <c r="D3" s="1">
        <f t="shared" ref="D3:D7" si="0">B3^4</f>
        <v>707281</v>
      </c>
      <c r="E3" s="16">
        <f t="shared" ref="E3:E7" si="1">(-29)^2</f>
        <v>841</v>
      </c>
    </row>
    <row r="4" spans="1:8" x14ac:dyDescent="0.3">
      <c r="A4" s="15">
        <v>16</v>
      </c>
      <c r="B4" s="1">
        <f>(16-41)</f>
        <v>-25</v>
      </c>
      <c r="C4" s="1">
        <f>B4^2</f>
        <v>625</v>
      </c>
      <c r="D4" s="1">
        <f t="shared" si="0"/>
        <v>390625</v>
      </c>
      <c r="E4" s="16">
        <f t="shared" si="1"/>
        <v>841</v>
      </c>
    </row>
    <row r="5" spans="1:8" x14ac:dyDescent="0.3">
      <c r="A5" s="15">
        <v>56</v>
      </c>
      <c r="B5" s="1">
        <f>56-41</f>
        <v>15</v>
      </c>
      <c r="C5" s="1">
        <f t="shared" ref="C5:C7" si="2">B5^2</f>
        <v>225</v>
      </c>
      <c r="D5" s="1">
        <f t="shared" si="0"/>
        <v>50625</v>
      </c>
      <c r="E5" s="16">
        <f t="shared" si="1"/>
        <v>841</v>
      </c>
    </row>
    <row r="6" spans="1:8" x14ac:dyDescent="0.3">
      <c r="A6" s="15">
        <v>112</v>
      </c>
      <c r="B6" s="1">
        <f>112-41</f>
        <v>71</v>
      </c>
      <c r="C6" s="1">
        <f t="shared" si="2"/>
        <v>5041</v>
      </c>
      <c r="D6" s="1">
        <f t="shared" si="0"/>
        <v>25411681</v>
      </c>
      <c r="E6" s="16">
        <f t="shared" si="1"/>
        <v>841</v>
      </c>
    </row>
    <row r="7" spans="1:8" x14ac:dyDescent="0.3">
      <c r="A7" s="15">
        <v>24</v>
      </c>
      <c r="B7" s="1">
        <f>24-41</f>
        <v>-17</v>
      </c>
      <c r="C7" s="1">
        <f t="shared" si="2"/>
        <v>289</v>
      </c>
      <c r="D7" s="1">
        <f t="shared" si="0"/>
        <v>83521</v>
      </c>
      <c r="E7" s="16">
        <f t="shared" si="1"/>
        <v>841</v>
      </c>
      <c r="H7" s="1"/>
    </row>
    <row r="8" spans="1:8" x14ac:dyDescent="0.3">
      <c r="A8" s="20" t="s">
        <v>3</v>
      </c>
      <c r="B8" s="21"/>
      <c r="C8" s="21" t="s">
        <v>3</v>
      </c>
      <c r="D8" s="21" t="s">
        <v>3</v>
      </c>
      <c r="E8" s="16"/>
    </row>
    <row r="9" spans="1:8" x14ac:dyDescent="0.3">
      <c r="A9" s="17">
        <f>AVERAGE(A2:A7)</f>
        <v>41</v>
      </c>
      <c r="B9" s="18"/>
      <c r="C9" s="18">
        <f>SUM(C2:C7)</f>
        <v>7246</v>
      </c>
      <c r="D9" s="18">
        <f>SUM(D2:D7)</f>
        <v>26694358</v>
      </c>
      <c r="E9" s="19"/>
    </row>
    <row r="11" spans="1:8" ht="10.8" customHeight="1" x14ac:dyDescent="0.3"/>
    <row r="12" spans="1:8" x14ac:dyDescent="0.3">
      <c r="A12" s="10" t="s">
        <v>5</v>
      </c>
      <c r="B12">
        <f>C9/6</f>
        <v>1207.6666666666667</v>
      </c>
    </row>
    <row r="13" spans="1:8" x14ac:dyDescent="0.3">
      <c r="A13" s="10" t="s">
        <v>6</v>
      </c>
      <c r="B13">
        <f>(D9/6)</f>
        <v>4449059.666666667</v>
      </c>
    </row>
    <row r="15" spans="1:8" x14ac:dyDescent="0.3">
      <c r="A15" s="10" t="s">
        <v>7</v>
      </c>
      <c r="B15">
        <f>(B13/(B12)^2)</f>
        <v>3.0505213684857124</v>
      </c>
    </row>
    <row r="18" spans="1:1" x14ac:dyDescent="0.3">
      <c r="A18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DD21-3003-466B-80FE-31A42C621FEE}">
  <dimension ref="A1:R15"/>
  <sheetViews>
    <sheetView workbookViewId="0">
      <selection activeCell="A14" sqref="A14:E14"/>
    </sheetView>
  </sheetViews>
  <sheetFormatPr defaultRowHeight="14.4" x14ac:dyDescent="0.3"/>
  <cols>
    <col min="2" max="2" width="13.77734375" customWidth="1"/>
  </cols>
  <sheetData>
    <row r="1" spans="1:18" x14ac:dyDescent="0.3">
      <c r="A1" s="24" t="s">
        <v>9</v>
      </c>
      <c r="B1" s="24" t="s">
        <v>10</v>
      </c>
    </row>
    <row r="2" spans="1:18" x14ac:dyDescent="0.3">
      <c r="A2" s="24">
        <v>27</v>
      </c>
      <c r="B2" s="24">
        <v>33</v>
      </c>
      <c r="E2" s="10"/>
      <c r="F2" s="9" t="s">
        <v>13</v>
      </c>
      <c r="G2" s="9"/>
    </row>
    <row r="3" spans="1:18" x14ac:dyDescent="0.3">
      <c r="A3" s="24">
        <v>11</v>
      </c>
      <c r="B3" s="24">
        <v>80</v>
      </c>
      <c r="D3" s="7"/>
      <c r="E3" s="7"/>
      <c r="F3" s="7"/>
    </row>
    <row r="4" spans="1:18" x14ac:dyDescent="0.3">
      <c r="A4" s="24">
        <v>23</v>
      </c>
      <c r="B4" s="24">
        <v>46</v>
      </c>
    </row>
    <row r="5" spans="1:18" x14ac:dyDescent="0.3">
      <c r="A5" s="24">
        <v>19</v>
      </c>
      <c r="B5" s="24">
        <v>73</v>
      </c>
      <c r="H5" s="8"/>
      <c r="R5" t="s">
        <v>16</v>
      </c>
    </row>
    <row r="6" spans="1:18" x14ac:dyDescent="0.3">
      <c r="A6" s="24">
        <v>2</v>
      </c>
      <c r="B6" s="24">
        <v>115</v>
      </c>
      <c r="R6" t="s">
        <v>17</v>
      </c>
    </row>
    <row r="7" spans="1:18" x14ac:dyDescent="0.3">
      <c r="R7" t="s">
        <v>18</v>
      </c>
    </row>
    <row r="8" spans="1:18" x14ac:dyDescent="0.3">
      <c r="A8">
        <f>CORREL(A3:A6,B3:B6)</f>
        <v>-0.96339031066166925</v>
      </c>
      <c r="R8" t="s">
        <v>19</v>
      </c>
    </row>
    <row r="9" spans="1:18" x14ac:dyDescent="0.3">
      <c r="R9" t="s">
        <v>20</v>
      </c>
    </row>
    <row r="10" spans="1:18" x14ac:dyDescent="0.3">
      <c r="R10" t="s">
        <v>21</v>
      </c>
    </row>
    <row r="14" spans="1:18" x14ac:dyDescent="0.3">
      <c r="A14" s="36" t="s">
        <v>8</v>
      </c>
      <c r="B14" s="37"/>
      <c r="C14" s="37"/>
      <c r="D14" s="37"/>
      <c r="E14" s="37"/>
    </row>
    <row r="15" spans="1:18" x14ac:dyDescent="0.3">
      <c r="P15" s="11" t="s">
        <v>22</v>
      </c>
    </row>
  </sheetData>
  <mergeCells count="1">
    <mergeCell ref="A14:E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D8D3-BB6B-45E9-B8F1-68B05751664F}">
  <dimension ref="A1:G23"/>
  <sheetViews>
    <sheetView workbookViewId="0">
      <selection activeCell="F24" sqref="F24"/>
    </sheetView>
  </sheetViews>
  <sheetFormatPr defaultRowHeight="14.4" x14ac:dyDescent="0.3"/>
  <sheetData>
    <row r="1" spans="1:7" x14ac:dyDescent="0.3">
      <c r="A1" t="s">
        <v>11</v>
      </c>
      <c r="B1" t="s">
        <v>12</v>
      </c>
    </row>
    <row r="2" spans="1:7" x14ac:dyDescent="0.3">
      <c r="A2">
        <v>25</v>
      </c>
      <c r="B2">
        <v>35</v>
      </c>
      <c r="D2" s="5"/>
      <c r="E2" s="6" t="s">
        <v>15</v>
      </c>
      <c r="F2" s="6"/>
    </row>
    <row r="3" spans="1:7" x14ac:dyDescent="0.3">
      <c r="A3">
        <v>19</v>
      </c>
      <c r="B3">
        <v>24</v>
      </c>
    </row>
    <row r="4" spans="1:7" x14ac:dyDescent="0.3">
      <c r="A4">
        <v>39</v>
      </c>
      <c r="B4">
        <v>50</v>
      </c>
      <c r="G4" s="4"/>
    </row>
    <row r="5" spans="1:7" x14ac:dyDescent="0.3">
      <c r="A5">
        <v>15</v>
      </c>
      <c r="B5">
        <v>21</v>
      </c>
      <c r="G5" s="3"/>
    </row>
    <row r="6" spans="1:7" x14ac:dyDescent="0.3">
      <c r="A6">
        <v>33</v>
      </c>
      <c r="B6">
        <v>42</v>
      </c>
    </row>
    <row r="9" spans="1:7" x14ac:dyDescent="0.3">
      <c r="A9" s="10" t="s">
        <v>13</v>
      </c>
      <c r="B9" s="10"/>
    </row>
    <row r="10" spans="1:7" x14ac:dyDescent="0.3">
      <c r="A10">
        <f>CORREL(A2:A5,B2:B5)</f>
        <v>0.99353358736895281</v>
      </c>
      <c r="G10" s="1"/>
    </row>
    <row r="23" spans="1:5" x14ac:dyDescent="0.3">
      <c r="A23" s="36" t="s">
        <v>29</v>
      </c>
      <c r="B23" s="37"/>
      <c r="C23" s="37"/>
      <c r="D23" s="37"/>
      <c r="E23" s="37"/>
    </row>
  </sheetData>
  <mergeCells count="1">
    <mergeCell ref="A23:E23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6582-A445-4D27-9723-7261DE828C40}">
  <dimension ref="A1:H16"/>
  <sheetViews>
    <sheetView workbookViewId="0">
      <selection activeCell="D5" sqref="D5:H5"/>
    </sheetView>
  </sheetViews>
  <sheetFormatPr defaultRowHeight="14.4" x14ac:dyDescent="0.3"/>
  <sheetData>
    <row r="1" spans="1:8" x14ac:dyDescent="0.3">
      <c r="A1" s="22" t="s">
        <v>14</v>
      </c>
    </row>
    <row r="2" spans="1:8" x14ac:dyDescent="0.3">
      <c r="A2" s="22">
        <v>25</v>
      </c>
    </row>
    <row r="3" spans="1:8" x14ac:dyDescent="0.3">
      <c r="A3" s="22">
        <v>26</v>
      </c>
    </row>
    <row r="4" spans="1:8" x14ac:dyDescent="0.3">
      <c r="A4" s="22">
        <v>27</v>
      </c>
    </row>
    <row r="5" spans="1:8" x14ac:dyDescent="0.3">
      <c r="A5" s="22">
        <v>54</v>
      </c>
      <c r="D5" s="36" t="s">
        <v>28</v>
      </c>
      <c r="E5" s="37"/>
      <c r="F5" s="37"/>
      <c r="G5" s="37"/>
      <c r="H5" s="37"/>
    </row>
    <row r="6" spans="1:8" x14ac:dyDescent="0.3">
      <c r="A6" s="22">
        <v>54</v>
      </c>
    </row>
    <row r="7" spans="1:8" x14ac:dyDescent="0.3">
      <c r="A7" s="22">
        <v>20</v>
      </c>
    </row>
    <row r="8" spans="1:8" x14ac:dyDescent="0.3">
      <c r="A8" s="22">
        <v>21</v>
      </c>
    </row>
    <row r="9" spans="1:8" x14ac:dyDescent="0.3">
      <c r="A9" s="22">
        <v>33</v>
      </c>
    </row>
    <row r="10" spans="1:8" x14ac:dyDescent="0.3">
      <c r="A10" s="22">
        <v>54</v>
      </c>
    </row>
    <row r="11" spans="1:8" x14ac:dyDescent="0.3">
      <c r="A11" s="22">
        <v>76</v>
      </c>
    </row>
    <row r="15" spans="1:8" x14ac:dyDescent="0.3">
      <c r="A15">
        <f>_xlfn.QUARTILE.INC(A2:A11,1)</f>
        <v>25.25</v>
      </c>
    </row>
    <row r="16" spans="1:8" x14ac:dyDescent="0.3">
      <c r="A16">
        <f>_xlfn.QUARTILE.EXC(A2:A11,1)</f>
        <v>24</v>
      </c>
    </row>
  </sheetData>
  <mergeCells count="1">
    <mergeCell ref="D5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9971-7EBF-4132-AA16-C07F54372693}">
  <dimension ref="A1:E21"/>
  <sheetViews>
    <sheetView workbookViewId="0">
      <selection activeCell="G15" sqref="G15"/>
    </sheetView>
  </sheetViews>
  <sheetFormatPr defaultRowHeight="14.4" x14ac:dyDescent="0.3"/>
  <sheetData>
    <row r="1" spans="1:5" x14ac:dyDescent="0.3">
      <c r="A1" s="10" t="s">
        <v>24</v>
      </c>
      <c r="B1" s="10" t="s">
        <v>27</v>
      </c>
    </row>
    <row r="2" spans="1:5" x14ac:dyDescent="0.3">
      <c r="A2" s="10">
        <v>3</v>
      </c>
      <c r="B2" s="10">
        <f>A2^2</f>
        <v>9</v>
      </c>
    </row>
    <row r="3" spans="1:5" x14ac:dyDescent="0.3">
      <c r="A3" s="10">
        <v>4</v>
      </c>
      <c r="B3" s="10">
        <f t="shared" ref="B3:B7" si="0">A3^2</f>
        <v>16</v>
      </c>
    </row>
    <row r="4" spans="1:5" x14ac:dyDescent="0.3">
      <c r="A4" s="10">
        <v>6</v>
      </c>
      <c r="B4" s="10">
        <f t="shared" si="0"/>
        <v>36</v>
      </c>
    </row>
    <row r="5" spans="1:5" x14ac:dyDescent="0.3">
      <c r="A5" s="10">
        <v>7</v>
      </c>
      <c r="B5" s="10">
        <f t="shared" si="0"/>
        <v>49</v>
      </c>
    </row>
    <row r="6" spans="1:5" x14ac:dyDescent="0.3">
      <c r="A6" s="10">
        <v>10</v>
      </c>
      <c r="B6" s="10">
        <f t="shared" si="0"/>
        <v>100</v>
      </c>
    </row>
    <row r="7" spans="1:5" x14ac:dyDescent="0.3">
      <c r="A7" s="10">
        <v>20</v>
      </c>
      <c r="B7" s="10">
        <f t="shared" si="0"/>
        <v>400</v>
      </c>
    </row>
    <row r="8" spans="1:5" x14ac:dyDescent="0.3">
      <c r="A8" s="23" t="s">
        <v>16</v>
      </c>
    </row>
    <row r="9" spans="1:5" x14ac:dyDescent="0.3">
      <c r="A9">
        <f>50/6</f>
        <v>8.3333333333333339</v>
      </c>
    </row>
    <row r="10" spans="1:5" x14ac:dyDescent="0.3">
      <c r="A10" s="23" t="s">
        <v>17</v>
      </c>
    </row>
    <row r="11" spans="1:5" x14ac:dyDescent="0.3">
      <c r="A11">
        <f>MEDIAN(A2:A7)</f>
        <v>6.5</v>
      </c>
    </row>
    <row r="12" spans="1:5" x14ac:dyDescent="0.3">
      <c r="A12" s="23" t="s">
        <v>20</v>
      </c>
    </row>
    <row r="13" spans="1:5" x14ac:dyDescent="0.3">
      <c r="A13">
        <f>_xlfn.STDEV.P(A2:A7)</f>
        <v>5.676462121975467</v>
      </c>
    </row>
    <row r="14" spans="1:5" x14ac:dyDescent="0.3">
      <c r="A14" s="23" t="s">
        <v>25</v>
      </c>
      <c r="E14" s="1"/>
    </row>
    <row r="15" spans="1:5" x14ac:dyDescent="0.3">
      <c r="A15">
        <f>3*(A9-A11)</f>
        <v>5.5000000000000018</v>
      </c>
    </row>
    <row r="16" spans="1:5" x14ac:dyDescent="0.3">
      <c r="A16" s="23" t="s">
        <v>26</v>
      </c>
      <c r="B16" s="23"/>
    </row>
    <row r="17" spans="1:5" x14ac:dyDescent="0.3">
      <c r="A17">
        <f>(A15/A13)</f>
        <v>0.96891336219926105</v>
      </c>
    </row>
    <row r="21" spans="1:5" x14ac:dyDescent="0.3">
      <c r="A21" s="36" t="s">
        <v>30</v>
      </c>
      <c r="B21" s="37"/>
      <c r="C21" s="37"/>
      <c r="D21" s="37"/>
      <c r="E21" s="37"/>
    </row>
  </sheetData>
  <mergeCells count="1">
    <mergeCell ref="A21:E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1926-AB8F-48C0-A9A4-D97B4A870905}">
  <dimension ref="A1:D14"/>
  <sheetViews>
    <sheetView workbookViewId="0">
      <selection activeCell="J11" sqref="J11"/>
    </sheetView>
  </sheetViews>
  <sheetFormatPr defaultRowHeight="14.4" x14ac:dyDescent="0.3"/>
  <sheetData>
    <row r="1" spans="1:4" x14ac:dyDescent="0.3">
      <c r="A1" s="26" t="s">
        <v>44</v>
      </c>
      <c r="B1" s="26" t="s">
        <v>43</v>
      </c>
    </row>
    <row r="2" spans="1:4" x14ac:dyDescent="0.3">
      <c r="A2" s="27" t="s">
        <v>42</v>
      </c>
      <c r="B2" s="27">
        <v>1000</v>
      </c>
      <c r="C2">
        <v>4567</v>
      </c>
    </row>
    <row r="3" spans="1:4" x14ac:dyDescent="0.3">
      <c r="A3" s="27" t="s">
        <v>7</v>
      </c>
      <c r="B3" s="27">
        <v>2500</v>
      </c>
    </row>
    <row r="4" spans="1:4" x14ac:dyDescent="0.3">
      <c r="A4" s="27" t="s">
        <v>41</v>
      </c>
      <c r="B4" s="27">
        <v>4855</v>
      </c>
    </row>
    <row r="5" spans="1:4" x14ac:dyDescent="0.3">
      <c r="A5" s="27" t="s">
        <v>40</v>
      </c>
      <c r="B5" s="27">
        <v>9755</v>
      </c>
    </row>
    <row r="6" spans="1:4" x14ac:dyDescent="0.3">
      <c r="A6" s="27" t="s">
        <v>39</v>
      </c>
      <c r="B6" s="27">
        <v>8457</v>
      </c>
    </row>
    <row r="7" spans="1:4" x14ac:dyDescent="0.3">
      <c r="A7" s="27" t="s">
        <v>38</v>
      </c>
      <c r="B7" s="27">
        <v>7777</v>
      </c>
    </row>
    <row r="8" spans="1:4" x14ac:dyDescent="0.3">
      <c r="A8" s="27" t="s">
        <v>37</v>
      </c>
      <c r="B8" s="27">
        <v>8844</v>
      </c>
    </row>
    <row r="9" spans="1:4" x14ac:dyDescent="0.3">
      <c r="A9" s="27" t="s">
        <v>36</v>
      </c>
      <c r="B9" s="27">
        <v>55</v>
      </c>
    </row>
    <row r="10" spans="1:4" x14ac:dyDescent="0.3">
      <c r="A10" s="27" t="s">
        <v>35</v>
      </c>
      <c r="B10" s="27">
        <v>9966</v>
      </c>
    </row>
    <row r="11" spans="1:4" x14ac:dyDescent="0.3">
      <c r="A11" s="27" t="s">
        <v>34</v>
      </c>
      <c r="B11" s="27">
        <v>1155</v>
      </c>
    </row>
    <row r="12" spans="1:4" x14ac:dyDescent="0.3">
      <c r="A12" s="27" t="s">
        <v>33</v>
      </c>
      <c r="B12" s="27">
        <v>3336</v>
      </c>
      <c r="C12" s="26" t="s">
        <v>32</v>
      </c>
      <c r="D12" s="25">
        <f>SUM(B2:B12)</f>
        <v>57700</v>
      </c>
    </row>
    <row r="13" spans="1:4" x14ac:dyDescent="0.3">
      <c r="B13" s="26" t="s">
        <v>3</v>
      </c>
      <c r="C13" s="26" t="s">
        <v>16</v>
      </c>
      <c r="D13" s="25">
        <f>(4567/11)</f>
        <v>415.18181818181819</v>
      </c>
    </row>
    <row r="14" spans="1:4" x14ac:dyDescent="0.3">
      <c r="B14" s="27">
        <v>4567</v>
      </c>
      <c r="C14" s="26" t="s">
        <v>31</v>
      </c>
      <c r="D14" s="25">
        <f>AVERAGE(B2:B12)</f>
        <v>5245.454545454545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115C-661C-46E9-9AEC-563D8E58A845}">
  <dimension ref="A2:N16"/>
  <sheetViews>
    <sheetView workbookViewId="0">
      <selection activeCell="I16" sqref="I16"/>
    </sheetView>
  </sheetViews>
  <sheetFormatPr defaultRowHeight="14.4" x14ac:dyDescent="0.3"/>
  <cols>
    <col min="4" max="4" width="9.77734375" customWidth="1"/>
    <col min="14" max="14" width="55.77734375" customWidth="1"/>
  </cols>
  <sheetData>
    <row r="2" spans="1:14" x14ac:dyDescent="0.3">
      <c r="A2" s="38" t="s">
        <v>139</v>
      </c>
      <c r="B2" s="38"/>
      <c r="C2" s="38"/>
      <c r="D2" s="38"/>
      <c r="E2" s="38"/>
    </row>
    <row r="3" spans="1:14" x14ac:dyDescent="0.3">
      <c r="A3" s="39"/>
      <c r="B3" s="39"/>
      <c r="C3" s="39"/>
      <c r="D3" s="39"/>
      <c r="E3" s="39"/>
    </row>
    <row r="4" spans="1:14" x14ac:dyDescent="0.3">
      <c r="A4" s="40" t="s">
        <v>140</v>
      </c>
      <c r="B4" s="41"/>
      <c r="C4" s="41"/>
      <c r="D4" s="41"/>
      <c r="E4" s="41"/>
    </row>
    <row r="5" spans="1:14" x14ac:dyDescent="0.3">
      <c r="A5" s="1"/>
      <c r="B5" s="1"/>
      <c r="C5" s="1"/>
      <c r="D5" s="1"/>
      <c r="E5" s="1"/>
      <c r="N5" s="42"/>
    </row>
    <row r="6" spans="1:14" x14ac:dyDescent="0.3">
      <c r="A6" s="43" t="s">
        <v>141</v>
      </c>
      <c r="B6" s="43"/>
      <c r="C6" s="1"/>
      <c r="D6" s="43" t="s">
        <v>142</v>
      </c>
      <c r="E6" s="43"/>
    </row>
    <row r="7" spans="1:14" x14ac:dyDescent="0.3">
      <c r="A7" s="1"/>
      <c r="B7" s="1"/>
      <c r="C7" s="1"/>
      <c r="D7" s="1"/>
      <c r="E7" s="1"/>
    </row>
    <row r="8" spans="1:14" x14ac:dyDescent="0.3">
      <c r="A8" s="44" t="s">
        <v>143</v>
      </c>
      <c r="B8" s="44"/>
      <c r="C8" s="1"/>
      <c r="D8" s="43" t="s">
        <v>144</v>
      </c>
      <c r="E8" s="43"/>
    </row>
    <row r="9" spans="1:14" x14ac:dyDescent="0.3">
      <c r="A9" s="45" t="s">
        <v>145</v>
      </c>
      <c r="B9" s="45" t="s">
        <v>146</v>
      </c>
      <c r="C9" s="45" t="s">
        <v>147</v>
      </c>
      <c r="D9" s="45" t="s">
        <v>148</v>
      </c>
      <c r="E9" s="45" t="s">
        <v>149</v>
      </c>
    </row>
    <row r="10" spans="1:14" x14ac:dyDescent="0.3">
      <c r="A10" s="46"/>
      <c r="C10" s="46"/>
      <c r="D10" s="46"/>
      <c r="E10" s="46"/>
    </row>
    <row r="11" spans="1:14" x14ac:dyDescent="0.3">
      <c r="A11" s="46"/>
      <c r="B11" s="46"/>
      <c r="C11" s="46"/>
      <c r="D11" s="46"/>
      <c r="E11" s="46"/>
    </row>
    <row r="12" spans="1:14" x14ac:dyDescent="0.3">
      <c r="A12" s="46"/>
      <c r="B12" s="46"/>
      <c r="C12" s="46"/>
      <c r="D12" s="46"/>
      <c r="E12" s="46"/>
    </row>
    <row r="13" spans="1:14" x14ac:dyDescent="0.3">
      <c r="A13" s="46"/>
      <c r="B13" s="46"/>
      <c r="C13" s="46"/>
      <c r="D13" s="46"/>
      <c r="E13" s="46"/>
    </row>
    <row r="14" spans="1:14" x14ac:dyDescent="0.3">
      <c r="A14" s="46"/>
      <c r="B14" s="46"/>
      <c r="C14" s="46"/>
      <c r="D14" s="46"/>
      <c r="E14" s="46"/>
    </row>
    <row r="15" spans="1:14" x14ac:dyDescent="0.3">
      <c r="A15" s="46"/>
      <c r="B15" s="46"/>
      <c r="C15" s="46"/>
      <c r="D15" s="46"/>
      <c r="E15" s="46"/>
    </row>
    <row r="16" spans="1:14" x14ac:dyDescent="0.3">
      <c r="A16" s="46"/>
      <c r="B16" s="46"/>
      <c r="C16" s="46"/>
      <c r="D16" s="46"/>
      <c r="E16" s="46"/>
    </row>
  </sheetData>
  <mergeCells count="6">
    <mergeCell ref="A2:E3"/>
    <mergeCell ref="A4:E4"/>
    <mergeCell ref="A6:B6"/>
    <mergeCell ref="D6:E6"/>
    <mergeCell ref="A8:B8"/>
    <mergeCell ref="D8:E8"/>
  </mergeCells>
  <dataValidations count="1">
    <dataValidation type="whole" allowBlank="1" showInputMessage="1" showErrorMessage="1" sqref="C10" xr:uid="{677CFC72-94AF-4787-B0E8-A350606FE8E8}">
      <formula1>0</formula1>
      <formula2>5000</formula2>
    </dataValidation>
  </dataValidations>
  <hyperlinks>
    <hyperlink ref="A2" r:id="rId1" display="ELEMENT ENTERPRISES" xr:uid="{6C137C54-EC14-444E-9735-18237BF93CD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2739-68BC-4BA8-9B41-A10E185C709D}">
  <dimension ref="A1:B8"/>
  <sheetViews>
    <sheetView workbookViewId="0">
      <selection activeCell="H14" sqref="H14"/>
    </sheetView>
  </sheetViews>
  <sheetFormatPr defaultRowHeight="14.4" x14ac:dyDescent="0.3"/>
  <sheetData>
    <row r="1" spans="1:2" x14ac:dyDescent="0.3">
      <c r="A1" s="45" t="s">
        <v>146</v>
      </c>
      <c r="B1" s="45" t="s">
        <v>147</v>
      </c>
    </row>
    <row r="2" spans="1:2" x14ac:dyDescent="0.3">
      <c r="A2" s="1" t="s">
        <v>150</v>
      </c>
      <c r="B2" s="1">
        <v>100</v>
      </c>
    </row>
    <row r="3" spans="1:2" x14ac:dyDescent="0.3">
      <c r="A3" s="1" t="s">
        <v>138</v>
      </c>
      <c r="B3" s="1">
        <v>50</v>
      </c>
    </row>
    <row r="4" spans="1:2" x14ac:dyDescent="0.3">
      <c r="A4" s="1" t="s">
        <v>151</v>
      </c>
      <c r="B4" s="1">
        <v>45</v>
      </c>
    </row>
    <row r="5" spans="1:2" x14ac:dyDescent="0.3">
      <c r="A5" s="1" t="s">
        <v>152</v>
      </c>
      <c r="B5" s="1">
        <v>888</v>
      </c>
    </row>
    <row r="6" spans="1:2" x14ac:dyDescent="0.3">
      <c r="A6" s="1" t="s">
        <v>153</v>
      </c>
      <c r="B6" s="1">
        <v>777</v>
      </c>
    </row>
    <row r="7" spans="1:2" x14ac:dyDescent="0.3">
      <c r="A7" s="1" t="s">
        <v>154</v>
      </c>
      <c r="B7" s="1">
        <v>95</v>
      </c>
    </row>
    <row r="8" spans="1:2" x14ac:dyDescent="0.3">
      <c r="A8" s="1" t="s">
        <v>155</v>
      </c>
      <c r="B8" s="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6D9D-3A18-4EC3-BDB5-99775C7270B0}">
  <dimension ref="A1:F22"/>
  <sheetViews>
    <sheetView tabSelected="1" workbookViewId="0">
      <selection activeCell="C21" sqref="C21"/>
    </sheetView>
  </sheetViews>
  <sheetFormatPr defaultRowHeight="14.4" x14ac:dyDescent="0.3"/>
  <cols>
    <col min="1" max="2" width="13.33203125" customWidth="1"/>
  </cols>
  <sheetData>
    <row r="1" spans="1:6" x14ac:dyDescent="0.3">
      <c r="A1" s="65" t="s">
        <v>156</v>
      </c>
      <c r="B1" s="65" t="s">
        <v>44</v>
      </c>
      <c r="C1" s="65" t="s">
        <v>157</v>
      </c>
      <c r="D1" s="65" t="s">
        <v>158</v>
      </c>
    </row>
    <row r="2" spans="1:6" x14ac:dyDescent="0.3">
      <c r="A2" s="65">
        <v>1</v>
      </c>
      <c r="B2" s="65" t="s">
        <v>61</v>
      </c>
      <c r="C2" s="65">
        <v>15</v>
      </c>
      <c r="D2" s="65" t="s">
        <v>42</v>
      </c>
    </row>
    <row r="3" spans="1:6" x14ac:dyDescent="0.3">
      <c r="A3" s="65">
        <v>2</v>
      </c>
      <c r="B3" s="65" t="s">
        <v>159</v>
      </c>
      <c r="C3" s="65">
        <v>23</v>
      </c>
      <c r="D3" s="65" t="s">
        <v>41</v>
      </c>
    </row>
    <row r="4" spans="1:6" x14ac:dyDescent="0.3">
      <c r="A4" s="65">
        <v>3</v>
      </c>
      <c r="B4" s="65" t="s">
        <v>63</v>
      </c>
      <c r="C4" s="65">
        <v>45</v>
      </c>
      <c r="D4" s="65" t="s">
        <v>41</v>
      </c>
      <c r="F4" s="47"/>
    </row>
    <row r="5" spans="1:6" x14ac:dyDescent="0.3">
      <c r="A5" s="65">
        <v>4</v>
      </c>
      <c r="B5" s="65" t="s">
        <v>65</v>
      </c>
      <c r="C5" s="65">
        <v>14</v>
      </c>
      <c r="D5" s="65" t="s">
        <v>41</v>
      </c>
    </row>
    <row r="6" spans="1:6" x14ac:dyDescent="0.3">
      <c r="A6" s="65">
        <v>5</v>
      </c>
      <c r="B6" s="65" t="s">
        <v>160</v>
      </c>
      <c r="C6" s="65">
        <v>22</v>
      </c>
      <c r="D6" s="65" t="s">
        <v>40</v>
      </c>
    </row>
    <row r="7" spans="1:6" x14ac:dyDescent="0.3">
      <c r="A7" s="65">
        <v>6</v>
      </c>
      <c r="B7" s="65" t="s">
        <v>209</v>
      </c>
      <c r="C7" s="65">
        <v>2</v>
      </c>
      <c r="D7" s="65" t="s">
        <v>39</v>
      </c>
    </row>
    <row r="8" spans="1:6" x14ac:dyDescent="0.3">
      <c r="A8" s="65">
        <v>7</v>
      </c>
      <c r="B8" s="65" t="s">
        <v>161</v>
      </c>
      <c r="C8" s="65">
        <v>78</v>
      </c>
      <c r="D8" s="65" t="s">
        <v>42</v>
      </c>
    </row>
    <row r="9" spans="1:6" x14ac:dyDescent="0.3">
      <c r="A9" s="65">
        <v>8</v>
      </c>
      <c r="B9" s="65" t="s">
        <v>69</v>
      </c>
      <c r="C9" s="65">
        <v>99</v>
      </c>
      <c r="D9" s="65" t="s">
        <v>42</v>
      </c>
    </row>
    <row r="10" spans="1:6" x14ac:dyDescent="0.3">
      <c r="A10" s="65">
        <v>9</v>
      </c>
      <c r="B10" s="65" t="s">
        <v>162</v>
      </c>
      <c r="C10" s="65">
        <v>12</v>
      </c>
      <c r="D10" s="65" t="s">
        <v>42</v>
      </c>
    </row>
    <row r="11" spans="1:6" x14ac:dyDescent="0.3">
      <c r="A11" s="65">
        <v>10</v>
      </c>
      <c r="B11" s="65" t="s">
        <v>163</v>
      </c>
      <c r="C11" s="65">
        <v>45</v>
      </c>
      <c r="D11" s="65" t="s">
        <v>7</v>
      </c>
    </row>
    <row r="12" spans="1:6" x14ac:dyDescent="0.3">
      <c r="A12" s="65">
        <v>11</v>
      </c>
      <c r="B12" s="65" t="s">
        <v>164</v>
      </c>
      <c r="C12" s="65">
        <v>62</v>
      </c>
      <c r="D12" s="65" t="s">
        <v>7</v>
      </c>
    </row>
    <row r="13" spans="1:6" x14ac:dyDescent="0.3">
      <c r="A13" s="65">
        <v>12</v>
      </c>
      <c r="B13" s="65" t="s">
        <v>165</v>
      </c>
      <c r="C13" s="65">
        <v>33</v>
      </c>
      <c r="D13" s="65" t="s">
        <v>42</v>
      </c>
    </row>
    <row r="14" spans="1:6" x14ac:dyDescent="0.3">
      <c r="A14" s="65">
        <v>13</v>
      </c>
      <c r="B14" s="65" t="s">
        <v>166</v>
      </c>
      <c r="C14" s="65">
        <v>55</v>
      </c>
      <c r="D14" s="65" t="s">
        <v>42</v>
      </c>
    </row>
    <row r="15" spans="1:6" x14ac:dyDescent="0.3">
      <c r="A15" s="65">
        <v>14</v>
      </c>
      <c r="B15" s="65" t="s">
        <v>167</v>
      </c>
      <c r="C15" s="65">
        <v>21</v>
      </c>
      <c r="D15" s="65" t="s">
        <v>42</v>
      </c>
    </row>
    <row r="16" spans="1:6" x14ac:dyDescent="0.3">
      <c r="A16" s="66">
        <v>15</v>
      </c>
      <c r="B16" s="66" t="s">
        <v>168</v>
      </c>
      <c r="C16" s="66">
        <v>12</v>
      </c>
      <c r="D16" s="66" t="s">
        <v>39</v>
      </c>
    </row>
    <row r="20" spans="2:6" x14ac:dyDescent="0.3">
      <c r="B20" s="67"/>
      <c r="C20" s="68"/>
      <c r="D20" s="68"/>
      <c r="E20" s="68"/>
      <c r="F20" s="69"/>
    </row>
    <row r="21" spans="2:6" x14ac:dyDescent="0.3">
      <c r="B21" s="70"/>
      <c r="C21" s="71">
        <f>VLOOKUP(2,$A2:A16,1,FALSE)</f>
        <v>2</v>
      </c>
      <c r="D21" s="71"/>
      <c r="E21" s="71"/>
      <c r="F21" s="72"/>
    </row>
    <row r="22" spans="2:6" x14ac:dyDescent="0.3">
      <c r="B22" s="73"/>
      <c r="C22" s="66"/>
      <c r="D22" s="66"/>
      <c r="E22" s="66"/>
      <c r="F22" s="74"/>
    </row>
  </sheetData>
  <dataValidations count="1">
    <dataValidation showInputMessage="1" showErrorMessage="1" sqref="A1:A1048576" xr:uid="{9AC0151A-A898-4F98-B383-116D2D0A2EB0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0FB9-558B-44AB-A9C5-210F89FDA06F}">
  <dimension ref="B4:AA55"/>
  <sheetViews>
    <sheetView topLeftCell="B8" zoomScale="67" workbookViewId="0">
      <selection activeCell="Z13" sqref="Z13"/>
    </sheetView>
  </sheetViews>
  <sheetFormatPr defaultRowHeight="14.4" x14ac:dyDescent="0.3"/>
  <cols>
    <col min="5" max="5" width="14.33203125" customWidth="1"/>
  </cols>
  <sheetData>
    <row r="4" spans="2:27" ht="21" x14ac:dyDescent="0.4">
      <c r="B4" s="48" t="s">
        <v>169</v>
      </c>
      <c r="C4" s="49"/>
      <c r="D4" s="49"/>
      <c r="E4" s="49"/>
    </row>
    <row r="5" spans="2:27" x14ac:dyDescent="0.3">
      <c r="M5" s="50" t="s">
        <v>170</v>
      </c>
    </row>
    <row r="7" spans="2:27" x14ac:dyDescent="0.3">
      <c r="C7" s="64">
        <f ca="1">RANDBETWEEN(1,20)</f>
        <v>1</v>
      </c>
      <c r="D7" s="64">
        <f t="shared" ref="D7:K22" ca="1" si="0">RANDBETWEEN(1,20)</f>
        <v>19</v>
      </c>
      <c r="E7" s="64">
        <f t="shared" ca="1" si="0"/>
        <v>12</v>
      </c>
      <c r="F7" s="64">
        <f t="shared" ca="1" si="0"/>
        <v>16</v>
      </c>
      <c r="G7" s="64">
        <f t="shared" ca="1" si="0"/>
        <v>7</v>
      </c>
      <c r="H7" s="64">
        <f t="shared" ca="1" si="0"/>
        <v>16</v>
      </c>
      <c r="I7" s="64">
        <f t="shared" ca="1" si="0"/>
        <v>13</v>
      </c>
      <c r="J7" s="64">
        <f t="shared" ca="1" si="0"/>
        <v>19</v>
      </c>
      <c r="K7" s="64">
        <f t="shared" ca="1" si="0"/>
        <v>19</v>
      </c>
      <c r="M7" s="51" cm="1">
        <f t="array" aca="1" ref="M7:U7" ca="1">C7:K7/6</f>
        <v>0.16666666666666666</v>
      </c>
      <c r="N7">
        <f ca="1"/>
        <v>3.1666666666666665</v>
      </c>
      <c r="O7">
        <f ca="1"/>
        <v>2</v>
      </c>
      <c r="P7">
        <f ca="1"/>
        <v>2.6666666666666665</v>
      </c>
      <c r="Q7">
        <f ca="1"/>
        <v>1.1666666666666667</v>
      </c>
      <c r="R7">
        <f ca="1"/>
        <v>2.6666666666666665</v>
      </c>
      <c r="S7">
        <f ca="1"/>
        <v>2.1666666666666665</v>
      </c>
      <c r="T7">
        <f ca="1"/>
        <v>3.1666666666666665</v>
      </c>
      <c r="U7">
        <f ca="1"/>
        <v>3.1666666666666665</v>
      </c>
      <c r="AA7">
        <f ca="1">RAND()</f>
        <v>0.68920622060424297</v>
      </c>
    </row>
    <row r="8" spans="2:27" x14ac:dyDescent="0.3">
      <c r="C8" s="64">
        <f t="shared" ref="C8:K25" ca="1" si="1">RANDBETWEEN(1,20)</f>
        <v>4</v>
      </c>
      <c r="D8" s="64">
        <f t="shared" ca="1" si="0"/>
        <v>19</v>
      </c>
      <c r="E8" s="64">
        <f t="shared" ca="1" si="0"/>
        <v>16</v>
      </c>
      <c r="F8" s="64">
        <f t="shared" ca="1" si="0"/>
        <v>8</v>
      </c>
      <c r="G8" s="64">
        <f t="shared" ca="1" si="0"/>
        <v>7</v>
      </c>
      <c r="H8" s="64">
        <f t="shared" ca="1" si="0"/>
        <v>11</v>
      </c>
      <c r="I8" s="64">
        <f t="shared" ca="1" si="0"/>
        <v>8</v>
      </c>
      <c r="J8" s="64">
        <f t="shared" ca="1" si="0"/>
        <v>14</v>
      </c>
      <c r="K8" s="64">
        <f t="shared" ca="1" si="0"/>
        <v>8</v>
      </c>
      <c r="M8" s="51" cm="1">
        <f t="array" aca="1" ref="M8:U8" ca="1">C8:K8/6</f>
        <v>0.66666666666666663</v>
      </c>
      <c r="N8">
        <f ca="1"/>
        <v>3.1666666666666665</v>
      </c>
      <c r="O8">
        <f ca="1"/>
        <v>2.6666666666666665</v>
      </c>
      <c r="P8">
        <f ca="1"/>
        <v>1.3333333333333333</v>
      </c>
      <c r="Q8">
        <f ca="1"/>
        <v>1.1666666666666667</v>
      </c>
      <c r="R8">
        <f ca="1"/>
        <v>1.8333333333333333</v>
      </c>
      <c r="S8">
        <f ca="1"/>
        <v>1.3333333333333333</v>
      </c>
      <c r="T8">
        <f ca="1"/>
        <v>2.3333333333333335</v>
      </c>
      <c r="U8">
        <f ca="1"/>
        <v>1.3333333333333333</v>
      </c>
    </row>
    <row r="9" spans="2:27" x14ac:dyDescent="0.3">
      <c r="C9" s="64">
        <f t="shared" ca="1" si="1"/>
        <v>4</v>
      </c>
      <c r="D9" s="64">
        <f t="shared" ca="1" si="0"/>
        <v>20</v>
      </c>
      <c r="E9" s="64">
        <f t="shared" ca="1" si="0"/>
        <v>17</v>
      </c>
      <c r="F9" s="64">
        <f t="shared" ca="1" si="0"/>
        <v>7</v>
      </c>
      <c r="G9" s="64">
        <f t="shared" ca="1" si="0"/>
        <v>8</v>
      </c>
      <c r="H9" s="64">
        <f t="shared" ca="1" si="0"/>
        <v>4</v>
      </c>
      <c r="I9" s="64">
        <f t="shared" ca="1" si="0"/>
        <v>1</v>
      </c>
      <c r="J9" s="64">
        <f t="shared" ca="1" si="0"/>
        <v>8</v>
      </c>
      <c r="K9" s="64">
        <f t="shared" ca="1" si="0"/>
        <v>12</v>
      </c>
      <c r="M9" s="51" cm="1">
        <f t="array" aca="1" ref="M9:U9" ca="1">C9:K9/6</f>
        <v>0.66666666666666663</v>
      </c>
      <c r="N9">
        <f ca="1"/>
        <v>3.3333333333333335</v>
      </c>
      <c r="O9">
        <f ca="1"/>
        <v>2.8333333333333335</v>
      </c>
      <c r="P9">
        <f ca="1"/>
        <v>1.1666666666666667</v>
      </c>
      <c r="Q9">
        <f ca="1"/>
        <v>1.3333333333333333</v>
      </c>
      <c r="R9">
        <f ca="1"/>
        <v>0.66666666666666663</v>
      </c>
      <c r="S9">
        <f ca="1"/>
        <v>0.16666666666666666</v>
      </c>
      <c r="T9">
        <f ca="1"/>
        <v>1.3333333333333333</v>
      </c>
      <c r="U9">
        <f ca="1"/>
        <v>2</v>
      </c>
    </row>
    <row r="10" spans="2:27" x14ac:dyDescent="0.3">
      <c r="C10" s="64">
        <f t="shared" ca="1" si="1"/>
        <v>9</v>
      </c>
      <c r="D10" s="64">
        <f t="shared" ca="1" si="0"/>
        <v>3</v>
      </c>
      <c r="E10" s="64">
        <f t="shared" ca="1" si="0"/>
        <v>18</v>
      </c>
      <c r="F10" s="64">
        <f t="shared" ca="1" si="0"/>
        <v>5</v>
      </c>
      <c r="G10" s="64">
        <f t="shared" ca="1" si="0"/>
        <v>9</v>
      </c>
      <c r="H10" s="64">
        <f t="shared" ca="1" si="0"/>
        <v>15</v>
      </c>
      <c r="I10" s="64">
        <f t="shared" ca="1" si="0"/>
        <v>7</v>
      </c>
      <c r="J10" s="64">
        <f t="shared" ca="1" si="0"/>
        <v>19</v>
      </c>
      <c r="K10" s="64">
        <f t="shared" ca="1" si="0"/>
        <v>2</v>
      </c>
      <c r="M10" s="51" cm="1">
        <f t="array" aca="1" ref="M10:U10" ca="1">C10:K10/6</f>
        <v>1.5</v>
      </c>
      <c r="N10">
        <f ca="1"/>
        <v>0.5</v>
      </c>
      <c r="O10">
        <f ca="1"/>
        <v>3</v>
      </c>
      <c r="P10">
        <f ca="1"/>
        <v>0.83333333333333337</v>
      </c>
      <c r="Q10">
        <f ca="1"/>
        <v>1.5</v>
      </c>
      <c r="R10">
        <f ca="1"/>
        <v>2.5</v>
      </c>
      <c r="S10">
        <f ca="1"/>
        <v>1.1666666666666667</v>
      </c>
      <c r="T10">
        <f ca="1"/>
        <v>3.1666666666666665</v>
      </c>
      <c r="U10">
        <f ca="1"/>
        <v>0.33333333333333331</v>
      </c>
    </row>
    <row r="11" spans="2:27" x14ac:dyDescent="0.3">
      <c r="C11" s="64">
        <f t="shared" ca="1" si="1"/>
        <v>8</v>
      </c>
      <c r="D11" s="64">
        <f t="shared" ca="1" si="0"/>
        <v>7</v>
      </c>
      <c r="E11" s="64">
        <f t="shared" ca="1" si="0"/>
        <v>15</v>
      </c>
      <c r="F11" s="64">
        <f t="shared" ca="1" si="0"/>
        <v>9</v>
      </c>
      <c r="G11" s="64">
        <f t="shared" ca="1" si="0"/>
        <v>16</v>
      </c>
      <c r="H11" s="64">
        <f t="shared" ca="1" si="0"/>
        <v>18</v>
      </c>
      <c r="I11" s="64">
        <f t="shared" ca="1" si="0"/>
        <v>1</v>
      </c>
      <c r="J11" s="64">
        <f t="shared" ca="1" si="0"/>
        <v>12</v>
      </c>
      <c r="K11" s="64">
        <f t="shared" ca="1" si="0"/>
        <v>4</v>
      </c>
      <c r="M11" s="51" cm="1">
        <f t="array" aca="1" ref="M11:U11" ca="1">C11:K11/6</f>
        <v>1.3333333333333333</v>
      </c>
      <c r="N11">
        <f ca="1"/>
        <v>1.1666666666666667</v>
      </c>
      <c r="O11">
        <f ca="1"/>
        <v>2.5</v>
      </c>
      <c r="P11">
        <f ca="1"/>
        <v>1.5</v>
      </c>
      <c r="Q11">
        <f ca="1"/>
        <v>2.6666666666666665</v>
      </c>
      <c r="R11">
        <f ca="1"/>
        <v>3</v>
      </c>
      <c r="S11">
        <f ca="1"/>
        <v>0.16666666666666666</v>
      </c>
      <c r="T11">
        <f ca="1"/>
        <v>2</v>
      </c>
      <c r="U11">
        <f ca="1"/>
        <v>0.66666666666666663</v>
      </c>
    </row>
    <row r="12" spans="2:27" x14ac:dyDescent="0.3">
      <c r="C12" s="64">
        <f t="shared" ca="1" si="1"/>
        <v>11</v>
      </c>
      <c r="D12" s="64">
        <f t="shared" ca="1" si="0"/>
        <v>20</v>
      </c>
      <c r="E12" s="64">
        <f t="shared" ca="1" si="0"/>
        <v>8</v>
      </c>
      <c r="F12" s="64">
        <f t="shared" ca="1" si="0"/>
        <v>7</v>
      </c>
      <c r="G12" s="64">
        <f t="shared" ca="1" si="0"/>
        <v>2</v>
      </c>
      <c r="H12" s="64">
        <f t="shared" ca="1" si="0"/>
        <v>8</v>
      </c>
      <c r="I12" s="64">
        <f t="shared" ca="1" si="0"/>
        <v>3</v>
      </c>
      <c r="J12" s="64">
        <f t="shared" ca="1" si="0"/>
        <v>20</v>
      </c>
      <c r="K12" s="64">
        <f t="shared" ca="1" si="0"/>
        <v>14</v>
      </c>
      <c r="M12" s="51" cm="1">
        <f t="array" aca="1" ref="M12:U12" ca="1">C12:K12/6</f>
        <v>1.8333333333333333</v>
      </c>
      <c r="N12">
        <f ca="1"/>
        <v>3.3333333333333335</v>
      </c>
      <c r="O12">
        <f ca="1"/>
        <v>1.3333333333333333</v>
      </c>
      <c r="P12">
        <f ca="1"/>
        <v>1.1666666666666667</v>
      </c>
      <c r="Q12">
        <f ca="1"/>
        <v>0.33333333333333331</v>
      </c>
      <c r="R12">
        <f ca="1"/>
        <v>1.3333333333333333</v>
      </c>
      <c r="S12">
        <f ca="1"/>
        <v>0.5</v>
      </c>
      <c r="T12">
        <f ca="1"/>
        <v>3.3333333333333335</v>
      </c>
      <c r="U12">
        <f ca="1"/>
        <v>2.3333333333333335</v>
      </c>
    </row>
    <row r="13" spans="2:27" x14ac:dyDescent="0.3">
      <c r="C13" s="64">
        <f t="shared" ca="1" si="1"/>
        <v>7</v>
      </c>
      <c r="D13" s="64">
        <f t="shared" ca="1" si="0"/>
        <v>2</v>
      </c>
      <c r="E13" s="64">
        <f t="shared" ca="1" si="0"/>
        <v>2</v>
      </c>
      <c r="F13" s="64">
        <f t="shared" ca="1" si="0"/>
        <v>17</v>
      </c>
      <c r="G13" s="64">
        <f t="shared" ca="1" si="0"/>
        <v>15</v>
      </c>
      <c r="H13" s="64">
        <f t="shared" ca="1" si="0"/>
        <v>9</v>
      </c>
      <c r="I13" s="64">
        <f t="shared" ca="1" si="0"/>
        <v>7</v>
      </c>
      <c r="J13" s="64">
        <f t="shared" ca="1" si="0"/>
        <v>18</v>
      </c>
      <c r="K13" s="64">
        <f t="shared" ca="1" si="0"/>
        <v>20</v>
      </c>
      <c r="M13" s="51" cm="1">
        <f t="array" aca="1" ref="M13:U13" ca="1">C13:K13/6</f>
        <v>1.1666666666666667</v>
      </c>
      <c r="N13">
        <f ca="1"/>
        <v>0.33333333333333331</v>
      </c>
      <c r="O13">
        <f ca="1"/>
        <v>0.33333333333333331</v>
      </c>
      <c r="P13">
        <f ca="1"/>
        <v>2.8333333333333335</v>
      </c>
      <c r="Q13">
        <f ca="1"/>
        <v>2.5</v>
      </c>
      <c r="R13">
        <f ca="1"/>
        <v>1.5</v>
      </c>
      <c r="S13">
        <f ca="1"/>
        <v>1.1666666666666667</v>
      </c>
      <c r="T13">
        <f ca="1"/>
        <v>3</v>
      </c>
      <c r="U13">
        <f ca="1"/>
        <v>3.3333333333333335</v>
      </c>
    </row>
    <row r="14" spans="2:27" x14ac:dyDescent="0.3">
      <c r="C14" s="64">
        <f t="shared" ca="1" si="1"/>
        <v>11</v>
      </c>
      <c r="D14" s="64">
        <f t="shared" ca="1" si="0"/>
        <v>19</v>
      </c>
      <c r="E14" s="64">
        <f t="shared" ca="1" si="0"/>
        <v>11</v>
      </c>
      <c r="F14" s="64">
        <f t="shared" ca="1" si="0"/>
        <v>20</v>
      </c>
      <c r="G14" s="64">
        <f t="shared" ca="1" si="0"/>
        <v>8</v>
      </c>
      <c r="H14" s="64">
        <f t="shared" ca="1" si="0"/>
        <v>7</v>
      </c>
      <c r="I14" s="64">
        <f t="shared" ca="1" si="0"/>
        <v>3</v>
      </c>
      <c r="J14" s="64">
        <f t="shared" ca="1" si="0"/>
        <v>18</v>
      </c>
      <c r="K14" s="64">
        <f t="shared" ca="1" si="0"/>
        <v>8</v>
      </c>
      <c r="M14" s="51" cm="1">
        <f t="array" aca="1" ref="M14:U14" ca="1">C14:K14/6</f>
        <v>1.8333333333333333</v>
      </c>
      <c r="N14">
        <f ca="1"/>
        <v>3.1666666666666665</v>
      </c>
      <c r="O14">
        <f ca="1"/>
        <v>1.8333333333333333</v>
      </c>
      <c r="P14">
        <f ca="1"/>
        <v>3.3333333333333335</v>
      </c>
      <c r="Q14">
        <f ca="1"/>
        <v>1.3333333333333333</v>
      </c>
      <c r="R14">
        <f ca="1"/>
        <v>1.1666666666666667</v>
      </c>
      <c r="S14">
        <f ca="1"/>
        <v>0.5</v>
      </c>
      <c r="T14">
        <f ca="1"/>
        <v>3</v>
      </c>
      <c r="U14">
        <f ca="1"/>
        <v>1.3333333333333333</v>
      </c>
    </row>
    <row r="15" spans="2:27" x14ac:dyDescent="0.3">
      <c r="C15" s="64">
        <f t="shared" ca="1" si="1"/>
        <v>17</v>
      </c>
      <c r="D15" s="64">
        <f t="shared" ca="1" si="0"/>
        <v>20</v>
      </c>
      <c r="E15" s="64">
        <f t="shared" ca="1" si="0"/>
        <v>11</v>
      </c>
      <c r="F15" s="64">
        <f t="shared" ca="1" si="0"/>
        <v>7</v>
      </c>
      <c r="G15" s="64">
        <f t="shared" ca="1" si="0"/>
        <v>8</v>
      </c>
      <c r="H15" s="64">
        <f t="shared" ca="1" si="0"/>
        <v>14</v>
      </c>
      <c r="I15" s="64">
        <f t="shared" ca="1" si="0"/>
        <v>17</v>
      </c>
      <c r="J15" s="64">
        <f t="shared" ca="1" si="0"/>
        <v>6</v>
      </c>
      <c r="K15" s="64">
        <f t="shared" ca="1" si="0"/>
        <v>14</v>
      </c>
      <c r="M15" s="51" cm="1">
        <f t="array" aca="1" ref="M15:U15" ca="1">C15:K15/6</f>
        <v>2.8333333333333335</v>
      </c>
      <c r="N15">
        <f ca="1"/>
        <v>3.3333333333333335</v>
      </c>
      <c r="O15">
        <f ca="1"/>
        <v>1.8333333333333333</v>
      </c>
      <c r="P15">
        <f ca="1"/>
        <v>1.1666666666666667</v>
      </c>
      <c r="Q15">
        <f ca="1"/>
        <v>1.3333333333333333</v>
      </c>
      <c r="R15">
        <f ca="1"/>
        <v>2.3333333333333335</v>
      </c>
      <c r="S15">
        <f ca="1"/>
        <v>2.8333333333333335</v>
      </c>
      <c r="T15">
        <f ca="1"/>
        <v>1</v>
      </c>
      <c r="U15">
        <f ca="1"/>
        <v>2.3333333333333335</v>
      </c>
    </row>
    <row r="16" spans="2:27" x14ac:dyDescent="0.3">
      <c r="C16" s="64">
        <f t="shared" ca="1" si="1"/>
        <v>6</v>
      </c>
      <c r="D16" s="64">
        <f t="shared" ca="1" si="0"/>
        <v>3</v>
      </c>
      <c r="E16" s="64">
        <f t="shared" ca="1" si="0"/>
        <v>8</v>
      </c>
      <c r="F16" s="64">
        <f t="shared" ca="1" si="0"/>
        <v>14</v>
      </c>
      <c r="G16" s="64">
        <f t="shared" ca="1" si="0"/>
        <v>3</v>
      </c>
      <c r="H16" s="64">
        <f t="shared" ca="1" si="0"/>
        <v>10</v>
      </c>
      <c r="I16" s="64">
        <f t="shared" ca="1" si="0"/>
        <v>12</v>
      </c>
      <c r="J16" s="64">
        <f t="shared" ca="1" si="0"/>
        <v>8</v>
      </c>
      <c r="K16" s="64">
        <f t="shared" ca="1" si="0"/>
        <v>4</v>
      </c>
      <c r="M16" s="51" cm="1">
        <f t="array" aca="1" ref="M16:U16" ca="1">C16:K16/6</f>
        <v>1</v>
      </c>
      <c r="N16">
        <f ca="1"/>
        <v>0.5</v>
      </c>
      <c r="O16">
        <f ca="1"/>
        <v>1.3333333333333333</v>
      </c>
      <c r="P16">
        <f ca="1"/>
        <v>2.3333333333333335</v>
      </c>
      <c r="Q16">
        <f ca="1"/>
        <v>0.5</v>
      </c>
      <c r="R16">
        <f ca="1"/>
        <v>1.6666666666666667</v>
      </c>
      <c r="S16">
        <f ca="1"/>
        <v>2</v>
      </c>
      <c r="T16">
        <f ca="1"/>
        <v>1.3333333333333333</v>
      </c>
      <c r="U16">
        <f ca="1"/>
        <v>0.66666666666666663</v>
      </c>
    </row>
    <row r="17" spans="3:21" x14ac:dyDescent="0.3">
      <c r="C17" s="64">
        <f t="shared" ca="1" si="1"/>
        <v>6</v>
      </c>
      <c r="D17" s="64">
        <f t="shared" ca="1" si="0"/>
        <v>19</v>
      </c>
      <c r="E17" s="64">
        <f t="shared" ca="1" si="0"/>
        <v>1</v>
      </c>
      <c r="F17" s="64">
        <f t="shared" ca="1" si="0"/>
        <v>14</v>
      </c>
      <c r="G17" s="64">
        <f t="shared" ca="1" si="0"/>
        <v>9</v>
      </c>
      <c r="H17" s="64">
        <f t="shared" ca="1" si="0"/>
        <v>9</v>
      </c>
      <c r="I17" s="64">
        <f t="shared" ca="1" si="0"/>
        <v>14</v>
      </c>
      <c r="J17" s="64">
        <f t="shared" ca="1" si="0"/>
        <v>4</v>
      </c>
      <c r="K17" s="64">
        <f t="shared" ca="1" si="0"/>
        <v>12</v>
      </c>
      <c r="M17" s="51" cm="1">
        <f t="array" aca="1" ref="M17:U17" ca="1">C17:K17/6</f>
        <v>1</v>
      </c>
      <c r="N17">
        <f ca="1"/>
        <v>3.1666666666666665</v>
      </c>
      <c r="O17">
        <f ca="1"/>
        <v>0.16666666666666666</v>
      </c>
      <c r="P17">
        <f ca="1"/>
        <v>2.3333333333333335</v>
      </c>
      <c r="Q17">
        <f ca="1"/>
        <v>1.5</v>
      </c>
      <c r="R17">
        <f ca="1"/>
        <v>1.5</v>
      </c>
      <c r="S17">
        <f ca="1"/>
        <v>2.3333333333333335</v>
      </c>
      <c r="T17">
        <f ca="1"/>
        <v>0.66666666666666663</v>
      </c>
      <c r="U17">
        <f ca="1"/>
        <v>2</v>
      </c>
    </row>
    <row r="18" spans="3:21" x14ac:dyDescent="0.3">
      <c r="C18" s="64">
        <f t="shared" ca="1" si="1"/>
        <v>17</v>
      </c>
      <c r="D18" s="64">
        <f t="shared" ca="1" si="0"/>
        <v>10</v>
      </c>
      <c r="E18" s="64">
        <f t="shared" ca="1" si="0"/>
        <v>6</v>
      </c>
      <c r="F18" s="64">
        <f t="shared" ca="1" si="0"/>
        <v>4</v>
      </c>
      <c r="G18" s="64">
        <f t="shared" ca="1" si="0"/>
        <v>1</v>
      </c>
      <c r="H18" s="64">
        <f t="shared" ca="1" si="0"/>
        <v>11</v>
      </c>
      <c r="I18" s="64">
        <f t="shared" ca="1" si="0"/>
        <v>7</v>
      </c>
      <c r="J18" s="64">
        <f t="shared" ca="1" si="0"/>
        <v>10</v>
      </c>
      <c r="K18" s="64">
        <f t="shared" ca="1" si="0"/>
        <v>19</v>
      </c>
      <c r="M18" s="51" cm="1">
        <f t="array" aca="1" ref="M18:U18" ca="1">C18:K18/6</f>
        <v>2.8333333333333335</v>
      </c>
      <c r="N18">
        <f ca="1"/>
        <v>1.6666666666666667</v>
      </c>
      <c r="O18">
        <f ca="1"/>
        <v>1</v>
      </c>
      <c r="P18">
        <f ca="1"/>
        <v>0.66666666666666663</v>
      </c>
      <c r="Q18">
        <f ca="1"/>
        <v>0.16666666666666666</v>
      </c>
      <c r="R18">
        <f ca="1"/>
        <v>1.8333333333333333</v>
      </c>
      <c r="S18">
        <f ca="1"/>
        <v>1.1666666666666667</v>
      </c>
      <c r="T18">
        <f ca="1"/>
        <v>1.6666666666666667</v>
      </c>
      <c r="U18">
        <f ca="1"/>
        <v>3.1666666666666665</v>
      </c>
    </row>
    <row r="19" spans="3:21" x14ac:dyDescent="0.3">
      <c r="C19" s="64">
        <f t="shared" ca="1" si="1"/>
        <v>4</v>
      </c>
      <c r="D19" s="64">
        <f t="shared" ca="1" si="0"/>
        <v>12</v>
      </c>
      <c r="E19" s="64">
        <f t="shared" ca="1" si="0"/>
        <v>16</v>
      </c>
      <c r="F19" s="64">
        <f t="shared" ca="1" si="0"/>
        <v>13</v>
      </c>
      <c r="G19" s="64">
        <f t="shared" ca="1" si="0"/>
        <v>12</v>
      </c>
      <c r="H19" s="64">
        <f t="shared" ca="1" si="0"/>
        <v>9</v>
      </c>
      <c r="I19" s="64">
        <f t="shared" ca="1" si="0"/>
        <v>19</v>
      </c>
      <c r="J19" s="64">
        <f t="shared" ca="1" si="0"/>
        <v>17</v>
      </c>
      <c r="K19" s="64">
        <f t="shared" ca="1" si="0"/>
        <v>7</v>
      </c>
      <c r="M19" s="51" cm="1">
        <f t="array" aca="1" ref="M19:U19" ca="1">C19:K19/6</f>
        <v>0.66666666666666663</v>
      </c>
      <c r="N19">
        <f ca="1"/>
        <v>2</v>
      </c>
      <c r="O19">
        <f ca="1"/>
        <v>2.6666666666666665</v>
      </c>
      <c r="P19">
        <f ca="1"/>
        <v>2.1666666666666665</v>
      </c>
      <c r="Q19">
        <f ca="1"/>
        <v>2</v>
      </c>
      <c r="R19">
        <f ca="1"/>
        <v>1.5</v>
      </c>
      <c r="S19">
        <f ca="1"/>
        <v>3.1666666666666665</v>
      </c>
      <c r="T19">
        <f ca="1"/>
        <v>2.8333333333333335</v>
      </c>
      <c r="U19">
        <f ca="1"/>
        <v>1.1666666666666667</v>
      </c>
    </row>
    <row r="20" spans="3:21" x14ac:dyDescent="0.3">
      <c r="C20" s="64">
        <f t="shared" ca="1" si="1"/>
        <v>9</v>
      </c>
      <c r="D20" s="64">
        <f t="shared" ca="1" si="0"/>
        <v>17</v>
      </c>
      <c r="E20" s="64">
        <f t="shared" ca="1" si="0"/>
        <v>9</v>
      </c>
      <c r="F20" s="64">
        <f t="shared" ca="1" si="0"/>
        <v>11</v>
      </c>
      <c r="G20" s="64">
        <f t="shared" ca="1" si="0"/>
        <v>6</v>
      </c>
      <c r="H20" s="64">
        <f t="shared" ca="1" si="0"/>
        <v>15</v>
      </c>
      <c r="I20" s="64">
        <f t="shared" ca="1" si="0"/>
        <v>2</v>
      </c>
      <c r="J20" s="64">
        <f t="shared" ca="1" si="0"/>
        <v>12</v>
      </c>
      <c r="K20" s="64">
        <f t="shared" ca="1" si="0"/>
        <v>2</v>
      </c>
      <c r="M20" s="51" cm="1">
        <f t="array" aca="1" ref="M20:U20" ca="1">C20:K20/6</f>
        <v>1.5</v>
      </c>
      <c r="N20">
        <f ca="1"/>
        <v>2.8333333333333335</v>
      </c>
      <c r="O20">
        <f ca="1"/>
        <v>1.5</v>
      </c>
      <c r="P20">
        <f ca="1"/>
        <v>1.8333333333333333</v>
      </c>
      <c r="Q20">
        <f ca="1"/>
        <v>1</v>
      </c>
      <c r="R20">
        <f ca="1"/>
        <v>2.5</v>
      </c>
      <c r="S20">
        <f ca="1"/>
        <v>0.33333333333333331</v>
      </c>
      <c r="T20">
        <f ca="1"/>
        <v>2</v>
      </c>
      <c r="U20">
        <f ca="1"/>
        <v>0.33333333333333331</v>
      </c>
    </row>
    <row r="21" spans="3:21" x14ac:dyDescent="0.3">
      <c r="C21" s="64">
        <f t="shared" ca="1" si="1"/>
        <v>11</v>
      </c>
      <c r="D21" s="64">
        <f t="shared" ca="1" si="0"/>
        <v>4</v>
      </c>
      <c r="E21" s="64">
        <f t="shared" ca="1" si="0"/>
        <v>20</v>
      </c>
      <c r="F21" s="64">
        <f t="shared" ca="1" si="0"/>
        <v>13</v>
      </c>
      <c r="G21" s="64">
        <f t="shared" ca="1" si="0"/>
        <v>6</v>
      </c>
      <c r="H21" s="64">
        <f t="shared" ca="1" si="0"/>
        <v>7</v>
      </c>
      <c r="I21" s="64">
        <f t="shared" ca="1" si="0"/>
        <v>9</v>
      </c>
      <c r="J21" s="64">
        <f t="shared" ca="1" si="0"/>
        <v>12</v>
      </c>
      <c r="K21" s="64">
        <f t="shared" ca="1" si="0"/>
        <v>19</v>
      </c>
      <c r="M21" s="51" cm="1">
        <f t="array" aca="1" ref="M21:U21" ca="1">C21:K21/6</f>
        <v>1.8333333333333333</v>
      </c>
      <c r="N21">
        <f ca="1"/>
        <v>0.66666666666666663</v>
      </c>
      <c r="O21">
        <f ca="1"/>
        <v>3.3333333333333335</v>
      </c>
      <c r="P21">
        <f ca="1"/>
        <v>2.1666666666666665</v>
      </c>
      <c r="Q21">
        <f ca="1"/>
        <v>1</v>
      </c>
      <c r="R21">
        <f ca="1"/>
        <v>1.1666666666666667</v>
      </c>
      <c r="S21">
        <f ca="1"/>
        <v>1.5</v>
      </c>
      <c r="T21">
        <f ca="1"/>
        <v>2</v>
      </c>
      <c r="U21">
        <f ca="1"/>
        <v>3.1666666666666665</v>
      </c>
    </row>
    <row r="22" spans="3:21" x14ac:dyDescent="0.3">
      <c r="C22" s="64">
        <f t="shared" ca="1" si="1"/>
        <v>2</v>
      </c>
      <c r="D22" s="64">
        <f t="shared" ca="1" si="0"/>
        <v>4</v>
      </c>
      <c r="E22" s="64">
        <f t="shared" ca="1" si="0"/>
        <v>15</v>
      </c>
      <c r="F22" s="64">
        <f t="shared" ca="1" si="0"/>
        <v>14</v>
      </c>
      <c r="G22" s="64">
        <f t="shared" ca="1" si="0"/>
        <v>17</v>
      </c>
      <c r="H22" s="64">
        <f t="shared" ca="1" si="0"/>
        <v>11</v>
      </c>
      <c r="I22" s="64">
        <f t="shared" ca="1" si="0"/>
        <v>18</v>
      </c>
      <c r="J22" s="64">
        <f t="shared" ca="1" si="0"/>
        <v>15</v>
      </c>
      <c r="K22" s="64">
        <f t="shared" ca="1" si="0"/>
        <v>4</v>
      </c>
      <c r="M22" s="51" cm="1">
        <f t="array" aca="1" ref="M22:U22" ca="1">C22:K22/6</f>
        <v>0.33333333333333331</v>
      </c>
      <c r="N22">
        <f ca="1"/>
        <v>0.66666666666666663</v>
      </c>
      <c r="O22">
        <f ca="1"/>
        <v>2.5</v>
      </c>
      <c r="P22">
        <f ca="1"/>
        <v>2.3333333333333335</v>
      </c>
      <c r="Q22">
        <f ca="1"/>
        <v>2.8333333333333335</v>
      </c>
      <c r="R22">
        <f ca="1"/>
        <v>1.8333333333333333</v>
      </c>
      <c r="S22">
        <f ca="1"/>
        <v>3</v>
      </c>
      <c r="T22">
        <f ca="1"/>
        <v>2.5</v>
      </c>
      <c r="U22">
        <f ca="1"/>
        <v>0.66666666666666663</v>
      </c>
    </row>
    <row r="23" spans="3:21" x14ac:dyDescent="0.3">
      <c r="C23" s="64">
        <f t="shared" ca="1" si="1"/>
        <v>11</v>
      </c>
      <c r="D23" s="64">
        <f t="shared" ca="1" si="1"/>
        <v>4</v>
      </c>
      <c r="E23" s="64">
        <f t="shared" ca="1" si="1"/>
        <v>15</v>
      </c>
      <c r="F23" s="64">
        <f t="shared" ca="1" si="1"/>
        <v>1</v>
      </c>
      <c r="G23" s="64">
        <f t="shared" ca="1" si="1"/>
        <v>6</v>
      </c>
      <c r="H23" s="64">
        <f t="shared" ca="1" si="1"/>
        <v>14</v>
      </c>
      <c r="I23" s="64">
        <f t="shared" ca="1" si="1"/>
        <v>20</v>
      </c>
      <c r="J23" s="64">
        <f t="shared" ca="1" si="1"/>
        <v>14</v>
      </c>
      <c r="K23" s="64">
        <f t="shared" ca="1" si="1"/>
        <v>4</v>
      </c>
      <c r="M23" s="51" cm="1">
        <f t="array" aca="1" ref="M23:U23" ca="1">C23:K23/6</f>
        <v>1.8333333333333333</v>
      </c>
      <c r="N23">
        <f ca="1"/>
        <v>0.66666666666666663</v>
      </c>
      <c r="O23">
        <f ca="1"/>
        <v>2.5</v>
      </c>
      <c r="P23">
        <f ca="1"/>
        <v>0.16666666666666666</v>
      </c>
      <c r="Q23">
        <f ca="1"/>
        <v>1</v>
      </c>
      <c r="R23">
        <f ca="1"/>
        <v>2.3333333333333335</v>
      </c>
      <c r="S23">
        <f ca="1"/>
        <v>3.3333333333333335</v>
      </c>
      <c r="T23">
        <f ca="1"/>
        <v>2.3333333333333335</v>
      </c>
      <c r="U23">
        <f ca="1"/>
        <v>0.66666666666666663</v>
      </c>
    </row>
    <row r="24" spans="3:21" x14ac:dyDescent="0.3">
      <c r="C24" s="64">
        <f t="shared" ca="1" si="1"/>
        <v>17</v>
      </c>
      <c r="D24" s="64">
        <f t="shared" ca="1" si="1"/>
        <v>15</v>
      </c>
      <c r="E24" s="64">
        <f t="shared" ca="1" si="1"/>
        <v>1</v>
      </c>
      <c r="F24" s="64">
        <f t="shared" ca="1" si="1"/>
        <v>11</v>
      </c>
      <c r="G24" s="64">
        <f t="shared" ca="1" si="1"/>
        <v>14</v>
      </c>
      <c r="H24" s="64">
        <f t="shared" ca="1" si="1"/>
        <v>18</v>
      </c>
      <c r="I24" s="64">
        <f t="shared" ca="1" si="1"/>
        <v>3</v>
      </c>
      <c r="J24" s="64">
        <f t="shared" ca="1" si="1"/>
        <v>13</v>
      </c>
      <c r="K24" s="64">
        <f t="shared" ca="1" si="1"/>
        <v>9</v>
      </c>
      <c r="M24" s="51" cm="1">
        <f t="array" aca="1" ref="M24:U24" ca="1">C24:K24/6</f>
        <v>2.8333333333333335</v>
      </c>
      <c r="N24">
        <f ca="1"/>
        <v>2.5</v>
      </c>
      <c r="O24">
        <f ca="1"/>
        <v>0.16666666666666666</v>
      </c>
      <c r="P24">
        <f ca="1"/>
        <v>1.8333333333333333</v>
      </c>
      <c r="Q24">
        <f ca="1"/>
        <v>2.3333333333333335</v>
      </c>
      <c r="R24">
        <f ca="1"/>
        <v>3</v>
      </c>
      <c r="S24">
        <f ca="1"/>
        <v>0.5</v>
      </c>
      <c r="T24">
        <f ca="1"/>
        <v>2.1666666666666665</v>
      </c>
      <c r="U24">
        <f ca="1"/>
        <v>1.5</v>
      </c>
    </row>
    <row r="25" spans="3:21" x14ac:dyDescent="0.3">
      <c r="C25" s="64">
        <f t="shared" ca="1" si="1"/>
        <v>1</v>
      </c>
      <c r="D25" s="64">
        <f t="shared" ca="1" si="1"/>
        <v>9</v>
      </c>
      <c r="E25" s="64">
        <f t="shared" ca="1" si="1"/>
        <v>20</v>
      </c>
      <c r="F25" s="64">
        <f t="shared" ca="1" si="1"/>
        <v>7</v>
      </c>
      <c r="G25" s="64">
        <f t="shared" ca="1" si="1"/>
        <v>2</v>
      </c>
      <c r="H25" s="64">
        <f t="shared" ca="1" si="1"/>
        <v>14</v>
      </c>
      <c r="I25" s="64">
        <f t="shared" ca="1" si="1"/>
        <v>17</v>
      </c>
      <c r="J25" s="64">
        <f t="shared" ca="1" si="1"/>
        <v>14</v>
      </c>
      <c r="K25" s="64">
        <f t="shared" ca="1" si="1"/>
        <v>6</v>
      </c>
      <c r="M25" s="51" cm="1">
        <f t="array" aca="1" ref="M25:U25" ca="1">C25:K25/6</f>
        <v>0.16666666666666666</v>
      </c>
      <c r="N25">
        <f ca="1"/>
        <v>1.5</v>
      </c>
      <c r="O25">
        <f ca="1"/>
        <v>3.3333333333333335</v>
      </c>
      <c r="P25">
        <f ca="1"/>
        <v>1.1666666666666667</v>
      </c>
      <c r="Q25">
        <f ca="1"/>
        <v>0.33333333333333331</v>
      </c>
      <c r="R25">
        <f ca="1"/>
        <v>2.3333333333333335</v>
      </c>
      <c r="S25">
        <f ca="1"/>
        <v>2.8333333333333335</v>
      </c>
      <c r="T25">
        <f ca="1"/>
        <v>2.3333333333333335</v>
      </c>
      <c r="U25">
        <f ca="1"/>
        <v>1</v>
      </c>
    </row>
    <row r="28" spans="3:21" x14ac:dyDescent="0.3">
      <c r="M28" s="50" t="s">
        <v>171</v>
      </c>
    </row>
    <row r="29" spans="3:21" x14ac:dyDescent="0.3">
      <c r="M29" s="52">
        <f ca="1">MEDIAN(C7:C25)</f>
        <v>8</v>
      </c>
      <c r="N29">
        <f ca="1">MEDIAN(C7:K25)</f>
        <v>10</v>
      </c>
      <c r="O29">
        <f t="shared" ref="O29:O44" ca="1" si="2">MEDIAN(E7:E25)</f>
        <v>12</v>
      </c>
      <c r="P29">
        <f t="shared" ref="P29:P44" ca="1" si="3">MEDIAN(E7:M25)</f>
        <v>9</v>
      </c>
      <c r="Q29">
        <f t="shared" ref="Q29:Q44" ca="1" si="4">MEDIAN(G7:G25)</f>
        <v>8</v>
      </c>
      <c r="R29">
        <f t="shared" ref="R29:R44" ca="1" si="5">MEDIAN(G7:O25)</f>
        <v>6</v>
      </c>
      <c r="S29">
        <f t="shared" ref="S29:S44" ca="1" si="6">MEDIAN(I7:I25)</f>
        <v>8</v>
      </c>
      <c r="T29">
        <f t="shared" ref="T29:T44" ca="1" si="7">MEDIAN(I7:Q25)</f>
        <v>2.5</v>
      </c>
      <c r="U29">
        <f t="shared" ref="U29:U44" ca="1" si="8">MEDIAN(K7:K25)</f>
        <v>8</v>
      </c>
    </row>
    <row r="30" spans="3:21" x14ac:dyDescent="0.3">
      <c r="M30" s="52">
        <f t="shared" ref="M30:M44" ca="1" si="9">MEDIAN(C8:C26)</f>
        <v>8.5</v>
      </c>
      <c r="N30">
        <f t="shared" ref="N30:N44" ca="1" si="10">MEDIAN(C8:K26)</f>
        <v>9.5</v>
      </c>
      <c r="O30">
        <f t="shared" ca="1" si="2"/>
        <v>13</v>
      </c>
      <c r="P30">
        <f t="shared" ca="1" si="3"/>
        <v>9</v>
      </c>
      <c r="Q30">
        <f t="shared" ca="1" si="4"/>
        <v>8</v>
      </c>
      <c r="R30">
        <f t="shared" ca="1" si="5"/>
        <v>5</v>
      </c>
      <c r="S30">
        <f t="shared" ca="1" si="6"/>
        <v>7.5</v>
      </c>
      <c r="T30">
        <f t="shared" ca="1" si="7"/>
        <v>2.5</v>
      </c>
      <c r="U30">
        <f t="shared" ca="1" si="8"/>
        <v>8</v>
      </c>
    </row>
    <row r="31" spans="3:21" x14ac:dyDescent="0.3">
      <c r="M31" s="52">
        <f t="shared" ca="1" si="9"/>
        <v>9</v>
      </c>
      <c r="N31">
        <f t="shared" ca="1" si="10"/>
        <v>10</v>
      </c>
      <c r="O31">
        <f t="shared" ca="1" si="2"/>
        <v>11</v>
      </c>
      <c r="P31">
        <f t="shared" ca="1" si="3"/>
        <v>9</v>
      </c>
      <c r="Q31">
        <f t="shared" ca="1" si="4"/>
        <v>8</v>
      </c>
      <c r="R31">
        <f t="shared" ca="1" si="5"/>
        <v>4</v>
      </c>
      <c r="S31">
        <f t="shared" ca="1" si="6"/>
        <v>7</v>
      </c>
      <c r="T31">
        <f t="shared" ca="1" si="7"/>
        <v>2.5</v>
      </c>
      <c r="U31">
        <f t="shared" ca="1" si="8"/>
        <v>8</v>
      </c>
    </row>
    <row r="32" spans="3:21" x14ac:dyDescent="0.3">
      <c r="M32" s="52">
        <f t="shared" ca="1" si="9"/>
        <v>9</v>
      </c>
      <c r="N32">
        <f t="shared" ca="1" si="10"/>
        <v>10</v>
      </c>
      <c r="O32">
        <f t="shared" ca="1" si="2"/>
        <v>11</v>
      </c>
      <c r="P32">
        <f t="shared" ca="1" si="3"/>
        <v>9</v>
      </c>
      <c r="Q32">
        <f t="shared" ca="1" si="4"/>
        <v>8</v>
      </c>
      <c r="R32">
        <f t="shared" ca="1" si="5"/>
        <v>5</v>
      </c>
      <c r="S32">
        <f t="shared" ca="1" si="6"/>
        <v>8</v>
      </c>
      <c r="T32">
        <f t="shared" ca="1" si="7"/>
        <v>2.5</v>
      </c>
      <c r="U32">
        <f t="shared" ca="1" si="8"/>
        <v>7.5</v>
      </c>
    </row>
    <row r="33" spans="2:21" x14ac:dyDescent="0.3">
      <c r="M33" s="52">
        <f t="shared" ca="1" si="9"/>
        <v>9</v>
      </c>
      <c r="N33">
        <f t="shared" ca="1" si="10"/>
        <v>11</v>
      </c>
      <c r="O33">
        <f t="shared" ca="1" si="2"/>
        <v>11</v>
      </c>
      <c r="P33">
        <f t="shared" ca="1" si="3"/>
        <v>9</v>
      </c>
      <c r="Q33">
        <f t="shared" ca="1" si="4"/>
        <v>8</v>
      </c>
      <c r="R33">
        <f t="shared" ca="1" si="5"/>
        <v>6</v>
      </c>
      <c r="S33">
        <f t="shared" ca="1" si="6"/>
        <v>9</v>
      </c>
      <c r="T33">
        <f t="shared" ca="1" si="7"/>
        <v>2.5</v>
      </c>
      <c r="U33">
        <f t="shared" ca="1" si="8"/>
        <v>8</v>
      </c>
    </row>
    <row r="34" spans="2:21" x14ac:dyDescent="0.3">
      <c r="C34" s="53" t="s">
        <v>172</v>
      </c>
      <c r="D34" s="54" t="s">
        <v>171</v>
      </c>
      <c r="E34" s="55" t="s">
        <v>170</v>
      </c>
      <c r="M34" s="52">
        <f t="shared" ca="1" si="9"/>
        <v>10</v>
      </c>
      <c r="N34">
        <f t="shared" ca="1" si="10"/>
        <v>11</v>
      </c>
      <c r="O34">
        <f t="shared" ca="1" si="2"/>
        <v>10</v>
      </c>
      <c r="P34">
        <f t="shared" ca="1" si="3"/>
        <v>9</v>
      </c>
      <c r="Q34">
        <f t="shared" ca="1" si="4"/>
        <v>7</v>
      </c>
      <c r="R34">
        <f t="shared" ca="1" si="5"/>
        <v>6</v>
      </c>
      <c r="S34">
        <f t="shared" ca="1" si="6"/>
        <v>10.5</v>
      </c>
      <c r="T34">
        <f t="shared" ca="1" si="7"/>
        <v>2.8333333333333335</v>
      </c>
      <c r="U34">
        <f t="shared" ca="1" si="8"/>
        <v>8.5</v>
      </c>
    </row>
    <row r="35" spans="2:21" x14ac:dyDescent="0.3">
      <c r="C35" s="56">
        <f ca="1">MODE(C7:K25)</f>
        <v>7</v>
      </c>
      <c r="D35" s="57">
        <f ca="1">MEDIAN(C7:K25)</f>
        <v>10</v>
      </c>
      <c r="E35" s="58">
        <f ca="1">C7/K25</f>
        <v>0.16666666666666666</v>
      </c>
      <c r="M35" s="52">
        <f t="shared" ca="1" si="9"/>
        <v>9</v>
      </c>
      <c r="N35">
        <f t="shared" ca="1" si="10"/>
        <v>11</v>
      </c>
      <c r="O35">
        <f t="shared" ca="1" si="2"/>
        <v>11</v>
      </c>
      <c r="P35">
        <f t="shared" ca="1" si="3"/>
        <v>9</v>
      </c>
      <c r="Q35">
        <f t="shared" ca="1" si="4"/>
        <v>8</v>
      </c>
      <c r="R35">
        <f t="shared" ca="1" si="5"/>
        <v>7</v>
      </c>
      <c r="S35">
        <f t="shared" ca="1" si="6"/>
        <v>12</v>
      </c>
      <c r="T35">
        <f t="shared" ca="1" si="7"/>
        <v>2.8333333333333335</v>
      </c>
      <c r="U35">
        <f t="shared" ca="1" si="8"/>
        <v>8</v>
      </c>
    </row>
    <row r="36" spans="2:21" x14ac:dyDescent="0.3">
      <c r="M36" s="52">
        <f t="shared" ca="1" si="9"/>
        <v>10</v>
      </c>
      <c r="N36">
        <f t="shared" ca="1" si="10"/>
        <v>11</v>
      </c>
      <c r="O36">
        <f t="shared" ca="1" si="2"/>
        <v>11</v>
      </c>
      <c r="P36">
        <f t="shared" ca="1" si="3"/>
        <v>9</v>
      </c>
      <c r="Q36">
        <f t="shared" ca="1" si="4"/>
        <v>7</v>
      </c>
      <c r="R36">
        <f t="shared" ca="1" si="5"/>
        <v>7</v>
      </c>
      <c r="S36">
        <f t="shared" ca="1" si="6"/>
        <v>13</v>
      </c>
      <c r="T36">
        <f t="shared" ca="1" si="7"/>
        <v>3.083333333333333</v>
      </c>
      <c r="U36">
        <f t="shared" ca="1" si="8"/>
        <v>7.5</v>
      </c>
    </row>
    <row r="37" spans="2:21" x14ac:dyDescent="0.3">
      <c r="M37" s="52">
        <f t="shared" ca="1" si="9"/>
        <v>9</v>
      </c>
      <c r="N37">
        <f t="shared" ca="1" si="10"/>
        <v>11</v>
      </c>
      <c r="O37">
        <f t="shared" ca="1" si="2"/>
        <v>11</v>
      </c>
      <c r="P37">
        <f t="shared" ca="1" si="3"/>
        <v>9</v>
      </c>
      <c r="Q37">
        <f t="shared" ca="1" si="4"/>
        <v>6</v>
      </c>
      <c r="R37">
        <f t="shared" ca="1" si="5"/>
        <v>8</v>
      </c>
      <c r="S37">
        <f t="shared" ca="1" si="6"/>
        <v>14</v>
      </c>
      <c r="T37">
        <f t="shared" ca="1" si="7"/>
        <v>3.3333333333333335</v>
      </c>
      <c r="U37">
        <f t="shared" ca="1" si="8"/>
        <v>7</v>
      </c>
    </row>
    <row r="38" spans="2:21" x14ac:dyDescent="0.3">
      <c r="M38" s="52">
        <f ca="1">MEDIAN(C16:C34)</f>
        <v>7.5</v>
      </c>
      <c r="N38">
        <f t="shared" ca="1" si="10"/>
        <v>10.5</v>
      </c>
      <c r="O38">
        <f t="shared" ca="1" si="2"/>
        <v>12</v>
      </c>
      <c r="P38">
        <f t="shared" ca="1" si="3"/>
        <v>9</v>
      </c>
      <c r="Q38">
        <f t="shared" ca="1" si="4"/>
        <v>6</v>
      </c>
      <c r="R38">
        <f t="shared" ca="1" si="5"/>
        <v>8.25</v>
      </c>
      <c r="S38">
        <f t="shared" ca="1" si="6"/>
        <v>13</v>
      </c>
      <c r="T38">
        <f t="shared" ca="1" si="7"/>
        <v>4</v>
      </c>
      <c r="U38">
        <f t="shared" ca="1" si="8"/>
        <v>6.5</v>
      </c>
    </row>
    <row r="39" spans="2:21" x14ac:dyDescent="0.3">
      <c r="B39" s="59" t="s">
        <v>172</v>
      </c>
      <c r="M39" s="52">
        <f t="shared" ca="1" si="9"/>
        <v>8</v>
      </c>
      <c r="N39">
        <f t="shared" ca="1" si="10"/>
        <v>11</v>
      </c>
      <c r="O39">
        <f t="shared" ca="1" si="2"/>
        <v>12</v>
      </c>
      <c r="P39">
        <f t="shared" ca="1" si="3"/>
        <v>9</v>
      </c>
      <c r="Q39">
        <f t="shared" ca="1" si="4"/>
        <v>6</v>
      </c>
      <c r="R39">
        <f t="shared" ca="1" si="5"/>
        <v>9</v>
      </c>
      <c r="S39">
        <f t="shared" ca="1" si="6"/>
        <v>14</v>
      </c>
      <c r="T39">
        <f t="shared" ca="1" si="7"/>
        <v>7</v>
      </c>
      <c r="U39">
        <f t="shared" ca="1" si="8"/>
        <v>7</v>
      </c>
    </row>
    <row r="40" spans="2:21" x14ac:dyDescent="0.3">
      <c r="B40" s="60">
        <f ca="1">MODE(C7:K25)</f>
        <v>7</v>
      </c>
      <c r="C40">
        <f t="shared" ref="C40:I55" ca="1" si="11">MODE(D7:L25)</f>
        <v>7</v>
      </c>
      <c r="D40">
        <f t="shared" ca="1" si="11"/>
        <v>14</v>
      </c>
      <c r="E40">
        <f t="shared" ca="1" si="11"/>
        <v>14</v>
      </c>
      <c r="F40">
        <f t="shared" ca="1" si="11"/>
        <v>14</v>
      </c>
      <c r="G40">
        <f t="shared" ca="1" si="11"/>
        <v>14</v>
      </c>
      <c r="H40">
        <f t="shared" ca="1" si="11"/>
        <v>1.1666666666666667</v>
      </c>
      <c r="I40">
        <f t="shared" ca="1" si="11"/>
        <v>1.8333333333333333</v>
      </c>
      <c r="M40" s="52">
        <f t="shared" ca="1" si="9"/>
        <v>9</v>
      </c>
      <c r="N40">
        <f t="shared" ca="1" si="10"/>
        <v>11</v>
      </c>
      <c r="O40">
        <f t="shared" ca="1" si="2"/>
        <v>15</v>
      </c>
      <c r="P40">
        <f t="shared" ca="1" si="3"/>
        <v>9</v>
      </c>
      <c r="Q40">
        <f t="shared" ca="1" si="4"/>
        <v>6</v>
      </c>
      <c r="R40">
        <f t="shared" ca="1" si="5"/>
        <v>9</v>
      </c>
      <c r="S40">
        <f t="shared" ca="1" si="6"/>
        <v>13</v>
      </c>
      <c r="T40">
        <f t="shared" ca="1" si="7"/>
        <v>8</v>
      </c>
      <c r="U40">
        <f t="shared" ca="1" si="8"/>
        <v>6.5</v>
      </c>
    </row>
    <row r="41" spans="2:21" x14ac:dyDescent="0.3">
      <c r="B41" s="60">
        <f t="shared" ref="B41:B55" ca="1" si="12">MODE(C8:K26)</f>
        <v>4</v>
      </c>
      <c r="C41">
        <f t="shared" ca="1" si="11"/>
        <v>14</v>
      </c>
      <c r="D41">
        <f t="shared" ca="1" si="11"/>
        <v>14</v>
      </c>
      <c r="E41">
        <f t="shared" ca="1" si="11"/>
        <v>14</v>
      </c>
      <c r="F41">
        <f t="shared" ca="1" si="11"/>
        <v>14</v>
      </c>
      <c r="G41">
        <f t="shared" ca="1" si="11"/>
        <v>14</v>
      </c>
      <c r="H41">
        <f t="shared" ca="1" si="11"/>
        <v>1</v>
      </c>
      <c r="I41">
        <f t="shared" ca="1" si="11"/>
        <v>1.8333333333333333</v>
      </c>
      <c r="M41" s="52">
        <f t="shared" ca="1" si="9"/>
        <v>8</v>
      </c>
      <c r="N41">
        <f t="shared" ca="1" si="10"/>
        <v>11</v>
      </c>
      <c r="O41">
        <f t="shared" ca="1" si="2"/>
        <v>15</v>
      </c>
      <c r="P41">
        <f t="shared" ca="1" si="3"/>
        <v>9</v>
      </c>
      <c r="Q41">
        <f t="shared" ca="1" si="4"/>
        <v>6</v>
      </c>
      <c r="R41">
        <f t="shared" ca="1" si="5"/>
        <v>9</v>
      </c>
      <c r="S41">
        <f t="shared" ca="1" si="6"/>
        <v>17</v>
      </c>
      <c r="T41">
        <f t="shared" ca="1" si="7"/>
        <v>8</v>
      </c>
      <c r="U41">
        <f t="shared" ca="1" si="8"/>
        <v>6</v>
      </c>
    </row>
    <row r="42" spans="2:21" x14ac:dyDescent="0.3">
      <c r="B42" s="60">
        <f t="shared" ca="1" si="12"/>
        <v>4</v>
      </c>
      <c r="C42">
        <f t="shared" ca="1" si="11"/>
        <v>14</v>
      </c>
      <c r="D42">
        <f t="shared" ca="1" si="11"/>
        <v>14</v>
      </c>
      <c r="E42">
        <f t="shared" ca="1" si="11"/>
        <v>14</v>
      </c>
      <c r="F42">
        <f t="shared" ca="1" si="11"/>
        <v>14</v>
      </c>
      <c r="G42">
        <f t="shared" ca="1" si="11"/>
        <v>14</v>
      </c>
      <c r="H42">
        <f t="shared" ca="1" si="11"/>
        <v>1</v>
      </c>
      <c r="I42">
        <f t="shared" ca="1" si="11"/>
        <v>1.5</v>
      </c>
      <c r="M42" s="52">
        <f t="shared" ca="1" si="9"/>
        <v>9</v>
      </c>
      <c r="N42">
        <f t="shared" ca="1" si="10"/>
        <v>11</v>
      </c>
      <c r="O42">
        <f t="shared" ca="1" si="2"/>
        <v>15</v>
      </c>
      <c r="P42">
        <f t="shared" ca="1" si="3"/>
        <v>9</v>
      </c>
      <c r="Q42">
        <f t="shared" ca="1" si="4"/>
        <v>6</v>
      </c>
      <c r="R42">
        <f t="shared" ca="1" si="5"/>
        <v>9.25</v>
      </c>
      <c r="S42">
        <f t="shared" ca="1" si="6"/>
        <v>13</v>
      </c>
      <c r="T42">
        <f t="shared" ca="1" si="7"/>
        <v>8.75</v>
      </c>
      <c r="U42">
        <f t="shared" ca="1" si="8"/>
        <v>5</v>
      </c>
    </row>
    <row r="43" spans="2:21" x14ac:dyDescent="0.3">
      <c r="B43" s="60">
        <f t="shared" ca="1" si="12"/>
        <v>9</v>
      </c>
      <c r="C43">
        <f t="shared" ca="1" si="11"/>
        <v>14</v>
      </c>
      <c r="D43">
        <f t="shared" ca="1" si="11"/>
        <v>14</v>
      </c>
      <c r="E43">
        <f t="shared" ca="1" si="11"/>
        <v>14</v>
      </c>
      <c r="F43">
        <f t="shared" ca="1" si="11"/>
        <v>14</v>
      </c>
      <c r="G43">
        <f t="shared" ca="1" si="11"/>
        <v>14</v>
      </c>
      <c r="H43">
        <f t="shared" ca="1" si="11"/>
        <v>1.8333333333333333</v>
      </c>
      <c r="I43">
        <f t="shared" ca="1" si="11"/>
        <v>1.5</v>
      </c>
      <c r="M43" s="52">
        <f t="shared" ca="1" si="9"/>
        <v>9</v>
      </c>
      <c r="N43">
        <f t="shared" ca="1" si="10"/>
        <v>11</v>
      </c>
      <c r="O43">
        <f t="shared" ca="1" si="2"/>
        <v>15</v>
      </c>
      <c r="P43">
        <f t="shared" ca="1" si="3"/>
        <v>9</v>
      </c>
      <c r="Q43">
        <f t="shared" ca="1" si="4"/>
        <v>6</v>
      </c>
      <c r="R43">
        <f t="shared" ca="1" si="5"/>
        <v>10</v>
      </c>
      <c r="S43">
        <f t="shared" ca="1" si="6"/>
        <v>17</v>
      </c>
      <c r="T43">
        <f t="shared" ca="1" si="7"/>
        <v>9</v>
      </c>
      <c r="U43">
        <f t="shared" ca="1" si="8"/>
        <v>6</v>
      </c>
    </row>
    <row r="44" spans="2:21" x14ac:dyDescent="0.3">
      <c r="B44" s="60">
        <f t="shared" ca="1" si="12"/>
        <v>14</v>
      </c>
      <c r="C44">
        <f t="shared" ca="1" si="11"/>
        <v>14</v>
      </c>
      <c r="D44">
        <f t="shared" ca="1" si="11"/>
        <v>14</v>
      </c>
      <c r="E44">
        <f t="shared" ca="1" si="11"/>
        <v>14</v>
      </c>
      <c r="F44">
        <f t="shared" ca="1" si="11"/>
        <v>14</v>
      </c>
      <c r="G44">
        <f t="shared" ca="1" si="11"/>
        <v>14</v>
      </c>
      <c r="H44">
        <f t="shared" ca="1" si="11"/>
        <v>1.8333333333333333</v>
      </c>
      <c r="I44">
        <f t="shared" ca="1" si="11"/>
        <v>1.8333333333333333</v>
      </c>
      <c r="M44" s="52">
        <f t="shared" ca="1" si="9"/>
        <v>7</v>
      </c>
      <c r="N44">
        <f t="shared" ca="1" si="10"/>
        <v>11</v>
      </c>
      <c r="O44">
        <f t="shared" ca="1" si="2"/>
        <v>14.5</v>
      </c>
      <c r="P44">
        <f t="shared" ca="1" si="3"/>
        <v>9</v>
      </c>
      <c r="Q44">
        <f t="shared" ca="1" si="4"/>
        <v>14</v>
      </c>
      <c r="R44">
        <f t="shared" ca="1" si="5"/>
        <v>10</v>
      </c>
      <c r="S44">
        <f t="shared" ca="1" si="6"/>
        <v>17</v>
      </c>
      <c r="T44">
        <f t="shared" ca="1" si="7"/>
        <v>9</v>
      </c>
      <c r="U44">
        <f t="shared" ca="1" si="8"/>
        <v>5</v>
      </c>
    </row>
    <row r="45" spans="2:21" x14ac:dyDescent="0.3">
      <c r="B45" s="60">
        <f t="shared" ca="1" si="12"/>
        <v>14</v>
      </c>
      <c r="C45">
        <f t="shared" ca="1" si="11"/>
        <v>14</v>
      </c>
      <c r="D45">
        <f t="shared" ca="1" si="11"/>
        <v>14</v>
      </c>
      <c r="E45">
        <f t="shared" ca="1" si="11"/>
        <v>14</v>
      </c>
      <c r="F45">
        <f t="shared" ca="1" si="11"/>
        <v>14</v>
      </c>
      <c r="G45">
        <f t="shared" ca="1" si="11"/>
        <v>14</v>
      </c>
      <c r="H45">
        <f t="shared" ca="1" si="11"/>
        <v>1.8333333333333333</v>
      </c>
      <c r="I45">
        <f t="shared" ca="1" si="11"/>
        <v>1.8333333333333333</v>
      </c>
    </row>
    <row r="46" spans="2:21" x14ac:dyDescent="0.3">
      <c r="B46" s="60">
        <f t="shared" ca="1" si="12"/>
        <v>14</v>
      </c>
      <c r="C46">
        <f t="shared" ca="1" si="11"/>
        <v>14</v>
      </c>
      <c r="D46">
        <f t="shared" ca="1" si="11"/>
        <v>14</v>
      </c>
      <c r="E46">
        <f t="shared" ca="1" si="11"/>
        <v>14</v>
      </c>
      <c r="F46">
        <f t="shared" ca="1" si="11"/>
        <v>14</v>
      </c>
      <c r="G46">
        <f t="shared" ca="1" si="11"/>
        <v>9</v>
      </c>
      <c r="H46">
        <f t="shared" ca="1" si="11"/>
        <v>1.8333333333333333</v>
      </c>
      <c r="I46">
        <f t="shared" ca="1" si="11"/>
        <v>1.8333333333333333</v>
      </c>
    </row>
    <row r="47" spans="2:21" x14ac:dyDescent="0.3">
      <c r="B47" s="60">
        <f t="shared" ca="1" si="12"/>
        <v>14</v>
      </c>
      <c r="C47">
        <f t="shared" ca="1" si="11"/>
        <v>14</v>
      </c>
      <c r="D47">
        <f t="shared" ca="1" si="11"/>
        <v>14</v>
      </c>
      <c r="E47">
        <f t="shared" ca="1" si="11"/>
        <v>14</v>
      </c>
      <c r="F47">
        <f t="shared" ca="1" si="11"/>
        <v>14</v>
      </c>
      <c r="G47">
        <f t="shared" ca="1" si="11"/>
        <v>9</v>
      </c>
      <c r="H47">
        <f t="shared" ca="1" si="11"/>
        <v>9</v>
      </c>
      <c r="I47">
        <f t="shared" ca="1" si="11"/>
        <v>1.8333333333333333</v>
      </c>
    </row>
    <row r="48" spans="2:21" x14ac:dyDescent="0.3">
      <c r="B48" s="60">
        <f t="shared" ca="1" si="12"/>
        <v>14</v>
      </c>
      <c r="C48">
        <f t="shared" ca="1" si="11"/>
        <v>14</v>
      </c>
      <c r="D48">
        <f t="shared" ca="1" si="11"/>
        <v>14</v>
      </c>
      <c r="E48">
        <f t="shared" ca="1" si="11"/>
        <v>14</v>
      </c>
      <c r="F48">
        <f t="shared" ca="1" si="11"/>
        <v>14</v>
      </c>
      <c r="G48">
        <f t="shared" ca="1" si="11"/>
        <v>9</v>
      </c>
      <c r="H48">
        <f t="shared" ca="1" si="11"/>
        <v>9</v>
      </c>
      <c r="I48">
        <f t="shared" ca="1" si="11"/>
        <v>9</v>
      </c>
    </row>
    <row r="49" spans="2:9" x14ac:dyDescent="0.3">
      <c r="B49" s="60">
        <f t="shared" ca="1" si="12"/>
        <v>14</v>
      </c>
      <c r="C49">
        <f t="shared" ca="1" si="11"/>
        <v>14</v>
      </c>
      <c r="D49">
        <f t="shared" ca="1" si="11"/>
        <v>14</v>
      </c>
      <c r="E49">
        <f t="shared" ca="1" si="11"/>
        <v>14</v>
      </c>
      <c r="F49">
        <f t="shared" ca="1" si="11"/>
        <v>9</v>
      </c>
      <c r="G49">
        <f t="shared" ca="1" si="11"/>
        <v>9</v>
      </c>
      <c r="H49">
        <f t="shared" ca="1" si="11"/>
        <v>9</v>
      </c>
      <c r="I49">
        <f t="shared" ca="1" si="11"/>
        <v>9</v>
      </c>
    </row>
    <row r="50" spans="2:9" x14ac:dyDescent="0.3">
      <c r="B50" s="60">
        <f t="shared" ca="1" si="12"/>
        <v>14</v>
      </c>
      <c r="C50">
        <f t="shared" ca="1" si="11"/>
        <v>14</v>
      </c>
      <c r="D50">
        <f t="shared" ca="1" si="11"/>
        <v>9</v>
      </c>
      <c r="E50">
        <f t="shared" ca="1" si="11"/>
        <v>9</v>
      </c>
      <c r="F50">
        <f t="shared" ca="1" si="11"/>
        <v>9</v>
      </c>
      <c r="G50">
        <f t="shared" ca="1" si="11"/>
        <v>9</v>
      </c>
      <c r="H50">
        <f t="shared" ca="1" si="11"/>
        <v>9</v>
      </c>
      <c r="I50">
        <f t="shared" ca="1" si="11"/>
        <v>9</v>
      </c>
    </row>
    <row r="51" spans="2:9" x14ac:dyDescent="0.3">
      <c r="B51" s="60">
        <f t="shared" ca="1" si="12"/>
        <v>4</v>
      </c>
      <c r="C51">
        <f t="shared" ca="1" si="11"/>
        <v>4</v>
      </c>
      <c r="D51">
        <f t="shared" ca="1" si="11"/>
        <v>9</v>
      </c>
      <c r="E51">
        <f t="shared" ca="1" si="11"/>
        <v>11</v>
      </c>
      <c r="F51">
        <f t="shared" ca="1" si="11"/>
        <v>11</v>
      </c>
      <c r="G51">
        <f t="shared" ca="1" si="11"/>
        <v>9</v>
      </c>
      <c r="H51">
        <f t="shared" ca="1" si="11"/>
        <v>9</v>
      </c>
      <c r="I51">
        <f t="shared" ca="1" si="11"/>
        <v>9</v>
      </c>
    </row>
    <row r="52" spans="2:9" x14ac:dyDescent="0.3">
      <c r="B52" s="60">
        <f t="shared" ca="1" si="12"/>
        <v>4</v>
      </c>
      <c r="C52">
        <f t="shared" ca="1" si="11"/>
        <v>14</v>
      </c>
      <c r="D52">
        <f t="shared" ca="1" si="11"/>
        <v>9</v>
      </c>
      <c r="E52">
        <f t="shared" ca="1" si="11"/>
        <v>9</v>
      </c>
      <c r="F52">
        <f t="shared" ca="1" si="11"/>
        <v>11</v>
      </c>
      <c r="G52">
        <f t="shared" ca="1" si="11"/>
        <v>9</v>
      </c>
      <c r="H52">
        <f t="shared" ca="1" si="11"/>
        <v>9</v>
      </c>
      <c r="I52">
        <f t="shared" ca="1" si="11"/>
        <v>9</v>
      </c>
    </row>
    <row r="53" spans="2:9" x14ac:dyDescent="0.3">
      <c r="B53" s="60">
        <f t="shared" ca="1" si="12"/>
        <v>14</v>
      </c>
      <c r="C53">
        <f t="shared" ca="1" si="11"/>
        <v>14</v>
      </c>
      <c r="D53">
        <f t="shared" ca="1" si="11"/>
        <v>9</v>
      </c>
      <c r="E53">
        <f t="shared" ca="1" si="11"/>
        <v>11</v>
      </c>
      <c r="F53">
        <f t="shared" ca="1" si="11"/>
        <v>11</v>
      </c>
      <c r="G53">
        <f t="shared" ca="1" si="11"/>
        <v>9</v>
      </c>
      <c r="H53">
        <f t="shared" ca="1" si="11"/>
        <v>9</v>
      </c>
      <c r="I53">
        <f t="shared" ca="1" si="11"/>
        <v>9</v>
      </c>
    </row>
    <row r="54" spans="2:9" x14ac:dyDescent="0.3">
      <c r="B54" s="60">
        <f t="shared" ca="1" si="12"/>
        <v>14</v>
      </c>
      <c r="C54">
        <f t="shared" ca="1" si="11"/>
        <v>14</v>
      </c>
      <c r="D54">
        <f t="shared" ca="1" si="11"/>
        <v>9</v>
      </c>
      <c r="E54">
        <f t="shared" ca="1" si="11"/>
        <v>11</v>
      </c>
      <c r="F54">
        <f t="shared" ca="1" si="11"/>
        <v>11</v>
      </c>
      <c r="G54">
        <f t="shared" ca="1" si="11"/>
        <v>9</v>
      </c>
      <c r="H54">
        <f t="shared" ca="1" si="11"/>
        <v>9</v>
      </c>
      <c r="I54">
        <f t="shared" ca="1" si="11"/>
        <v>9</v>
      </c>
    </row>
    <row r="55" spans="2:9" x14ac:dyDescent="0.3">
      <c r="B55" s="60">
        <f t="shared" ca="1" si="12"/>
        <v>14</v>
      </c>
      <c r="C55">
        <f t="shared" ca="1" si="11"/>
        <v>14</v>
      </c>
      <c r="D55">
        <f t="shared" ca="1" si="11"/>
        <v>14</v>
      </c>
      <c r="E55">
        <f t="shared" ca="1" si="11"/>
        <v>11</v>
      </c>
      <c r="F55">
        <f t="shared" ca="1" si="11"/>
        <v>11</v>
      </c>
      <c r="G55">
        <f t="shared" ca="1" si="11"/>
        <v>9</v>
      </c>
      <c r="H55">
        <f t="shared" ca="1" si="11"/>
        <v>9</v>
      </c>
      <c r="I55">
        <f t="shared" ca="1" si="11"/>
        <v>9</v>
      </c>
    </row>
  </sheetData>
  <mergeCells count="1">
    <mergeCell ref="B4:E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3864-D3E2-412C-BF15-05F1123E1FEA}">
  <dimension ref="A1:F22"/>
  <sheetViews>
    <sheetView workbookViewId="0">
      <selection activeCell="G13" sqref="G13"/>
    </sheetView>
  </sheetViews>
  <sheetFormatPr defaultRowHeight="14.4" x14ac:dyDescent="0.3"/>
  <cols>
    <col min="3" max="3" width="16.6640625" customWidth="1"/>
  </cols>
  <sheetData>
    <row r="1" spans="1:6" x14ac:dyDescent="0.3">
      <c r="A1" s="61" t="s">
        <v>173</v>
      </c>
      <c r="B1" s="61" t="s">
        <v>44</v>
      </c>
      <c r="C1" s="61" t="s">
        <v>174</v>
      </c>
      <c r="D1" s="61" t="s">
        <v>175</v>
      </c>
      <c r="E1" s="61" t="s">
        <v>176</v>
      </c>
      <c r="F1" s="61" t="s">
        <v>177</v>
      </c>
    </row>
    <row r="2" spans="1:6" x14ac:dyDescent="0.3">
      <c r="A2" s="62">
        <v>201</v>
      </c>
      <c r="B2" s="62" t="s">
        <v>178</v>
      </c>
      <c r="C2" s="62" t="s">
        <v>56</v>
      </c>
      <c r="D2" s="62">
        <v>30000</v>
      </c>
      <c r="E2" s="62">
        <f>D2*4%</f>
        <v>1200</v>
      </c>
      <c r="F2" s="62">
        <f>SUM(D2,E2)</f>
        <v>31200</v>
      </c>
    </row>
    <row r="3" spans="1:6" x14ac:dyDescent="0.3">
      <c r="A3" s="62">
        <v>202</v>
      </c>
      <c r="B3" s="62" t="s">
        <v>179</v>
      </c>
      <c r="C3" s="62" t="s">
        <v>180</v>
      </c>
      <c r="D3" s="62">
        <v>31000</v>
      </c>
      <c r="E3" s="62">
        <f t="shared" ref="E3:E20" si="0">D3*4%</f>
        <v>1240</v>
      </c>
      <c r="F3" s="62">
        <f>SUM(D3,E3)</f>
        <v>32240</v>
      </c>
    </row>
    <row r="4" spans="1:6" x14ac:dyDescent="0.3">
      <c r="A4" s="62">
        <v>203</v>
      </c>
      <c r="B4" s="62" t="s">
        <v>181</v>
      </c>
      <c r="C4" s="62" t="s">
        <v>182</v>
      </c>
      <c r="D4" s="62">
        <v>32000</v>
      </c>
      <c r="E4" s="62">
        <f t="shared" si="0"/>
        <v>1280</v>
      </c>
      <c r="F4" s="62">
        <f t="shared" ref="F3:F20" si="1">SUM(D4,E4)</f>
        <v>33280</v>
      </c>
    </row>
    <row r="5" spans="1:6" x14ac:dyDescent="0.3">
      <c r="A5" s="62">
        <v>204</v>
      </c>
      <c r="B5" s="62" t="s">
        <v>183</v>
      </c>
      <c r="C5" s="62" t="s">
        <v>66</v>
      </c>
      <c r="D5" s="62">
        <v>33000</v>
      </c>
      <c r="E5" s="62">
        <f t="shared" si="0"/>
        <v>1320</v>
      </c>
      <c r="F5" s="62">
        <f t="shared" si="1"/>
        <v>34320</v>
      </c>
    </row>
    <row r="6" spans="1:6" x14ac:dyDescent="0.3">
      <c r="A6" s="62">
        <v>205</v>
      </c>
      <c r="B6" s="62" t="s">
        <v>184</v>
      </c>
      <c r="C6" s="62" t="s">
        <v>62</v>
      </c>
      <c r="D6" s="62">
        <v>34000</v>
      </c>
      <c r="E6" s="62">
        <f t="shared" si="0"/>
        <v>1360</v>
      </c>
      <c r="F6" s="62">
        <f t="shared" si="1"/>
        <v>35360</v>
      </c>
    </row>
    <row r="7" spans="1:6" x14ac:dyDescent="0.3">
      <c r="A7" s="62">
        <v>206</v>
      </c>
      <c r="B7" s="62" t="s">
        <v>185</v>
      </c>
      <c r="C7" s="62" t="s">
        <v>68</v>
      </c>
      <c r="D7" s="62">
        <v>35000</v>
      </c>
      <c r="E7" s="62">
        <f t="shared" si="0"/>
        <v>1400</v>
      </c>
      <c r="F7" s="62">
        <f t="shared" si="1"/>
        <v>36400</v>
      </c>
    </row>
    <row r="8" spans="1:6" x14ac:dyDescent="0.3">
      <c r="A8" s="62">
        <v>207</v>
      </c>
      <c r="B8" s="62" t="s">
        <v>186</v>
      </c>
      <c r="C8" s="62" t="s">
        <v>187</v>
      </c>
      <c r="D8" s="62">
        <v>36000</v>
      </c>
      <c r="E8" s="62">
        <f t="shared" si="0"/>
        <v>1440</v>
      </c>
      <c r="F8" s="62">
        <f t="shared" si="1"/>
        <v>37440</v>
      </c>
    </row>
    <row r="9" spans="1:6" x14ac:dyDescent="0.3">
      <c r="A9" s="62">
        <v>208</v>
      </c>
      <c r="B9" s="62" t="s">
        <v>188</v>
      </c>
      <c r="C9" s="62" t="s">
        <v>189</v>
      </c>
      <c r="D9" s="62">
        <v>37000</v>
      </c>
      <c r="E9" s="62">
        <f t="shared" si="0"/>
        <v>1480</v>
      </c>
      <c r="F9" s="62">
        <f t="shared" si="1"/>
        <v>38480</v>
      </c>
    </row>
    <row r="10" spans="1:6" x14ac:dyDescent="0.3">
      <c r="A10" s="62">
        <v>209</v>
      </c>
      <c r="B10" s="62" t="s">
        <v>190</v>
      </c>
      <c r="C10" s="62" t="s">
        <v>191</v>
      </c>
      <c r="D10" s="62">
        <v>38000</v>
      </c>
      <c r="E10" s="62">
        <f t="shared" si="0"/>
        <v>1520</v>
      </c>
      <c r="F10" s="62">
        <f t="shared" si="1"/>
        <v>39520</v>
      </c>
    </row>
    <row r="11" spans="1:6" x14ac:dyDescent="0.3">
      <c r="A11" s="62">
        <v>210</v>
      </c>
      <c r="B11" s="62" t="s">
        <v>192</v>
      </c>
      <c r="C11" s="62" t="s">
        <v>193</v>
      </c>
      <c r="D11" s="62">
        <v>39000</v>
      </c>
      <c r="E11" s="62">
        <f t="shared" si="0"/>
        <v>1560</v>
      </c>
      <c r="F11" s="62">
        <f t="shared" si="1"/>
        <v>40560</v>
      </c>
    </row>
    <row r="12" spans="1:6" x14ac:dyDescent="0.3">
      <c r="A12" s="62">
        <v>211</v>
      </c>
      <c r="B12" s="62" t="s">
        <v>194</v>
      </c>
      <c r="C12" s="62" t="s">
        <v>195</v>
      </c>
      <c r="D12" s="62">
        <v>40000</v>
      </c>
      <c r="E12" s="62">
        <f t="shared" si="0"/>
        <v>1600</v>
      </c>
      <c r="F12" s="62">
        <f t="shared" si="1"/>
        <v>41600</v>
      </c>
    </row>
    <row r="13" spans="1:6" x14ac:dyDescent="0.3">
      <c r="A13" s="62">
        <v>212</v>
      </c>
      <c r="B13" s="62" t="s">
        <v>196</v>
      </c>
      <c r="C13" s="62" t="s">
        <v>112</v>
      </c>
      <c r="D13" s="62">
        <v>41000</v>
      </c>
      <c r="E13" s="62">
        <f t="shared" si="0"/>
        <v>1640</v>
      </c>
      <c r="F13" s="62">
        <f t="shared" si="1"/>
        <v>42640</v>
      </c>
    </row>
    <row r="14" spans="1:6" x14ac:dyDescent="0.3">
      <c r="A14" s="62">
        <v>213</v>
      </c>
      <c r="B14" s="62" t="s">
        <v>197</v>
      </c>
      <c r="C14" s="62" t="s">
        <v>198</v>
      </c>
      <c r="D14" s="62">
        <v>42000</v>
      </c>
      <c r="E14" s="62">
        <f t="shared" si="0"/>
        <v>1680</v>
      </c>
      <c r="F14" s="62">
        <f t="shared" si="1"/>
        <v>43680</v>
      </c>
    </row>
    <row r="15" spans="1:6" x14ac:dyDescent="0.3">
      <c r="A15" s="62">
        <v>214</v>
      </c>
      <c r="B15" s="62" t="s">
        <v>199</v>
      </c>
      <c r="C15" s="62" t="s">
        <v>82</v>
      </c>
      <c r="D15" s="62">
        <v>43000</v>
      </c>
      <c r="E15" s="62">
        <f t="shared" si="0"/>
        <v>1720</v>
      </c>
      <c r="F15" s="62">
        <f t="shared" si="1"/>
        <v>44720</v>
      </c>
    </row>
    <row r="16" spans="1:6" x14ac:dyDescent="0.3">
      <c r="A16" s="62">
        <v>215</v>
      </c>
      <c r="B16" s="62" t="s">
        <v>200</v>
      </c>
      <c r="C16" s="62" t="s">
        <v>201</v>
      </c>
      <c r="D16" s="62">
        <v>44000</v>
      </c>
      <c r="E16" s="62">
        <f t="shared" si="0"/>
        <v>1760</v>
      </c>
      <c r="F16" s="62">
        <f t="shared" si="1"/>
        <v>45760</v>
      </c>
    </row>
    <row r="17" spans="1:6" x14ac:dyDescent="0.3">
      <c r="A17" s="62">
        <v>216</v>
      </c>
      <c r="B17" s="62" t="s">
        <v>202</v>
      </c>
      <c r="C17" s="62" t="s">
        <v>203</v>
      </c>
      <c r="D17" s="62">
        <v>45000</v>
      </c>
      <c r="E17" s="62">
        <f t="shared" si="0"/>
        <v>1800</v>
      </c>
      <c r="F17" s="62">
        <f t="shared" si="1"/>
        <v>46800</v>
      </c>
    </row>
    <row r="18" spans="1:6" x14ac:dyDescent="0.3">
      <c r="A18" s="62">
        <v>217</v>
      </c>
      <c r="B18" s="62" t="s">
        <v>204</v>
      </c>
      <c r="C18" s="62" t="s">
        <v>205</v>
      </c>
      <c r="D18" s="62">
        <v>46000</v>
      </c>
      <c r="E18" s="62">
        <f t="shared" si="0"/>
        <v>1840</v>
      </c>
      <c r="F18" s="62">
        <f t="shared" si="1"/>
        <v>47840</v>
      </c>
    </row>
    <row r="19" spans="1:6" x14ac:dyDescent="0.3">
      <c r="A19" s="62">
        <v>278</v>
      </c>
      <c r="B19" s="62" t="s">
        <v>206</v>
      </c>
      <c r="C19" s="62" t="s">
        <v>46</v>
      </c>
      <c r="D19" s="62">
        <v>47000</v>
      </c>
      <c r="E19" s="62">
        <f t="shared" si="0"/>
        <v>1880</v>
      </c>
      <c r="F19" s="62">
        <f t="shared" si="1"/>
        <v>48880</v>
      </c>
    </row>
    <row r="20" spans="1:6" x14ac:dyDescent="0.3">
      <c r="A20" s="62">
        <v>219</v>
      </c>
      <c r="B20" s="62" t="s">
        <v>207</v>
      </c>
      <c r="C20" s="62" t="s">
        <v>208</v>
      </c>
      <c r="D20" s="62">
        <v>68000</v>
      </c>
      <c r="E20" s="62">
        <f t="shared" si="0"/>
        <v>2720</v>
      </c>
      <c r="F20" s="62">
        <f t="shared" si="1"/>
        <v>70720</v>
      </c>
    </row>
    <row r="21" spans="1:6" ht="16.2" x14ac:dyDescent="0.45">
      <c r="A21" s="62"/>
      <c r="B21" s="62"/>
      <c r="C21" s="62"/>
      <c r="D21" s="63" t="s">
        <v>3</v>
      </c>
      <c r="E21" s="62"/>
      <c r="F21" s="63" t="s">
        <v>3</v>
      </c>
    </row>
    <row r="22" spans="1:6" x14ac:dyDescent="0.3">
      <c r="A22" s="62"/>
      <c r="B22" s="62"/>
      <c r="C22" s="62"/>
      <c r="D22" s="62">
        <f>SUM(D2:D20)</f>
        <v>761000</v>
      </c>
      <c r="E22" s="62"/>
      <c r="F22" s="62">
        <f>SUM(F2:F20)</f>
        <v>791440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 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110</dc:creator>
  <cp:lastModifiedBy>Deepak 110</cp:lastModifiedBy>
  <dcterms:created xsi:type="dcterms:W3CDTF">2023-09-29T07:53:30Z</dcterms:created>
  <dcterms:modified xsi:type="dcterms:W3CDTF">2023-10-06T09:27:06Z</dcterms:modified>
</cp:coreProperties>
</file>