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7795" windowHeight="12075"/>
  </bookViews>
  <sheets>
    <sheet name="น้ำมัน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O31" i="1" l="1"/>
  <c r="N31" i="1"/>
  <c r="M31" i="1"/>
  <c r="L31" i="1"/>
  <c r="K31" i="1"/>
  <c r="J31" i="1"/>
  <c r="I31" i="1"/>
  <c r="H31" i="1"/>
  <c r="G31" i="1"/>
  <c r="F31" i="1"/>
  <c r="E31" i="1"/>
  <c r="D31" i="1"/>
  <c r="O30" i="1"/>
  <c r="N30" i="1"/>
  <c r="M30" i="1"/>
  <c r="L30" i="1"/>
  <c r="K30" i="1"/>
  <c r="J30" i="1"/>
  <c r="I30" i="1"/>
  <c r="H30" i="1"/>
  <c r="G30" i="1"/>
  <c r="F30" i="1"/>
  <c r="E30" i="1"/>
  <c r="D30" i="1"/>
  <c r="O29" i="1"/>
  <c r="N29" i="1"/>
  <c r="M29" i="1"/>
  <c r="L29" i="1"/>
  <c r="K29" i="1"/>
  <c r="J29" i="1"/>
  <c r="I29" i="1"/>
  <c r="H29" i="1"/>
  <c r="G29" i="1"/>
  <c r="F29" i="1"/>
  <c r="E29" i="1"/>
  <c r="D29" i="1"/>
  <c r="O28" i="1"/>
  <c r="N28" i="1"/>
  <c r="M28" i="1"/>
  <c r="L28" i="1"/>
  <c r="K28" i="1"/>
  <c r="J28" i="1"/>
  <c r="I28" i="1"/>
  <c r="H28" i="1"/>
  <c r="G28" i="1"/>
  <c r="F28" i="1"/>
  <c r="E28" i="1"/>
  <c r="D28" i="1"/>
  <c r="O27" i="1"/>
  <c r="N27" i="1"/>
  <c r="M27" i="1"/>
  <c r="L27" i="1"/>
  <c r="K27" i="1"/>
  <c r="J27" i="1"/>
  <c r="I27" i="1"/>
  <c r="H27" i="1"/>
  <c r="G27" i="1"/>
  <c r="F27" i="1"/>
  <c r="E27" i="1"/>
  <c r="D27" i="1"/>
  <c r="O26" i="1"/>
  <c r="N26" i="1"/>
  <c r="M26" i="1"/>
  <c r="L26" i="1"/>
  <c r="K26" i="1"/>
  <c r="J26" i="1"/>
  <c r="I26" i="1"/>
  <c r="H26" i="1"/>
  <c r="G26" i="1"/>
  <c r="F26" i="1"/>
  <c r="E26" i="1"/>
  <c r="D26" i="1"/>
  <c r="O25" i="1"/>
  <c r="N25" i="1"/>
  <c r="M25" i="1"/>
  <c r="L25" i="1"/>
  <c r="K25" i="1"/>
  <c r="J25" i="1"/>
  <c r="I25" i="1"/>
  <c r="H25" i="1"/>
  <c r="G25" i="1"/>
  <c r="F25" i="1"/>
  <c r="E25" i="1"/>
  <c r="D25" i="1"/>
  <c r="O24" i="1"/>
  <c r="N24" i="1"/>
  <c r="M24" i="1"/>
  <c r="L24" i="1"/>
  <c r="K24" i="1"/>
  <c r="J24" i="1"/>
  <c r="I24" i="1"/>
  <c r="H24" i="1"/>
  <c r="G24" i="1"/>
  <c r="F24" i="1"/>
  <c r="E24" i="1"/>
  <c r="D24" i="1"/>
  <c r="O23" i="1"/>
  <c r="N23" i="1"/>
  <c r="M23" i="1"/>
  <c r="L23" i="1"/>
  <c r="K23" i="1"/>
  <c r="J23" i="1"/>
  <c r="I23" i="1"/>
  <c r="H23" i="1"/>
  <c r="G23" i="1"/>
  <c r="F23" i="1"/>
  <c r="E23" i="1"/>
  <c r="D23" i="1"/>
  <c r="O22" i="1"/>
  <c r="N22" i="1"/>
  <c r="M22" i="1"/>
  <c r="L22" i="1"/>
  <c r="K22" i="1"/>
  <c r="J22" i="1"/>
  <c r="I22" i="1"/>
  <c r="H22" i="1"/>
  <c r="G22" i="1"/>
  <c r="F22" i="1"/>
  <c r="E22" i="1"/>
  <c r="D22" i="1"/>
  <c r="O21" i="1"/>
  <c r="N21" i="1"/>
  <c r="M21" i="1"/>
  <c r="L21" i="1"/>
  <c r="K21" i="1"/>
  <c r="J21" i="1"/>
  <c r="I21" i="1"/>
  <c r="H21" i="1"/>
  <c r="G21" i="1"/>
  <c r="F21" i="1"/>
  <c r="E21" i="1"/>
  <c r="D21" i="1"/>
  <c r="O20" i="1"/>
  <c r="N20" i="1"/>
  <c r="M20" i="1"/>
  <c r="L20" i="1"/>
  <c r="K20" i="1"/>
  <c r="J20" i="1"/>
  <c r="I20" i="1"/>
  <c r="H20" i="1"/>
  <c r="G20" i="1"/>
  <c r="F20" i="1"/>
  <c r="E20" i="1"/>
  <c r="D20" i="1"/>
  <c r="O19" i="1"/>
  <c r="N19" i="1"/>
  <c r="M19" i="1"/>
  <c r="L19" i="1"/>
  <c r="K19" i="1"/>
  <c r="J19" i="1"/>
  <c r="I19" i="1"/>
  <c r="H19" i="1"/>
  <c r="G19" i="1"/>
  <c r="F19" i="1"/>
  <c r="E19" i="1"/>
  <c r="D19" i="1"/>
  <c r="O18" i="1"/>
  <c r="N18" i="1"/>
  <c r="M18" i="1"/>
  <c r="L18" i="1"/>
  <c r="K18" i="1"/>
  <c r="J18" i="1"/>
  <c r="I18" i="1"/>
  <c r="H18" i="1"/>
  <c r="G18" i="1"/>
  <c r="F18" i="1"/>
  <c r="E18" i="1"/>
  <c r="D18" i="1"/>
  <c r="O17" i="1"/>
  <c r="N17" i="1"/>
  <c r="M17" i="1"/>
  <c r="L17" i="1"/>
  <c r="K17" i="1"/>
  <c r="J17" i="1"/>
  <c r="I17" i="1"/>
  <c r="H17" i="1"/>
  <c r="G17" i="1"/>
  <c r="F17" i="1"/>
  <c r="E17" i="1"/>
  <c r="D17" i="1"/>
  <c r="O16" i="1"/>
  <c r="N16" i="1"/>
  <c r="M16" i="1"/>
  <c r="L16" i="1"/>
  <c r="K16" i="1"/>
  <c r="J16" i="1"/>
  <c r="I16" i="1"/>
  <c r="H16" i="1"/>
  <c r="G16" i="1"/>
  <c r="F16" i="1"/>
  <c r="E16" i="1"/>
  <c r="D16" i="1"/>
  <c r="O15" i="1"/>
  <c r="N15" i="1"/>
  <c r="M15" i="1"/>
  <c r="L15" i="1"/>
  <c r="K15" i="1"/>
  <c r="J15" i="1"/>
  <c r="I15" i="1"/>
  <c r="H15" i="1"/>
  <c r="G15" i="1"/>
  <c r="F15" i="1"/>
  <c r="E15" i="1"/>
  <c r="D15" i="1"/>
  <c r="O14" i="1"/>
  <c r="N14" i="1"/>
  <c r="M14" i="1"/>
  <c r="L14" i="1"/>
  <c r="K14" i="1"/>
  <c r="J14" i="1"/>
  <c r="I14" i="1"/>
  <c r="H14" i="1"/>
  <c r="G14" i="1"/>
  <c r="F14" i="1"/>
  <c r="E14" i="1"/>
  <c r="D14" i="1"/>
  <c r="O13" i="1"/>
  <c r="N13" i="1"/>
  <c r="M13" i="1"/>
  <c r="L13" i="1"/>
  <c r="K13" i="1"/>
  <c r="J13" i="1"/>
  <c r="I13" i="1"/>
  <c r="H13" i="1"/>
  <c r="G13" i="1"/>
  <c r="F13" i="1"/>
  <c r="E13" i="1"/>
  <c r="D13" i="1"/>
  <c r="O12" i="1"/>
  <c r="N12" i="1"/>
  <c r="M12" i="1"/>
  <c r="L12" i="1"/>
  <c r="K12" i="1"/>
  <c r="J12" i="1"/>
  <c r="I12" i="1"/>
  <c r="H12" i="1"/>
  <c r="G12" i="1"/>
  <c r="F12" i="1"/>
  <c r="E12" i="1"/>
  <c r="D12" i="1"/>
  <c r="O11" i="1"/>
  <c r="N11" i="1"/>
  <c r="M11" i="1"/>
  <c r="L11" i="1"/>
  <c r="K11" i="1"/>
  <c r="J11" i="1"/>
  <c r="I11" i="1"/>
  <c r="H11" i="1"/>
  <c r="G11" i="1"/>
  <c r="F11" i="1"/>
  <c r="E11" i="1"/>
  <c r="D11" i="1"/>
  <c r="O10" i="1"/>
  <c r="N10" i="1"/>
  <c r="M10" i="1"/>
  <c r="L10" i="1"/>
  <c r="K10" i="1"/>
  <c r="J10" i="1"/>
  <c r="I10" i="1"/>
  <c r="H10" i="1"/>
  <c r="G10" i="1"/>
  <c r="F10" i="1"/>
  <c r="E10" i="1"/>
  <c r="D10" i="1"/>
  <c r="O9" i="1"/>
  <c r="N9" i="1"/>
  <c r="M9" i="1"/>
  <c r="L9" i="1"/>
  <c r="K9" i="1"/>
  <c r="J9" i="1"/>
  <c r="I9" i="1"/>
  <c r="H9" i="1"/>
  <c r="G9" i="1"/>
  <c r="F9" i="1"/>
  <c r="E9" i="1"/>
  <c r="D9" i="1"/>
  <c r="O8" i="1"/>
  <c r="N8" i="1"/>
  <c r="M8" i="1"/>
  <c r="L8" i="1"/>
  <c r="K8" i="1"/>
  <c r="J8" i="1"/>
  <c r="I8" i="1"/>
  <c r="H8" i="1"/>
  <c r="G8" i="1"/>
  <c r="F8" i="1"/>
  <c r="E8" i="1"/>
  <c r="D8" i="1"/>
  <c r="O7" i="1"/>
  <c r="N7" i="1"/>
  <c r="M7" i="1"/>
  <c r="L7" i="1"/>
  <c r="K7" i="1"/>
  <c r="J7" i="1"/>
  <c r="I7" i="1"/>
  <c r="H7" i="1"/>
  <c r="G7" i="1"/>
  <c r="F7" i="1"/>
  <c r="E7" i="1"/>
  <c r="D7" i="1"/>
  <c r="O6" i="1"/>
  <c r="N6" i="1"/>
  <c r="M6" i="1"/>
  <c r="L6" i="1"/>
  <c r="K6" i="1"/>
  <c r="J6" i="1"/>
  <c r="I6" i="1"/>
  <c r="H6" i="1"/>
  <c r="G6" i="1"/>
  <c r="F6" i="1"/>
  <c r="E6" i="1"/>
  <c r="D6" i="1"/>
  <c r="O5" i="1"/>
  <c r="N5" i="1"/>
  <c r="M5" i="1"/>
  <c r="L5" i="1"/>
  <c r="K5" i="1"/>
  <c r="J5" i="1"/>
  <c r="I5" i="1"/>
  <c r="H5" i="1"/>
  <c r="G5" i="1"/>
  <c r="F5" i="1"/>
  <c r="E5" i="1"/>
  <c r="D5" i="1"/>
  <c r="O4" i="1"/>
  <c r="N4" i="1"/>
  <c r="M4" i="1"/>
  <c r="L4" i="1"/>
  <c r="K4" i="1"/>
  <c r="J4" i="1"/>
  <c r="I4" i="1"/>
  <c r="H4" i="1"/>
  <c r="G4" i="1"/>
  <c r="F4" i="1"/>
  <c r="E4" i="1"/>
  <c r="D4" i="1"/>
</calcChain>
</file>

<file path=xl/sharedStrings.xml><?xml version="1.0" encoding="utf-8"?>
<sst xmlns="http://schemas.openxmlformats.org/spreadsheetml/2006/main" count="75" uniqueCount="15">
  <si>
    <t>เปรียบเทียบ สต็อคน้ำมันดีเซล ซีอาร์ 1  ตั้งแต่เดือน มกราคม 64 - 15 กุมภาพันธ์ 2565</t>
  </si>
  <si>
    <t>เดือน</t>
  </si>
  <si>
    <t>ประเภทน้ำมัน</t>
  </si>
  <si>
    <t>ยกมา</t>
  </si>
  <si>
    <t>รับเข้า ซื้อ / ปรับปรุง / โอนย้าย</t>
  </si>
  <si>
    <t>เบิกออก / ปรับปรุง / โอนย้าย</t>
  </si>
  <si>
    <t>คงเหลือ</t>
  </si>
  <si>
    <t>ปริมาณ</t>
  </si>
  <si>
    <t>ราคาเฉลี่ย</t>
  </si>
  <si>
    <t>จำนวนเงิน</t>
  </si>
  <si>
    <t>ปริมาณเบิกออก</t>
  </si>
  <si>
    <t>แก๊สโซฮอล์</t>
  </si>
  <si>
    <t>น้ำมันแก๊สโซฮอล์ 95</t>
  </si>
  <si>
    <t>ดีเซล</t>
  </si>
  <si>
    <t>น้ำมันดีเซล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</si>
</sst>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4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8"/>
      <color theme="1"/>
      <name val="AngsanaUPC"/>
      <family val="1"/>
    </font>
    <font>
      <sz val="18"/>
      <color theme="1"/>
      <name val="AngsanaUPC"/>
      <family val="1"/>
    </font>
  </fonts>
  <fills count="5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7" fontId="3" fillId="0" borderId="1" xfId="0" applyNumberFormat="1" applyFont="1" applyBorder="1" applyAlignment="1">
      <alignment horizontal="center" vertical="center"/>
    </xf>
    <xf numFmtId="17" fontId="3" fillId="0" borderId="6" xfId="0" applyNumberFormat="1" applyFont="1" applyBorder="1" applyAlignment="1">
      <alignment vertical="center"/>
    </xf>
    <xf numFmtId="0" fontId="3" fillId="0" borderId="6" xfId="0" applyFont="1" applyBorder="1" applyAlignment="1">
      <alignment horizontal="left"/>
    </xf>
    <xf numFmtId="164" fontId="3" fillId="0" borderId="6" xfId="1" applyNumberFormat="1" applyFont="1" applyBorder="1"/>
    <xf numFmtId="43" fontId="3" fillId="0" borderId="6" xfId="1" applyFont="1" applyBorder="1"/>
    <xf numFmtId="17" fontId="3" fillId="0" borderId="5" xfId="0" applyNumberFormat="1" applyFont="1" applyBorder="1" applyAlignment="1">
      <alignment horizontal="center" vertical="center"/>
    </xf>
    <xf numFmtId="17" fontId="3" fillId="0" borderId="6" xfId="0" applyNumberFormat="1" applyFont="1" applyBorder="1" applyAlignment="1">
      <alignment horizontal="left"/>
    </xf>
    <xf numFmtId="164" fontId="3" fillId="0" borderId="6" xfId="1" applyNumberFormat="1" applyFont="1" applyFill="1" applyBorder="1"/>
    <xf numFmtId="43" fontId="3" fillId="0" borderId="6" xfId="1" applyFont="1" applyFill="1" applyBorder="1"/>
    <xf numFmtId="164" fontId="3" fillId="3" borderId="6" xfId="1" applyNumberFormat="1" applyFont="1" applyFill="1" applyBorder="1"/>
    <xf numFmtId="17" fontId="3" fillId="4" borderId="6" xfId="0" applyNumberFormat="1" applyFont="1" applyFill="1" applyBorder="1" applyAlignment="1">
      <alignment vertical="center"/>
    </xf>
    <xf numFmtId="17" fontId="3" fillId="4" borderId="6" xfId="0" applyNumberFormat="1" applyFont="1" applyFill="1" applyBorder="1" applyAlignment="1">
      <alignment horizontal="left"/>
    </xf>
    <xf numFmtId="164" fontId="3" fillId="4" borderId="6" xfId="1" applyNumberFormat="1" applyFont="1" applyFill="1" applyBorder="1"/>
    <xf numFmtId="43" fontId="3" fillId="4" borderId="6" xfId="1" applyFont="1" applyFill="1" applyBorder="1"/>
    <xf numFmtId="17" fontId="3" fillId="4" borderId="1" xfId="0" applyNumberFormat="1" applyFont="1" applyFill="1" applyBorder="1" applyAlignment="1">
      <alignment horizontal="center" vertical="center"/>
    </xf>
    <xf numFmtId="17" fontId="3" fillId="4" borderId="5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wanrat/Downloads/65.&#3648;&#3611;&#3619;&#3637;&#3618;&#3610;&#3648;&#3607;&#3637;&#3618;&#3610;&#3609;&#3657;&#3635;&#3617;&#3633;&#3609;%201-15&#3585;.&#3614;.65%2019-2-6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สรุปสต็อคน้ำมัน CR 1"/>
      <sheetName val="กราฟการใช้น้ำมัน CR1"/>
      <sheetName val="กราฟคงเหลือน้ำมัน"/>
      <sheetName val="รหัสงาน"/>
      <sheetName val="PIVOT แก๊สโซฮอล์"/>
      <sheetName val="แก๊สโซฮอล์"/>
      <sheetName val="STOCKน้ำมัน 64"/>
      <sheetName val="สต๊อกน้ำมัน1-15กพ.64"/>
      <sheetName val="สต็อคดีเซลประจำวัน ก.พ.65"/>
      <sheetName val="สต็อคแก๊สโซฮอล์ประจำวัน ก.พ.65"/>
      <sheetName val="MAC5 สต็อคน้ำมันประจำวัน ก.พ.65"/>
      <sheetName val="สต็อคมือ ก.พ.65"/>
      <sheetName val="สต็อคดีเซลประจำวัน ม.ค.65"/>
      <sheetName val="สต็อคแก๊สโซฮอล์ประจำวัน ม.ค.65"/>
      <sheetName val="MAC5 สต็อคน้ำมันประจำวัน ม.ค.65"/>
      <sheetName val="สต็อคมือ ม.ค.65"/>
      <sheetName val="Sheet6"/>
      <sheetName val="Sheet7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E9" t="str">
            <v>น้ำมันแก๊สโซฮอล์ 95</v>
          </cell>
          <cell r="F9" t="str">
            <v>ลิตร</v>
          </cell>
          <cell r="G9">
            <v>527</v>
          </cell>
          <cell r="H9">
            <v>11815.14</v>
          </cell>
          <cell r="I9">
            <v>22.419599999999999</v>
          </cell>
          <cell r="J9">
            <v>400</v>
          </cell>
          <cell r="K9">
            <v>9639.2099999999991</v>
          </cell>
          <cell r="L9">
            <v>24.097999999999999</v>
          </cell>
          <cell r="M9">
            <v>722</v>
          </cell>
          <cell r="N9">
            <v>16548.349999999999</v>
          </cell>
          <cell r="O9">
            <v>22.920200000000001</v>
          </cell>
          <cell r="P9">
            <v>205</v>
          </cell>
          <cell r="Q9">
            <v>4906</v>
          </cell>
          <cell r="R9">
            <v>23.931699999999999</v>
          </cell>
        </row>
        <row r="10">
          <cell r="E10" t="str">
            <v>น้ำมันดีเซล</v>
          </cell>
          <cell r="F10" t="str">
            <v>ลิตร</v>
          </cell>
          <cell r="G10">
            <v>6850</v>
          </cell>
          <cell r="H10">
            <v>148293.42000000001</v>
          </cell>
          <cell r="I10">
            <v>21.648700000000002</v>
          </cell>
          <cell r="J10">
            <v>30000</v>
          </cell>
          <cell r="K10">
            <v>669457.42000000004</v>
          </cell>
          <cell r="L10">
            <v>22.315200000000001</v>
          </cell>
          <cell r="M10">
            <v>23251</v>
          </cell>
          <cell r="N10">
            <v>514884.15</v>
          </cell>
          <cell r="O10">
            <v>22.144600000000001</v>
          </cell>
          <cell r="P10">
            <v>13599</v>
          </cell>
          <cell r="Q10">
            <v>302866.69</v>
          </cell>
          <cell r="R10">
            <v>22.2712</v>
          </cell>
        </row>
        <row r="20">
          <cell r="E20" t="str">
            <v>น้ำมันแก๊สโซฮอล์ 95</v>
          </cell>
          <cell r="F20" t="str">
            <v>ลิตร</v>
          </cell>
          <cell r="G20">
            <v>205</v>
          </cell>
          <cell r="H20">
            <v>4906</v>
          </cell>
          <cell r="I20">
            <v>23.931699999999999</v>
          </cell>
          <cell r="J20">
            <v>800</v>
          </cell>
          <cell r="K20">
            <v>20292.66</v>
          </cell>
          <cell r="L20">
            <v>25.3658</v>
          </cell>
          <cell r="M20">
            <v>680</v>
          </cell>
          <cell r="N20">
            <v>16880.3</v>
          </cell>
          <cell r="O20">
            <v>24.824000000000002</v>
          </cell>
          <cell r="P20">
            <v>325</v>
          </cell>
          <cell r="Q20">
            <v>8318.36</v>
          </cell>
          <cell r="R20">
            <v>25.594999999999999</v>
          </cell>
        </row>
        <row r="21">
          <cell r="E21" t="str">
            <v>น้ำมันดีเซล</v>
          </cell>
          <cell r="F21" t="str">
            <v>ลิตร</v>
          </cell>
          <cell r="G21">
            <v>13599</v>
          </cell>
          <cell r="H21">
            <v>302866.69</v>
          </cell>
          <cell r="I21">
            <v>22.2712</v>
          </cell>
          <cell r="J21">
            <v>15037</v>
          </cell>
          <cell r="K21">
            <v>357905.49</v>
          </cell>
          <cell r="L21">
            <v>23.8017</v>
          </cell>
          <cell r="M21">
            <v>19186</v>
          </cell>
          <cell r="N21">
            <v>438065.94</v>
          </cell>
          <cell r="O21">
            <v>22.832599999999999</v>
          </cell>
          <cell r="P21">
            <v>9450</v>
          </cell>
          <cell r="Q21">
            <v>222706.24</v>
          </cell>
          <cell r="R21">
            <v>23.566800000000001</v>
          </cell>
        </row>
        <row r="31">
          <cell r="E31" t="str">
            <v>น้ำมันแก๊สโซฮอล์ 95</v>
          </cell>
          <cell r="F31" t="str">
            <v>ลิตร</v>
          </cell>
          <cell r="G31">
            <v>325</v>
          </cell>
          <cell r="H31">
            <v>8318.36</v>
          </cell>
          <cell r="I31">
            <v>25.594999999999999</v>
          </cell>
          <cell r="J31">
            <v>800</v>
          </cell>
          <cell r="K31">
            <v>20994.82</v>
          </cell>
          <cell r="L31">
            <v>26.243500000000001</v>
          </cell>
          <cell r="M31">
            <v>727</v>
          </cell>
          <cell r="N31">
            <v>18872.71</v>
          </cell>
          <cell r="O31">
            <v>25.959700000000002</v>
          </cell>
          <cell r="P31">
            <v>398</v>
          </cell>
          <cell r="Q31">
            <v>10440.469999999999</v>
          </cell>
          <cell r="R31">
            <v>26.232299999999999</v>
          </cell>
        </row>
        <row r="32">
          <cell r="E32" t="str">
            <v>น้ำมันดีเซล</v>
          </cell>
          <cell r="F32" t="str">
            <v>ลิตร</v>
          </cell>
          <cell r="G32">
            <v>9450</v>
          </cell>
          <cell r="H32">
            <v>222706.24</v>
          </cell>
          <cell r="I32">
            <v>23.566800000000001</v>
          </cell>
          <cell r="J32">
            <v>30006</v>
          </cell>
          <cell r="K32">
            <v>730489.79</v>
          </cell>
          <cell r="L32">
            <v>24.344799999999999</v>
          </cell>
          <cell r="M32">
            <v>24256</v>
          </cell>
          <cell r="N32">
            <v>588003.48</v>
          </cell>
          <cell r="O32">
            <v>24.241599999999998</v>
          </cell>
          <cell r="P32">
            <v>15200</v>
          </cell>
          <cell r="Q32">
            <v>365192.55</v>
          </cell>
          <cell r="R32">
            <v>24.0258</v>
          </cell>
        </row>
        <row r="42">
          <cell r="E42" t="str">
            <v>น้ำมันแก๊สโซฮอล์ 95</v>
          </cell>
          <cell r="F42" t="str">
            <v>ลิตร</v>
          </cell>
          <cell r="G42">
            <v>398</v>
          </cell>
          <cell r="H42">
            <v>10440.469999999999</v>
          </cell>
          <cell r="I42">
            <v>26.232299999999999</v>
          </cell>
          <cell r="J42">
            <v>800</v>
          </cell>
          <cell r="K42">
            <v>21228.880000000001</v>
          </cell>
          <cell r="L42">
            <v>26.536100000000001</v>
          </cell>
          <cell r="M42">
            <v>622</v>
          </cell>
          <cell r="N42">
            <v>16334.46</v>
          </cell>
          <cell r="O42">
            <v>26.261199999999999</v>
          </cell>
          <cell r="P42">
            <v>576</v>
          </cell>
          <cell r="Q42">
            <v>15334.89</v>
          </cell>
          <cell r="R42">
            <v>26.623100000000001</v>
          </cell>
        </row>
        <row r="43">
          <cell r="E43" t="str">
            <v>น้ำมันดีเซล</v>
          </cell>
          <cell r="F43" t="str">
            <v>ลิตร</v>
          </cell>
          <cell r="G43">
            <v>15200</v>
          </cell>
          <cell r="H43">
            <v>365192.55</v>
          </cell>
          <cell r="I43">
            <v>24.0258</v>
          </cell>
          <cell r="J43">
            <v>15000</v>
          </cell>
          <cell r="K43">
            <v>367677.22</v>
          </cell>
          <cell r="L43">
            <v>24.511800000000001</v>
          </cell>
          <cell r="M43">
            <v>22950</v>
          </cell>
          <cell r="N43">
            <v>555734.16</v>
          </cell>
          <cell r="O43">
            <v>24.215</v>
          </cell>
          <cell r="P43">
            <v>7250</v>
          </cell>
          <cell r="Q43">
            <v>177135.61</v>
          </cell>
          <cell r="R43">
            <v>24.432500000000001</v>
          </cell>
        </row>
        <row r="53">
          <cell r="E53" t="str">
            <v>น้ำมันแก๊สโซฮอล์ 95</v>
          </cell>
          <cell r="F53" t="str">
            <v>ลิตร</v>
          </cell>
          <cell r="G53">
            <v>576</v>
          </cell>
          <cell r="H53">
            <v>15334.89</v>
          </cell>
          <cell r="I53">
            <v>26.623100000000001</v>
          </cell>
          <cell r="J53">
            <v>400</v>
          </cell>
          <cell r="K53">
            <v>11004.54</v>
          </cell>
          <cell r="L53">
            <v>27.511399999999998</v>
          </cell>
          <cell r="M53">
            <v>629</v>
          </cell>
          <cell r="N53">
            <v>16826.66</v>
          </cell>
          <cell r="O53">
            <v>26.7514</v>
          </cell>
          <cell r="P53">
            <v>347</v>
          </cell>
          <cell r="Q53">
            <v>9512.77</v>
          </cell>
          <cell r="R53">
            <v>27.414300000000001</v>
          </cell>
        </row>
        <row r="54">
          <cell r="E54" t="str">
            <v>น้ำมันดีเซล</v>
          </cell>
          <cell r="F54" t="str">
            <v>ลิตร</v>
          </cell>
          <cell r="G54">
            <v>7250</v>
          </cell>
          <cell r="H54">
            <v>177135.61</v>
          </cell>
          <cell r="I54">
            <v>24.432500000000001</v>
          </cell>
          <cell r="J54">
            <v>30064</v>
          </cell>
          <cell r="K54">
            <v>758111.52</v>
          </cell>
          <cell r="L54">
            <v>25.2166</v>
          </cell>
          <cell r="M54">
            <v>24714</v>
          </cell>
          <cell r="N54">
            <v>615090.21</v>
          </cell>
          <cell r="O54">
            <v>24.888300000000001</v>
          </cell>
          <cell r="P54">
            <v>12600</v>
          </cell>
          <cell r="Q54">
            <v>320156.92</v>
          </cell>
          <cell r="R54">
            <v>25.409300000000002</v>
          </cell>
        </row>
        <row r="64">
          <cell r="E64" t="str">
            <v>น้ำมันแก๊สโซฮอล์ 95</v>
          </cell>
          <cell r="F64" t="str">
            <v>ลิตร</v>
          </cell>
          <cell r="G64">
            <v>347</v>
          </cell>
          <cell r="H64">
            <v>9512.77</v>
          </cell>
          <cell r="I64">
            <v>27.414300000000001</v>
          </cell>
          <cell r="J64">
            <v>400</v>
          </cell>
          <cell r="K64">
            <v>11121.56</v>
          </cell>
          <cell r="L64">
            <v>27.803899999999999</v>
          </cell>
          <cell r="M64">
            <v>600</v>
          </cell>
          <cell r="N64">
            <v>16553.240000000002</v>
          </cell>
          <cell r="O64">
            <v>27.588699999999999</v>
          </cell>
          <cell r="P64">
            <v>147</v>
          </cell>
          <cell r="Q64">
            <v>4081.09</v>
          </cell>
          <cell r="R64">
            <v>27.762499999999999</v>
          </cell>
        </row>
        <row r="65">
          <cell r="E65" t="str">
            <v>น้ำมันดีเซล</v>
          </cell>
          <cell r="F65" t="str">
            <v>ลิตร</v>
          </cell>
          <cell r="G65">
            <v>12600</v>
          </cell>
          <cell r="H65">
            <v>320156.92</v>
          </cell>
          <cell r="I65">
            <v>25.409300000000002</v>
          </cell>
          <cell r="J65">
            <v>15058</v>
          </cell>
          <cell r="K65">
            <v>389996.02</v>
          </cell>
          <cell r="L65">
            <v>25.8996</v>
          </cell>
          <cell r="M65">
            <v>22068</v>
          </cell>
          <cell r="N65">
            <v>565490.73</v>
          </cell>
          <cell r="O65">
            <v>25.6249</v>
          </cell>
          <cell r="P65">
            <v>5590</v>
          </cell>
          <cell r="Q65">
            <v>144662.21</v>
          </cell>
          <cell r="R65">
            <v>25.878699999999998</v>
          </cell>
        </row>
        <row r="75">
          <cell r="E75" t="str">
            <v>น้ำมันแก๊สโซฮอล์ 95</v>
          </cell>
          <cell r="F75" t="str">
            <v>ลิตร</v>
          </cell>
          <cell r="G75">
            <v>147</v>
          </cell>
          <cell r="H75">
            <v>4081.09</v>
          </cell>
          <cell r="I75">
            <v>27.762499999999999</v>
          </cell>
          <cell r="J75">
            <v>400</v>
          </cell>
          <cell r="K75">
            <v>11648.19</v>
          </cell>
          <cell r="L75">
            <v>29.1205</v>
          </cell>
          <cell r="M75">
            <v>547</v>
          </cell>
          <cell r="N75">
            <v>15729.28</v>
          </cell>
          <cell r="O75">
            <v>28.755500000000001</v>
          </cell>
        </row>
        <row r="76">
          <cell r="E76" t="str">
            <v>น้ำมันดีเซล</v>
          </cell>
          <cell r="F76" t="str">
            <v>ลิตร</v>
          </cell>
          <cell r="G76">
            <v>5590</v>
          </cell>
          <cell r="H76">
            <v>144662.21</v>
          </cell>
          <cell r="I76">
            <v>25.878699999999998</v>
          </cell>
          <cell r="J76">
            <v>30000</v>
          </cell>
          <cell r="K76">
            <v>789355.57</v>
          </cell>
          <cell r="L76">
            <v>26.311900000000001</v>
          </cell>
          <cell r="M76">
            <v>20590</v>
          </cell>
          <cell r="N76">
            <v>538361.66</v>
          </cell>
          <cell r="O76">
            <v>26.146799999999999</v>
          </cell>
          <cell r="P76">
            <v>15000</v>
          </cell>
          <cell r="Q76">
            <v>395656.12</v>
          </cell>
          <cell r="R76">
            <v>26.377099999999999</v>
          </cell>
        </row>
        <row r="86">
          <cell r="E86" t="str">
            <v>น้ำมันแก๊สโซฮอล์ 95</v>
          </cell>
          <cell r="F86" t="str">
            <v>ลิตร</v>
          </cell>
          <cell r="J86">
            <v>800</v>
          </cell>
          <cell r="K86">
            <v>23101.34</v>
          </cell>
          <cell r="L86">
            <v>28.8767</v>
          </cell>
          <cell r="M86">
            <v>555</v>
          </cell>
          <cell r="N86">
            <v>16049.14</v>
          </cell>
          <cell r="O86">
            <v>28.917400000000001</v>
          </cell>
          <cell r="P86">
            <v>245</v>
          </cell>
          <cell r="Q86">
            <v>7052.2</v>
          </cell>
          <cell r="R86">
            <v>28.784500000000001</v>
          </cell>
        </row>
        <row r="87">
          <cell r="E87" t="str">
            <v>น้ำมันดีเซล</v>
          </cell>
          <cell r="F87" t="str">
            <v>ลิตร</v>
          </cell>
          <cell r="G87">
            <v>15000</v>
          </cell>
          <cell r="H87">
            <v>395656.12</v>
          </cell>
          <cell r="I87">
            <v>26.377099999999999</v>
          </cell>
          <cell r="J87">
            <v>15000</v>
          </cell>
          <cell r="K87">
            <v>389121.15</v>
          </cell>
          <cell r="L87">
            <v>25.941400000000002</v>
          </cell>
          <cell r="M87">
            <v>20600</v>
          </cell>
          <cell r="N87">
            <v>539998.35</v>
          </cell>
          <cell r="O87">
            <v>26.2135</v>
          </cell>
          <cell r="P87">
            <v>9400</v>
          </cell>
          <cell r="Q87">
            <v>244778.92</v>
          </cell>
          <cell r="R87">
            <v>26.040299999999998</v>
          </cell>
        </row>
        <row r="97">
          <cell r="E97" t="str">
            <v>น้ำมันแก๊สโซฮอล์ 95</v>
          </cell>
          <cell r="F97" t="str">
            <v>ลิตร</v>
          </cell>
          <cell r="G97">
            <v>245</v>
          </cell>
          <cell r="H97">
            <v>7052.2</v>
          </cell>
          <cell r="I97">
            <v>28.784500000000001</v>
          </cell>
          <cell r="J97">
            <v>800</v>
          </cell>
          <cell r="K97">
            <v>23608.46</v>
          </cell>
          <cell r="L97">
            <v>29.5106</v>
          </cell>
          <cell r="M97">
            <v>754</v>
          </cell>
          <cell r="N97">
            <v>21880.52</v>
          </cell>
          <cell r="O97">
            <v>29.019300000000001</v>
          </cell>
          <cell r="P97">
            <v>291</v>
          </cell>
          <cell r="Q97">
            <v>8780.14</v>
          </cell>
          <cell r="R97">
            <v>30.1723</v>
          </cell>
        </row>
        <row r="98">
          <cell r="E98" t="str">
            <v>น้ำมันดีเซล</v>
          </cell>
          <cell r="F98" t="str">
            <v>ลิตร</v>
          </cell>
          <cell r="G98">
            <v>9400</v>
          </cell>
          <cell r="H98">
            <v>244778.92</v>
          </cell>
          <cell r="I98">
            <v>26.040299999999998</v>
          </cell>
          <cell r="J98">
            <v>15247</v>
          </cell>
          <cell r="K98">
            <v>413970.19</v>
          </cell>
          <cell r="L98">
            <v>27.1509</v>
          </cell>
          <cell r="M98">
            <v>14972</v>
          </cell>
          <cell r="N98">
            <v>395751.88</v>
          </cell>
          <cell r="O98">
            <v>26.4328</v>
          </cell>
          <cell r="P98">
            <v>9675</v>
          </cell>
          <cell r="Q98">
            <v>262997.23</v>
          </cell>
          <cell r="R98">
            <v>27.183199999999999</v>
          </cell>
        </row>
        <row r="108">
          <cell r="E108" t="str">
            <v>น้ำมันแก๊สโซฮอล์ 95</v>
          </cell>
          <cell r="F108" t="str">
            <v>ลิตร</v>
          </cell>
          <cell r="G108">
            <v>291</v>
          </cell>
          <cell r="H108">
            <v>8780.14</v>
          </cell>
          <cell r="I108">
            <v>30.1723</v>
          </cell>
          <cell r="J108">
            <v>795</v>
          </cell>
          <cell r="K108">
            <v>24891.82</v>
          </cell>
          <cell r="L108">
            <v>31.310500000000001</v>
          </cell>
          <cell r="M108">
            <v>701</v>
          </cell>
          <cell r="N108">
            <v>21400.35</v>
          </cell>
          <cell r="O108">
            <v>30.528300000000002</v>
          </cell>
          <cell r="P108">
            <v>385</v>
          </cell>
          <cell r="Q108">
            <v>12271.61</v>
          </cell>
          <cell r="R108">
            <v>31.874300000000002</v>
          </cell>
        </row>
        <row r="109">
          <cell r="E109" t="str">
            <v>น้ำมันดีเซล</v>
          </cell>
          <cell r="F109" t="str">
            <v>ลิตร</v>
          </cell>
          <cell r="G109">
            <v>9675</v>
          </cell>
          <cell r="H109">
            <v>262997.23</v>
          </cell>
          <cell r="I109">
            <v>27.183199999999999</v>
          </cell>
          <cell r="J109">
            <v>15035</v>
          </cell>
          <cell r="K109">
            <v>422033.3</v>
          </cell>
          <cell r="L109">
            <v>28.0701</v>
          </cell>
          <cell r="M109">
            <v>18010</v>
          </cell>
          <cell r="N109">
            <v>497234.46</v>
          </cell>
          <cell r="O109">
            <v>27.608799999999999</v>
          </cell>
          <cell r="P109">
            <v>6700</v>
          </cell>
          <cell r="Q109">
            <v>187796.07</v>
          </cell>
          <cell r="R109">
            <v>28.029299999999999</v>
          </cell>
        </row>
        <row r="119">
          <cell r="E119" t="str">
            <v>น้ำมันแก๊สโซฮอล์ 95</v>
          </cell>
          <cell r="F119" t="str">
            <v>ลิตร</v>
          </cell>
          <cell r="G119">
            <v>385</v>
          </cell>
          <cell r="H119">
            <v>12271.61</v>
          </cell>
          <cell r="I119">
            <v>31.874300000000002</v>
          </cell>
          <cell r="J119">
            <v>800</v>
          </cell>
          <cell r="K119">
            <v>24700.720000000001</v>
          </cell>
          <cell r="L119">
            <v>30.875900000000001</v>
          </cell>
          <cell r="M119">
            <v>790</v>
          </cell>
          <cell r="N119">
            <v>25119.24</v>
          </cell>
          <cell r="O119">
            <v>31.796500000000002</v>
          </cell>
          <cell r="P119">
            <v>395</v>
          </cell>
          <cell r="Q119">
            <v>11853.09</v>
          </cell>
          <cell r="R119">
            <v>30.0078</v>
          </cell>
        </row>
        <row r="120">
          <cell r="E120" t="str">
            <v>น้ำมันดีเซล</v>
          </cell>
          <cell r="F120" t="str">
            <v>ลิตร</v>
          </cell>
          <cell r="G120">
            <v>6700</v>
          </cell>
          <cell r="H120">
            <v>187796.07</v>
          </cell>
          <cell r="I120">
            <v>28.029299999999999</v>
          </cell>
          <cell r="J120">
            <v>15010</v>
          </cell>
          <cell r="K120">
            <v>429477.34</v>
          </cell>
          <cell r="L120">
            <v>28.6127</v>
          </cell>
          <cell r="M120">
            <v>17210</v>
          </cell>
          <cell r="N120">
            <v>488669.71</v>
          </cell>
          <cell r="O120">
            <v>28.394500000000001</v>
          </cell>
          <cell r="P120">
            <v>4500</v>
          </cell>
          <cell r="Q120">
            <v>128603.7</v>
          </cell>
          <cell r="R120">
            <v>28.578600000000002</v>
          </cell>
        </row>
        <row r="130">
          <cell r="E130" t="str">
            <v>น้ำมันแก๊สโซฮอล์ 95</v>
          </cell>
          <cell r="F130" t="str">
            <v>ลิตร</v>
          </cell>
          <cell r="G130">
            <v>395</v>
          </cell>
          <cell r="H130">
            <v>11853.09</v>
          </cell>
          <cell r="I130">
            <v>30.0078</v>
          </cell>
          <cell r="J130">
            <v>400</v>
          </cell>
          <cell r="K130">
            <v>12252.84</v>
          </cell>
          <cell r="L130">
            <v>30.632100000000001</v>
          </cell>
          <cell r="M130">
            <v>516</v>
          </cell>
          <cell r="N130">
            <v>15565.44</v>
          </cell>
          <cell r="O130">
            <v>30.165600000000001</v>
          </cell>
          <cell r="P130">
            <v>279</v>
          </cell>
          <cell r="Q130">
            <v>8540.49</v>
          </cell>
          <cell r="R130">
            <v>30.6111</v>
          </cell>
        </row>
        <row r="131">
          <cell r="E131" t="str">
            <v>น้ำมันดีเซล</v>
          </cell>
          <cell r="F131" t="str">
            <v>ลิตร</v>
          </cell>
          <cell r="G131">
            <v>4500</v>
          </cell>
          <cell r="H131">
            <v>128603.7</v>
          </cell>
          <cell r="I131">
            <v>28.578600000000002</v>
          </cell>
          <cell r="J131">
            <v>15000</v>
          </cell>
          <cell r="K131">
            <v>402895.35</v>
          </cell>
          <cell r="L131">
            <v>26.8597</v>
          </cell>
          <cell r="M131">
            <v>17208</v>
          </cell>
          <cell r="N131">
            <v>469882.78</v>
          </cell>
          <cell r="O131">
            <v>27.306100000000001</v>
          </cell>
          <cell r="P131">
            <v>2292</v>
          </cell>
          <cell r="Q131">
            <v>61616.27</v>
          </cell>
          <cell r="R131">
            <v>26.883199999999999</v>
          </cell>
        </row>
      </sheetData>
      <sheetData sheetId="7">
        <row r="9">
          <cell r="E9" t="str">
            <v>น้ำมันแก๊สโซฮอล์ 95</v>
          </cell>
          <cell r="F9" t="str">
            <v>ลิตร</v>
          </cell>
          <cell r="G9">
            <v>279</v>
          </cell>
          <cell r="H9">
            <v>8540.49</v>
          </cell>
          <cell r="I9">
            <v>30.6111</v>
          </cell>
          <cell r="J9">
            <v>200</v>
          </cell>
          <cell r="K9">
            <v>6538.37</v>
          </cell>
          <cell r="L9">
            <v>32.691800000000001</v>
          </cell>
          <cell r="M9">
            <v>391</v>
          </cell>
          <cell r="N9">
            <v>12218.64</v>
          </cell>
          <cell r="O9">
            <v>31.249700000000001</v>
          </cell>
          <cell r="P9">
            <v>88</v>
          </cell>
          <cell r="Q9">
            <v>2860.22</v>
          </cell>
          <cell r="R9">
            <v>32.502499999999998</v>
          </cell>
        </row>
        <row r="10">
          <cell r="E10" t="str">
            <v>น้ำมันดีเซล</v>
          </cell>
          <cell r="F10" t="str">
            <v>ลิตร</v>
          </cell>
          <cell r="G10">
            <v>2292</v>
          </cell>
          <cell r="H10">
            <v>61616.27</v>
          </cell>
          <cell r="I10">
            <v>26.883199999999999</v>
          </cell>
          <cell r="J10">
            <v>15022</v>
          </cell>
          <cell r="K10">
            <v>422769.16</v>
          </cell>
          <cell r="L10">
            <v>28.1433</v>
          </cell>
          <cell r="M10">
            <v>11834</v>
          </cell>
          <cell r="N10">
            <v>330259.7</v>
          </cell>
          <cell r="O10">
            <v>27.907699999999998</v>
          </cell>
          <cell r="P10">
            <v>5480</v>
          </cell>
          <cell r="Q10">
            <v>154125.73000000001</v>
          </cell>
          <cell r="R10">
            <v>28.1251</v>
          </cell>
        </row>
        <row r="20">
          <cell r="E20" t="str">
            <v>น้ำมันแก๊สโซฮอล์ 95</v>
          </cell>
          <cell r="F20" t="str">
            <v>ลิตร</v>
          </cell>
          <cell r="G20">
            <v>88</v>
          </cell>
          <cell r="H20">
            <v>2860.22</v>
          </cell>
          <cell r="I20">
            <v>32.502499999999998</v>
          </cell>
          <cell r="J20">
            <v>200</v>
          </cell>
          <cell r="K20">
            <v>6910.2</v>
          </cell>
          <cell r="L20">
            <v>34.551000000000002</v>
          </cell>
          <cell r="M20">
            <v>194</v>
          </cell>
          <cell r="N20">
            <v>6527.31</v>
          </cell>
          <cell r="O20">
            <v>33.645899999999997</v>
          </cell>
          <cell r="P20">
            <v>94</v>
          </cell>
          <cell r="Q20">
            <v>3243.11</v>
          </cell>
          <cell r="R20">
            <v>34.501199999999997</v>
          </cell>
        </row>
        <row r="21">
          <cell r="E21" t="str">
            <v>น้ำมันดีเซล</v>
          </cell>
          <cell r="F21" t="str">
            <v>ลิตร</v>
          </cell>
          <cell r="G21">
            <v>5480</v>
          </cell>
          <cell r="H21">
            <v>154125.73000000001</v>
          </cell>
          <cell r="I21">
            <v>28.1251</v>
          </cell>
          <cell r="J21">
            <v>15031</v>
          </cell>
          <cell r="K21">
            <v>439198.44</v>
          </cell>
          <cell r="L21">
            <v>29.2195</v>
          </cell>
          <cell r="M21">
            <v>6310</v>
          </cell>
          <cell r="N21">
            <v>178345.8</v>
          </cell>
          <cell r="O21">
            <v>28.263999999999999</v>
          </cell>
          <cell r="P21">
            <v>14201</v>
          </cell>
          <cell r="Q21">
            <v>414978.37</v>
          </cell>
          <cell r="R21">
            <v>29.221800000000002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workbookViewId="0">
      <selection activeCell="G44" sqref="G43:G44"/>
    </sheetView>
  </sheetViews>
  <sheetFormatPr defaultColWidth="13.85546875" defaultRowHeight="15"/>
  <sheetData>
    <row r="1" spans="1:15" ht="26.25">
      <c r="A1" s="1" t="s">
        <v>0</v>
      </c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26.25">
      <c r="A2" s="4" t="s">
        <v>1</v>
      </c>
      <c r="B2" s="5"/>
      <c r="C2" s="6" t="s">
        <v>2</v>
      </c>
      <c r="D2" s="7" t="s">
        <v>3</v>
      </c>
      <c r="E2" s="8"/>
      <c r="F2" s="9"/>
      <c r="G2" s="7" t="s">
        <v>4</v>
      </c>
      <c r="H2" s="8"/>
      <c r="I2" s="9"/>
      <c r="J2" s="7" t="s">
        <v>5</v>
      </c>
      <c r="K2" s="8"/>
      <c r="L2" s="9"/>
      <c r="M2" s="10" t="s">
        <v>6</v>
      </c>
      <c r="N2" s="11"/>
      <c r="O2" s="12"/>
    </row>
    <row r="3" spans="1:15" ht="26.25">
      <c r="A3" s="13"/>
      <c r="B3" s="14"/>
      <c r="C3" s="15"/>
      <c r="D3" s="16" t="s">
        <v>7</v>
      </c>
      <c r="E3" s="16" t="s">
        <v>8</v>
      </c>
      <c r="F3" s="16" t="s">
        <v>9</v>
      </c>
      <c r="G3" s="16" t="s">
        <v>7</v>
      </c>
      <c r="H3" s="16" t="s">
        <v>8</v>
      </c>
      <c r="I3" s="16" t="s">
        <v>9</v>
      </c>
      <c r="J3" s="16" t="s">
        <v>10</v>
      </c>
      <c r="K3" s="16" t="s">
        <v>8</v>
      </c>
      <c r="L3" s="16" t="s">
        <v>9</v>
      </c>
      <c r="M3" s="17" t="s">
        <v>7</v>
      </c>
      <c r="N3" s="17" t="s">
        <v>8</v>
      </c>
      <c r="O3" s="17" t="s">
        <v>9</v>
      </c>
    </row>
    <row r="4" spans="1:15" ht="26.25">
      <c r="A4" s="18">
        <v>242523</v>
      </c>
      <c r="B4" s="19" t="s">
        <v>11</v>
      </c>
      <c r="C4" s="20" t="s">
        <v>12</v>
      </c>
      <c r="D4" s="21">
        <f>IFERROR(VLOOKUP($C4,'[1]STOCKน้ำมัน 64'!$E$9:$R$10,3,FALSE),)</f>
        <v>527</v>
      </c>
      <c r="E4" s="22">
        <f>IFERROR(VLOOKUP($C4,'[1]STOCKน้ำมัน 64'!$E$9:$R$10,5,FALSE),)</f>
        <v>22.419599999999999</v>
      </c>
      <c r="F4" s="22">
        <f>IFERROR(VLOOKUP($C4,'[1]STOCKน้ำมัน 64'!$E$9:$R$10,4,FALSE),)</f>
        <v>11815.14</v>
      </c>
      <c r="G4" s="21">
        <f>IFERROR(VLOOKUP($C4,'[1]STOCKน้ำมัน 64'!$E$9:$R$10,6,FALSE),)</f>
        <v>400</v>
      </c>
      <c r="H4" s="22">
        <f>IFERROR(VLOOKUP($C4,'[1]STOCKน้ำมัน 64'!$E$9:$R$10,8,FALSE),)</f>
        <v>24.097999999999999</v>
      </c>
      <c r="I4" s="22">
        <f>IFERROR(VLOOKUP($C4,'[1]STOCKน้ำมัน 64'!$E$9:$R$10,7,FALSE),)</f>
        <v>9639.2099999999991</v>
      </c>
      <c r="J4" s="21">
        <f>IFERROR(VLOOKUP($C4,'[1]STOCKน้ำมัน 64'!$E$9:$R$10,9,FALSE),)</f>
        <v>722</v>
      </c>
      <c r="K4" s="22">
        <f>IFERROR(VLOOKUP($C4,'[1]STOCKน้ำมัน 64'!$E$9:$R$10,11,FALSE),)</f>
        <v>22.920200000000001</v>
      </c>
      <c r="L4" s="22">
        <f>IFERROR(VLOOKUP($C4,'[1]STOCKน้ำมัน 64'!$E$9:$R$10,10,FALSE),)</f>
        <v>16548.349999999999</v>
      </c>
      <c r="M4" s="21">
        <f>IFERROR(VLOOKUP($C4,'[1]STOCKน้ำมัน 64'!$E$9:$R$10,12,FALSE),)</f>
        <v>205</v>
      </c>
      <c r="N4" s="22">
        <f>IFERROR(VLOOKUP($C4,'[1]STOCKน้ำมัน 64'!$E$9:$R$10,14,FALSE),)</f>
        <v>23.931699999999999</v>
      </c>
      <c r="O4" s="22">
        <f>IFERROR(VLOOKUP($C4,'[1]STOCKน้ำมัน 64'!$E$9:$R$10,13,FALSE),)</f>
        <v>4906</v>
      </c>
    </row>
    <row r="5" spans="1:15" ht="26.25">
      <c r="A5" s="23"/>
      <c r="B5" s="19" t="s">
        <v>13</v>
      </c>
      <c r="C5" s="20" t="s">
        <v>14</v>
      </c>
      <c r="D5" s="21">
        <f>IFERROR(VLOOKUP($C5,'[1]STOCKน้ำมัน 64'!$E$9:$R$10,3,FALSE),)</f>
        <v>6850</v>
      </c>
      <c r="E5" s="22">
        <f>IFERROR(VLOOKUP($C5,'[1]STOCKน้ำมัน 64'!$E$9:$R$10,5,FALSE),)</f>
        <v>21.648700000000002</v>
      </c>
      <c r="F5" s="22">
        <f>IFERROR(VLOOKUP($C5,'[1]STOCKน้ำมัน 64'!$E$9:$R$10,4,FALSE),)</f>
        <v>148293.42000000001</v>
      </c>
      <c r="G5" s="21">
        <f>IFERROR(VLOOKUP($C5,'[1]STOCKน้ำมัน 64'!$E$9:$R$10,6,FALSE),)</f>
        <v>30000</v>
      </c>
      <c r="H5" s="22">
        <f>IFERROR(VLOOKUP($C5,'[1]STOCKน้ำมัน 64'!$E$9:$R$10,8,FALSE),)</f>
        <v>22.315200000000001</v>
      </c>
      <c r="I5" s="22">
        <f>IFERROR(VLOOKUP($C5,'[1]STOCKน้ำมัน 64'!$E$9:$R$10,7,FALSE),)</f>
        <v>669457.42000000004</v>
      </c>
      <c r="J5" s="21">
        <f>IFERROR(VLOOKUP($C5,'[1]STOCKน้ำมัน 64'!$E$9:$R$10,9,FALSE),)</f>
        <v>23251</v>
      </c>
      <c r="K5" s="22">
        <f>IFERROR(VLOOKUP($C5,'[1]STOCKน้ำมัน 64'!$E$9:$R$10,11,FALSE),)</f>
        <v>22.144600000000001</v>
      </c>
      <c r="L5" s="22">
        <f>IFERROR(VLOOKUP($C5,'[1]STOCKน้ำมัน 64'!$E$9:$R$10,10,FALSE),)</f>
        <v>514884.15</v>
      </c>
      <c r="M5" s="21">
        <f>IFERROR(VLOOKUP($C5,'[1]STOCKน้ำมัน 64'!$E$9:$R$10,12,FALSE),)</f>
        <v>13599</v>
      </c>
      <c r="N5" s="22">
        <f>IFERROR(VLOOKUP($C5,'[1]STOCKน้ำมัน 64'!$E$9:$R$10,14,FALSE),)</f>
        <v>22.2712</v>
      </c>
      <c r="O5" s="22">
        <f>IFERROR(VLOOKUP($C5,'[1]STOCKน้ำมัน 64'!$E$9:$R$10,13,FALSE),)</f>
        <v>302866.69</v>
      </c>
    </row>
    <row r="6" spans="1:15" ht="26.25">
      <c r="A6" s="18">
        <v>242554</v>
      </c>
      <c r="B6" s="19" t="s">
        <v>11</v>
      </c>
      <c r="C6" s="24" t="s">
        <v>12</v>
      </c>
      <c r="D6" s="21">
        <f>IFERROR(VLOOKUP($C6,'[1]STOCKน้ำมัน 64'!$E$20:$R$21,3,FALSE),)</f>
        <v>205</v>
      </c>
      <c r="E6" s="22">
        <f>IFERROR(VLOOKUP($C6,'[1]STOCKน้ำมัน 64'!$E$20:$R$21,5,FALSE),)</f>
        <v>23.931699999999999</v>
      </c>
      <c r="F6" s="22">
        <f>IFERROR(VLOOKUP($C6,'[1]STOCKน้ำมัน 64'!$E$20:$R$21,4,FALSE),)</f>
        <v>4906</v>
      </c>
      <c r="G6" s="21">
        <f>IFERROR(VLOOKUP($C6,'[1]STOCKน้ำมัน 64'!$E$20:$R$21,6,FALSE),)</f>
        <v>800</v>
      </c>
      <c r="H6" s="22">
        <f>IFERROR(VLOOKUP($C6,'[1]STOCKน้ำมัน 64'!$E$20:$R$21,8,FALSE),)</f>
        <v>25.3658</v>
      </c>
      <c r="I6" s="22">
        <f>IFERROR(VLOOKUP($C6,'[1]STOCKน้ำมัน 64'!$E$20:$R$21,7,FALSE),)</f>
        <v>20292.66</v>
      </c>
      <c r="J6" s="21">
        <f>IFERROR(VLOOKUP($C6,'[1]STOCKน้ำมัน 64'!$E$20:$R$21,9,FALSE),)</f>
        <v>680</v>
      </c>
      <c r="K6" s="22">
        <f>IFERROR(VLOOKUP($C6,'[1]STOCKน้ำมัน 64'!$E$20:$R$21,11,FALSE),)</f>
        <v>24.824000000000002</v>
      </c>
      <c r="L6" s="22">
        <f>IFERROR(VLOOKUP($C6,'[1]STOCKน้ำมัน 64'!$E$20:$R$21,10,FALSE),)</f>
        <v>16880.3</v>
      </c>
      <c r="M6" s="21">
        <f>IFERROR(VLOOKUP($C6,'[1]STOCKน้ำมัน 64'!$E$20:$R$21,12,FALSE),)</f>
        <v>325</v>
      </c>
      <c r="N6" s="22">
        <f>IFERROR(VLOOKUP($C6,'[1]STOCKน้ำมัน 64'!$E$20:$R$21,14,FALSE),)</f>
        <v>25.594999999999999</v>
      </c>
      <c r="O6" s="22">
        <f>IFERROR(VLOOKUP($C6,'[1]STOCKน้ำมัน 64'!$E$20:$R$21,13,FALSE),)</f>
        <v>8318.36</v>
      </c>
    </row>
    <row r="7" spans="1:15" ht="26.25">
      <c r="A7" s="23"/>
      <c r="B7" s="19" t="s">
        <v>13</v>
      </c>
      <c r="C7" s="24" t="s">
        <v>14</v>
      </c>
      <c r="D7" s="21">
        <f>IFERROR(VLOOKUP($C7,'[1]STOCKน้ำมัน 64'!$E$20:$R$21,3,FALSE),)</f>
        <v>13599</v>
      </c>
      <c r="E7" s="22">
        <f>IFERROR(VLOOKUP($C7,'[1]STOCKน้ำมัน 64'!$E$20:$R$21,5,FALSE),)</f>
        <v>22.2712</v>
      </c>
      <c r="F7" s="22">
        <f>IFERROR(VLOOKUP($C7,'[1]STOCKน้ำมัน 64'!$E$20:$R$21,4,FALSE),)</f>
        <v>302866.69</v>
      </c>
      <c r="G7" s="21">
        <f>IFERROR(VLOOKUP($C7,'[1]STOCKน้ำมัน 64'!$E$20:$R$21,6,FALSE),)</f>
        <v>15037</v>
      </c>
      <c r="H7" s="22">
        <f>IFERROR(VLOOKUP($C7,'[1]STOCKน้ำมัน 64'!$E$20:$R$21,8,FALSE),)</f>
        <v>23.8017</v>
      </c>
      <c r="I7" s="22">
        <f>IFERROR(VLOOKUP($C7,'[1]STOCKน้ำมัน 64'!$E$20:$R$21,7,FALSE),)</f>
        <v>357905.49</v>
      </c>
      <c r="J7" s="21">
        <f>IFERROR(VLOOKUP($C7,'[1]STOCKน้ำมัน 64'!$E$20:$R$21,9,FALSE),)</f>
        <v>19186</v>
      </c>
      <c r="K7" s="22">
        <f>IFERROR(VLOOKUP($C7,'[1]STOCKน้ำมัน 64'!$E$20:$R$21,11,FALSE),)</f>
        <v>22.832599999999999</v>
      </c>
      <c r="L7" s="22">
        <f>IFERROR(VLOOKUP($C7,'[1]STOCKน้ำมัน 64'!$E$20:$R$21,10,FALSE),)</f>
        <v>438065.94</v>
      </c>
      <c r="M7" s="21">
        <f>IFERROR(VLOOKUP($C7,'[1]STOCKน้ำมัน 64'!$E$20:$R$21,12,FALSE),)</f>
        <v>9450</v>
      </c>
      <c r="N7" s="22">
        <f>IFERROR(VLOOKUP($C7,'[1]STOCKน้ำมัน 64'!$E$20:$R$21,14,FALSE),)</f>
        <v>23.566800000000001</v>
      </c>
      <c r="O7" s="22">
        <f>IFERROR(VLOOKUP($C7,'[1]STOCKน้ำมัน 64'!$E$20:$R$21,13,FALSE),)</f>
        <v>222706.24</v>
      </c>
    </row>
    <row r="8" spans="1:15" ht="26.25">
      <c r="A8" s="18">
        <v>242583</v>
      </c>
      <c r="B8" s="19" t="s">
        <v>11</v>
      </c>
      <c r="C8" s="24" t="s">
        <v>12</v>
      </c>
      <c r="D8" s="21">
        <f>IFERROR(VLOOKUP($C8,'[1]STOCKน้ำมัน 64'!$E$31:$R$32,3,FALSE),)</f>
        <v>325</v>
      </c>
      <c r="E8" s="22">
        <f>IFERROR(VLOOKUP($C8,'[1]STOCKน้ำมัน 64'!$E$31:$R$32,5,FALSE),)</f>
        <v>25.594999999999999</v>
      </c>
      <c r="F8" s="22">
        <f>IFERROR(VLOOKUP($C8,'[1]STOCKน้ำมัน 64'!$E$31:$R$32,4,FALSE),)</f>
        <v>8318.36</v>
      </c>
      <c r="G8" s="21">
        <f>IFERROR(VLOOKUP($C8,'[1]STOCKน้ำมัน 64'!$E$31:$R$32,6,FALSE),)</f>
        <v>800</v>
      </c>
      <c r="H8" s="22">
        <f>IFERROR(VLOOKUP($C8,'[1]STOCKน้ำมัน 64'!$E$31:$R$32,8,FALSE),)</f>
        <v>26.243500000000001</v>
      </c>
      <c r="I8" s="22">
        <f>IFERROR(VLOOKUP($C8,'[1]STOCKน้ำมัน 64'!$E$31:$R$32,7,FALSE),)</f>
        <v>20994.82</v>
      </c>
      <c r="J8" s="21">
        <f>IFERROR(VLOOKUP($C8,'[1]STOCKน้ำมัน 64'!$E$31:$R$32,9,FALSE),)</f>
        <v>727</v>
      </c>
      <c r="K8" s="22">
        <f>IFERROR(VLOOKUP($C8,'[1]STOCKน้ำมัน 64'!$E$31:$R$32,11,FALSE),)</f>
        <v>25.959700000000002</v>
      </c>
      <c r="L8" s="22">
        <f>IFERROR(VLOOKUP($C8,'[1]STOCKน้ำมัน 64'!$E$31:$R$32,10,FALSE),)</f>
        <v>18872.71</v>
      </c>
      <c r="M8" s="21">
        <f>IFERROR(VLOOKUP($C8,'[1]STOCKน้ำมัน 64'!$E$31:$R$32,12,FALSE),)</f>
        <v>398</v>
      </c>
      <c r="N8" s="22">
        <f>IFERROR(VLOOKUP($C8,'[1]STOCKน้ำมัน 64'!$E$31:$R$32,14,FALSE),)</f>
        <v>26.232299999999999</v>
      </c>
      <c r="O8" s="22">
        <f>IFERROR(VLOOKUP($C8,'[1]STOCKน้ำมัน 64'!$E$31:$R$32,13,FALSE),)</f>
        <v>10440.469999999999</v>
      </c>
    </row>
    <row r="9" spans="1:15" ht="26.25">
      <c r="A9" s="23"/>
      <c r="B9" s="19" t="s">
        <v>13</v>
      </c>
      <c r="C9" s="24" t="s">
        <v>14</v>
      </c>
      <c r="D9" s="21">
        <f>IFERROR(VLOOKUP($C9,'[1]STOCKน้ำมัน 64'!$E$31:$R$32,3,FALSE),)</f>
        <v>9450</v>
      </c>
      <c r="E9" s="22">
        <f>IFERROR(VLOOKUP($C9,'[1]STOCKน้ำมัน 64'!$E$31:$R$32,5,FALSE),)</f>
        <v>23.566800000000001</v>
      </c>
      <c r="F9" s="22">
        <f>IFERROR(VLOOKUP($C9,'[1]STOCKน้ำมัน 64'!$E$31:$R$32,4,FALSE),)</f>
        <v>222706.24</v>
      </c>
      <c r="G9" s="21">
        <f>IFERROR(VLOOKUP($C9,'[1]STOCKน้ำมัน 64'!$E$31:$R$32,6,FALSE),)</f>
        <v>30006</v>
      </c>
      <c r="H9" s="22">
        <f>IFERROR(VLOOKUP($C9,'[1]STOCKน้ำมัน 64'!$E$31:$R$32,8,FALSE),)</f>
        <v>24.344799999999999</v>
      </c>
      <c r="I9" s="22">
        <f>IFERROR(VLOOKUP($C9,'[1]STOCKน้ำมัน 64'!$E$31:$R$32,7,FALSE),)</f>
        <v>730489.79</v>
      </c>
      <c r="J9" s="21">
        <f>IFERROR(VLOOKUP($C9,'[1]STOCKน้ำมัน 64'!$E$31:$R$32,9,FALSE),)</f>
        <v>24256</v>
      </c>
      <c r="K9" s="22">
        <f>IFERROR(VLOOKUP($C9,'[1]STOCKน้ำมัน 64'!$E$31:$R$32,11,FALSE),)</f>
        <v>24.241599999999998</v>
      </c>
      <c r="L9" s="22">
        <f>IFERROR(VLOOKUP($C9,'[1]STOCKน้ำมัน 64'!$E$31:$R$32,10,FALSE),)</f>
        <v>588003.48</v>
      </c>
      <c r="M9" s="21">
        <f>IFERROR(VLOOKUP($C9,'[1]STOCKน้ำมัน 64'!$E$31:$R$32,12,FALSE),)</f>
        <v>15200</v>
      </c>
      <c r="N9" s="22">
        <f>IFERROR(VLOOKUP($C9,'[1]STOCKน้ำมัน 64'!$E$31:$R$32,14,FALSE),)</f>
        <v>24.0258</v>
      </c>
      <c r="O9" s="22">
        <f>IFERROR(VLOOKUP($C9,'[1]STOCKน้ำมัน 64'!$E$31:$R$32,13,FALSE),)</f>
        <v>365192.55</v>
      </c>
    </row>
    <row r="10" spans="1:15" ht="26.25">
      <c r="A10" s="18">
        <v>242614</v>
      </c>
      <c r="B10" s="19" t="s">
        <v>11</v>
      </c>
      <c r="C10" s="24" t="s">
        <v>12</v>
      </c>
      <c r="D10" s="21">
        <f>IFERROR(VLOOKUP($C10,'[1]STOCKน้ำมัน 64'!$E$42:$R$43,3,FALSE),)</f>
        <v>398</v>
      </c>
      <c r="E10" s="22">
        <f>IFERROR(VLOOKUP($C10,'[1]STOCKน้ำมัน 64'!$E$42:$R$43,5,FALSE),)</f>
        <v>26.232299999999999</v>
      </c>
      <c r="F10" s="22">
        <f>IFERROR(VLOOKUP($C10,'[1]STOCKน้ำมัน 64'!$E$42:$R$43,4,FALSE),)</f>
        <v>10440.469999999999</v>
      </c>
      <c r="G10" s="21">
        <f>IFERROR(VLOOKUP($C10,'[1]STOCKน้ำมัน 64'!$E$42:$R$43,6,FALSE),)</f>
        <v>800</v>
      </c>
      <c r="H10" s="22">
        <f>IFERROR(VLOOKUP($C10,'[1]STOCKน้ำมัน 64'!$E$42:$R$43,8,FALSE),)</f>
        <v>26.536100000000001</v>
      </c>
      <c r="I10" s="22">
        <f>IFERROR(VLOOKUP($C10,'[1]STOCKน้ำมัน 64'!$E$42:$R$43,7,FALSE),)</f>
        <v>21228.880000000001</v>
      </c>
      <c r="J10" s="21">
        <f>IFERROR(VLOOKUP($C10,'[1]STOCKน้ำมัน 64'!$E$42:$R$43,9,FALSE),)</f>
        <v>622</v>
      </c>
      <c r="K10" s="22">
        <f>IFERROR(VLOOKUP($C10,'[1]STOCKน้ำมัน 64'!$E$42:$R$43,11,FALSE),)</f>
        <v>26.261199999999999</v>
      </c>
      <c r="L10" s="22">
        <f>IFERROR(VLOOKUP($C10,'[1]STOCKน้ำมัน 64'!$E$42:$R$43,10,FALSE),)</f>
        <v>16334.46</v>
      </c>
      <c r="M10" s="21">
        <f>IFERROR(VLOOKUP($C10,'[1]STOCKน้ำมัน 64'!$E$42:$R$43,12,FALSE),)</f>
        <v>576</v>
      </c>
      <c r="N10" s="22">
        <f>IFERROR(VLOOKUP($C10,'[1]STOCKน้ำมัน 64'!$E$42:$R$43,14,FALSE),)</f>
        <v>26.623100000000001</v>
      </c>
      <c r="O10" s="22">
        <f>IFERROR(VLOOKUP($C10,'[1]STOCKน้ำมัน 64'!$E$42:$R$43,13,FALSE),)</f>
        <v>15334.89</v>
      </c>
    </row>
    <row r="11" spans="1:15" ht="26.25">
      <c r="A11" s="23"/>
      <c r="B11" s="19" t="s">
        <v>13</v>
      </c>
      <c r="C11" s="24" t="s">
        <v>14</v>
      </c>
      <c r="D11" s="21">
        <f>IFERROR(VLOOKUP($C11,'[1]STOCKน้ำมัน 64'!$E$42:$R$43,3,FALSE),)</f>
        <v>15200</v>
      </c>
      <c r="E11" s="22">
        <f>IFERROR(VLOOKUP($C11,'[1]STOCKน้ำมัน 64'!$E$42:$R$43,5,FALSE),)</f>
        <v>24.0258</v>
      </c>
      <c r="F11" s="22">
        <f>IFERROR(VLOOKUP($C11,'[1]STOCKน้ำมัน 64'!$E$42:$R$43,4,FALSE),)</f>
        <v>365192.55</v>
      </c>
      <c r="G11" s="21">
        <f>IFERROR(VLOOKUP($C11,'[1]STOCKน้ำมัน 64'!$E$42:$R$43,6,FALSE),)</f>
        <v>15000</v>
      </c>
      <c r="H11" s="22">
        <f>IFERROR(VLOOKUP($C11,'[1]STOCKน้ำมัน 64'!$E$42:$R$43,8,FALSE),)</f>
        <v>24.511800000000001</v>
      </c>
      <c r="I11" s="22">
        <f>IFERROR(VLOOKUP($C11,'[1]STOCKน้ำมัน 64'!$E$42:$R$43,7,FALSE),)</f>
        <v>367677.22</v>
      </c>
      <c r="J11" s="21">
        <f>IFERROR(VLOOKUP($C11,'[1]STOCKน้ำมัน 64'!$E$42:$R$43,9,FALSE),)</f>
        <v>22950</v>
      </c>
      <c r="K11" s="22">
        <f>IFERROR(VLOOKUP($C11,'[1]STOCKน้ำมัน 64'!$E$42:$R$43,11,FALSE),)</f>
        <v>24.215</v>
      </c>
      <c r="L11" s="22">
        <f>IFERROR(VLOOKUP($C11,'[1]STOCKน้ำมัน 64'!$E$42:$R$43,10,FALSE),)</f>
        <v>555734.16</v>
      </c>
      <c r="M11" s="21">
        <f>IFERROR(VLOOKUP($C11,'[1]STOCKน้ำมัน 64'!$E$42:$R$43,12,FALSE),)</f>
        <v>7250</v>
      </c>
      <c r="N11" s="22">
        <f>IFERROR(VLOOKUP($C11,'[1]STOCKน้ำมัน 64'!$E$42:$R$43,14,FALSE),)</f>
        <v>24.432500000000001</v>
      </c>
      <c r="O11" s="22">
        <f>IFERROR(VLOOKUP($C11,'[1]STOCKน้ำมัน 64'!$E$42:$R$43,13,FALSE),)</f>
        <v>177135.61</v>
      </c>
    </row>
    <row r="12" spans="1:15" ht="26.25">
      <c r="A12" s="18">
        <v>242644</v>
      </c>
      <c r="B12" s="19" t="s">
        <v>11</v>
      </c>
      <c r="C12" s="24" t="s">
        <v>12</v>
      </c>
      <c r="D12" s="21">
        <f>IFERROR(VLOOKUP($C12,'[1]STOCKน้ำมัน 64'!$E$53:$R$54,3,FALSE),)</f>
        <v>576</v>
      </c>
      <c r="E12" s="22">
        <f>IFERROR(VLOOKUP($C12,'[1]STOCKน้ำมัน 64'!$E$53:$R$54,5,FALSE),)</f>
        <v>26.623100000000001</v>
      </c>
      <c r="F12" s="22">
        <f>IFERROR(VLOOKUP($C12,'[1]STOCKน้ำมัน 64'!$E$53:$R$54,4,FALSE),)</f>
        <v>15334.89</v>
      </c>
      <c r="G12" s="21">
        <f>IFERROR(VLOOKUP($C12,'[1]STOCKน้ำมัน 64'!$E$53:$R$54,6,FALSE),)</f>
        <v>400</v>
      </c>
      <c r="H12" s="22">
        <f>IFERROR(VLOOKUP($C12,'[1]STOCKน้ำมัน 64'!$E$53:$R$54,8,FALSE),)</f>
        <v>27.511399999999998</v>
      </c>
      <c r="I12" s="22">
        <f>IFERROR(VLOOKUP($C12,'[1]STOCKน้ำมัน 64'!$E$53:$R$54,7,FALSE),)</f>
        <v>11004.54</v>
      </c>
      <c r="J12" s="21">
        <f>IFERROR(VLOOKUP($C12,'[1]STOCKน้ำมัน 64'!$E$53:$R$54,9,FALSE),)</f>
        <v>629</v>
      </c>
      <c r="K12" s="22">
        <f>IFERROR(VLOOKUP($C12,'[1]STOCKน้ำมัน 64'!$E$53:$R$54,11,FALSE),)</f>
        <v>26.7514</v>
      </c>
      <c r="L12" s="22">
        <f>IFERROR(VLOOKUP($C12,'[1]STOCKน้ำมัน 64'!$E$53:$R$54,10,FALSE),)</f>
        <v>16826.66</v>
      </c>
      <c r="M12" s="21">
        <f>IFERROR(VLOOKUP($C12,'[1]STOCKน้ำมัน 64'!$E$53:$R$54,12,FALSE),)</f>
        <v>347</v>
      </c>
      <c r="N12" s="22">
        <f>IFERROR(VLOOKUP($C12,'[1]STOCKน้ำมัน 64'!$E$53:$R$54,14,FALSE),)</f>
        <v>27.414300000000001</v>
      </c>
      <c r="O12" s="22">
        <f>IFERROR(VLOOKUP($C12,'[1]STOCKน้ำมัน 64'!$E$53:$R$54,13,FALSE),)</f>
        <v>9512.77</v>
      </c>
    </row>
    <row r="13" spans="1:15" ht="26.25">
      <c r="A13" s="23"/>
      <c r="B13" s="19" t="s">
        <v>13</v>
      </c>
      <c r="C13" s="24" t="s">
        <v>14</v>
      </c>
      <c r="D13" s="21">
        <f>IFERROR(VLOOKUP($C13,'[1]STOCKน้ำมัน 64'!$E$53:$R$54,3,FALSE),)</f>
        <v>7250</v>
      </c>
      <c r="E13" s="22">
        <f>IFERROR(VLOOKUP($C13,'[1]STOCKน้ำมัน 64'!$E$53:$R$54,5,FALSE),)</f>
        <v>24.432500000000001</v>
      </c>
      <c r="F13" s="22">
        <f>IFERROR(VLOOKUP($C13,'[1]STOCKน้ำมัน 64'!$E$53:$R$54,4,FALSE),)</f>
        <v>177135.61</v>
      </c>
      <c r="G13" s="21">
        <f>IFERROR(VLOOKUP($C13,'[1]STOCKน้ำมัน 64'!$E$53:$R$54,6,FALSE),)</f>
        <v>30064</v>
      </c>
      <c r="H13" s="22">
        <f>IFERROR(VLOOKUP($C13,'[1]STOCKน้ำมัน 64'!$E$53:$R$54,8,FALSE),)</f>
        <v>25.2166</v>
      </c>
      <c r="I13" s="22">
        <f>IFERROR(VLOOKUP($C13,'[1]STOCKน้ำมัน 64'!$E$53:$R$54,7,FALSE),)</f>
        <v>758111.52</v>
      </c>
      <c r="J13" s="21">
        <f>IFERROR(VLOOKUP($C13,'[1]STOCKน้ำมัน 64'!$E$53:$R$54,9,FALSE),)</f>
        <v>24714</v>
      </c>
      <c r="K13" s="22">
        <f>IFERROR(VLOOKUP($C13,'[1]STOCKน้ำมัน 64'!$E$53:$R$54,11,FALSE),)</f>
        <v>24.888300000000001</v>
      </c>
      <c r="L13" s="22">
        <f>IFERROR(VLOOKUP($C13,'[1]STOCKน้ำมัน 64'!$E$53:$R$54,10,FALSE),)</f>
        <v>615090.21</v>
      </c>
      <c r="M13" s="21">
        <f>IFERROR(VLOOKUP($C13,'[1]STOCKน้ำมัน 64'!$E$53:$R$54,12,FALSE),)</f>
        <v>12600</v>
      </c>
      <c r="N13" s="22">
        <f>IFERROR(VLOOKUP($C13,'[1]STOCKน้ำมัน 64'!$E$53:$R$54,14,FALSE),)</f>
        <v>25.409300000000002</v>
      </c>
      <c r="O13" s="22">
        <f>IFERROR(VLOOKUP($C13,'[1]STOCKน้ำมัน 64'!$E$53:$R$54,13,FALSE),)</f>
        <v>320156.92</v>
      </c>
    </row>
    <row r="14" spans="1:15" ht="26.25">
      <c r="A14" s="18">
        <v>242675</v>
      </c>
      <c r="B14" s="19" t="s">
        <v>11</v>
      </c>
      <c r="C14" s="24" t="s">
        <v>12</v>
      </c>
      <c r="D14" s="21">
        <f>IFERROR(VLOOKUP($C14,'[1]STOCKน้ำมัน 64'!$E$64:$R$65,3,FALSE),)</f>
        <v>347</v>
      </c>
      <c r="E14" s="22">
        <f>IFERROR(VLOOKUP($C14,'[1]STOCKน้ำมัน 64'!$E$64:$R$65,5,FALSE),)</f>
        <v>27.414300000000001</v>
      </c>
      <c r="F14" s="22">
        <f>IFERROR(VLOOKUP($C14,'[1]STOCKน้ำมัน 64'!$E$64:$R$65,4,FALSE),)</f>
        <v>9512.77</v>
      </c>
      <c r="G14" s="21">
        <f>IFERROR(VLOOKUP($C14,'[1]STOCKน้ำมัน 64'!$E$64:$R$65,6,FALSE),)</f>
        <v>400</v>
      </c>
      <c r="H14" s="22">
        <f>IFERROR(VLOOKUP($C14,'[1]STOCKน้ำมัน 64'!$E$64:$R$65,8,FALSE),)</f>
        <v>27.803899999999999</v>
      </c>
      <c r="I14" s="22">
        <f>IFERROR(VLOOKUP($C14,'[1]STOCKน้ำมัน 64'!$E$64:$R$65,7,FALSE),)</f>
        <v>11121.56</v>
      </c>
      <c r="J14" s="21">
        <f>IFERROR(VLOOKUP($C14,'[1]STOCKน้ำมัน 64'!$E$64:$R$65,9,FALSE),)</f>
        <v>600</v>
      </c>
      <c r="K14" s="22">
        <f>IFERROR(VLOOKUP($C14,'[1]STOCKน้ำมัน 64'!$E$64:$R$65,11,FALSE),)</f>
        <v>27.588699999999999</v>
      </c>
      <c r="L14" s="22">
        <f>IFERROR(VLOOKUP($C14,'[1]STOCKน้ำมัน 64'!$E$64:$R$65,10,FALSE),)</f>
        <v>16553.240000000002</v>
      </c>
      <c r="M14" s="21">
        <f>IFERROR(VLOOKUP($C14,'[1]STOCKน้ำมัน 64'!$E$64:$R$65,12,FALSE),)</f>
        <v>147</v>
      </c>
      <c r="N14" s="22">
        <f>IFERROR(VLOOKUP($C14,'[1]STOCKน้ำมัน 64'!$E$64:$R$65,14,FALSE),)</f>
        <v>27.762499999999999</v>
      </c>
      <c r="O14" s="22">
        <f>IFERROR(VLOOKUP($C14,'[1]STOCKน้ำมัน 64'!$E$64:$R$65,13,FALSE),)</f>
        <v>4081.09</v>
      </c>
    </row>
    <row r="15" spans="1:15" ht="26.25">
      <c r="A15" s="23"/>
      <c r="B15" s="19" t="s">
        <v>13</v>
      </c>
      <c r="C15" s="24" t="s">
        <v>14</v>
      </c>
      <c r="D15" s="21">
        <f>IFERROR(VLOOKUP($C15,'[1]STOCKน้ำมัน 64'!$E$64:$R$65,3,FALSE),)</f>
        <v>12600</v>
      </c>
      <c r="E15" s="22">
        <f>IFERROR(VLOOKUP($C15,'[1]STOCKน้ำมัน 64'!$E$64:$R$65,5,FALSE),)</f>
        <v>25.409300000000002</v>
      </c>
      <c r="F15" s="22">
        <f>IFERROR(VLOOKUP($C15,'[1]STOCKน้ำมัน 64'!$E$64:$R$65,4,FALSE),)</f>
        <v>320156.92</v>
      </c>
      <c r="G15" s="21">
        <f>IFERROR(VLOOKUP($C15,'[1]STOCKน้ำมัน 64'!$E$64:$R$65,6,FALSE),)</f>
        <v>15058</v>
      </c>
      <c r="H15" s="22">
        <f>IFERROR(VLOOKUP($C15,'[1]STOCKน้ำมัน 64'!$E$64:$R$65,8,FALSE),)</f>
        <v>25.8996</v>
      </c>
      <c r="I15" s="22">
        <f>IFERROR(VLOOKUP($C15,'[1]STOCKน้ำมัน 64'!$E$64:$R$65,7,FALSE),)</f>
        <v>389996.02</v>
      </c>
      <c r="J15" s="21">
        <f>IFERROR(VLOOKUP($C15,'[1]STOCKน้ำมัน 64'!$E$64:$R$65,9,FALSE),)</f>
        <v>22068</v>
      </c>
      <c r="K15" s="22">
        <f>IFERROR(VLOOKUP($C15,'[1]STOCKน้ำมัน 64'!$E$64:$R$65,11,FALSE),)</f>
        <v>25.6249</v>
      </c>
      <c r="L15" s="22">
        <f>IFERROR(VLOOKUP($C15,'[1]STOCKน้ำมัน 64'!$E$64:$R$65,10,FALSE),)</f>
        <v>565490.73</v>
      </c>
      <c r="M15" s="21">
        <f>IFERROR(VLOOKUP($C15,'[1]STOCKน้ำมัน 64'!$E$64:$R$65,12,FALSE),)</f>
        <v>5590</v>
      </c>
      <c r="N15" s="22">
        <f>IFERROR(VLOOKUP($C15,'[1]STOCKน้ำมัน 64'!$E$64:$R$65,14,FALSE),)</f>
        <v>25.878699999999998</v>
      </c>
      <c r="O15" s="22">
        <f>IFERROR(VLOOKUP($C15,'[1]STOCKน้ำมัน 64'!$E$64:$R$65,13,FALSE),)</f>
        <v>144662.21</v>
      </c>
    </row>
    <row r="16" spans="1:15" ht="26.25">
      <c r="A16" s="18">
        <v>242705</v>
      </c>
      <c r="B16" s="19" t="s">
        <v>11</v>
      </c>
      <c r="C16" s="24" t="s">
        <v>12</v>
      </c>
      <c r="D16" s="21">
        <f>IFERROR(VLOOKUP($C16,'[1]STOCKน้ำมัน 64'!$E$75:$R$76,3,FALSE),)</f>
        <v>147</v>
      </c>
      <c r="E16" s="22">
        <f>IFERROR(VLOOKUP($C16,'[1]STOCKน้ำมัน 64'!$E$75:$R$76,5,FALSE),)</f>
        <v>27.762499999999999</v>
      </c>
      <c r="F16" s="22">
        <f>IFERROR(VLOOKUP($C16,'[1]STOCKน้ำมัน 64'!$E$75:$R$76,4,FALSE),)</f>
        <v>4081.09</v>
      </c>
      <c r="G16" s="21">
        <f>IFERROR(VLOOKUP($C16,'[1]STOCKน้ำมัน 64'!$E$75:$R$76,6,FALSE),)</f>
        <v>400</v>
      </c>
      <c r="H16" s="22">
        <f>IFERROR(VLOOKUP($C16,'[1]STOCKน้ำมัน 64'!$E$75:$R$76,8,FALSE),)</f>
        <v>29.1205</v>
      </c>
      <c r="I16" s="22">
        <f>IFERROR(VLOOKUP($C16,'[1]STOCKน้ำมัน 64'!$E$75:$R$76,7,FALSE),)</f>
        <v>11648.19</v>
      </c>
      <c r="J16" s="21">
        <f>IFERROR(VLOOKUP($C16,'[1]STOCKน้ำมัน 64'!$E$75:$R$76,9,FALSE),)</f>
        <v>547</v>
      </c>
      <c r="K16" s="22">
        <f>IFERROR(VLOOKUP($C16,'[1]STOCKน้ำมัน 64'!$E$75:$R$76,11,FALSE),)</f>
        <v>28.755500000000001</v>
      </c>
      <c r="L16" s="22">
        <f>IFERROR(VLOOKUP($C16,'[1]STOCKน้ำมัน 64'!$E$75:$R$76,10,FALSE),)</f>
        <v>15729.28</v>
      </c>
      <c r="M16" s="21">
        <f>IFERROR(VLOOKUP($C16,'[1]STOCKน้ำมัน 64'!$E$75:$R$76,12,FALSE),)</f>
        <v>0</v>
      </c>
      <c r="N16" s="22">
        <f>IFERROR(VLOOKUP($C16,'[1]STOCKน้ำมัน 64'!$E$75:$R$76,14,FALSE),)</f>
        <v>0</v>
      </c>
      <c r="O16" s="22">
        <f>IFERROR(VLOOKUP($C16,'[1]STOCKน้ำมัน 64'!$E$75:$R$76,13,FALSE),)</f>
        <v>0</v>
      </c>
    </row>
    <row r="17" spans="1:15" ht="26.25">
      <c r="A17" s="23"/>
      <c r="B17" s="19" t="s">
        <v>13</v>
      </c>
      <c r="C17" s="24" t="s">
        <v>14</v>
      </c>
      <c r="D17" s="21">
        <f>IFERROR(VLOOKUP($C17,'[1]STOCKน้ำมัน 64'!$E$75:$R$76,3,FALSE),)</f>
        <v>5590</v>
      </c>
      <c r="E17" s="22">
        <f>IFERROR(VLOOKUP($C17,'[1]STOCKน้ำมัน 64'!$E$75:$R$76,5,FALSE),)</f>
        <v>25.878699999999998</v>
      </c>
      <c r="F17" s="22">
        <f>IFERROR(VLOOKUP($C17,'[1]STOCKน้ำมัน 64'!$E$75:$R$76,4,FALSE),)</f>
        <v>144662.21</v>
      </c>
      <c r="G17" s="21">
        <f>IFERROR(VLOOKUP($C17,'[1]STOCKน้ำมัน 64'!$E$75:$R$76,6,FALSE),)</f>
        <v>30000</v>
      </c>
      <c r="H17" s="22">
        <f>IFERROR(VLOOKUP($C17,'[1]STOCKน้ำมัน 64'!$E$75:$R$76,8,FALSE),)</f>
        <v>26.311900000000001</v>
      </c>
      <c r="I17" s="22">
        <f>IFERROR(VLOOKUP($C17,'[1]STOCKน้ำมัน 64'!$E$75:$R$76,7,FALSE),)</f>
        <v>789355.57</v>
      </c>
      <c r="J17" s="21">
        <f>IFERROR(VLOOKUP($C17,'[1]STOCKน้ำมัน 64'!$E$75:$R$76,9,FALSE),)</f>
        <v>20590</v>
      </c>
      <c r="K17" s="22">
        <f>IFERROR(VLOOKUP($C17,'[1]STOCKน้ำมัน 64'!$E$75:$R$76,11,FALSE),)</f>
        <v>26.146799999999999</v>
      </c>
      <c r="L17" s="22">
        <f>IFERROR(VLOOKUP($C17,'[1]STOCKน้ำมัน 64'!$E$75:$R$76,10,FALSE),)</f>
        <v>538361.66</v>
      </c>
      <c r="M17" s="21">
        <f>IFERROR(VLOOKUP($C17,'[1]STOCKน้ำมัน 64'!$E$75:$R$76,12,FALSE),)</f>
        <v>15000</v>
      </c>
      <c r="N17" s="22">
        <f>IFERROR(VLOOKUP($C17,'[1]STOCKน้ำมัน 64'!$E$75:$R$76,14,FALSE),)</f>
        <v>26.377099999999999</v>
      </c>
      <c r="O17" s="22">
        <f>IFERROR(VLOOKUP($C17,'[1]STOCKน้ำมัน 64'!$E$75:$R$76,13,FALSE),)</f>
        <v>395656.12</v>
      </c>
    </row>
    <row r="18" spans="1:15" ht="26.25">
      <c r="A18" s="18">
        <v>242736</v>
      </c>
      <c r="B18" s="19" t="s">
        <v>11</v>
      </c>
      <c r="C18" s="24" t="s">
        <v>12</v>
      </c>
      <c r="D18" s="21">
        <f>IFERROR(VLOOKUP($C18,'[1]STOCKน้ำมัน 64'!$E$86:$R$87,3,FALSE),)</f>
        <v>0</v>
      </c>
      <c r="E18" s="22">
        <f>IFERROR(VLOOKUP($C18,'[1]STOCKน้ำมัน 64'!$E$86:$R$87,5,FALSE),)</f>
        <v>0</v>
      </c>
      <c r="F18" s="22">
        <f>IFERROR(VLOOKUP($C18,'[1]STOCKน้ำมัน 64'!$E$86:$R$87,4,FALSE),)</f>
        <v>0</v>
      </c>
      <c r="G18" s="21">
        <f>IFERROR(VLOOKUP($C18,'[1]STOCKน้ำมัน 64'!$E$86:$R$87,6,FALSE),)</f>
        <v>800</v>
      </c>
      <c r="H18" s="22">
        <f>IFERROR(VLOOKUP($C18,'[1]STOCKน้ำมัน 64'!$E$86:$R$87,8,FALSE),)</f>
        <v>28.8767</v>
      </c>
      <c r="I18" s="22">
        <f>IFERROR(VLOOKUP($C18,'[1]STOCKน้ำมัน 64'!$E$86:$R$87,7,FALSE),)</f>
        <v>23101.34</v>
      </c>
      <c r="J18" s="21">
        <f>IFERROR(VLOOKUP($C18,'[1]STOCKน้ำมัน 64'!$E$86:$R$87,9,FALSE),)</f>
        <v>555</v>
      </c>
      <c r="K18" s="22">
        <f>IFERROR(VLOOKUP($C18,'[1]STOCKน้ำมัน 64'!$E$86:$R$87,11,FALSE),)</f>
        <v>28.917400000000001</v>
      </c>
      <c r="L18" s="22">
        <f>IFERROR(VLOOKUP($C18,'[1]STOCKน้ำมัน 64'!$E$86:$R$87,10,FALSE),)</f>
        <v>16049.14</v>
      </c>
      <c r="M18" s="21">
        <f>IFERROR(VLOOKUP($C18,'[1]STOCKน้ำมัน 64'!$E$86:$R$87,12,FALSE),)</f>
        <v>245</v>
      </c>
      <c r="N18" s="22">
        <f>IFERROR(VLOOKUP($C18,'[1]STOCKน้ำมัน 64'!$E$86:$R$87,14,FALSE),)</f>
        <v>28.784500000000001</v>
      </c>
      <c r="O18" s="22">
        <f>IFERROR(VLOOKUP($C18,'[1]STOCKน้ำมัน 64'!$E$86:$R$87,13,FALSE),)</f>
        <v>7052.2</v>
      </c>
    </row>
    <row r="19" spans="1:15" ht="26.25">
      <c r="A19" s="23"/>
      <c r="B19" s="19" t="s">
        <v>13</v>
      </c>
      <c r="C19" s="24" t="s">
        <v>14</v>
      </c>
      <c r="D19" s="21">
        <f>IFERROR(VLOOKUP($C19,'[1]STOCKน้ำมัน 64'!$E$86:$R$87,3,FALSE),)</f>
        <v>15000</v>
      </c>
      <c r="E19" s="22">
        <f>IFERROR(VLOOKUP($C19,'[1]STOCKน้ำมัน 64'!$E$86:$R$87,5,FALSE),)</f>
        <v>26.377099999999999</v>
      </c>
      <c r="F19" s="22">
        <f>IFERROR(VLOOKUP($C19,'[1]STOCKน้ำมัน 64'!$E$86:$R$87,4,FALSE),)</f>
        <v>395656.12</v>
      </c>
      <c r="G19" s="21">
        <f>IFERROR(VLOOKUP($C19,'[1]STOCKน้ำมัน 64'!$E$86:$R$87,6,FALSE),)</f>
        <v>15000</v>
      </c>
      <c r="H19" s="22">
        <f>IFERROR(VLOOKUP($C19,'[1]STOCKน้ำมัน 64'!$E$86:$R$87,8,FALSE),)</f>
        <v>25.941400000000002</v>
      </c>
      <c r="I19" s="22">
        <f>IFERROR(VLOOKUP($C19,'[1]STOCKน้ำมัน 64'!$E$86:$R$87,7,FALSE),)</f>
        <v>389121.15</v>
      </c>
      <c r="J19" s="21">
        <f>IFERROR(VLOOKUP($C19,'[1]STOCKน้ำมัน 64'!$E$86:$R$87,9,FALSE),)</f>
        <v>20600</v>
      </c>
      <c r="K19" s="22">
        <f>IFERROR(VLOOKUP($C19,'[1]STOCKน้ำมัน 64'!$E$86:$R$87,11,FALSE),)</f>
        <v>26.2135</v>
      </c>
      <c r="L19" s="22">
        <f>IFERROR(VLOOKUP($C19,'[1]STOCKน้ำมัน 64'!$E$86:$R$87,10,FALSE),)</f>
        <v>539998.35</v>
      </c>
      <c r="M19" s="21">
        <f>IFERROR(VLOOKUP($C19,'[1]STOCKน้ำมัน 64'!$E$86:$R$87,12,FALSE),)</f>
        <v>9400</v>
      </c>
      <c r="N19" s="22">
        <f>IFERROR(VLOOKUP($C19,'[1]STOCKน้ำมัน 64'!$E$86:$R$87,14,FALSE),)</f>
        <v>26.040299999999998</v>
      </c>
      <c r="O19" s="22">
        <f>IFERROR(VLOOKUP($C19,'[1]STOCKน้ำมัน 64'!$E$86:$R$87,13,FALSE),)</f>
        <v>244778.92</v>
      </c>
    </row>
    <row r="20" spans="1:15" ht="26.25">
      <c r="A20" s="18">
        <v>242767</v>
      </c>
      <c r="B20" s="19" t="s">
        <v>11</v>
      </c>
      <c r="C20" s="24" t="s">
        <v>12</v>
      </c>
      <c r="D20" s="21">
        <f>IFERROR(VLOOKUP($C20,'[1]STOCKน้ำมัน 64'!$E$97:$R$98,3,FALSE),)</f>
        <v>245</v>
      </c>
      <c r="E20" s="22">
        <f>IFERROR(VLOOKUP($C20,'[1]STOCKน้ำมัน 64'!$E$97:$R$98,5,FALSE),)</f>
        <v>28.784500000000001</v>
      </c>
      <c r="F20" s="22">
        <f>IFERROR(VLOOKUP($C20,'[1]STOCKน้ำมัน 64'!$E$97:$R$98,4,FALSE),)</f>
        <v>7052.2</v>
      </c>
      <c r="G20" s="21">
        <f>IFERROR(VLOOKUP($C20,'[1]STOCKน้ำมัน 64'!$E$97:$R$98,6,FALSE),)</f>
        <v>800</v>
      </c>
      <c r="H20" s="22">
        <f>IFERROR(VLOOKUP($C20,'[1]STOCKน้ำมัน 64'!$E$97:$R$98,8,FALSE),)</f>
        <v>29.5106</v>
      </c>
      <c r="I20" s="22">
        <f>IFERROR(VLOOKUP($C20,'[1]STOCKน้ำมัน 64'!$E$97:$R$98,7,FALSE),)</f>
        <v>23608.46</v>
      </c>
      <c r="J20" s="21">
        <f>IFERROR(VLOOKUP($C20,'[1]STOCKน้ำมัน 64'!$E$97:$R$98,9,FALSE),)</f>
        <v>754</v>
      </c>
      <c r="K20" s="22">
        <f>IFERROR(VLOOKUP($C20,'[1]STOCKน้ำมัน 64'!$E$97:$R$98,11,FALSE),)</f>
        <v>29.019300000000001</v>
      </c>
      <c r="L20" s="22">
        <f>IFERROR(VLOOKUP($C20,'[1]STOCKน้ำมัน 64'!$E$97:$R$98,10,FALSE),)</f>
        <v>21880.52</v>
      </c>
      <c r="M20" s="21">
        <f>IFERROR(VLOOKUP($C20,'[1]STOCKน้ำมัน 64'!$E$97:$R$98,12,FALSE),)</f>
        <v>291</v>
      </c>
      <c r="N20" s="22">
        <f>IFERROR(VLOOKUP($C20,'[1]STOCKน้ำมัน 64'!$E$97:$R$98,14,FALSE),)</f>
        <v>30.1723</v>
      </c>
      <c r="O20" s="22">
        <f>IFERROR(VLOOKUP($C20,'[1]STOCKน้ำมัน 64'!$E$97:$R$98,13,FALSE),)</f>
        <v>8780.14</v>
      </c>
    </row>
    <row r="21" spans="1:15" ht="26.25">
      <c r="A21" s="23"/>
      <c r="B21" s="19" t="s">
        <v>13</v>
      </c>
      <c r="C21" s="24" t="s">
        <v>14</v>
      </c>
      <c r="D21" s="21">
        <f>IFERROR(VLOOKUP($C21,'[1]STOCKน้ำมัน 64'!$E$97:$R$98,3,FALSE),)</f>
        <v>9400</v>
      </c>
      <c r="E21" s="22">
        <f>IFERROR(VLOOKUP($C21,'[1]STOCKน้ำมัน 64'!$E$97:$R$98,5,FALSE),)</f>
        <v>26.040299999999998</v>
      </c>
      <c r="F21" s="22">
        <f>IFERROR(VLOOKUP($C21,'[1]STOCKน้ำมัน 64'!$E$97:$R$98,4,FALSE),)</f>
        <v>244778.92</v>
      </c>
      <c r="G21" s="21">
        <f>IFERROR(VLOOKUP($C21,'[1]STOCKน้ำมัน 64'!$E$97:$R$98,6,FALSE),)</f>
        <v>15247</v>
      </c>
      <c r="H21" s="22">
        <f>IFERROR(VLOOKUP($C21,'[1]STOCKน้ำมัน 64'!$E$97:$R$98,8,FALSE),)</f>
        <v>27.1509</v>
      </c>
      <c r="I21" s="22">
        <f>IFERROR(VLOOKUP($C21,'[1]STOCKน้ำมัน 64'!$E$97:$R$98,7,FALSE),)</f>
        <v>413970.19</v>
      </c>
      <c r="J21" s="21">
        <f>IFERROR(VLOOKUP($C21,'[1]STOCKน้ำมัน 64'!$E$97:$R$98,9,FALSE),)</f>
        <v>14972</v>
      </c>
      <c r="K21" s="22">
        <f>IFERROR(VLOOKUP($C21,'[1]STOCKน้ำมัน 64'!$E$97:$R$98,11,FALSE),)</f>
        <v>26.4328</v>
      </c>
      <c r="L21" s="22">
        <f>IFERROR(VLOOKUP($C21,'[1]STOCKน้ำมัน 64'!$E$97:$R$98,10,FALSE),)</f>
        <v>395751.88</v>
      </c>
      <c r="M21" s="21">
        <f>IFERROR(VLOOKUP($C21,'[1]STOCKน้ำมัน 64'!$E$97:$R$98,12,FALSE),)</f>
        <v>9675</v>
      </c>
      <c r="N21" s="22">
        <f>IFERROR(VLOOKUP($C21,'[1]STOCKน้ำมัน 64'!$E$97:$R$98,14,FALSE),)</f>
        <v>27.183199999999999</v>
      </c>
      <c r="O21" s="22">
        <f>IFERROR(VLOOKUP($C21,'[1]STOCKน้ำมัน 64'!$E$97:$R$98,13,FALSE),)</f>
        <v>262997.23</v>
      </c>
    </row>
    <row r="22" spans="1:15" ht="26.25">
      <c r="A22" s="18">
        <v>242797</v>
      </c>
      <c r="B22" s="19" t="s">
        <v>11</v>
      </c>
      <c r="C22" s="24" t="s">
        <v>12</v>
      </c>
      <c r="D22" s="21">
        <f>IFERROR(VLOOKUP($C22,'[1]STOCKน้ำมัน 64'!$E$108:$R$109,3,FALSE),)</f>
        <v>291</v>
      </c>
      <c r="E22" s="22">
        <f>IFERROR(VLOOKUP($C22,'[1]STOCKน้ำมัน 64'!$E$108:$R$109,5,FALSE),)</f>
        <v>30.1723</v>
      </c>
      <c r="F22" s="22">
        <f>IFERROR(VLOOKUP($C22,'[1]STOCKน้ำมัน 64'!$E$108:$R$109,4,FALSE),)</f>
        <v>8780.14</v>
      </c>
      <c r="G22" s="21">
        <f>IFERROR(VLOOKUP($C22,'[1]STOCKน้ำมัน 64'!$E$108:$R$109,6,FALSE),)</f>
        <v>795</v>
      </c>
      <c r="H22" s="22">
        <f>IFERROR(VLOOKUP($C22,'[1]STOCKน้ำมัน 64'!$E$108:$R$109,8,FALSE),)</f>
        <v>31.310500000000001</v>
      </c>
      <c r="I22" s="22">
        <f>IFERROR(VLOOKUP($C22,'[1]STOCKน้ำมัน 64'!$E$108:$R$109,7,FALSE),)</f>
        <v>24891.82</v>
      </c>
      <c r="J22" s="21">
        <f>IFERROR(VLOOKUP($C22,'[1]STOCKน้ำมัน 64'!$E$108:$R$109,9,FALSE),)</f>
        <v>701</v>
      </c>
      <c r="K22" s="22">
        <f>IFERROR(VLOOKUP($C22,'[1]STOCKน้ำมัน 64'!$E$108:$R$109,11,FALSE),)</f>
        <v>30.528300000000002</v>
      </c>
      <c r="L22" s="22">
        <f>IFERROR(VLOOKUP($C22,'[1]STOCKน้ำมัน 64'!$E$108:$R$109,10,FALSE),)</f>
        <v>21400.35</v>
      </c>
      <c r="M22" s="21">
        <f>IFERROR(VLOOKUP($C22,'[1]STOCKน้ำมัน 64'!$E$108:$R$109,12,FALSE),)</f>
        <v>385</v>
      </c>
      <c r="N22" s="22">
        <f>IFERROR(VLOOKUP($C22,'[1]STOCKน้ำมัน 64'!$E$108:$R$109,14,FALSE),)</f>
        <v>31.874300000000002</v>
      </c>
      <c r="O22" s="22">
        <f>IFERROR(VLOOKUP($C22,'[1]STOCKน้ำมัน 64'!$E$108:$R$109,13,FALSE),)</f>
        <v>12271.61</v>
      </c>
    </row>
    <row r="23" spans="1:15" ht="26.25">
      <c r="A23" s="23"/>
      <c r="B23" s="19" t="s">
        <v>13</v>
      </c>
      <c r="C23" s="24" t="s">
        <v>14</v>
      </c>
      <c r="D23" s="21">
        <f>IFERROR(VLOOKUP($C23,'[1]STOCKน้ำมัน 64'!$E$108:$R$109,3,FALSE),)</f>
        <v>9675</v>
      </c>
      <c r="E23" s="22">
        <f>IFERROR(VLOOKUP($C23,'[1]STOCKน้ำมัน 64'!$E$108:$R$109,5,FALSE),)</f>
        <v>27.183199999999999</v>
      </c>
      <c r="F23" s="22">
        <f>IFERROR(VLOOKUP($C23,'[1]STOCKน้ำมัน 64'!$E$108:$R$109,4,FALSE),)</f>
        <v>262997.23</v>
      </c>
      <c r="G23" s="21">
        <f>IFERROR(VLOOKUP($C23,'[1]STOCKน้ำมัน 64'!$E$108:$R$109,6,FALSE),)</f>
        <v>15035</v>
      </c>
      <c r="H23" s="22">
        <f>IFERROR(VLOOKUP($C23,'[1]STOCKน้ำมัน 64'!$E$108:$R$109,8,FALSE),)</f>
        <v>28.0701</v>
      </c>
      <c r="I23" s="22">
        <f>IFERROR(VLOOKUP($C23,'[1]STOCKน้ำมัน 64'!$E$108:$R$109,7,FALSE),)</f>
        <v>422033.3</v>
      </c>
      <c r="J23" s="21">
        <f>IFERROR(VLOOKUP($C23,'[1]STOCKน้ำมัน 64'!$E$108:$R$109,9,FALSE),)</f>
        <v>18010</v>
      </c>
      <c r="K23" s="22">
        <f>IFERROR(VLOOKUP($C23,'[1]STOCKน้ำมัน 64'!$E$108:$R$109,11,FALSE),)</f>
        <v>27.608799999999999</v>
      </c>
      <c r="L23" s="22">
        <f>IFERROR(VLOOKUP($C23,'[1]STOCKน้ำมัน 64'!$E$108:$R$109,10,FALSE),)</f>
        <v>497234.46</v>
      </c>
      <c r="M23" s="21">
        <f>IFERROR(VLOOKUP($C23,'[1]STOCKน้ำมัน 64'!$E$108:$R$109,12,FALSE),)</f>
        <v>6700</v>
      </c>
      <c r="N23" s="22">
        <f>IFERROR(VLOOKUP($C23,'[1]STOCKน้ำมัน 64'!$E$108:$R$109,14,FALSE),)</f>
        <v>28.029299999999999</v>
      </c>
      <c r="O23" s="22">
        <f>IFERROR(VLOOKUP($C23,'[1]STOCKน้ำมัน 64'!$E$108:$R$109,13,FALSE),)</f>
        <v>187796.07</v>
      </c>
    </row>
    <row r="24" spans="1:15" ht="26.25">
      <c r="A24" s="18">
        <v>242828</v>
      </c>
      <c r="B24" s="19" t="s">
        <v>11</v>
      </c>
      <c r="C24" s="24" t="s">
        <v>12</v>
      </c>
      <c r="D24" s="21">
        <f>IFERROR(VLOOKUP($C24,'[1]STOCKน้ำมัน 64'!$E$119:$R$120,3,FALSE),)</f>
        <v>385</v>
      </c>
      <c r="E24" s="22">
        <f>IFERROR(VLOOKUP($C24,'[1]STOCKน้ำมัน 64'!$E$119:$R$120,5,FALSE),)</f>
        <v>31.874300000000002</v>
      </c>
      <c r="F24" s="22">
        <f>IFERROR(VLOOKUP($C24,'[1]STOCKน้ำมัน 64'!$E$119:$R$120,4,FALSE),)</f>
        <v>12271.61</v>
      </c>
      <c r="G24" s="21">
        <f>IFERROR(VLOOKUP($C24,'[1]STOCKน้ำมัน 64'!$E$119:$R$120,6,FALSE),)</f>
        <v>800</v>
      </c>
      <c r="H24" s="22">
        <f>IFERROR(VLOOKUP($C24,'[1]STOCKน้ำมัน 64'!$E$119:$R$120,8,FALSE),)</f>
        <v>30.875900000000001</v>
      </c>
      <c r="I24" s="22">
        <f>IFERROR(VLOOKUP($C24,'[1]STOCKน้ำมัน 64'!$E$119:$R$120,7,FALSE),)</f>
        <v>24700.720000000001</v>
      </c>
      <c r="J24" s="21">
        <f>IFERROR(VLOOKUP($C24,'[1]STOCKน้ำมัน 64'!$E$119:$R$120,9,FALSE),)</f>
        <v>790</v>
      </c>
      <c r="K24" s="22">
        <f>IFERROR(VLOOKUP($C24,'[1]STOCKน้ำมัน 64'!$E$119:$R$120,11,FALSE),)</f>
        <v>31.796500000000002</v>
      </c>
      <c r="L24" s="22">
        <f>IFERROR(VLOOKUP($C24,'[1]STOCKน้ำมัน 64'!$E$119:$R$120,10,FALSE),)</f>
        <v>25119.24</v>
      </c>
      <c r="M24" s="21">
        <f>IFERROR(VLOOKUP($C24,'[1]STOCKน้ำมัน 64'!$E$119:$R$120,12,FALSE),)</f>
        <v>395</v>
      </c>
      <c r="N24" s="22">
        <f>IFERROR(VLOOKUP($C24,'[1]STOCKน้ำมัน 64'!$E$119:$R$120,14,FALSE),)</f>
        <v>30.0078</v>
      </c>
      <c r="O24" s="22">
        <f>IFERROR(VLOOKUP($C24,'[1]STOCKน้ำมัน 64'!$E$119:$R$120,13,FALSE),)</f>
        <v>11853.09</v>
      </c>
    </row>
    <row r="25" spans="1:15" ht="26.25">
      <c r="A25" s="23"/>
      <c r="B25" s="19" t="s">
        <v>13</v>
      </c>
      <c r="C25" s="24" t="s">
        <v>14</v>
      </c>
      <c r="D25" s="21">
        <f>IFERROR(VLOOKUP($C25,'[1]STOCKน้ำมัน 64'!$E$119:$R$120,3,FALSE),)</f>
        <v>6700</v>
      </c>
      <c r="E25" s="22">
        <f>IFERROR(VLOOKUP($C25,'[1]STOCKน้ำมัน 64'!$E$119:$R$120,5,FALSE),)</f>
        <v>28.029299999999999</v>
      </c>
      <c r="F25" s="22">
        <f>IFERROR(VLOOKUP($C25,'[1]STOCKน้ำมัน 64'!$E$119:$R$120,4,FALSE),)</f>
        <v>187796.07</v>
      </c>
      <c r="G25" s="21">
        <f>IFERROR(VLOOKUP($C25,'[1]STOCKน้ำมัน 64'!$E$119:$R$120,6,FALSE),)</f>
        <v>15010</v>
      </c>
      <c r="H25" s="22">
        <f>IFERROR(VLOOKUP($C25,'[1]STOCKน้ำมัน 64'!$E$119:$R$120,8,FALSE),)</f>
        <v>28.6127</v>
      </c>
      <c r="I25" s="22">
        <f>IFERROR(VLOOKUP($C25,'[1]STOCKน้ำมัน 64'!$E$119:$R$120,7,FALSE),)</f>
        <v>429477.34</v>
      </c>
      <c r="J25" s="21">
        <f>IFERROR(VLOOKUP($C25,'[1]STOCKน้ำมัน 64'!$E$119:$R$120,9,FALSE),)</f>
        <v>17210</v>
      </c>
      <c r="K25" s="22">
        <f>IFERROR(VLOOKUP($C25,'[1]STOCKน้ำมัน 64'!$E$119:$R$120,11,FALSE),)</f>
        <v>28.394500000000001</v>
      </c>
      <c r="L25" s="22">
        <f>IFERROR(VLOOKUP($C25,'[1]STOCKน้ำมัน 64'!$E$119:$R$120,10,FALSE),)</f>
        <v>488669.71</v>
      </c>
      <c r="M25" s="21">
        <f>IFERROR(VLOOKUP($C25,'[1]STOCKน้ำมัน 64'!$E$119:$R$120,12,FALSE),)</f>
        <v>4500</v>
      </c>
      <c r="N25" s="22">
        <f>IFERROR(VLOOKUP($C25,'[1]STOCKน้ำมัน 64'!$E$119:$R$120,14,FALSE),)</f>
        <v>28.578600000000002</v>
      </c>
      <c r="O25" s="22">
        <f>IFERROR(VLOOKUP($C25,'[1]STOCKน้ำมัน 64'!$E$119:$R$120,13,FALSE),)</f>
        <v>128603.7</v>
      </c>
    </row>
    <row r="26" spans="1:15" ht="26.25">
      <c r="A26" s="18">
        <v>242858</v>
      </c>
      <c r="B26" s="19" t="s">
        <v>11</v>
      </c>
      <c r="C26" s="24" t="s">
        <v>12</v>
      </c>
      <c r="D26" s="21">
        <f>IFERROR(VLOOKUP($C26,'[1]STOCKน้ำมัน 64'!$E$130:$R$131,3,FALSE),)</f>
        <v>395</v>
      </c>
      <c r="E26" s="22">
        <f>IFERROR(VLOOKUP($C26,'[1]STOCKน้ำมัน 64'!$E$130:$R$131,5,FALSE),)</f>
        <v>30.0078</v>
      </c>
      <c r="F26" s="22">
        <f>IFERROR(VLOOKUP($C26,'[1]STOCKน้ำมัน 64'!$E$130:$R$131,4,FALSE),)</f>
        <v>11853.09</v>
      </c>
      <c r="G26" s="21">
        <f>IFERROR(VLOOKUP($C26,'[1]STOCKน้ำมัน 64'!$E$130:$R$131,6,FALSE),)</f>
        <v>400</v>
      </c>
      <c r="H26" s="22">
        <f>IFERROR(VLOOKUP($C26,'[1]STOCKน้ำมัน 64'!$E$130:$R$131,8,FALSE),)</f>
        <v>30.632100000000001</v>
      </c>
      <c r="I26" s="22">
        <f>IFERROR(VLOOKUP($C26,'[1]STOCKน้ำมัน 64'!$E$130:$R$131,7,FALSE),)</f>
        <v>12252.84</v>
      </c>
      <c r="J26" s="21">
        <f>IFERROR(VLOOKUP($C26,'[1]STOCKน้ำมัน 64'!$E$130:$R$131,9,FALSE),)</f>
        <v>516</v>
      </c>
      <c r="K26" s="22">
        <f>IFERROR(VLOOKUP($C26,'[1]STOCKน้ำมัน 64'!$E$130:$R$131,11,FALSE),)</f>
        <v>30.165600000000001</v>
      </c>
      <c r="L26" s="22">
        <f>IFERROR(VLOOKUP($C26,'[1]STOCKน้ำมัน 64'!$E$130:$R$131,10,FALSE),)</f>
        <v>15565.44</v>
      </c>
      <c r="M26" s="21">
        <f>IFERROR(VLOOKUP($C26,'[1]STOCKน้ำมัน 64'!$E$130:$R$131,12,FALSE),)</f>
        <v>279</v>
      </c>
      <c r="N26" s="22">
        <f>IFERROR(VLOOKUP($C26,'[1]STOCKน้ำมัน 64'!$E$130:$R$131,14,FALSE),)</f>
        <v>30.6111</v>
      </c>
      <c r="O26" s="22">
        <f>IFERROR(VLOOKUP($C26,'[1]STOCKน้ำมัน 64'!$E$130:$R$131,13,FALSE),)</f>
        <v>8540.49</v>
      </c>
    </row>
    <row r="27" spans="1:15" ht="26.25">
      <c r="A27" s="23"/>
      <c r="B27" s="19" t="s">
        <v>13</v>
      </c>
      <c r="C27" s="24" t="s">
        <v>14</v>
      </c>
      <c r="D27" s="21">
        <f>IFERROR(VLOOKUP($C27,'[1]STOCKน้ำมัน 64'!$E$130:$R$131,3,FALSE),)</f>
        <v>4500</v>
      </c>
      <c r="E27" s="22">
        <f>IFERROR(VLOOKUP($C27,'[1]STOCKน้ำมัน 64'!$E$130:$R$131,5,FALSE),)</f>
        <v>28.578600000000002</v>
      </c>
      <c r="F27" s="22">
        <f>IFERROR(VLOOKUP($C27,'[1]STOCKน้ำมัน 64'!$E$130:$R$131,4,FALSE),)</f>
        <v>128603.7</v>
      </c>
      <c r="G27" s="21">
        <f>IFERROR(VLOOKUP($C27,'[1]STOCKน้ำมัน 64'!$E$130:$R$131,6,FALSE),)</f>
        <v>15000</v>
      </c>
      <c r="H27" s="22">
        <f>IFERROR(VLOOKUP($C27,'[1]STOCKน้ำมัน 64'!$E$130:$R$131,8,FALSE),)</f>
        <v>26.8597</v>
      </c>
      <c r="I27" s="22">
        <f>IFERROR(VLOOKUP($C27,'[1]STOCKน้ำมัน 64'!$E$130:$R$131,7,FALSE),)</f>
        <v>402895.35</v>
      </c>
      <c r="J27" s="21">
        <f>IFERROR(VLOOKUP($C27,'[1]STOCKน้ำมัน 64'!$E$130:$R$131,9,FALSE),)</f>
        <v>17208</v>
      </c>
      <c r="K27" s="22">
        <f>IFERROR(VLOOKUP($C27,'[1]STOCKน้ำมัน 64'!$E$130:$R$131,11,FALSE),)</f>
        <v>27.306100000000001</v>
      </c>
      <c r="L27" s="22">
        <f>IFERROR(VLOOKUP($C27,'[1]STOCKน้ำมัน 64'!$E$130:$R$131,10,FALSE),)</f>
        <v>469882.78</v>
      </c>
      <c r="M27" s="21">
        <f>IFERROR(VLOOKUP($C27,'[1]STOCKน้ำมัน 64'!$E$130:$R$131,12,FALSE),)</f>
        <v>2292</v>
      </c>
      <c r="N27" s="22">
        <f>IFERROR(VLOOKUP($C27,'[1]STOCKน้ำมัน 64'!$E$130:$R$131,14,FALSE),)</f>
        <v>26.883199999999999</v>
      </c>
      <c r="O27" s="22">
        <f>IFERROR(VLOOKUP($C27,'[1]STOCKน้ำมัน 64'!$E$130:$R$131,13,FALSE),)</f>
        <v>61616.27</v>
      </c>
    </row>
    <row r="28" spans="1:15" ht="26.25">
      <c r="A28" s="18">
        <v>242889</v>
      </c>
      <c r="B28" s="19" t="s">
        <v>11</v>
      </c>
      <c r="C28" s="24" t="s">
        <v>12</v>
      </c>
      <c r="D28" s="21">
        <f>IFERROR(VLOOKUP($C28,'[1]สต๊อกน้ำมัน1-15กพ.64'!$E$9:$R$10,3,FALSE),)</f>
        <v>279</v>
      </c>
      <c r="E28" s="22">
        <f>IFERROR(VLOOKUP($C28,'[1]สต๊อกน้ำมัน1-15กพ.64'!$E$9:$R$10,5,FALSE),)</f>
        <v>30.6111</v>
      </c>
      <c r="F28" s="22">
        <f>IFERROR(VLOOKUP($C28,'[1]สต๊อกน้ำมัน1-15กพ.64'!$E$9:$R$10,4,FALSE),)</f>
        <v>8540.49</v>
      </c>
      <c r="G28" s="21">
        <f>IFERROR(VLOOKUP($C28,'[1]สต๊อกน้ำมัน1-15กพ.64'!$E$9:$R$10,6,FALSE),)</f>
        <v>200</v>
      </c>
      <c r="H28" s="22">
        <f>IFERROR(VLOOKUP($C28,'[1]สต๊อกน้ำมัน1-15กพ.64'!$E$9:$R$10,8,FALSE),)</f>
        <v>32.691800000000001</v>
      </c>
      <c r="I28" s="22">
        <f>IFERROR(VLOOKUP($C28,'[1]สต๊อกน้ำมัน1-15กพ.64'!$E$9:$R$10,7,FALSE),)</f>
        <v>6538.37</v>
      </c>
      <c r="J28" s="25">
        <f>IFERROR(VLOOKUP($C28,'[1]สต๊อกน้ำมัน1-15กพ.64'!$E$9:$R$10,9,FALSE),)</f>
        <v>391</v>
      </c>
      <c r="K28" s="26">
        <f>IFERROR(VLOOKUP($C28,'[1]สต๊อกน้ำมัน1-15กพ.64'!$E$9:$R$10,11,FALSE),)</f>
        <v>31.249700000000001</v>
      </c>
      <c r="L28" s="26">
        <f>IFERROR(VLOOKUP($C28,'[1]สต๊อกน้ำมัน1-15กพ.64'!$E$9:$R$10,10,FALSE),)</f>
        <v>12218.64</v>
      </c>
      <c r="M28" s="25">
        <f>IFERROR(VLOOKUP($C28,'[1]สต๊อกน้ำมัน1-15กพ.64'!$E$9:$R$10,12,FALSE),)</f>
        <v>88</v>
      </c>
      <c r="N28" s="22">
        <f>IFERROR(VLOOKUP($C28,'[1]สต๊อกน้ำมัน1-15กพ.64'!$E$9:$R$10,14,FALSE),)</f>
        <v>32.502499999999998</v>
      </c>
      <c r="O28" s="22">
        <f>IFERROR(VLOOKUP($C28,'[1]สต๊อกน้ำมัน1-15กพ.64'!$E$9:$R$10,13,FALSE),)</f>
        <v>2860.22</v>
      </c>
    </row>
    <row r="29" spans="1:15" ht="26.25">
      <c r="A29" s="23"/>
      <c r="B29" s="19" t="s">
        <v>13</v>
      </c>
      <c r="C29" s="24" t="s">
        <v>14</v>
      </c>
      <c r="D29" s="21">
        <f>IFERROR(VLOOKUP($C29,'[1]สต๊อกน้ำมัน1-15กพ.64'!$E$9:$R$10,3,FALSE),)</f>
        <v>2292</v>
      </c>
      <c r="E29" s="22">
        <f>IFERROR(VLOOKUP($C29,'[1]สต๊อกน้ำมัน1-15กพ.64'!$E$9:$R$10,5,FALSE),)</f>
        <v>26.883199999999999</v>
      </c>
      <c r="F29" s="22">
        <f>IFERROR(VLOOKUP($C29,'[1]สต๊อกน้ำมัน1-15กพ.64'!$E$9:$R$10,4,FALSE),)</f>
        <v>61616.27</v>
      </c>
      <c r="G29" s="21">
        <f>IFERROR(VLOOKUP($C29,'[1]สต๊อกน้ำมัน1-15กพ.64'!$E$9:$R$10,6,FALSE),)</f>
        <v>15022</v>
      </c>
      <c r="H29" s="22">
        <f>IFERROR(VLOOKUP($C29,'[1]สต๊อกน้ำมัน1-15กพ.64'!$E$9:$R$10,8,FALSE),)</f>
        <v>28.1433</v>
      </c>
      <c r="I29" s="22">
        <f>IFERROR(VLOOKUP($C29,'[1]สต๊อกน้ำมัน1-15กพ.64'!$E$9:$R$10,7,FALSE),)</f>
        <v>422769.16</v>
      </c>
      <c r="J29" s="25">
        <f>IFERROR(VLOOKUP($C29,'[1]สต๊อกน้ำมัน1-15กพ.64'!$E$9:$R$10,9,FALSE),)</f>
        <v>11834</v>
      </c>
      <c r="K29" s="26">
        <f>IFERROR(VLOOKUP($C29,'[1]สต๊อกน้ำมัน1-15กพ.64'!$E$9:$R$10,11,FALSE),)</f>
        <v>27.907699999999998</v>
      </c>
      <c r="L29" s="26">
        <f>IFERROR(VLOOKUP($C29,'[1]สต๊อกน้ำมัน1-15กพ.64'!$E$9:$R$10,10,FALSE),)</f>
        <v>330259.7</v>
      </c>
      <c r="M29" s="25">
        <f>IFERROR(VLOOKUP($C29,'[1]สต๊อกน้ำมัน1-15กพ.64'!$E$9:$R$10,12,FALSE),)</f>
        <v>5480</v>
      </c>
      <c r="N29" s="22">
        <f>IFERROR(VLOOKUP($C29,'[1]สต๊อกน้ำมัน1-15กพ.64'!$E$9:$R$10,14,FALSE),)</f>
        <v>28.1251</v>
      </c>
      <c r="O29" s="22">
        <f>IFERROR(VLOOKUP($C29,'[1]สต๊อกน้ำมัน1-15กพ.64'!$E$9:$R$10,13,FALSE),)</f>
        <v>154125.73000000001</v>
      </c>
    </row>
    <row r="30" spans="1:15" ht="26.25">
      <c r="A30" s="32">
        <v>242920</v>
      </c>
      <c r="B30" s="28" t="s">
        <v>11</v>
      </c>
      <c r="C30" s="29" t="s">
        <v>12</v>
      </c>
      <c r="D30" s="30">
        <f>IFERROR(VLOOKUP($C30,'[1]สต๊อกน้ำมัน1-15กพ.64'!$E$20:$R$21,3,FALSE),)</f>
        <v>88</v>
      </c>
      <c r="E30" s="31">
        <f>IFERROR(VLOOKUP($C30,'[1]สต๊อกน้ำมัน1-15กพ.64'!$E$20:$R$21,5,FALSE),)</f>
        <v>32.502499999999998</v>
      </c>
      <c r="F30" s="31">
        <f>IFERROR(VLOOKUP($C30,'[1]สต๊อกน้ำมัน1-15กพ.64'!$E$20:$R$21,4,FALSE),)</f>
        <v>2860.22</v>
      </c>
      <c r="G30" s="30">
        <f>IFERROR(VLOOKUP($C30,'[1]สต๊อกน้ำมัน1-15กพ.64'!$E$20:$R$21,6,FALSE),)</f>
        <v>200</v>
      </c>
      <c r="H30" s="30">
        <f>IFERROR(VLOOKUP($C30,'[1]สต๊อกน้ำมัน1-15กพ.64'!$E$20:$R$21,8,FALSE),)</f>
        <v>34.551000000000002</v>
      </c>
      <c r="I30" s="30">
        <f>IFERROR(VLOOKUP($C30,'[1]สต๊อกน้ำมัน1-15กพ.64'!$E$20:$R$21,7,FALSE),)</f>
        <v>6910.2</v>
      </c>
      <c r="J30" s="30">
        <f>IFERROR(VLOOKUP($C30,'[1]สต๊อกน้ำมัน1-15กพ.64'!$E$20:$R$21,9,FALSE),)</f>
        <v>194</v>
      </c>
      <c r="K30" s="31">
        <f>IFERROR(VLOOKUP($C30,'[1]สต๊อกน้ำมัน1-15กพ.64'!$E$20:$R$21,11,FALSE),)</f>
        <v>33.645899999999997</v>
      </c>
      <c r="L30" s="31">
        <f>IFERROR(VLOOKUP($C30,'[1]สต๊อกน้ำมัน1-15กพ.64'!$E$20:$R$21,10,FALSE),)</f>
        <v>6527.31</v>
      </c>
      <c r="M30" s="30">
        <f>IFERROR(VLOOKUP($C30,'[1]สต๊อกน้ำมัน1-15กพ.64'!$E$20:$R$21,12,FALSE),)</f>
        <v>94</v>
      </c>
      <c r="N30" s="31">
        <f>IFERROR(VLOOKUP($C30,'[1]สต๊อกน้ำมัน1-15กพ.64'!$E$20:$R$21,14,FALSE),)</f>
        <v>34.501199999999997</v>
      </c>
      <c r="O30" s="31">
        <f>IFERROR(VLOOKUP($C30,'[1]สต๊อกน้ำมัน1-15กพ.64'!$E$20:$R$21,13,FALSE),)</f>
        <v>3243.11</v>
      </c>
    </row>
    <row r="31" spans="1:15" ht="26.25">
      <c r="A31" s="33"/>
      <c r="B31" s="19" t="s">
        <v>13</v>
      </c>
      <c r="C31" s="24" t="s">
        <v>14</v>
      </c>
      <c r="D31" s="21">
        <f>IFERROR(VLOOKUP($C31,'[1]สต๊อกน้ำมัน1-15กพ.64'!$E$20:$R$21,3,FALSE),)</f>
        <v>5480</v>
      </c>
      <c r="E31" s="22">
        <f>IFERROR(VLOOKUP($C31,'[1]สต๊อกน้ำมัน1-15กพ.64'!$E$20:$R$21,5,FALSE),)</f>
        <v>28.1251</v>
      </c>
      <c r="F31" s="22">
        <f>IFERROR(VLOOKUP($C31,'[1]สต๊อกน้ำมัน1-15กพ.64'!$E$20:$R$21,4,FALSE),)</f>
        <v>154125.73000000001</v>
      </c>
      <c r="G31" s="21">
        <f>IFERROR(VLOOKUP($C31,'[1]สต๊อกน้ำมัน1-15กพ.64'!$E$20:$R$21,6,FALSE),)</f>
        <v>15031</v>
      </c>
      <c r="H31" s="21">
        <f>IFERROR(VLOOKUP($C31,'[1]สต๊อกน้ำมัน1-15กพ.64'!$E$20:$R$21,8,FALSE),)</f>
        <v>29.2195</v>
      </c>
      <c r="I31" s="21">
        <f>IFERROR(VLOOKUP($C31,'[1]สต๊อกน้ำมัน1-15กพ.64'!$E$20:$R$21,7,FALSE),)</f>
        <v>439198.44</v>
      </c>
      <c r="J31" s="27">
        <f>IFERROR(VLOOKUP($C31,'[1]สต๊อกน้ำมัน1-15กพ.64'!$E$20:$R$21,9,FALSE),)</f>
        <v>6310</v>
      </c>
      <c r="K31" s="22">
        <f>IFERROR(VLOOKUP($C31,'[1]สต๊อกน้ำมัน1-15กพ.64'!$E$20:$R$21,11,FALSE),)</f>
        <v>28.263999999999999</v>
      </c>
      <c r="L31" s="22">
        <f>IFERROR(VLOOKUP($C31,'[1]สต๊อกน้ำมัน1-15กพ.64'!$E$20:$R$21,10,FALSE),)</f>
        <v>178345.8</v>
      </c>
      <c r="M31" s="27">
        <f>IFERROR(VLOOKUP($C31,'[1]สต๊อกน้ำมัน1-15กพ.64'!$E$20:$R$21,12,FALSE),)</f>
        <v>14201</v>
      </c>
      <c r="N31" s="22">
        <f>IFERROR(VLOOKUP($C31,'[1]สต๊อกน้ำมัน1-15กพ.64'!$E$20:$R$21,14,FALSE),)</f>
        <v>29.221800000000002</v>
      </c>
      <c r="O31" s="22">
        <f>IFERROR(VLOOKUP($C31,'[1]สต๊อกน้ำมัน1-15กพ.64'!$E$20:$R$21,13,FALSE),)</f>
        <v>414978.37</v>
      </c>
    </row>
  </sheetData>
  <mergeCells count="20">
    <mergeCell ref="A28:A29"/>
    <mergeCell ref="A30:A31"/>
    <mergeCell ref="A16:A17"/>
    <mergeCell ref="A18:A19"/>
    <mergeCell ref="A20:A21"/>
    <mergeCell ref="A22:A23"/>
    <mergeCell ref="A24:A25"/>
    <mergeCell ref="A26:A27"/>
    <mergeCell ref="A4:A5"/>
    <mergeCell ref="A6:A7"/>
    <mergeCell ref="A8:A9"/>
    <mergeCell ref="A10:A11"/>
    <mergeCell ref="A12:A13"/>
    <mergeCell ref="A14:A15"/>
    <mergeCell ref="A2:A3"/>
    <mergeCell ref="C2:C3"/>
    <mergeCell ref="D2:F2"/>
    <mergeCell ref="G2:I2"/>
    <mergeCell ref="J2:L2"/>
    <mergeCell ref="M2: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น้ำมัน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Pawanrat</dc:creator>
  <cp:lastModifiedBy>Pawanrat</cp:lastModifiedBy>
  <dcterms:created xsi:type="dcterms:W3CDTF">2022-02-19T06:46:04Z</dcterms:created>
  <dcterms:modified xsi:type="dcterms:W3CDTF">2022-02-19T06:47:51Z</dcterms:modified>
</cp:coreProperties>
</file>