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lient\C$\Sai\Arizona State University\Course Documents\SCM 519 Analytic_Decision_Making_II\Case assignment\"/>
    </mc:Choice>
  </mc:AlternateContent>
  <bookViews>
    <workbookView xWindow="0" yWindow="0" windowWidth="19200" windowHeight="6735" activeTab="5"/>
  </bookViews>
  <sheets>
    <sheet name="Home" sheetId="1" r:id="rId1"/>
    <sheet name="Inputs" sheetId="7" r:id="rId2"/>
    <sheet name="Calculations" sheetId="3" r:id="rId3"/>
    <sheet name="RiskSerializationData" sheetId="11" state="hidden" r:id="rId4"/>
    <sheet name="rsklibSimData" sheetId="22" state="hidden" r:id="rId5"/>
    <sheet name="Model" sheetId="4" r:id="rId6"/>
    <sheet name="senseInfo" sheetId="13" state="hidden" r:id="rId7"/>
    <sheet name="Sensitivity Analysis" sheetId="5" r:id="rId8"/>
    <sheet name="Insights and Recommendations" sheetId="6" r:id="rId9"/>
    <sheet name="ro_HiddenInfo" sheetId="9" state="hidden" r:id="rId10"/>
    <sheet name="_PalUtilTempWorksheet" sheetId="8" state="hidden" r:id="rId11"/>
  </sheets>
  <definedNames>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0</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Budget_Multiple">Inputs!$S$5:$S$13</definedName>
    <definedName name="Disbursment">Inputs!$T$5:$T$18</definedName>
    <definedName name="LeadTimeFactor">Inputs!$U$5:$U$15</definedName>
    <definedName name="OptimizationAdjustableCellAddresses" hidden="1">ro_HiddenInfo!$H$16</definedName>
    <definedName name="Pal_Workbook_GUID" hidden="1">"DB8HGNR2CAWP39H8DC5VGILT"</definedName>
    <definedName name="RiskAfterRecalcMacro" hidden="1">""</definedName>
    <definedName name="RiskAfterSimMacro" hidden="1">""</definedName>
    <definedName name="riskATSSboxGraph" hidden="1">FALSE</definedName>
    <definedName name="riskATSSincludeSimtables" hidden="1">TRUE</definedName>
    <definedName name="riskATSSinputsGraphs" hidden="1">FALSE</definedName>
    <definedName name="riskATSSoutputStatistic" hidden="1">3</definedName>
    <definedName name="riskATSSpercentChangeGraph" hidden="1">TRUE</definedName>
    <definedName name="riskATSSpercentileGraph" hidden="1">TRUE</definedName>
    <definedName name="riskATSSpercentileValue" hidden="1">0.5</definedName>
    <definedName name="riskATSSprintReport" hidden="1">FALSE</definedName>
    <definedName name="riskATSSreportsInActiveBook" hidden="1">FALSE</definedName>
    <definedName name="riskATSSreportsSelected" hidden="1">TRUE</definedName>
    <definedName name="riskATSSsummaryReport" hidden="1">TRUE</definedName>
    <definedName name="riskATSStornadoGraph" hidden="1">TRUE</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D_Percentage">Inputs!$V$5:$V$12</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16" i="4" l="1"/>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C27" i="7"/>
  <c r="V20" i="3" s="1"/>
  <c r="H16" i="9"/>
  <c r="D18" i="7"/>
  <c r="C18" i="7"/>
  <c r="P27" i="4"/>
  <c r="F28" i="4"/>
  <c r="AB23" i="3"/>
  <c r="AB22" i="3"/>
  <c r="AB21" i="3"/>
  <c r="AB20" i="3"/>
  <c r="AB19" i="3"/>
  <c r="AB18" i="3"/>
  <c r="AB17" i="3"/>
  <c r="AB16" i="3"/>
  <c r="AB15" i="3"/>
  <c r="AB14" i="3"/>
  <c r="AB13" i="3"/>
  <c r="AB12" i="3"/>
  <c r="E61" i="3"/>
  <c r="E60" i="3"/>
  <c r="E59" i="3"/>
  <c r="E58" i="3"/>
  <c r="E57" i="3"/>
  <c r="E56" i="3"/>
  <c r="E55" i="3"/>
  <c r="E54" i="3"/>
  <c r="E53" i="3"/>
  <c r="E52" i="3"/>
  <c r="E51" i="3"/>
  <c r="R59" i="3"/>
  <c r="N59" i="3"/>
  <c r="R58" i="3"/>
  <c r="N58" i="3"/>
  <c r="R57" i="3"/>
  <c r="N57" i="3"/>
  <c r="N56" i="3"/>
  <c r="T55" i="3"/>
  <c r="T56" i="3"/>
  <c r="T57" i="3"/>
  <c r="T58" i="3"/>
  <c r="T59" i="3"/>
  <c r="N55" i="3"/>
  <c r="N28" i="3"/>
  <c r="N29" i="3"/>
  <c r="F18" i="3"/>
  <c r="C14" i="3"/>
  <c r="C13" i="3"/>
  <c r="D13" i="3"/>
  <c r="T12" i="3"/>
  <c r="T13" i="3"/>
  <c r="T14" i="3"/>
  <c r="T15" i="3"/>
  <c r="T16" i="3"/>
  <c r="T17" i="3"/>
  <c r="T18" i="3"/>
  <c r="T19" i="3"/>
  <c r="T20" i="3"/>
  <c r="T21" i="3"/>
  <c r="T22" i="3"/>
  <c r="T23" i="3"/>
  <c r="T24" i="3"/>
  <c r="T25" i="3"/>
  <c r="T26" i="3"/>
  <c r="T27" i="3"/>
  <c r="T28" i="3"/>
  <c r="T29" i="3"/>
  <c r="T30" i="3"/>
  <c r="T31" i="3"/>
  <c r="T32" i="3"/>
  <c r="T33" i="3"/>
  <c r="T34" i="3"/>
  <c r="T35" i="3"/>
  <c r="T36" i="3"/>
  <c r="T37" i="3"/>
  <c r="T38" i="3"/>
  <c r="T39" i="3"/>
  <c r="T40" i="3"/>
  <c r="T41" i="3"/>
  <c r="T42" i="3"/>
  <c r="T43" i="3"/>
  <c r="T44" i="3"/>
  <c r="T45" i="3"/>
  <c r="T46" i="3"/>
  <c r="T47" i="3"/>
  <c r="T48" i="3"/>
  <c r="T49" i="3"/>
  <c r="T50" i="3"/>
  <c r="T51" i="3"/>
  <c r="T52" i="3"/>
  <c r="T53" i="3"/>
  <c r="T54"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P12" i="3"/>
  <c r="N12" i="3"/>
  <c r="N13" i="3"/>
  <c r="H12" i="3"/>
  <c r="G12" i="3"/>
  <c r="C12" i="3"/>
  <c r="D12" i="3"/>
  <c r="H11" i="3"/>
  <c r="G11" i="3"/>
  <c r="C11" i="3"/>
  <c r="D11" i="3"/>
  <c r="H10" i="3"/>
  <c r="G10" i="3"/>
  <c r="C10" i="3"/>
  <c r="D10" i="3"/>
  <c r="I9" i="3"/>
  <c r="H9" i="3"/>
  <c r="G9" i="3"/>
  <c r="C9" i="3"/>
  <c r="D9" i="3"/>
  <c r="I8" i="3"/>
  <c r="F55" i="3"/>
  <c r="H8" i="3"/>
  <c r="G8" i="3"/>
  <c r="C8" i="3"/>
  <c r="D8" i="3"/>
  <c r="I7" i="3"/>
  <c r="F54" i="3"/>
  <c r="G7" i="3"/>
  <c r="C7" i="3"/>
  <c r="D7" i="3"/>
  <c r="E13" i="3" a="1"/>
  <c r="E13" i="3"/>
  <c r="H13" i="3"/>
  <c r="N30" i="3"/>
  <c r="N31" i="3"/>
  <c r="N32" i="3"/>
  <c r="D14" i="3"/>
  <c r="D14" i="7"/>
  <c r="E6" i="13"/>
  <c r="G54" i="3"/>
  <c r="E14" i="3" a="1"/>
  <c r="E14" i="3"/>
  <c r="H14" i="3"/>
  <c r="C14" i="7"/>
  <c r="E5" i="13"/>
  <c r="E14" i="7"/>
  <c r="E7" i="13"/>
  <c r="N14" i="3"/>
  <c r="P13" i="3"/>
  <c r="P14" i="3"/>
  <c r="P15" i="3"/>
  <c r="P16" i="3"/>
  <c r="P17" i="3"/>
  <c r="P18" i="3"/>
  <c r="P19" i="3"/>
  <c r="P20" i="3"/>
  <c r="P21" i="3"/>
  <c r="P22" i="3"/>
  <c r="P23" i="3"/>
  <c r="P24" i="3"/>
  <c r="P25" i="3"/>
  <c r="P26" i="3"/>
  <c r="P27" i="3"/>
  <c r="P28" i="3"/>
  <c r="U12" i="3"/>
  <c r="G55" i="3"/>
  <c r="N33" i="3"/>
  <c r="F56" i="3"/>
  <c r="G56" i="3"/>
  <c r="I10" i="3"/>
  <c r="U28" i="3"/>
  <c r="P29" i="3"/>
  <c r="F57" i="3"/>
  <c r="G57" i="3"/>
  <c r="I11" i="3"/>
  <c r="U13" i="3"/>
  <c r="N34" i="3"/>
  <c r="U14" i="3"/>
  <c r="N15" i="3"/>
  <c r="I12" i="3"/>
  <c r="F58" i="3"/>
  <c r="G58" i="3"/>
  <c r="N35" i="3"/>
  <c r="N16" i="3"/>
  <c r="U15" i="3"/>
  <c r="P30" i="3"/>
  <c r="U29" i="3"/>
  <c r="U16" i="3"/>
  <c r="N17" i="3"/>
  <c r="N36" i="3"/>
  <c r="P31" i="3"/>
  <c r="U30" i="3"/>
  <c r="F59" i="3"/>
  <c r="G59" i="3"/>
  <c r="I13" i="3"/>
  <c r="U31" i="3"/>
  <c r="P32" i="3"/>
  <c r="V28" i="3"/>
  <c r="U17" i="3"/>
  <c r="N18" i="3"/>
  <c r="I14" i="3"/>
  <c r="F60" i="3"/>
  <c r="G60" i="3"/>
  <c r="N37" i="3"/>
  <c r="N38" i="3"/>
  <c r="F61" i="3"/>
  <c r="G61" i="3"/>
  <c r="C5" i="7"/>
  <c r="L9" i="3"/>
  <c r="P33" i="3"/>
  <c r="U32" i="3"/>
  <c r="U18" i="3"/>
  <c r="N19" i="3"/>
  <c r="U19" i="3"/>
  <c r="N20" i="3"/>
  <c r="N39" i="3"/>
  <c r="P34" i="3"/>
  <c r="U33" i="3"/>
  <c r="N40" i="3"/>
  <c r="P35" i="3"/>
  <c r="U34" i="3"/>
  <c r="U20" i="3"/>
  <c r="N21" i="3"/>
  <c r="N22" i="3"/>
  <c r="U21" i="3"/>
  <c r="P36" i="3"/>
  <c r="U35" i="3"/>
  <c r="V32" i="3"/>
  <c r="N41" i="3"/>
  <c r="N42" i="3"/>
  <c r="P37" i="3"/>
  <c r="U36" i="3"/>
  <c r="U22" i="3"/>
  <c r="N23" i="3"/>
  <c r="N24" i="3"/>
  <c r="U23" i="3"/>
  <c r="N43" i="3"/>
  <c r="P38" i="3"/>
  <c r="U37" i="3"/>
  <c r="P39" i="3"/>
  <c r="U38" i="3"/>
  <c r="N44" i="3"/>
  <c r="N25" i="3"/>
  <c r="U24" i="3"/>
  <c r="V36" i="3"/>
  <c r="U25" i="3"/>
  <c r="N26" i="3"/>
  <c r="P40" i="3"/>
  <c r="U39" i="3"/>
  <c r="N45" i="3"/>
  <c r="P41" i="3"/>
  <c r="U40" i="3"/>
  <c r="N46" i="3"/>
  <c r="N27" i="3"/>
  <c r="U27" i="3"/>
  <c r="V24" i="3"/>
  <c r="U26" i="3"/>
  <c r="N47" i="3"/>
  <c r="P42" i="3"/>
  <c r="U41" i="3"/>
  <c r="P43" i="3"/>
  <c r="U42" i="3"/>
  <c r="N48" i="3"/>
  <c r="N49" i="3"/>
  <c r="P44" i="3"/>
  <c r="U43" i="3"/>
  <c r="V40" i="3"/>
  <c r="P45" i="3"/>
  <c r="U44" i="3"/>
  <c r="N50" i="3"/>
  <c r="P46" i="3"/>
  <c r="U45" i="3"/>
  <c r="N51" i="3"/>
  <c r="N52" i="3"/>
  <c r="P47" i="3"/>
  <c r="U46" i="3"/>
  <c r="N53" i="3"/>
  <c r="V44" i="3"/>
  <c r="P48" i="3"/>
  <c r="U47" i="3"/>
  <c r="N54" i="3"/>
  <c r="P49" i="3"/>
  <c r="U48" i="3"/>
  <c r="P50" i="3"/>
  <c r="U49" i="3"/>
  <c r="P51" i="3"/>
  <c r="U50" i="3"/>
  <c r="P52" i="3"/>
  <c r="U51" i="3"/>
  <c r="V48" i="3"/>
  <c r="P53" i="3"/>
  <c r="U52" i="3"/>
  <c r="P54" i="3"/>
  <c r="U53" i="3"/>
  <c r="P55" i="3"/>
  <c r="U54" i="3"/>
  <c r="U55" i="3"/>
  <c r="V52" i="3"/>
  <c r="P56" i="3"/>
  <c r="U56" i="3"/>
  <c r="P57" i="3"/>
  <c r="U57" i="3"/>
  <c r="P58" i="3"/>
  <c r="P59" i="3"/>
  <c r="U59" i="3"/>
  <c r="U58" i="3"/>
  <c r="V56" i="3"/>
  <c r="V16" i="3" l="1"/>
  <c r="V12" i="3"/>
  <c r="V60" i="3" l="1"/>
  <c r="W24" i="3" s="1"/>
  <c r="F8" i="7" l="1"/>
  <c r="X24" i="3"/>
  <c r="AC15" i="3" s="1"/>
  <c r="W28" i="3"/>
  <c r="W48" i="3"/>
  <c r="W20" i="3"/>
  <c r="W52" i="3"/>
  <c r="W32" i="3"/>
  <c r="W44" i="3"/>
  <c r="W36" i="3"/>
  <c r="W40" i="3"/>
  <c r="W16" i="3"/>
  <c r="W56" i="3"/>
  <c r="W12" i="3"/>
  <c r="AD15" i="3"/>
  <c r="J42" i="4" s="1"/>
  <c r="D43" i="4"/>
  <c r="D45" i="4"/>
  <c r="D44" i="4"/>
  <c r="D42" i="4"/>
  <c r="N8" i="7" l="1"/>
  <c r="X56" i="3"/>
  <c r="AC23" i="3" s="1"/>
  <c r="X40" i="3"/>
  <c r="AC19" i="3" s="1"/>
  <c r="J8" i="7"/>
  <c r="M8" i="7"/>
  <c r="X52" i="3"/>
  <c r="AC22" i="3" s="1"/>
  <c r="X12" i="3"/>
  <c r="AC12" i="3" s="1"/>
  <c r="C8" i="7"/>
  <c r="X36" i="3"/>
  <c r="AC18" i="3" s="1"/>
  <c r="I8" i="7"/>
  <c r="E8" i="7"/>
  <c r="X20" i="3"/>
  <c r="AC14" i="3" s="1"/>
  <c r="K8" i="7"/>
  <c r="X44" i="3"/>
  <c r="AC20" i="3" s="1"/>
  <c r="L8" i="7"/>
  <c r="X48" i="3"/>
  <c r="AC21" i="3" s="1"/>
  <c r="D8" i="7"/>
  <c r="X16" i="3"/>
  <c r="AC13" i="3" s="1"/>
  <c r="AD13" i="3" s="1"/>
  <c r="J35" i="4" s="1"/>
  <c r="X32" i="3"/>
  <c r="AC17" i="3" s="1"/>
  <c r="AD17" i="3" s="1"/>
  <c r="J51" i="4" s="1"/>
  <c r="H8" i="7"/>
  <c r="X28" i="3"/>
  <c r="AC16" i="3" s="1"/>
  <c r="AD16" i="3" s="1"/>
  <c r="J47" i="4" s="1"/>
  <c r="G8" i="7"/>
  <c r="J46" i="4"/>
  <c r="J52" i="4"/>
  <c r="J54" i="4"/>
  <c r="J45" i="4"/>
  <c r="J44" i="4"/>
  <c r="J43" i="4"/>
  <c r="J53" i="4"/>
  <c r="J33" i="4"/>
  <c r="J50" i="4"/>
  <c r="AD20" i="3" l="1"/>
  <c r="J65" i="4" s="1"/>
  <c r="D55" i="4"/>
  <c r="D58" i="4"/>
  <c r="D56" i="4"/>
  <c r="D57" i="4"/>
  <c r="L23" i="4"/>
  <c r="L22" i="4"/>
  <c r="G33" i="4" s="1"/>
  <c r="L20" i="4"/>
  <c r="AD22" i="3"/>
  <c r="L21" i="4"/>
  <c r="AD23" i="3"/>
  <c r="J79" i="4" s="1"/>
  <c r="L25" i="4"/>
  <c r="L26" i="4"/>
  <c r="L24" i="4"/>
  <c r="L27" i="4"/>
  <c r="J36" i="4"/>
  <c r="D36" i="4"/>
  <c r="D34" i="4"/>
  <c r="D33" i="4"/>
  <c r="D35" i="4"/>
  <c r="D66" i="4"/>
  <c r="D64" i="4"/>
  <c r="D65" i="4"/>
  <c r="D67" i="4"/>
  <c r="AD18" i="3"/>
  <c r="J56" i="4" s="1"/>
  <c r="D73" i="4"/>
  <c r="D74" i="4"/>
  <c r="D75" i="4"/>
  <c r="D72" i="4"/>
  <c r="D76" i="4"/>
  <c r="D79" i="4"/>
  <c r="D78" i="4"/>
  <c r="D77" i="4"/>
  <c r="J66" i="4"/>
  <c r="D51" i="4"/>
  <c r="D53" i="4"/>
  <c r="D52" i="4"/>
  <c r="D54" i="4"/>
  <c r="D50" i="4"/>
  <c r="L19" i="4"/>
  <c r="G30" i="4" s="1"/>
  <c r="AD21" i="3"/>
  <c r="J71" i="4" s="1"/>
  <c r="L17" i="4"/>
  <c r="G28" i="4" s="1"/>
  <c r="H28" i="4" s="1"/>
  <c r="L18" i="4"/>
  <c r="G29" i="4" s="1"/>
  <c r="L16" i="4"/>
  <c r="AD14" i="3"/>
  <c r="D32" i="4"/>
  <c r="D29" i="4"/>
  <c r="D30" i="4"/>
  <c r="D28" i="4"/>
  <c r="E28" i="4" s="1"/>
  <c r="D31" i="4"/>
  <c r="P8" i="7"/>
  <c r="D63" i="4"/>
  <c r="D62" i="4"/>
  <c r="D60" i="4"/>
  <c r="D59" i="4"/>
  <c r="D61" i="4"/>
  <c r="J72" i="4"/>
  <c r="J34" i="4"/>
  <c r="J48" i="4"/>
  <c r="J39" i="4"/>
  <c r="J49" i="4"/>
  <c r="D68" i="4"/>
  <c r="D71" i="4"/>
  <c r="D69" i="4"/>
  <c r="D70" i="4"/>
  <c r="D40" i="4"/>
  <c r="D38" i="4"/>
  <c r="D39" i="4"/>
  <c r="D41" i="4"/>
  <c r="D37" i="4"/>
  <c r="AD12" i="3"/>
  <c r="J31" i="4" s="1"/>
  <c r="AD19" i="3"/>
  <c r="J60" i="4" s="1"/>
  <c r="J61" i="4"/>
  <c r="D47" i="4"/>
  <c r="D49" i="4"/>
  <c r="D48" i="4"/>
  <c r="D46" i="4"/>
  <c r="J76" i="4" l="1"/>
  <c r="J64" i="4"/>
  <c r="J67" i="4"/>
  <c r="J58" i="4"/>
  <c r="G32" i="4"/>
  <c r="J55" i="4"/>
  <c r="J78" i="4"/>
  <c r="J77" i="4"/>
  <c r="J57" i="4"/>
  <c r="G31" i="4"/>
  <c r="J75" i="4"/>
  <c r="J74" i="4"/>
  <c r="J73" i="4"/>
  <c r="J62" i="4"/>
  <c r="J59" i="4"/>
  <c r="J63" i="4"/>
  <c r="J37" i="4"/>
  <c r="J40" i="4"/>
  <c r="J41" i="4"/>
  <c r="L28" i="4"/>
  <c r="J29" i="4"/>
  <c r="J28" i="4"/>
  <c r="K28" i="4" s="1"/>
  <c r="J32" i="4"/>
  <c r="J30" i="4"/>
  <c r="J38" i="4"/>
  <c r="J68" i="4"/>
  <c r="J69" i="4"/>
  <c r="J70" i="4"/>
  <c r="Q28" i="4" l="1"/>
  <c r="M28" i="4" s="1"/>
  <c r="G34" i="4"/>
  <c r="P28" i="4"/>
  <c r="R28" i="4" l="1"/>
  <c r="O28" i="4"/>
  <c r="T28" i="4"/>
  <c r="F29" i="4"/>
  <c r="H29" i="4" s="1"/>
  <c r="S28" i="4"/>
  <c r="U28" i="4" l="1"/>
  <c r="I29" i="4"/>
  <c r="K29" i="4" s="1"/>
  <c r="P29" i="4" s="1"/>
  <c r="Y28" i="4"/>
  <c r="W28" i="4"/>
  <c r="V28" i="4" l="1"/>
  <c r="E29" i="4" s="1"/>
  <c r="L29" i="4" s="1"/>
  <c r="S29" i="4"/>
  <c r="F30" i="4"/>
  <c r="H30" i="4" s="1"/>
  <c r="X28" i="4"/>
  <c r="G35" i="4" l="1"/>
  <c r="Q29" i="4"/>
  <c r="M29" i="4" l="1"/>
  <c r="T29" i="4" l="1"/>
  <c r="O29" i="4"/>
  <c r="R29" i="4"/>
  <c r="W29" i="4" l="1"/>
  <c r="U29" i="4"/>
  <c r="I30" i="4"/>
  <c r="K30" i="4" s="1"/>
  <c r="Y29" i="4"/>
  <c r="X29" i="4" l="1"/>
  <c r="V29" i="4"/>
  <c r="E30" i="4" s="1"/>
  <c r="L30" i="4" s="1"/>
  <c r="Q30" i="4" s="1"/>
  <c r="P30" i="4"/>
  <c r="G36" i="4" l="1"/>
  <c r="S30" i="4"/>
  <c r="F31" i="4"/>
  <c r="H31" i="4" s="1"/>
  <c r="M30" i="4"/>
  <c r="T30" i="4" l="1"/>
  <c r="O30" i="4"/>
  <c r="R30" i="4"/>
  <c r="U30" i="4" l="1"/>
  <c r="W30" i="4"/>
  <c r="I31" i="4"/>
  <c r="K31" i="4" s="1"/>
  <c r="Y30" i="4"/>
  <c r="X30" i="4" l="1"/>
  <c r="V30" i="4"/>
  <c r="E31" i="4" s="1"/>
  <c r="L31" i="4" s="1"/>
  <c r="Q31" i="4" s="1"/>
  <c r="P31" i="4"/>
  <c r="G37" i="4" l="1"/>
  <c r="M31" i="4"/>
  <c r="F32" i="4"/>
  <c r="H32" i="4" s="1"/>
  <c r="S31" i="4"/>
  <c r="T31" i="4" l="1"/>
  <c r="R31" i="4"/>
  <c r="O31" i="4"/>
  <c r="W31" i="4" l="1"/>
  <c r="X31" i="4" s="1"/>
  <c r="Y31" i="4"/>
  <c r="I32" i="4"/>
  <c r="K32" i="4" s="1"/>
  <c r="U31" i="4"/>
  <c r="V31" i="4" l="1"/>
  <c r="E32" i="4" s="1"/>
  <c r="L32" i="4" s="1"/>
  <c r="P32" i="4"/>
  <c r="F33" i="4" l="1"/>
  <c r="H33" i="4" s="1"/>
  <c r="S32" i="4"/>
  <c r="G38" i="4"/>
  <c r="Q32" i="4"/>
  <c r="M32" i="4" l="1"/>
  <c r="T32" i="4" l="1"/>
  <c r="O32" i="4"/>
  <c r="R32" i="4"/>
  <c r="U32" i="4" l="1"/>
  <c r="V32" i="4" s="1"/>
  <c r="E33" i="4" s="1"/>
  <c r="W32" i="4"/>
  <c r="I33" i="4"/>
  <c r="Y32" i="4"/>
  <c r="K33" i="4" l="1"/>
  <c r="L33" i="4"/>
  <c r="X32" i="4"/>
  <c r="P33" i="4" l="1"/>
  <c r="G39" i="4"/>
  <c r="Q33" i="4"/>
  <c r="M33" i="4" l="1"/>
  <c r="F34" i="4"/>
  <c r="H34" i="4" s="1"/>
  <c r="S33" i="4"/>
  <c r="T33" i="4" l="1"/>
  <c r="O33" i="4"/>
  <c r="R33" i="4"/>
  <c r="U33" i="4" l="1"/>
  <c r="V33" i="4" s="1"/>
  <c r="E34" i="4" s="1"/>
  <c r="W33" i="4"/>
  <c r="X33" i="4" s="1"/>
  <c r="I34" i="4"/>
  <c r="Y33" i="4"/>
  <c r="K34" i="4" l="1"/>
  <c r="L34" i="4"/>
  <c r="P34" i="4" l="1"/>
  <c r="G40" i="4"/>
  <c r="Q34" i="4"/>
  <c r="M34" i="4" l="1"/>
  <c r="F35" i="4"/>
  <c r="H35" i="4" s="1"/>
  <c r="S34" i="4"/>
  <c r="T34" i="4" l="1"/>
  <c r="O34" i="4"/>
  <c r="R34" i="4"/>
  <c r="U34" i="4" l="1"/>
  <c r="V34" i="4" s="1"/>
  <c r="E35" i="4" s="1"/>
  <c r="W34" i="4"/>
  <c r="X34" i="4" s="1"/>
  <c r="I35" i="4"/>
  <c r="Y34" i="4"/>
  <c r="L35" i="4" l="1"/>
  <c r="G41" i="4" s="1"/>
  <c r="K35" i="4"/>
  <c r="P35" i="4" l="1"/>
  <c r="Q35" i="4"/>
  <c r="S35" i="4" l="1"/>
  <c r="F36" i="4"/>
  <c r="H36" i="4" s="1"/>
  <c r="M35" i="4"/>
  <c r="T35" i="4" l="1"/>
  <c r="R35" i="4"/>
  <c r="O35" i="4"/>
  <c r="W35" i="4" l="1"/>
  <c r="X35" i="4" s="1"/>
  <c r="I36" i="4"/>
  <c r="Y35" i="4"/>
  <c r="U35" i="4"/>
  <c r="V35" i="4" s="1"/>
  <c r="E36" i="4" s="1"/>
  <c r="L36" i="4" l="1"/>
  <c r="K36" i="4"/>
  <c r="G42" i="4" l="1"/>
  <c r="Q36" i="4"/>
  <c r="M36" i="4" s="1"/>
  <c r="T36" i="4" s="1"/>
  <c r="P36" i="4"/>
  <c r="O36" i="4" l="1"/>
  <c r="R36" i="4"/>
  <c r="F37" i="4"/>
  <c r="H37" i="4" s="1"/>
  <c r="S36" i="4"/>
  <c r="U36" i="4" l="1"/>
  <c r="V36" i="4" s="1"/>
  <c r="E37" i="4" s="1"/>
  <c r="W36" i="4"/>
  <c r="X36" i="4" s="1"/>
  <c r="Y36" i="4"/>
  <c r="I37" i="4"/>
  <c r="L37" i="4" l="1"/>
  <c r="K37" i="4"/>
  <c r="G43" i="4" l="1"/>
  <c r="Q37" i="4"/>
  <c r="P37" i="4"/>
  <c r="F38" i="4" l="1"/>
  <c r="H38" i="4" s="1"/>
  <c r="S37" i="4"/>
  <c r="M37" i="4"/>
  <c r="T37" i="4" l="1"/>
  <c r="R37" i="4"/>
  <c r="O37" i="4"/>
  <c r="I38" i="4" l="1"/>
  <c r="Y37" i="4"/>
  <c r="U37" i="4"/>
  <c r="V37" i="4" s="1"/>
  <c r="E38" i="4" s="1"/>
  <c r="W37" i="4"/>
  <c r="X37" i="4" s="1"/>
  <c r="L38" i="4" l="1"/>
  <c r="K38" i="4"/>
  <c r="P38" i="4" l="1"/>
  <c r="G44" i="4"/>
  <c r="Q38" i="4"/>
  <c r="S38" i="4" l="1"/>
  <c r="F39" i="4"/>
  <c r="H39" i="4" s="1"/>
  <c r="M38" i="4"/>
  <c r="T38" i="4" l="1"/>
  <c r="O38" i="4"/>
  <c r="R38" i="4"/>
  <c r="U38" i="4" l="1"/>
  <c r="V38" i="4" s="1"/>
  <c r="E39" i="4" s="1"/>
  <c r="W38" i="4"/>
  <c r="X38" i="4" s="1"/>
  <c r="Y38" i="4"/>
  <c r="I39" i="4"/>
  <c r="L39" i="4" l="1"/>
  <c r="K39" i="4"/>
  <c r="P39" i="4" l="1"/>
  <c r="G45" i="4"/>
  <c r="Q39" i="4"/>
  <c r="F40" i="4" l="1"/>
  <c r="H40" i="4" s="1"/>
  <c r="S39" i="4"/>
  <c r="M39" i="4"/>
  <c r="T39" i="4" l="1"/>
  <c r="O39" i="4"/>
  <c r="R39" i="4"/>
  <c r="U39" i="4" l="1"/>
  <c r="V39" i="4" s="1"/>
  <c r="E40" i="4" s="1"/>
  <c r="W39" i="4"/>
  <c r="X39" i="4" s="1"/>
  <c r="I40" i="4"/>
  <c r="Y39" i="4"/>
  <c r="K40" i="4" l="1"/>
  <c r="L40" i="4"/>
  <c r="G46" i="4" l="1"/>
  <c r="Q40" i="4"/>
  <c r="M40" i="4" s="1"/>
  <c r="T40" i="4" s="1"/>
  <c r="P40" i="4"/>
  <c r="O40" i="4" l="1"/>
  <c r="W40" i="4" s="1"/>
  <c r="X40" i="4" s="1"/>
  <c r="S40" i="4"/>
  <c r="F41" i="4"/>
  <c r="H41" i="4" s="1"/>
  <c r="R40" i="4"/>
  <c r="U40" i="4" l="1"/>
  <c r="V40" i="4" s="1"/>
  <c r="E41" i="4" s="1"/>
  <c r="I41" i="4"/>
  <c r="Y40" i="4"/>
  <c r="K41" i="4" l="1"/>
  <c r="L41" i="4"/>
  <c r="G47" i="4" s="1"/>
  <c r="Q41" i="4" l="1"/>
  <c r="M41" i="4" s="1"/>
  <c r="T41" i="4" s="1"/>
  <c r="P41" i="4"/>
  <c r="F42" i="4" l="1"/>
  <c r="H42" i="4" s="1"/>
  <c r="S41" i="4"/>
  <c r="O41" i="4"/>
  <c r="R41" i="4"/>
  <c r="U41" i="4" l="1"/>
  <c r="V41" i="4" s="1"/>
  <c r="E42" i="4" s="1"/>
  <c r="W41" i="4"/>
  <c r="X41" i="4" s="1"/>
  <c r="I42" i="4"/>
  <c r="Y41" i="4"/>
  <c r="L42" i="4" l="1"/>
  <c r="K42" i="4"/>
  <c r="P42" i="4" l="1"/>
  <c r="G48" i="4"/>
  <c r="Q42" i="4"/>
  <c r="M42" i="4" s="1"/>
  <c r="T42" i="4" s="1"/>
  <c r="R42" i="4" l="1"/>
  <c r="S42" i="4"/>
  <c r="F43" i="4"/>
  <c r="H43" i="4" s="1"/>
  <c r="O42" i="4"/>
  <c r="U42" i="4" l="1"/>
  <c r="V42" i="4" s="1"/>
  <c r="E43" i="4" s="1"/>
  <c r="Y42" i="4"/>
  <c r="I43" i="4"/>
  <c r="W42" i="4"/>
  <c r="X42" i="4" s="1"/>
  <c r="K43" i="4" l="1"/>
  <c r="L43" i="4"/>
  <c r="G49" i="4" s="1"/>
  <c r="Q43" i="4" l="1"/>
  <c r="M43" i="4" s="1"/>
  <c r="P43" i="4"/>
  <c r="T43" i="4" l="1"/>
  <c r="O43" i="4"/>
  <c r="W43" i="4" s="1"/>
  <c r="X43" i="4" s="1"/>
  <c r="R43" i="4"/>
  <c r="F44" i="4"/>
  <c r="H44" i="4" s="1"/>
  <c r="S43" i="4"/>
  <c r="U43" i="4" l="1"/>
  <c r="V43" i="4" s="1"/>
  <c r="E44" i="4" s="1"/>
  <c r="Y43" i="4"/>
  <c r="I44" i="4"/>
  <c r="L44" i="4" l="1"/>
  <c r="K44" i="4"/>
  <c r="P44" i="4" l="1"/>
  <c r="G50" i="4"/>
  <c r="Q44" i="4"/>
  <c r="M44" i="4" s="1"/>
  <c r="T44" i="4" l="1"/>
  <c r="O44" i="4"/>
  <c r="F45" i="4"/>
  <c r="H45" i="4" s="1"/>
  <c r="S44" i="4"/>
  <c r="R44" i="4"/>
  <c r="U44" i="4" l="1"/>
  <c r="V44" i="4" s="1"/>
  <c r="E45" i="4" s="1"/>
  <c r="W44" i="4"/>
  <c r="X44" i="4" s="1"/>
  <c r="I45" i="4"/>
  <c r="Y44" i="4"/>
  <c r="K45" i="4" l="1"/>
  <c r="P45" i="4" s="1"/>
  <c r="S45" i="4" s="1"/>
  <c r="L45" i="4"/>
  <c r="F46" i="4" l="1"/>
  <c r="H46" i="4" s="1"/>
  <c r="G51" i="4"/>
  <c r="Q45" i="4"/>
  <c r="M45" i="4" s="1"/>
  <c r="R45" i="4" s="1"/>
  <c r="T45" i="4" l="1"/>
  <c r="U45" i="4" s="1"/>
  <c r="V45" i="4" s="1"/>
  <c r="E46" i="4" s="1"/>
  <c r="O45" i="4"/>
  <c r="Y45" i="4" s="1"/>
  <c r="W45" i="4" l="1"/>
  <c r="X45" i="4" s="1"/>
  <c r="I46" i="4"/>
  <c r="L46" i="4" s="1"/>
  <c r="K46" i="4" l="1"/>
  <c r="P46" i="4" s="1"/>
  <c r="G52" i="4"/>
  <c r="Q46" i="4"/>
  <c r="M46" i="4" l="1"/>
  <c r="T46" i="4" s="1"/>
  <c r="S46" i="4"/>
  <c r="F47" i="4"/>
  <c r="H47" i="4" s="1"/>
  <c r="R46" i="4" l="1"/>
  <c r="U46" i="4" s="1"/>
  <c r="V46" i="4" s="1"/>
  <c r="E47" i="4" s="1"/>
  <c r="O46" i="4"/>
  <c r="I47" i="4" s="1"/>
  <c r="W46" i="4" l="1"/>
  <c r="X46" i="4" s="1"/>
  <c r="Y46" i="4"/>
  <c r="L47" i="4"/>
  <c r="K47" i="4"/>
  <c r="G53" i="4" l="1"/>
  <c r="P47" i="4"/>
  <c r="Q47" i="4"/>
  <c r="M47" i="4" s="1"/>
  <c r="T47" i="4" l="1"/>
  <c r="O47" i="4"/>
  <c r="W47" i="4" s="1"/>
  <c r="X47" i="4" s="1"/>
  <c r="R47" i="4"/>
  <c r="F48" i="4"/>
  <c r="H48" i="4" s="1"/>
  <c r="S47" i="4"/>
  <c r="U47" i="4" l="1"/>
  <c r="V47" i="4" s="1"/>
  <c r="E48" i="4" s="1"/>
  <c r="Y47" i="4"/>
  <c r="I48" i="4"/>
  <c r="K48" i="4" l="1"/>
  <c r="L48" i="4"/>
  <c r="G54" i="4" s="1"/>
  <c r="Q48" i="4" l="1"/>
  <c r="M48" i="4" s="1"/>
  <c r="P48" i="4"/>
  <c r="T48" i="4" l="1"/>
  <c r="R48" i="4"/>
  <c r="O48" i="4"/>
  <c r="W48" i="4" s="1"/>
  <c r="X48" i="4" s="1"/>
  <c r="S48" i="4"/>
  <c r="F49" i="4"/>
  <c r="H49" i="4" s="1"/>
  <c r="U48" i="4" l="1"/>
  <c r="V48" i="4" s="1"/>
  <c r="E49" i="4" s="1"/>
  <c r="I49" i="4"/>
  <c r="Y48" i="4"/>
  <c r="L49" i="4" l="1"/>
  <c r="K49" i="4"/>
  <c r="G55" i="4" l="1"/>
  <c r="P49" i="4"/>
  <c r="Q49" i="4"/>
  <c r="M49" i="4" s="1"/>
  <c r="T49" i="4" s="1"/>
  <c r="S49" i="4" l="1"/>
  <c r="F50" i="4"/>
  <c r="H50" i="4" s="1"/>
  <c r="R49" i="4"/>
  <c r="O49" i="4"/>
  <c r="U49" i="4" l="1"/>
  <c r="V49" i="4" s="1"/>
  <c r="E50" i="4" s="1"/>
  <c r="I50" i="4"/>
  <c r="Y49" i="4"/>
  <c r="W49" i="4"/>
  <c r="X49" i="4" s="1"/>
  <c r="K50" i="4" l="1"/>
  <c r="L50" i="4"/>
  <c r="G56" i="4" s="1"/>
  <c r="Q50" i="4" l="1"/>
  <c r="M50" i="4" s="1"/>
  <c r="T50" i="4" s="1"/>
  <c r="P50" i="4"/>
  <c r="F51" i="4" l="1"/>
  <c r="H51" i="4" s="1"/>
  <c r="S50" i="4"/>
  <c r="R50" i="4"/>
  <c r="O50" i="4"/>
  <c r="U50" i="4" l="1"/>
  <c r="V50" i="4" s="1"/>
  <c r="E51" i="4" s="1"/>
  <c r="I51" i="4"/>
  <c r="Y50" i="4"/>
  <c r="W50" i="4"/>
  <c r="X50" i="4" s="1"/>
  <c r="L51" i="4" l="1"/>
  <c r="G57" i="4" s="1"/>
  <c r="K51" i="4"/>
  <c r="P51" i="4" l="1"/>
  <c r="Q51" i="4"/>
  <c r="M51" i="4" s="1"/>
  <c r="T51" i="4" l="1"/>
  <c r="O51" i="4"/>
  <c r="W51" i="4" s="1"/>
  <c r="X51" i="4" s="1"/>
  <c r="R51" i="4"/>
  <c r="S51" i="4"/>
  <c r="F52" i="4"/>
  <c r="H52" i="4" s="1"/>
  <c r="U51" i="4" l="1"/>
  <c r="V51" i="4" s="1"/>
  <c r="E52" i="4" s="1"/>
  <c r="Y51" i="4"/>
  <c r="I52" i="4"/>
  <c r="K52" i="4" l="1"/>
  <c r="L52" i="4"/>
  <c r="G58" i="4" l="1"/>
  <c r="P52" i="4"/>
  <c r="Q52" i="4"/>
  <c r="F53" i="4" l="1"/>
  <c r="H53" i="4" s="1"/>
  <c r="S52" i="4"/>
  <c r="M52" i="4"/>
  <c r="T52" i="4" l="1"/>
  <c r="O52" i="4"/>
  <c r="W52" i="4" s="1"/>
  <c r="X52" i="4" s="1"/>
  <c r="R52" i="4"/>
  <c r="I53" i="4" l="1"/>
  <c r="Y52" i="4"/>
  <c r="U52" i="4"/>
  <c r="V52" i="4" s="1"/>
  <c r="E53" i="4" s="1"/>
  <c r="K53" i="4" l="1"/>
  <c r="L53" i="4"/>
  <c r="G59" i="4" s="1"/>
  <c r="Q53" i="4" l="1"/>
  <c r="M53" i="4" s="1"/>
  <c r="T53" i="4" s="1"/>
  <c r="P53" i="4"/>
  <c r="F54" i="4" l="1"/>
  <c r="H54" i="4" s="1"/>
  <c r="S53" i="4"/>
  <c r="R53" i="4"/>
  <c r="O53" i="4"/>
  <c r="U53" i="4" l="1"/>
  <c r="V53" i="4" s="1"/>
  <c r="E54" i="4" s="1"/>
  <c r="W53" i="4"/>
  <c r="X53" i="4" s="1"/>
  <c r="I54" i="4"/>
  <c r="Y53" i="4"/>
  <c r="K54" i="4" l="1"/>
  <c r="L54" i="4"/>
  <c r="G60" i="4" l="1"/>
  <c r="Q54" i="4"/>
  <c r="M54" i="4" s="1"/>
  <c r="T54" i="4" s="1"/>
  <c r="P54" i="4"/>
  <c r="F55" i="4" l="1"/>
  <c r="H55" i="4" s="1"/>
  <c r="S54" i="4"/>
  <c r="R54" i="4"/>
  <c r="O54" i="4"/>
  <c r="U54" i="4" l="1"/>
  <c r="V54" i="4" s="1"/>
  <c r="E55" i="4" s="1"/>
  <c r="W54" i="4"/>
  <c r="X54" i="4" s="1"/>
  <c r="I55" i="4"/>
  <c r="Y54" i="4"/>
  <c r="K55" i="4" l="1"/>
  <c r="L55" i="4"/>
  <c r="G61" i="4" l="1"/>
  <c r="Q55" i="4"/>
  <c r="M55" i="4" s="1"/>
  <c r="T55" i="4" s="1"/>
  <c r="P55" i="4"/>
  <c r="O55" i="4" l="1"/>
  <c r="Y55" i="4" s="1"/>
  <c r="S55" i="4"/>
  <c r="F56" i="4"/>
  <c r="H56" i="4" s="1"/>
  <c r="R55" i="4"/>
  <c r="U55" i="4" l="1"/>
  <c r="V55" i="4" s="1"/>
  <c r="E56" i="4" s="1"/>
  <c r="I56" i="4"/>
  <c r="K56" i="4" s="1"/>
  <c r="W55" i="4"/>
  <c r="X55" i="4" s="1"/>
  <c r="L56" i="4" l="1"/>
  <c r="G62" i="4" s="1"/>
  <c r="P56" i="4"/>
  <c r="Q56" i="4" l="1"/>
  <c r="M56" i="4" s="1"/>
  <c r="T56" i="4" s="1"/>
  <c r="S56" i="4"/>
  <c r="F57" i="4"/>
  <c r="H57" i="4" s="1"/>
  <c r="O56" i="4" l="1"/>
  <c r="I57" i="4" s="1"/>
  <c r="K57" i="4" s="1"/>
  <c r="R56" i="4"/>
  <c r="U56" i="4" s="1"/>
  <c r="V56" i="4" s="1"/>
  <c r="E57" i="4" s="1"/>
  <c r="W56" i="4" l="1"/>
  <c r="X56" i="4" s="1"/>
  <c r="L57" i="4"/>
  <c r="Y56" i="4"/>
  <c r="P57" i="4"/>
  <c r="Q57" i="4" l="1"/>
  <c r="M57" i="4" s="1"/>
  <c r="T57" i="4" s="1"/>
  <c r="G63" i="4"/>
  <c r="F58" i="4"/>
  <c r="H58" i="4" s="1"/>
  <c r="S57" i="4"/>
  <c r="O57" i="4" l="1"/>
  <c r="W57" i="4" s="1"/>
  <c r="X57" i="4" s="1"/>
  <c r="R57" i="4"/>
  <c r="U57" i="4" s="1"/>
  <c r="V57" i="4" s="1"/>
  <c r="E58" i="4" s="1"/>
  <c r="Y57" i="4" l="1"/>
  <c r="I58" i="4"/>
  <c r="K58" i="4" s="1"/>
  <c r="L58" i="4" l="1"/>
  <c r="P58" i="4"/>
  <c r="S58" i="4" s="1"/>
  <c r="Q58" i="4" l="1"/>
  <c r="M58" i="4" s="1"/>
  <c r="R58" i="4" s="1"/>
  <c r="G64" i="4"/>
  <c r="F59" i="4"/>
  <c r="H59" i="4" s="1"/>
  <c r="T58" i="4" l="1"/>
  <c r="U58" i="4" s="1"/>
  <c r="V58" i="4" s="1"/>
  <c r="E59" i="4" s="1"/>
  <c r="O58" i="4"/>
  <c r="I59" i="4" s="1"/>
  <c r="K59" i="4" s="1"/>
  <c r="L59" i="4" l="1"/>
  <c r="Q59" i="4" s="1"/>
  <c r="M59" i="4" s="1"/>
  <c r="P59" i="4"/>
  <c r="F60" i="4" s="1"/>
  <c r="H60" i="4" s="1"/>
  <c r="Y58" i="4"/>
  <c r="W58" i="4"/>
  <c r="X58" i="4" s="1"/>
  <c r="T59" i="4" l="1"/>
  <c r="O59" i="4"/>
  <c r="I60" i="4" s="1"/>
  <c r="G65" i="4"/>
  <c r="S59" i="4"/>
  <c r="R59" i="4"/>
  <c r="Y59" i="4" l="1"/>
  <c r="W59" i="4"/>
  <c r="X59" i="4" s="1"/>
  <c r="U59" i="4"/>
  <c r="V59" i="4" s="1"/>
  <c r="E60" i="4" s="1"/>
  <c r="L60" i="4" s="1"/>
  <c r="G66" i="4" s="1"/>
  <c r="K60" i="4"/>
  <c r="Q60" i="4" l="1"/>
  <c r="M60" i="4" s="1"/>
  <c r="T60" i="4" s="1"/>
  <c r="P60" i="4"/>
  <c r="F61" i="4" l="1"/>
  <c r="H61" i="4" s="1"/>
  <c r="S60" i="4"/>
  <c r="R60" i="4"/>
  <c r="O60" i="4"/>
  <c r="U60" i="4" l="1"/>
  <c r="V60" i="4" s="1"/>
  <c r="E61" i="4" s="1"/>
  <c r="W60" i="4"/>
  <c r="X60" i="4" s="1"/>
  <c r="I61" i="4"/>
  <c r="Y60" i="4"/>
  <c r="K61" i="4" l="1"/>
  <c r="L61" i="4"/>
  <c r="G67" i="4" s="1"/>
  <c r="Q61" i="4" l="1"/>
  <c r="M61" i="4" s="1"/>
  <c r="T61" i="4" s="1"/>
  <c r="P61" i="4"/>
  <c r="F62" i="4" l="1"/>
  <c r="H62" i="4" s="1"/>
  <c r="S61" i="4"/>
  <c r="R61" i="4"/>
  <c r="O61" i="4"/>
  <c r="U61" i="4" l="1"/>
  <c r="V61" i="4" s="1"/>
  <c r="E62" i="4" s="1"/>
  <c r="W61" i="4"/>
  <c r="X61" i="4" s="1"/>
  <c r="Y61" i="4"/>
  <c r="I62" i="4"/>
  <c r="L62" i="4" l="1"/>
  <c r="K62" i="4"/>
  <c r="G68" i="4" l="1"/>
  <c r="P62" i="4"/>
  <c r="Q62" i="4"/>
  <c r="M62" i="4" s="1"/>
  <c r="T62" i="4" s="1"/>
  <c r="R62" i="4" l="1"/>
  <c r="O62" i="4"/>
  <c r="F63" i="4"/>
  <c r="H63" i="4" s="1"/>
  <c r="S62" i="4"/>
  <c r="U62" i="4" l="1"/>
  <c r="V62" i="4" s="1"/>
  <c r="E63" i="4" s="1"/>
  <c r="W62" i="4"/>
  <c r="X62" i="4" s="1"/>
  <c r="Y62" i="4"/>
  <c r="I63" i="4"/>
  <c r="L63" i="4" l="1"/>
  <c r="G69" i="4" s="1"/>
  <c r="K63" i="4"/>
  <c r="P63" i="4" l="1"/>
  <c r="Q63" i="4"/>
  <c r="M63" i="4" s="1"/>
  <c r="T63" i="4" s="1"/>
  <c r="R63" i="4" l="1"/>
  <c r="O63" i="4"/>
  <c r="I64" i="4" s="1"/>
  <c r="S63" i="4"/>
  <c r="F64" i="4"/>
  <c r="H64" i="4" s="1"/>
  <c r="U63" i="4" l="1"/>
  <c r="V63" i="4" s="1"/>
  <c r="E64" i="4" s="1"/>
  <c r="L64" i="4" s="1"/>
  <c r="G70" i="4" s="1"/>
  <c r="Y63" i="4"/>
  <c r="W63" i="4"/>
  <c r="X63" i="4" s="1"/>
  <c r="K64" i="4"/>
  <c r="P64" i="4" l="1"/>
  <c r="Q64" i="4"/>
  <c r="M64" i="4" s="1"/>
  <c r="T64" i="4" s="1"/>
  <c r="O64" i="4" l="1"/>
  <c r="Y64" i="4" s="1"/>
  <c r="F65" i="4"/>
  <c r="H65" i="4" s="1"/>
  <c r="S64" i="4"/>
  <c r="R64" i="4"/>
  <c r="W64" i="4" l="1"/>
  <c r="X64" i="4" s="1"/>
  <c r="U64" i="4"/>
  <c r="V64" i="4" s="1"/>
  <c r="E65" i="4" s="1"/>
  <c r="I65" i="4"/>
  <c r="K65" i="4" s="1"/>
  <c r="L65" i="4" l="1"/>
  <c r="P65" i="4"/>
  <c r="G71" i="4" l="1"/>
  <c r="Q65" i="4"/>
  <c r="M65" i="4" s="1"/>
  <c r="T65" i="4" s="1"/>
  <c r="F66" i="4"/>
  <c r="H66" i="4" s="1"/>
  <c r="S65" i="4"/>
  <c r="R65" i="4" l="1"/>
  <c r="U65" i="4" s="1"/>
  <c r="V65" i="4" s="1"/>
  <c r="E66" i="4" s="1"/>
  <c r="O65" i="4"/>
  <c r="I66" i="4" s="1"/>
  <c r="W65" i="4" l="1"/>
  <c r="X65" i="4" s="1"/>
  <c r="Y65" i="4"/>
  <c r="K66" i="4"/>
  <c r="L66" i="4"/>
  <c r="G72" i="4" s="1"/>
  <c r="Q66" i="4" l="1"/>
  <c r="M66" i="4" s="1"/>
  <c r="T66" i="4" s="1"/>
  <c r="P66" i="4"/>
  <c r="R66" i="4" l="1"/>
  <c r="O66" i="4"/>
  <c r="I67" i="4" s="1"/>
  <c r="F67" i="4"/>
  <c r="H67" i="4" s="1"/>
  <c r="S66" i="4"/>
  <c r="Y66" i="4" l="1"/>
  <c r="U66" i="4"/>
  <c r="V66" i="4" s="1"/>
  <c r="E67" i="4" s="1"/>
  <c r="L67" i="4" s="1"/>
  <c r="G73" i="4" s="1"/>
  <c r="W66" i="4"/>
  <c r="X66" i="4" s="1"/>
  <c r="K67" i="4"/>
  <c r="Q67" i="4" l="1"/>
  <c r="M67" i="4" s="1"/>
  <c r="T67" i="4" s="1"/>
  <c r="P67" i="4"/>
  <c r="F68" i="4" l="1"/>
  <c r="H68" i="4" s="1"/>
  <c r="S67" i="4"/>
  <c r="R67" i="4"/>
  <c r="O67" i="4"/>
  <c r="U67" i="4" l="1"/>
  <c r="V67" i="4" s="1"/>
  <c r="E68" i="4" s="1"/>
  <c r="I68" i="4"/>
  <c r="Y67" i="4"/>
  <c r="W67" i="4"/>
  <c r="X67" i="4" s="1"/>
  <c r="L68" i="4" l="1"/>
  <c r="K68" i="4"/>
  <c r="G74" i="4" l="1"/>
  <c r="Q68" i="4"/>
  <c r="M68" i="4" s="1"/>
  <c r="T68" i="4" s="1"/>
  <c r="P68" i="4"/>
  <c r="S68" i="4" l="1"/>
  <c r="F69" i="4"/>
  <c r="H69" i="4" s="1"/>
  <c r="R68" i="4"/>
  <c r="O68" i="4"/>
  <c r="U68" i="4" l="1"/>
  <c r="V68" i="4" s="1"/>
  <c r="E69" i="4" s="1"/>
  <c r="I69" i="4"/>
  <c r="Y68" i="4"/>
  <c r="W68" i="4"/>
  <c r="X68" i="4" s="1"/>
  <c r="L69" i="4" l="1"/>
  <c r="K69" i="4"/>
  <c r="G75" i="4" l="1"/>
  <c r="P69" i="4"/>
  <c r="Q69" i="4"/>
  <c r="M69" i="4" s="1"/>
  <c r="T69" i="4" s="1"/>
  <c r="R69" i="4" l="1"/>
  <c r="O69" i="4"/>
  <c r="W69" i="4" s="1"/>
  <c r="X69" i="4" s="1"/>
  <c r="F70" i="4"/>
  <c r="H70" i="4" s="1"/>
  <c r="S69" i="4"/>
  <c r="U69" i="4" l="1"/>
  <c r="V69" i="4" s="1"/>
  <c r="E70" i="4" s="1"/>
  <c r="Y69" i="4"/>
  <c r="I70" i="4"/>
  <c r="K70" i="4" s="1"/>
  <c r="L70" i="4" l="1"/>
  <c r="G76" i="4" s="1"/>
  <c r="P70" i="4"/>
  <c r="Q70" i="4" l="1"/>
  <c r="M70" i="4" s="1"/>
  <c r="T70" i="4" s="1"/>
  <c r="F71" i="4"/>
  <c r="H71" i="4" s="1"/>
  <c r="S70" i="4"/>
  <c r="R70" i="4" l="1"/>
  <c r="U70" i="4" s="1"/>
  <c r="V70" i="4" s="1"/>
  <c r="E71" i="4" s="1"/>
  <c r="O70" i="4"/>
  <c r="W70" i="4" s="1"/>
  <c r="X70" i="4" s="1"/>
  <c r="I71" i="4" l="1"/>
  <c r="K71" i="4" s="1"/>
  <c r="P71" i="4" s="1"/>
  <c r="F72" i="4" s="1"/>
  <c r="H72" i="4" s="1"/>
  <c r="Y70" i="4"/>
  <c r="L71" i="4" l="1"/>
  <c r="S71" i="4"/>
  <c r="Q71" i="4" l="1"/>
  <c r="M71" i="4" s="1"/>
  <c r="T71" i="4" s="1"/>
  <c r="G77" i="4"/>
  <c r="R71" i="4" l="1"/>
  <c r="U71" i="4" s="1"/>
  <c r="V71" i="4" s="1"/>
  <c r="E72" i="4" s="1"/>
  <c r="O71" i="4"/>
  <c r="W71" i="4" s="1"/>
  <c r="X71" i="4" s="1"/>
  <c r="I72" i="4" l="1"/>
  <c r="L72" i="4" s="1"/>
  <c r="Y71" i="4"/>
  <c r="G78" i="4" l="1"/>
  <c r="K72" i="4"/>
  <c r="Q72" i="4"/>
  <c r="M72" i="4" l="1"/>
  <c r="T72" i="4" s="1"/>
  <c r="P72" i="4"/>
  <c r="S72" i="4" s="1"/>
  <c r="R72" i="4" l="1"/>
  <c r="U72" i="4" s="1"/>
  <c r="V72" i="4" s="1"/>
  <c r="E73" i="4" s="1"/>
  <c r="O72" i="4"/>
  <c r="Y72" i="4" s="1"/>
  <c r="F73" i="4"/>
  <c r="H73" i="4" s="1"/>
  <c r="I73" i="4" l="1"/>
  <c r="K73" i="4" s="1"/>
  <c r="P73" i="4" s="1"/>
  <c r="F74" i="4" s="1"/>
  <c r="H74" i="4" s="1"/>
  <c r="W72" i="4"/>
  <c r="X72" i="4" s="1"/>
  <c r="L73" i="4" l="1"/>
  <c r="S73" i="4"/>
  <c r="Q73" i="4" l="1"/>
  <c r="M73" i="4" s="1"/>
  <c r="T73" i="4" s="1"/>
  <c r="G79" i="4"/>
  <c r="R73" i="4" l="1"/>
  <c r="U73" i="4" s="1"/>
  <c r="V73" i="4" s="1"/>
  <c r="E74" i="4" s="1"/>
  <c r="O73" i="4"/>
  <c r="Y73" i="4" s="1"/>
  <c r="W73" i="4" l="1"/>
  <c r="X73" i="4" s="1"/>
  <c r="I74" i="4"/>
  <c r="K74" i="4" s="1"/>
  <c r="P74" i="4" s="1"/>
  <c r="F75" i="4" s="1"/>
  <c r="H75" i="4" s="1"/>
  <c r="L74" i="4" l="1"/>
  <c r="Q74" i="4" s="1"/>
  <c r="M74" i="4" s="1"/>
  <c r="T74" i="4" s="1"/>
  <c r="S74" i="4"/>
  <c r="O74" i="4" l="1"/>
  <c r="I75" i="4" s="1"/>
  <c r="K75" i="4" s="1"/>
  <c r="P75" i="4" s="1"/>
  <c r="F76" i="4" s="1"/>
  <c r="H76" i="4" s="1"/>
  <c r="R74" i="4"/>
  <c r="U74" i="4" s="1"/>
  <c r="V74" i="4" s="1"/>
  <c r="E75" i="4" s="1"/>
  <c r="L75" i="4" l="1"/>
  <c r="Q75" i="4" s="1"/>
  <c r="M75" i="4" s="1"/>
  <c r="T75" i="4" s="1"/>
  <c r="W74" i="4"/>
  <c r="X74" i="4" s="1"/>
  <c r="Y74" i="4"/>
  <c r="S75" i="4"/>
  <c r="O75" i="4" l="1"/>
  <c r="I76" i="4" s="1"/>
  <c r="K76" i="4" s="1"/>
  <c r="P76" i="4" s="1"/>
  <c r="S76" i="4" s="1"/>
  <c r="R75" i="4"/>
  <c r="U75" i="4" s="1"/>
  <c r="V75" i="4" s="1"/>
  <c r="E76" i="4" s="1"/>
  <c r="L76" i="4" l="1"/>
  <c r="Q76" i="4" s="1"/>
  <c r="M76" i="4" s="1"/>
  <c r="T76" i="4" s="1"/>
  <c r="F77" i="4"/>
  <c r="H77" i="4" s="1"/>
  <c r="W75" i="4"/>
  <c r="X75" i="4" s="1"/>
  <c r="Y75" i="4"/>
  <c r="O76" i="4" l="1"/>
  <c r="W76" i="4" s="1"/>
  <c r="X76" i="4" s="1"/>
  <c r="R76" i="4"/>
  <c r="U76" i="4" s="1"/>
  <c r="V76" i="4" s="1"/>
  <c r="E77" i="4" s="1"/>
  <c r="I77" i="4" l="1"/>
  <c r="L77" i="4" s="1"/>
  <c r="Y76" i="4"/>
  <c r="K77" i="4" l="1"/>
  <c r="P77" i="4" s="1"/>
  <c r="Q77" i="4"/>
  <c r="M77" i="4" l="1"/>
  <c r="T77" i="4" s="1"/>
  <c r="S77" i="4"/>
  <c r="F78" i="4"/>
  <c r="H78" i="4" s="1"/>
  <c r="O77" i="4" l="1"/>
  <c r="W77" i="4" s="1"/>
  <c r="X77" i="4" s="1"/>
  <c r="R77" i="4"/>
  <c r="U77" i="4" s="1"/>
  <c r="V77" i="4" s="1"/>
  <c r="E78" i="4" s="1"/>
  <c r="Y77" i="4" l="1"/>
  <c r="I78" i="4"/>
  <c r="L78" i="4" s="1"/>
  <c r="K78" i="4" l="1"/>
  <c r="P78" i="4" s="1"/>
  <c r="Q78" i="4"/>
  <c r="M78" i="4" l="1"/>
  <c r="R78" i="4" s="1"/>
  <c r="S78" i="4"/>
  <c r="F79" i="4"/>
  <c r="H79" i="4" s="1"/>
  <c r="T78" i="4" l="1"/>
  <c r="U78" i="4" s="1"/>
  <c r="V78" i="4" s="1"/>
  <c r="E79" i="4" s="1"/>
  <c r="O78" i="4"/>
  <c r="W78" i="4" s="1"/>
  <c r="X78" i="4" s="1"/>
  <c r="I79" i="4" l="1"/>
  <c r="L79" i="4" s="1"/>
  <c r="Q79" i="4" s="1"/>
  <c r="Y78" i="4"/>
  <c r="K79" i="4" l="1"/>
  <c r="P79" i="4" s="1"/>
  <c r="S79" i="4" s="1"/>
  <c r="M79" i="4" l="1"/>
  <c r="G12" i="4" s="1"/>
  <c r="O79" i="4" l="1"/>
  <c r="G9" i="4" s="1"/>
  <c r="T79" i="4"/>
  <c r="R79" i="4"/>
  <c r="H12" i="4"/>
  <c r="Y79" i="4" l="1"/>
  <c r="G10" i="4" s="1"/>
  <c r="W79" i="4"/>
  <c r="G8" i="4" s="1"/>
  <c r="U79" i="4"/>
  <c r="G7" i="4" s="1"/>
  <c r="H9" i="4"/>
  <c r="H7" i="4"/>
  <c r="G11" i="4" l="1"/>
  <c r="B1" i="9" s="1"/>
  <c r="X79" i="4"/>
  <c r="V79" i="4"/>
  <c r="E2" i="13"/>
  <c r="H10" i="4"/>
  <c r="H11" i="4"/>
  <c r="H8" i="4"/>
</calcChain>
</file>

<file path=xl/comments1.xml><?xml version="1.0" encoding="utf-8"?>
<comments xmlns="http://schemas.openxmlformats.org/spreadsheetml/2006/main">
  <authors>
    <author>Dawn</author>
  </authors>
  <commentList>
    <comment ref="B5" authorId="0" shapeId="0">
      <text>
        <r>
          <rPr>
            <b/>
            <i/>
            <sz val="9"/>
            <color indexed="81"/>
            <rFont val="Tahoma"/>
            <family val="2"/>
          </rPr>
          <t xml:space="preserve">See 'Calculations' Tab - </t>
        </r>
        <r>
          <rPr>
            <b/>
            <i/>
            <u/>
            <sz val="9"/>
            <color indexed="81"/>
            <rFont val="Tahoma"/>
            <family val="2"/>
          </rPr>
          <t>Forcasting Annual Budget</t>
        </r>
        <r>
          <rPr>
            <sz val="9"/>
            <color indexed="81"/>
            <rFont val="Tahoma"/>
            <family val="2"/>
          </rPr>
          <t xml:space="preserve">
Allocated for the distribution of RUTF in Kenya (including buying, transporting, and holding). Value calculated by regressing the actual price of RUTF/MT for years 2006-2012 and demand in MT (for Kenya only) for years 2009-2012 (researched these values on the internet). The regression allowed for extrapolated demand predicted for Kenya up to 2016.</t>
        </r>
      </text>
    </comment>
    <comment ref="B7" authorId="0" shapeId="0">
      <text>
        <r>
          <rPr>
            <b/>
            <i/>
            <sz val="9"/>
            <color indexed="81"/>
            <rFont val="Tahoma"/>
            <family val="2"/>
          </rPr>
          <t xml:space="preserve">See 'Calculations' Tab - </t>
        </r>
        <r>
          <rPr>
            <b/>
            <i/>
            <u/>
            <sz val="9"/>
            <color indexed="81"/>
            <rFont val="Tahoma"/>
            <family val="2"/>
          </rPr>
          <t>Seasonal Monthly Demand</t>
        </r>
        <r>
          <rPr>
            <sz val="9"/>
            <color indexed="81"/>
            <rFont val="Tahoma"/>
            <family val="2"/>
          </rPr>
          <t xml:space="preserve">
Calculated via seasonality factors in demand due to peak hunger seasons in Kenya (pg. 42, UN Comminsioned Study). Monthly disbursment is then broken into weeks. (i.e. each week is allocated a certain amount of money to meet the weekly forecasted demand). </t>
        </r>
      </text>
    </comment>
    <comment ref="B10" authorId="0" shapeId="0">
      <text>
        <r>
          <rPr>
            <b/>
            <i/>
            <sz val="9"/>
            <color indexed="81"/>
            <rFont val="Tahoma"/>
            <family val="2"/>
          </rPr>
          <t xml:space="preserve">See 'Calculations' Tab - </t>
        </r>
        <r>
          <rPr>
            <b/>
            <i/>
            <u/>
            <sz val="9"/>
            <color indexed="81"/>
            <rFont val="Tahoma"/>
            <family val="2"/>
          </rPr>
          <t>Weekly Demand Calculation</t>
        </r>
        <r>
          <rPr>
            <sz val="9"/>
            <color indexed="81"/>
            <rFont val="Tahoma"/>
            <family val="2"/>
          </rPr>
          <t xml:space="preserve">
This is the standard deviation of demand used in calculating weekly demand. Weekly demand determined via extrapolated demand for Kenya.
</t>
        </r>
        <r>
          <rPr>
            <b/>
            <i/>
            <sz val="9"/>
            <color indexed="10"/>
            <rFont val="Tahoma"/>
            <family val="2"/>
          </rPr>
          <t>***Note:</t>
        </r>
        <r>
          <rPr>
            <b/>
            <i/>
            <sz val="9"/>
            <color indexed="81"/>
            <rFont val="Tahoma"/>
            <family val="2"/>
          </rPr>
          <t xml:space="preserve"> </t>
        </r>
        <r>
          <rPr>
            <i/>
            <sz val="9"/>
            <color indexed="81"/>
            <rFont val="Tahoma"/>
            <family val="2"/>
          </rPr>
          <t>Select desired percent standard deviation of demand from the drop down box as this is adjustable.</t>
        </r>
      </text>
    </comment>
    <comment ref="B13" authorId="0" shapeId="0">
      <text>
        <r>
          <rPr>
            <b/>
            <i/>
            <sz val="9"/>
            <color indexed="81"/>
            <rFont val="Tahoma"/>
            <family val="2"/>
          </rPr>
          <t xml:space="preserve">See 'Model' Tab - </t>
        </r>
        <r>
          <rPr>
            <b/>
            <i/>
            <u/>
            <sz val="9"/>
            <color indexed="81"/>
            <rFont val="Tahoma"/>
            <family val="2"/>
          </rPr>
          <t xml:space="preserve">Week Normal Orders Arrive
</t>
        </r>
        <r>
          <rPr>
            <sz val="9"/>
            <color indexed="81"/>
            <rFont val="Tahoma"/>
            <family val="2"/>
          </rPr>
          <t xml:space="preserve">Lead surface time is following a triangular distribution as the average lead times were listed (Exhibit 8) as minimum, average, and maximum. We chose triangular because the average and maximum values are closer than the average and minimum, suggesting a left skewed distribution as opposed to a normal bell curve. </t>
        </r>
        <r>
          <rPr>
            <sz val="9"/>
            <color indexed="81"/>
            <rFont val="Tahoma"/>
            <family val="2"/>
          </rPr>
          <t xml:space="preserve">
</t>
        </r>
      </text>
    </comment>
    <comment ref="B17" authorId="0" shapeId="0">
      <text>
        <r>
          <rPr>
            <b/>
            <i/>
            <sz val="9"/>
            <color indexed="81"/>
            <rFont val="Tahoma"/>
            <family val="2"/>
          </rPr>
          <t xml:space="preserve">Given Values
</t>
        </r>
        <r>
          <rPr>
            <sz val="9"/>
            <color indexed="81"/>
            <rFont val="Tahoma"/>
            <family val="2"/>
          </rPr>
          <t xml:space="preserve">The UN commissioned case study listed two transportation costs per MT of RUTF: ground/surface cost and air cost. </t>
        </r>
      </text>
    </comment>
    <comment ref="B20" authorId="0" shapeId="0">
      <text>
        <r>
          <rPr>
            <b/>
            <i/>
            <sz val="9"/>
            <color indexed="81"/>
            <rFont val="Tahoma"/>
            <family val="2"/>
          </rPr>
          <t>Given Value</t>
        </r>
        <r>
          <rPr>
            <b/>
            <sz val="9"/>
            <color indexed="81"/>
            <rFont val="Tahoma"/>
            <family val="2"/>
          </rPr>
          <t xml:space="preserve">
</t>
        </r>
        <r>
          <rPr>
            <sz val="9"/>
            <color indexed="81"/>
            <rFont val="Tahoma"/>
            <family val="2"/>
          </rPr>
          <t>The UN commissioned case study listed RUTF cost per MT.</t>
        </r>
      </text>
    </comment>
    <comment ref="B22" authorId="0" shapeId="0">
      <text>
        <r>
          <rPr>
            <b/>
            <i/>
            <sz val="9"/>
            <color indexed="81"/>
            <rFont val="Tahoma"/>
            <family val="2"/>
          </rPr>
          <t xml:space="preserve">Assumed Value
</t>
        </r>
        <r>
          <rPr>
            <sz val="9"/>
            <color indexed="81"/>
            <rFont val="Tahoma"/>
            <family val="2"/>
          </rPr>
          <t>The holding cost for RUTF in Kenya is not specified so we have guesstimated this value.</t>
        </r>
      </text>
    </comment>
    <comment ref="B24" authorId="0" shapeId="0">
      <text>
        <r>
          <rPr>
            <b/>
            <i/>
            <sz val="9"/>
            <color indexed="81"/>
            <rFont val="Tahoma"/>
            <family val="2"/>
          </rPr>
          <t xml:space="preserve">Assumed Value - 'Model' Tab: </t>
        </r>
        <r>
          <rPr>
            <b/>
            <i/>
            <u/>
            <sz val="9"/>
            <color indexed="81"/>
            <rFont val="Tahoma"/>
            <family val="2"/>
          </rPr>
          <t>Previous Carry Over</t>
        </r>
        <r>
          <rPr>
            <b/>
            <i/>
            <sz val="9"/>
            <color indexed="81"/>
            <rFont val="Tahoma"/>
            <family val="2"/>
          </rPr>
          <t xml:space="preserve">
</t>
        </r>
        <r>
          <rPr>
            <sz val="9"/>
            <color indexed="81"/>
            <rFont val="Tahoma"/>
            <family val="2"/>
          </rPr>
          <t xml:space="preserve">We have assumed a "week 0" carry over to be 20 for week 1 'Total - In Hand Units' value. 
</t>
        </r>
      </text>
    </comment>
    <comment ref="B27" authorId="0" shapeId="0">
      <text>
        <r>
          <rPr>
            <b/>
            <i/>
            <sz val="9"/>
            <color indexed="81"/>
            <rFont val="Tahoma"/>
            <family val="2"/>
          </rPr>
          <t xml:space="preserve">See 'Calculations' Tab - </t>
        </r>
        <r>
          <rPr>
            <b/>
            <i/>
            <u/>
            <sz val="9"/>
            <color indexed="81"/>
            <rFont val="Tahoma"/>
            <family val="2"/>
          </rPr>
          <t xml:space="preserve">Seasonal Monthly Demand -&gt; Monthly Rollup
</t>
        </r>
        <r>
          <rPr>
            <sz val="9"/>
            <color indexed="81"/>
            <rFont val="Tahoma"/>
            <family val="2"/>
          </rPr>
          <t xml:space="preserve">This value is the weight placed on the budget allocated to the months in the 1st quarter (Jan-Mar). Increasing this value would allocate more budget to the 1st quarter than the other months. 
</t>
        </r>
        <r>
          <rPr>
            <b/>
            <i/>
            <sz val="9"/>
            <color indexed="10"/>
            <rFont val="Tahoma"/>
            <family val="2"/>
          </rPr>
          <t>***Note:</t>
        </r>
        <r>
          <rPr>
            <sz val="9"/>
            <color indexed="81"/>
            <rFont val="Tahoma"/>
            <family val="2"/>
          </rPr>
          <t xml:space="preserve"> </t>
        </r>
        <r>
          <rPr>
            <i/>
            <sz val="9"/>
            <color indexed="81"/>
            <rFont val="Tahoma"/>
            <family val="2"/>
          </rPr>
          <t>Select desired factor for increment for 1st quarter budget allocation from the drop down box as this is adjustable.</t>
        </r>
      </text>
    </comment>
  </commentList>
</comments>
</file>

<file path=xl/sharedStrings.xml><?xml version="1.0" encoding="utf-8"?>
<sst xmlns="http://schemas.openxmlformats.org/spreadsheetml/2006/main" count="996" uniqueCount="448">
  <si>
    <t>Annual Budget</t>
  </si>
  <si>
    <t>Demand</t>
  </si>
  <si>
    <t>Mean</t>
  </si>
  <si>
    <t>Demand Distribution:</t>
  </si>
  <si>
    <t>Min</t>
  </si>
  <si>
    <t>Max</t>
  </si>
  <si>
    <t>Lead Surface Time:</t>
  </si>
  <si>
    <t>Africa (East)</t>
  </si>
  <si>
    <t>Kenya</t>
  </si>
  <si>
    <t>Week #</t>
  </si>
  <si>
    <t>Previous Carry Over</t>
  </si>
  <si>
    <t>Incoming Shippment</t>
  </si>
  <si>
    <t>Total - In hand Units</t>
  </si>
  <si>
    <t>Back Orders</t>
  </si>
  <si>
    <t>Demand (stochastic)</t>
  </si>
  <si>
    <t>Total Demand</t>
  </si>
  <si>
    <t>Emergency Orders</t>
  </si>
  <si>
    <t>Normal Orders</t>
  </si>
  <si>
    <t>Unfulfilled Demand</t>
  </si>
  <si>
    <t>Transportation Cost</t>
  </si>
  <si>
    <t>Holding Cost</t>
  </si>
  <si>
    <t>Emergency Cost</t>
  </si>
  <si>
    <t>Costs</t>
  </si>
  <si>
    <t>Normal Order Costs</t>
  </si>
  <si>
    <t>Total Cost</t>
  </si>
  <si>
    <t>Total Amount in Hand</t>
  </si>
  <si>
    <t>RUTF - Units</t>
  </si>
  <si>
    <t>Orders</t>
  </si>
  <si>
    <t>Costs:</t>
  </si>
  <si>
    <t>Transportation Cost:</t>
  </si>
  <si>
    <t>Surface Cost</t>
  </si>
  <si>
    <t>Air Cost</t>
  </si>
  <si>
    <t>(per week)</t>
  </si>
  <si>
    <t>(in MT)</t>
  </si>
  <si>
    <t>QC Check</t>
  </si>
  <si>
    <t>(per MT)</t>
  </si>
  <si>
    <t>RUTF Cost (per MT):</t>
  </si>
  <si>
    <t>Holding Cost (per MT):</t>
  </si>
  <si>
    <t>(assumed)</t>
  </si>
  <si>
    <t>Disbursment</t>
  </si>
  <si>
    <t>Month1</t>
  </si>
  <si>
    <t>Month2</t>
  </si>
  <si>
    <t>Month3</t>
  </si>
  <si>
    <t>Month4</t>
  </si>
  <si>
    <t>Month5</t>
  </si>
  <si>
    <t>Month6</t>
  </si>
  <si>
    <t>Month7</t>
  </si>
  <si>
    <t>Month8</t>
  </si>
  <si>
    <t>Month9</t>
  </si>
  <si>
    <t>Month10</t>
  </si>
  <si>
    <t>Month11</t>
  </si>
  <si>
    <t>Month12</t>
  </si>
  <si>
    <t>W0 Week Carry Over:</t>
  </si>
  <si>
    <t>Week Normal Order Arrives</t>
  </si>
  <si>
    <t>Leftovers</t>
  </si>
  <si>
    <t>Decision Variables:</t>
  </si>
  <si>
    <t>"S"</t>
  </si>
  <si>
    <t>Performance Measures:</t>
  </si>
  <si>
    <t>Annual Cost:</t>
  </si>
  <si>
    <t>Normal Demand Satisfied (weekly)</t>
  </si>
  <si>
    <t>Annual demand satisfied on time:</t>
  </si>
  <si>
    <t>Fraction of weeks of budget shortfall:</t>
  </si>
  <si>
    <t>Shortfall Amont</t>
  </si>
  <si>
    <t>Average shortfall amount:</t>
  </si>
  <si>
    <t>Fraction of normally satisfied demand</t>
  </si>
  <si>
    <t>Annual Cost/ Annual Demand Satisfied on time</t>
  </si>
  <si>
    <t>Air transport orders:</t>
  </si>
  <si>
    <t>Forecasting Annual Demand</t>
  </si>
  <si>
    <t>Africa (East) - moving average</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</si>
  <si>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</si>
  <si>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</si>
  <si>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</si>
  <si>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</si>
  <si>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</si>
  <si>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</si>
  <si>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</si>
  <si>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</si>
  <si>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</si>
  <si>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</si>
  <si>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</si>
  <si>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</si>
  <si>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</si>
  <si>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</si>
  <si>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</si>
  <si>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</si>
  <si>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</si>
  <si>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</si>
  <si>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</si>
  <si>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</si>
  <si>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</si>
  <si>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</si>
  <si>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RESIDUAL OUTPUT</t>
  </si>
  <si>
    <t>Observation</t>
  </si>
  <si>
    <t>Residuals</t>
  </si>
  <si>
    <t>Year</t>
  </si>
  <si>
    <t>Regression - Africa East</t>
  </si>
  <si>
    <t>Kenya Extrapolated</t>
  </si>
  <si>
    <t>Year^3</t>
  </si>
  <si>
    <t>Predicted Y</t>
  </si>
  <si>
    <t>Slope - Africa</t>
  </si>
  <si>
    <t>Year^2</t>
  </si>
  <si>
    <t>UNICEF RUTF - SUPPLY CHAIN</t>
  </si>
  <si>
    <t>SD as a % of mean</t>
  </si>
  <si>
    <t>SD_percentage</t>
  </si>
  <si>
    <t>Seasonal Monthly Demand</t>
  </si>
  <si>
    <t>Jan</t>
  </si>
  <si>
    <t>Feb</t>
  </si>
  <si>
    <t>Mar</t>
  </si>
  <si>
    <t>Apr</t>
  </si>
  <si>
    <t>May</t>
  </si>
  <si>
    <t>Jun</t>
  </si>
  <si>
    <t>Jul</t>
  </si>
  <si>
    <t>Aug</t>
  </si>
  <si>
    <t>Sep</t>
  </si>
  <si>
    <t>Oct</t>
  </si>
  <si>
    <t>Nov</t>
  </si>
  <si>
    <t>Dec</t>
  </si>
  <si>
    <t>Increment Index</t>
  </si>
  <si>
    <t>Base Point</t>
  </si>
  <si>
    <t>Base Year Demand</t>
  </si>
  <si>
    <t>Northern</t>
  </si>
  <si>
    <t>Western</t>
  </si>
  <si>
    <t>Central</t>
  </si>
  <si>
    <t>Southeast and costal</t>
  </si>
  <si>
    <t>Month</t>
  </si>
  <si>
    <t>Sum of Wt</t>
  </si>
  <si>
    <t>Monthly Rollup</t>
  </si>
  <si>
    <t>Relative %</t>
  </si>
  <si>
    <t>Forecasting Annual Budget</t>
  </si>
  <si>
    <t>Price per MT</t>
  </si>
  <si>
    <t>Actual Price</t>
  </si>
  <si>
    <t>Averaged Price</t>
  </si>
  <si>
    <t>Expenditure</t>
  </si>
  <si>
    <t>Predicted</t>
  </si>
  <si>
    <t>Predicted = (79549.405) + (-37.5)*[Year]</t>
  </si>
  <si>
    <t>Demand Allocated</t>
  </si>
  <si>
    <t>Total Initial Cash at Hand</t>
  </si>
  <si>
    <t>Weekly disbursed fund</t>
  </si>
  <si>
    <t>Weekly Demand Calculation</t>
  </si>
  <si>
    <t>Weeks</t>
  </si>
  <si>
    <t>Weekly Demand</t>
  </si>
  <si>
    <t>SD Demand</t>
  </si>
  <si>
    <t>Risk Means</t>
  </si>
  <si>
    <t>UNUSED</t>
  </si>
  <si>
    <t>Method + #Operators(Legacy)</t>
  </si>
  <si>
    <t>Mutation Rate (Legacy)</t>
  </si>
  <si>
    <t>Crossover Rate (Legacy)</t>
  </si>
  <si>
    <t>Description</t>
  </si>
  <si>
    <t># Time Blocks/All Groups Must Be Present</t>
  </si>
  <si>
    <t>Constraint Range</t>
  </si>
  <si>
    <t>#Ranges</t>
  </si>
  <si>
    <t>Adj. Range</t>
  </si>
  <si>
    <t>Min Val or Range</t>
  </si>
  <si>
    <t>Max Val Or Range</t>
  </si>
  <si>
    <t>Flags</t>
  </si>
  <si>
    <t>Type (Hard/Soft)</t>
  </si>
  <si>
    <t>Entry Mode</t>
  </si>
  <si>
    <t>Formula</t>
  </si>
  <si>
    <t>Left Val Or Range</t>
  </si>
  <si>
    <t>Left Operator</t>
  </si>
  <si>
    <t>Constrained Cells</t>
  </si>
  <si>
    <t>Right Operator</t>
  </si>
  <si>
    <t>Right Val Or Range</t>
  </si>
  <si>
    <t>Penalty Function</t>
  </si>
  <si>
    <t>RO Eval Time (Iter/Sim)</t>
  </si>
  <si>
    <t>RO Statistic to Constrain</t>
  </si>
  <si>
    <t>RO Statistic Parameter</t>
  </si>
  <si>
    <t>Precision (added 6.0)</t>
  </si>
  <si>
    <t>RO Auto Eval Time (added 6.0)</t>
  </si>
  <si>
    <t>Is Disabled</t>
  </si>
  <si>
    <t>Use for EF</t>
  </si>
  <si>
    <t>EF Settings Have Been Defined</t>
  </si>
  <si>
    <t>EF Location of Constraining Values</t>
  </si>
  <si>
    <t>EF Min Constraining Value</t>
  </si>
  <si>
    <t>EF Max Constraining Value</t>
  </si>
  <si>
    <t>EF # of Constraining Values Between Min and Max</t>
  </si>
  <si>
    <t>EF Range with Constraining Values</t>
  </si>
  <si>
    <t>EF # of Constraining Values Listed</t>
  </si>
  <si>
    <t>Formula Conversion Cell (not used in v5)</t>
  </si>
  <si>
    <t>Number Formatting Cell (introduced in v5)</t>
  </si>
  <si>
    <t>Out Stats</t>
  </si>
  <si>
    <t>Std. Dev.</t>
  </si>
  <si>
    <t>RISKOpt Tag</t>
  </si>
  <si>
    <t># Chromosomes</t>
  </si>
  <si>
    <t># Constraints</t>
  </si>
  <si>
    <t>Compatibility with Old Versions (4 trips pre-v5 versions)</t>
  </si>
  <si>
    <t>Creation Version</t>
  </si>
  <si>
    <t>Required Version</t>
  </si>
  <si>
    <t>Recommended Version</t>
  </si>
  <si>
    <t>Last Modified by Version</t>
  </si>
  <si>
    <t>Genetic Algorithm - Discrete Variable Warning Shown</t>
  </si>
  <si>
    <t>ColorOptimizationCells Called</t>
  </si>
  <si>
    <t>Constraint Solver, number of Latin Hypercube stratifications, for reproducing results with Actual Convergence</t>
  </si>
  <si>
    <t>Constraint Solver, total of adjustable cell values, to only pass number of stratifications if model hasn't changed</t>
  </si>
  <si>
    <t>Goal (Cell, Statistic, Parameter), E1: RO Formula to Optimize</t>
  </si>
  <si>
    <t>Goal (Type, Target Value)</t>
  </si>
  <si>
    <t>VERSION 6.0 SETTINGS</t>
  </si>
  <si>
    <t>Optimization Engine</t>
  </si>
  <si>
    <t>Mutation Rate (becoming a single settings for all adjustable cell groups)</t>
  </si>
  <si>
    <t>Crossover Rate (becoming a single settings for all adjustable cell groups)</t>
  </si>
  <si>
    <t>Genetic Operators (becoming a single settings for all adjustable cell groups)</t>
  </si>
  <si>
    <t>Stopping on Projected Convergence (added in version 6; other simulation runtime settings got moved to @RISK)</t>
  </si>
  <si>
    <t>Population Size</t>
  </si>
  <si>
    <t>Seed (Is Auto, Value)</t>
  </si>
  <si>
    <t>Same Seed Each Simulation (this was used in RISKOptimizer version 5 and earlier)</t>
  </si>
  <si>
    <t>Sampling Type (this was used in RISKOptimizer version 5 and earlier)</t>
  </si>
  <si>
    <t>Stop on Errors (before v5: Pause on Errors)</t>
  </si>
  <si>
    <t>Trial Count Stopping (enabled, trial count)</t>
  </si>
  <si>
    <t>Formula Stopping (enabled, formula)</t>
  </si>
  <si>
    <t>Timespan Stopping (enabled, trial count)</t>
  </si>
  <si>
    <t>Progress Stopping (enabled, trial count, max % change, change is percent)</t>
  </si>
  <si>
    <t>EF Stopping Conditions</t>
  </si>
  <si>
    <t>EF Stop on Trials</t>
  </si>
  <si>
    <t>EF Trial Count</t>
  </si>
  <si>
    <t>EF Stop on Time</t>
  </si>
  <si>
    <t>EF Time Duration</t>
  </si>
  <si>
    <t>EF Time Unit</t>
  </si>
  <si>
    <t>EF Stop on Progress</t>
  </si>
  <si>
    <t>EF Trials (Progress)</t>
  </si>
  <si>
    <t>EF Max. Change (Progress)</t>
  </si>
  <si>
    <t>EF Max. Change is Percent (Progress)</t>
  </si>
  <si>
    <t>Sim. Stopping Mode, Tolerance (legacy settings used in v5 and earlier)</t>
  </si>
  <si>
    <t>#Iterations - Sim Stopping (legacy setting used in v5 and earlier))</t>
  </si>
  <si>
    <t>Keep Trial-by-Trial Log (if cell has anything other than False consider True, since Evolver 4 didn't have this setting); this setting no longer used staring with version 6</t>
  </si>
  <si>
    <t>Minimize Excel on Startup</t>
  </si>
  <si>
    <t>Show Excel Recalcs (replaces "Update Display" used before v5)</t>
  </si>
  <si>
    <t>Ev4/RO1: Graph Progress</t>
  </si>
  <si>
    <t>Ev4/RO1: Update Display (replaced by Show Excel Recalcs in v5)</t>
  </si>
  <si>
    <t>MACROS</t>
  </si>
  <si>
    <t>Start (enabled, macro)</t>
  </si>
  <si>
    <t>Before Recalc (enabled, macro), starting with v6 RISKOptimizer uses corresponding @RISK macro</t>
  </si>
  <si>
    <t>After Recalc (enabled, macro), starting with v6 RISKOptimizer uses corresponding @RISK macro</t>
  </si>
  <si>
    <t>After Storage (enabled, macro)</t>
  </si>
  <si>
    <t>Finish (enabled, macro)</t>
  </si>
  <si>
    <t>Macro Before Simulation (enabled, macro), starting with v6, this is legacy setting</t>
  </si>
  <si>
    <t>Macro After Simulation (enabled, macro), starting with v6, this is legacy setting</t>
  </si>
  <si>
    <t>EFFICIENT FRONTIER</t>
  </si>
  <si>
    <t>Analysis Type (Standard vs. Efficient Frontier)</t>
  </si>
  <si>
    <t>EF Item to Constrain</t>
  </si>
  <si>
    <t>EF Constraint Minimum</t>
  </si>
  <si>
    <t>EF Constraint Maximum</t>
  </si>
  <si>
    <t>EF Formula for Dtools</t>
  </si>
  <si>
    <t>1,1,1,1,1,1,1,1,1,1,1</t>
  </si>
  <si>
    <t>7.0.0</t>
  </si>
  <si>
    <t>1.0.0</t>
  </si>
  <si>
    <t>DEFAULT PARENT SELECTION</t>
  </si>
  <si>
    <t>DEFAULT MUTATION</t>
  </si>
  <si>
    <t>DEFAULT CROSSOVER</t>
  </si>
  <si>
    <t>DEFAULT BACKTRACK</t>
  </si>
  <si>
    <t>ARITHMETIC CROSSOVER</t>
  </si>
  <si>
    <t>HEURISTIC CROSSOVER</t>
  </si>
  <si>
    <t>CAUCHY MUTATION</t>
  </si>
  <si>
    <t>BOUNDARY MUTATION</t>
  </si>
  <si>
    <t>NON-UNIFORM MUTATION</t>
  </si>
  <si>
    <t>LINEAR</t>
  </si>
  <si>
    <t>LOCAL SEARCH</t>
  </si>
  <si>
    <t>RECIPE_x0001_11</t>
  </si>
  <si>
    <t/>
  </si>
  <si>
    <t>True,False,False</t>
  </si>
  <si>
    <t>Calculations for the Performance Measures</t>
  </si>
  <si>
    <t>% Disbursment (by month):</t>
  </si>
  <si>
    <t>Sensitivity based on "Annual Cost" Optimization</t>
  </si>
  <si>
    <t>Increase initial budget received :</t>
  </si>
  <si>
    <t>Factor for increment:</t>
  </si>
  <si>
    <t>Budget_Multiple</t>
  </si>
  <si>
    <t xml:space="preserve">senseTotal: </t>
  </si>
  <si>
    <t>.</t>
  </si>
  <si>
    <t>selectionIndex</t>
  </si>
  <si>
    <t>formulaIndex</t>
  </si>
  <si>
    <t>cellAddress</t>
  </si>
  <si>
    <t>rangeAddress</t>
  </si>
  <si>
    <t>bookName</t>
  </si>
  <si>
    <t>sheetName</t>
  </si>
  <si>
    <t>ioIndex</t>
  </si>
  <si>
    <t>checkSelected</t>
  </si>
  <si>
    <t>baseValue</t>
  </si>
  <si>
    <t>useCellBase</t>
  </si>
  <si>
    <t>minPercent</t>
  </si>
  <si>
    <t>maxPercent</t>
  </si>
  <si>
    <t>minValue</t>
  </si>
  <si>
    <t>maxValue</t>
  </si>
  <si>
    <t>numIntervals</t>
  </si>
  <si>
    <t>intIndex</t>
  </si>
  <si>
    <t>varyWhenStepping</t>
  </si>
  <si>
    <t>intervalMode</t>
  </si>
  <si>
    <t>tableRange</t>
  </si>
  <si>
    <t>analysisString</t>
  </si>
  <si>
    <t>isInput</t>
  </si>
  <si>
    <t>groupIndex</t>
  </si>
  <si>
    <t>groupCount</t>
  </si>
  <si>
    <t>1</t>
  </si>
  <si>
    <t>5</t>
  </si>
  <si>
    <t>4.57894736842105</t>
  </si>
  <si>
    <t>4.78947368421053</t>
  </si>
  <si>
    <t>Value: 4.58</t>
  </si>
  <si>
    <t>Value: 4.79</t>
  </si>
  <si>
    <t>Value: 5.00</t>
  </si>
  <si>
    <t>4</t>
  </si>
  <si>
    <t>3.25</t>
  </si>
  <si>
    <t>Value: 3.25</t>
  </si>
  <si>
    <t>Value: 4.00</t>
  </si>
  <si>
    <t>Inputs</t>
  </si>
  <si>
    <t>3.5</t>
  </si>
  <si>
    <t>3.75</t>
  </si>
  <si>
    <t>4.25</t>
  </si>
  <si>
    <t>4.5</t>
  </si>
  <si>
    <t>4.75</t>
  </si>
  <si>
    <t>Value: 3.50</t>
  </si>
  <si>
    <t>Value: 3.75</t>
  </si>
  <si>
    <t>Value: 4.25</t>
  </si>
  <si>
    <t>Value: 4.50</t>
  </si>
  <si>
    <t>Value: 4.75</t>
  </si>
  <si>
    <t>Sensitivity Analysis - Budget Increment in the Initial Quarter</t>
  </si>
  <si>
    <t>Base +10.00%</t>
  </si>
  <si>
    <t>Base +15.00%</t>
  </si>
  <si>
    <t>Base +20.00%</t>
  </si>
  <si>
    <t>Base +25.00%</t>
  </si>
  <si>
    <t>Base +30.00%</t>
  </si>
  <si>
    <t>Base +35.00%</t>
  </si>
  <si>
    <t>Base +40.00%</t>
  </si>
  <si>
    <t>0%</t>
  </si>
  <si>
    <t>0</t>
  </si>
  <si>
    <t>Base +0.00%</t>
  </si>
  <si>
    <t>Base +5.00%</t>
  </si>
  <si>
    <t>Value</t>
  </si>
  <si>
    <t>Sensitivity Analysis - Increment in Annual Budget</t>
  </si>
  <si>
    <t>Sensitivity Analysis - Surface Order Lead Time</t>
  </si>
  <si>
    <t>6</t>
  </si>
  <si>
    <t xml:space="preserve">Base + Percent: -40.00% to 0.00% </t>
  </si>
  <si>
    <t>-0.4</t>
  </si>
  <si>
    <t>-0.35</t>
  </si>
  <si>
    <t>-0.3</t>
  </si>
  <si>
    <t>-0.25</t>
  </si>
  <si>
    <t>-0.2</t>
  </si>
  <si>
    <t>-0.15</t>
  </si>
  <si>
    <t>-0.1</t>
  </si>
  <si>
    <t>-0.05</t>
  </si>
  <si>
    <t>5.7</t>
  </si>
  <si>
    <t>Base -40.00%</t>
  </si>
  <si>
    <t>Base -35.00%</t>
  </si>
  <si>
    <t>Base -30.00%</t>
  </si>
  <si>
    <t>Base -25.00%</t>
  </si>
  <si>
    <t>Base -20.00%</t>
  </si>
  <si>
    <t>Base -15.00%</t>
  </si>
  <si>
    <t>Base -10.00%</t>
  </si>
  <si>
    <t>Base -5.00%</t>
  </si>
  <si>
    <t>(per week) / Mean</t>
  </si>
  <si>
    <t>11</t>
  </si>
  <si>
    <t>6.6</t>
  </si>
  <si>
    <t>7.15</t>
  </si>
  <si>
    <t>7.7</t>
  </si>
  <si>
    <t>8.25</t>
  </si>
  <si>
    <t>8.8</t>
  </si>
  <si>
    <t>9.35</t>
  </si>
  <si>
    <t>9.9</t>
  </si>
  <si>
    <t>10.45</t>
  </si>
  <si>
    <t>(per week) / Max</t>
  </si>
  <si>
    <t>15</t>
  </si>
  <si>
    <t>9</t>
  </si>
  <si>
    <t>9.75</t>
  </si>
  <si>
    <t>10.5</t>
  </si>
  <si>
    <t>11.25</t>
  </si>
  <si>
    <t>12</t>
  </si>
  <si>
    <t>12.75</t>
  </si>
  <si>
    <t>13.5</t>
  </si>
  <si>
    <t>14.25</t>
  </si>
  <si>
    <t>Inputs'!D14</t>
  </si>
  <si>
    <t>-40.00%</t>
  </si>
  <si>
    <t>Inputs'!E14</t>
  </si>
  <si>
    <t>Reduce Surface Lead time:</t>
  </si>
  <si>
    <t>LeadTimeFactor</t>
  </si>
  <si>
    <t>-30%</t>
  </si>
  <si>
    <t xml:space="preserve">Base + Percent: -30.00% to 0.00% </t>
  </si>
  <si>
    <t>0.7</t>
  </si>
  <si>
    <t>0.75</t>
  </si>
  <si>
    <t>0.8</t>
  </si>
  <si>
    <t>0.85</t>
  </si>
  <si>
    <t>0.9</t>
  </si>
  <si>
    <t>0.95</t>
  </si>
  <si>
    <t>Sensitivity Analysis - Surface Order Lead Time Variance</t>
  </si>
  <si>
    <t>Overall Factor for Reduction:</t>
  </si>
  <si>
    <t>Factor for Reduction (Var):</t>
  </si>
  <si>
    <t>Inputs'!I15</t>
  </si>
  <si>
    <t>Factor for Reduction (Var): / Month7</t>
  </si>
  <si>
    <t>Sensitivity Analysis - Uncertainity in Demand</t>
  </si>
  <si>
    <t>Standard Deviation in demand as % of mean</t>
  </si>
  <si>
    <t>Sensitivity Analysis - Reduction in Surface Transportation Cost</t>
  </si>
  <si>
    <t>Sensitivity Analysis - Reduction in Air Transportation Cost</t>
  </si>
  <si>
    <t>Inputs to the Model</t>
  </si>
  <si>
    <t>Calculations for the Model</t>
  </si>
  <si>
    <t>Working Model</t>
  </si>
  <si>
    <t>Sensitivity Analysis for all performance measures</t>
  </si>
  <si>
    <t>Sensitivity based on "Annual Demand Satisfied on Time" Optimization</t>
  </si>
  <si>
    <t>Sensitivity based on "Fraction of Weeks of Budget Shortfall" Optimization</t>
  </si>
  <si>
    <t>Base +2.00%</t>
  </si>
  <si>
    <t>Base +2.50%</t>
  </si>
  <si>
    <t>Base +3.00%</t>
  </si>
  <si>
    <t>Base +3.50%</t>
  </si>
  <si>
    <t>Base +4.00%</t>
  </si>
  <si>
    <t>Base +4.50%</t>
  </si>
  <si>
    <t>Sensitivity based on "Average Shortfall Amount" Optimization</t>
  </si>
  <si>
    <t>Analysis</t>
  </si>
  <si>
    <t>Value: 0.02</t>
  </si>
  <si>
    <t>Value: 0.03</t>
  </si>
  <si>
    <t>Value: 0.04</t>
  </si>
  <si>
    <t>Value: 0.05</t>
  </si>
  <si>
    <t>Base -26.25%</t>
  </si>
  <si>
    <t>Base -22.50%</t>
  </si>
  <si>
    <t>Base -18.75%</t>
  </si>
  <si>
    <t>Base -11.25%</t>
  </si>
  <si>
    <t>Base -7.50%</t>
  </si>
  <si>
    <t>Value 2.00%</t>
  </si>
  <si>
    <t>Value 2.50%</t>
  </si>
  <si>
    <t>Value 3.00%</t>
  </si>
  <si>
    <t>Value 3.50%</t>
  </si>
  <si>
    <t>Value 4.00%</t>
  </si>
  <si>
    <t>Value 4.50%</t>
  </si>
  <si>
    <t>Value 5.00%</t>
  </si>
  <si>
    <t>Sensitivity based on "% of Air Transportation Orders" Optimization</t>
  </si>
  <si>
    <t>Sensitivity based on "Annual Cost/ Annual Demand Satisfied" Optimization</t>
  </si>
  <si>
    <t>Insights and Recommendations</t>
  </si>
  <si>
    <t>Insights</t>
  </si>
  <si>
    <t>Recommendations</t>
  </si>
  <si>
    <t>Submitted by: Team 4 Cohort A</t>
  </si>
  <si>
    <t xml:space="preserve"> - There is seasonality in demand due to hunger periods (extreme weather conditions during Jan- Apr and Aug-Nov).
 -  Improvments in "Surface Order Lead Time" resulted in improvement in Annual Cost, Fraction of Week Budget Shortfall, Air Transportation Cost and Annual Budget Shortfall.
 - Increasing budget allocation in the first quarter was not helpful in optimizing performance measures.
 - Decreasing "Surface Order Lead Time Variance" resulted in ~6% improvement in "Actual Demand Satisfied on Time".
 - 30% decrease in "Air Transportation Cost" results in the reduction of "Average Shortfall Amount" by $~23,000.
 - Reduction in "Surface Order Lead Time Variance" results in reduction in "Air Transportation Orders"</t>
  </si>
  <si>
    <t xml:space="preserve"> - Seasonal hunger periods should be taken into account while allocating the  distribution of the budget. Also, UNICEF should try to narrow down the pattern in the seasonality and focus on the months when the situation is most severe.
 - UNICEF should primarily focus on improving the "Surface Order Lead Time". This will result in significant improvement in the entire supply chain.
 - Instead of stacking the budget in the initial months, more emphasis should be on seasonal budget allocation.
 -  UNICEF should try to negotiate the Air and Surface transportation costs as the number of shipments per year are huge.</t>
  </si>
  <si>
    <t>190ed7b1ec5bdfbdeb5a0f7ad507e47b_x0007__x0008_ÐÏ_x0011_à¡±_x001A_á_x0007__x0007__x0007__x0007__x0007__x0007__x0007__x0007__x0007__x0007__x0007__x0007__x0007__x0007__x0007__x0007_&gt;_x0007__x0003__x0007_þÿ	_x0007__x0006__x0007__x0007__x0007__x0007__x0007__x0007__x0007__x0007__x0007__x0007__x0007__x000B__x0007__x0007__x0007__x0001__x0007__x0007__x0007__x0007__x0007__x0007__x0007__x0007__x0010__x0007__x0007__x0002__x0007__x0007__x0007__x0001__x0007__x0007__x0007_þÿÿÿ_x0007__x0007__x0007__x0007__x0007__x0007__x0007__x0007_q_x0007__x0007__x0007_ÿ_x0007__x0007__x0007_}_x0001__x0007__x0007_û_x0001__x0007__x0007_y_x0002__x0007__x0007_÷_x0002__x0007__x0007_u_x0003__x0007__x0007_ó_x0003__x0007__x0007__x0004__x0007__x0007__x0007__x0005__x0007__x0007_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ýÿÿÿþÿÿÿþÿÿÿ_x0014__x0001__x0001__x0001__x0005__x0001__x0001__x0001__x0006__x0001__x0001__x0001__x0007__x0001__x0001__x0001__x0008__x0001__x0001__x0001_	_x0001__x0001__x0001__x0002__x0001__x0001__x0001__x000B__x0001__x0001__x0001__x000C__x0001__x0001__x0001__x000D__x0001__x0001__x0001__x000E__x0001__x0001__x0001__x000F__x0001__x0001__x0001__x0010__x0001__x0001__x0001__x0011__x0001__x0001__x0001__x0012__x0001__x0001__x0001__x0013__x0001__x0001__x0001__x0003__x0001__x0001__x0001__x0015__x0001__x0001__x0001__x0016__x0001__x0001__x0001__x0017__x0001__x0001__x0001__x0018__x0001__x0001__x0001__x0019__x0001__x0001__x0001__x001A__x0001__x0001__x0001__x001B__x0001__x0001__x0001__x001C__x0001__x0001__x0001__x001D__x0001__x0001__x0001__x001E__x0001__x0001__x0001__x001F__x0001__x0001__x0001_ _x0001__x0001__x0001_!_x0001__x0001__x0001_"_x0001__x0001__x0001_#_x0001__x0001__x0001_$_x0001__x0001__x0001_%_x0001__x0001__x0001_&amp;_x0001__x0001__x0001_'_x0001__x0001__x0001_(_x0001__x0001__x0001_)_x0001__x0001__x0001_*_x0001__x0001__x0001_+_x0001__x0001__x0001_,_x0001__x0001__x0001_-_x0001__x0001__x0001_._x0001__x0001__x0001_/_x0001__x0001__x0001_0_x0001__x0001__x0001_1_x0001__x0001__x0001_2_x0001__x0001__x0001_3_x0001__x0001__x0001_4_x0001__x0001__x0001_5_x0001__x0001__x0001_6_x0001__x0001__x0001_7_x0001__x0001__x0001_8_x0001__x0001__x0001_9_x0001__x0001__x0001_:_x0001__x0001__x0001_;_x0001__x0001__x0001_&lt;_x0001__x0001__x0001_=_x0001__x0001__x0001__x0001__x0002_&gt;_x0001__x0001__x0001_?_x0001__x0001__x0001_@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_x0001__x0001__x0001_\_x0001__x0001__x0001_]_x0001__x0001__x0001_^_x0001__x0001__x0001___x0001__x0001__x0001_`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r_x0001__x0001__x0001_ýÿÿÿs_x0001__x0001__x0001_t_x0001__x0001__x0001_u_x0001__x0001__x0001_v_x0001__x0001__x0001_w_x0001__x0001__x0001_x_x0001__x0001__x0001_y_x0001__x0001__x0001_z_x0001__x0001__x0001_{_x0001__x0001__x0001_|_x0001__x0001__x0001__x0003__x0004_}_x0003__x0003__x0003_~_x0003__x0003__x0003__x0003__x0003__x0003__x0003__x0003__x0003_R_x0003_o_x0003_o_x0003_t_x0003_ _x0003_E_x0003_n_x0003_t_x0003_r_x0003_y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0005__x0003_ÿÿÿÿÿÿÿÿ_x0001__x0003__x0003__x0003__x0003__x0003__x0003__x0003__x0003__x0003__x0003__x0003__x0003__x0003__x0003__x0003__x0003__x0003__x0003__x0003__x0003__x0003__x0003__x0003__x0003__x0003__x0003__x0003__x0003__x0003__x0003__x0003_Ò_x0004_¼oÑ_x0001_þÿÿÿ_x0003__x0003__x0003__x0003__x0003__x0003__x0003__x0003_R_x0003_S_x0003_K_x0003_L_x0003_I_x0003_B_x0003_ _x0003_D_x0003_a_x0003_t_x0003_a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0002__x0001_ÿÿÿÿÿÿÿÿÿÿÿÿ_x0003__x0003__x0003__x0003__x0003__x0003__x0003__x0003__x0003__x0003__x0003__x0003__x0003__x0003__x0003__x0003__x0003__x0003__x0003__x0003__x0003__x0003__x0003__x0003__x0003__x0003__x0003__x0003__x0001__x0002__x0001__x0001__x0001__x0001__x0001__x0001__x0001__x0001__x0004__x0001__x0001__x0001__x0011_ù	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0002__x0004_ÿÿÿÿÿÿÿÿÿÿÿÿÿÿÿÿÿÿÿÿÿÿÿÿÿÿÿÿÿÿÿÿ7rÁ_x001B_2*@~vðy¾S&amp;@=_x000F__x0012__x0008_F_x001D_@®ÀòÏJ(@8èl_x0003_Ã[#@·'ùR%@;_x0011_´|Ò_x001A_@¢­¢m_x0008_º#@Æ­ªâ(@&gt;Äc÷rÙ"@!0éèÓ'@7Çîn_x001B_,@øRS_x001C_"(@aJ]zµJ,@ß_x0007_AOÑo#@î\Ð&amp;,$@Y¤Æu_x0001_Ü#@¹,hÓ#@nQ[!@­_x0007__x001A_j*@²1EÎßÛ!@:Ãª­à&lt;#@nÖ_x001E_û=$@ÇÃ3_x001B_]%@r_x0010_R:È'@_x000B_=è"g)%@Ð#ÔlÀù%@8ß;_x0001__x0004__x0015_#@%2¿s_x0002_B!@êÙ¤VÄ#@Î8c³("@°fú&amp;l*@:mMb§!@|Äb¶%'@Pq_x0012_.AP)@jR?Ë[H'@_x0007__x0014_kúé_x001E_@Þñ_x000F_êãç_x0019_@nÿ¬s÷)@ÌBßQ!@_x0004__x0004_Æ_x0012_Jª%@w7ÿÂ!ñ!@*q¨4ýZ$@¬´p:&amp;@_x0019_ðïd*@´øÜ{µs%@_x0018_ÇªH @Á_û|&lt;"@V'Ýïh(@¾¯M_x0016_2 _x001D_@ÊðSµÄL'@à¦!NµÉ_x001D_@¯zkõ_x0003_%@r|=nÌ_x0015_"@`­ß_x0016_)&amp;@^»Æ3°'@ÂSz[l."@_x0007_È,¾O!@"6Ô_x0001_«#@_x0004__x0005_Ôt_x0010_¾Ñ"@±áäw#@_x0012_×ÐrÕU#@¤¡_x001F_L¬'@._x000C__x000F__x0007_'@_x0001__x0004__x0004_×ÙÎVàÙÎV_x0001__x0004__x0004__x0004__x0001__x0004__x0004__x0004_è_x0003__x0004__x0004_è_x0003__x0004__x0004_è_x0003__x0004__x0004__x0003__x0004__x0004__x0004__x0002__x0004__x0004__x0004_@_x0004__x0004__x0004__x0004__x0004__x0004__x0004_@_x0004__x0004__x0004__x0007__x0004__x0004__x0004_ÒT_x0001__x0004__x0004__x0004__x0007__x0004__x0004__x0004__x0004__x0004__x0004__x0004__x0001_tâZ_x0001_x*@à@¨_x0019_@«uØERÞ'@D*8_x0008_Iø%@_x000C_l[Çp'@FÃª	§(@_x0003__x001D_%@ª/Oðd @ôúÎe_x001D_@ó¹Ew(R"@_x0018_6Yü_x000F_8 @|ö_x001D_êx÷&amp;@&amp;_x0018_+pæà'@îåitå#@NÌ±NÍ"@êjý%@[úß]¨!@^|M_x0001__x0003_F®+@°¹}_x000C_r_x000D_)@Î¢¢_x001A_j&amp;@R_x0015_øDËO!@¨((YL"@Â¿_x000F_Z_x001C_+@~_x0015__x0011_¤{é%@Ê-NjÜ%@Ìa&lt;_x001B_]%@,_x0003_å_x000B_¿è$@9drÙ%"@F__x0002_HXÎ_x001F_@wS6*+Æ&amp;@ _x0003_J38&amp;@öcÍÀ'@ û9w_x001A_@n8ìm)@Â5¿À_x0010_·%@¡ÿ	ª÷ @ÎJ_x0006_+@_x0010_2µHÿ~$@1\_x000D_Ùù#@&lt;¥Ñ_x000D_Ö_x001F_@_x001E_õ£è×&amp;@¼¼w;¼É&amp;@ Ò¨àóë_x001F_@Á'Z¾)@òh÷ó¨¿_x001D_@¼þC^!@ãx6	^&amp;@Þ(ñ_x0016_¾$@x¤_x001D_aÁ_x0004__x001D_@_x0005__x0006_Ür¹_x000D_'@¢_x0019_}%@	3_x001E_ïºZ!@v_x0001_cãy @9Fé_x001A_á"@¨æ×ËzY!@§_x0012_6Y"@U_x000D_Òµ_x0016_&amp;@ÚQ¹-rR%@Å_x0007_×9u)@Â­­{_x0004_Á&amp;@oAÛf_x0019_@·Ò²gÒ%@e_x000B_d½O@!@µ-ÿ_x0018_"@VZMÉRy$@Òî¶_x001E__x0005_S'@òQ@ÃTe'@xsdd"@ÞD_x001F_o÷'@åo_x0011_äºµ_x001F_@qàl_x001D__x001B_¸&amp;@_x0006_£ýðt.'@Õ_x0002_¤Á÷#@dÇH*'Ì"@_x0003_ú&gt;«¼&amp;@é5&gt;¶S&amp;@ÊÐ¢mJ%@?0¤_x0014_^2&amp;@*\,ì_x0016_0)@_x0012__x001C_Ûït$@¼_x0016_Ô_x0001__x0003_yÃ$@Ý_x001D_è$s"@ÚþÈs­Â+@¥qiAd(_x001D_@Æi¥#@ºF]¥ÿó"@;*ÊÌ,@Ì ÝøVk+@´Äè×3_x001F_ @G_x0003_b_x0011_W_x0003_ @¢&amp;fßUÌ*@lYÈj®z)@n¤±e*Î&amp;@HàP_x0015__x0012_k%@à0UÅ&amp;@L£¢&amp;å_x001A_@ä²È!c(@¹FÒ\¬Ã,@_x0004__x001C_Üºhm#@4»_x0002_òÒ"@ÞýEñ¨_x0001_#@ºMÕ]l$@ÿpIJ?'@âKãµå"@þ¶_x0001_þ3o"@þ-_x0002__x0003_¦Ã#@Ð{½!_x001E_@4_x001B_ô{]_x001C_@Th@u&amp;@_x0008_WÝÒÛ_x0015_#@l&amp;ÎaQa'@ërÏ_x000F__x001F_@_x0003__x0004_î_x0013_nYZ_x0016_ @ÖQhh+(@ºaª5_x000D_ì&amp;@_x001B_Ût%&gt;Ô&amp;@#_x0019_´Ï¥%@ëK'õëÍ(@}_x001C_k¤_x0014_1!@_x001C_ÞyqF$@#Æ/XI´(@·z_x001E_@.'Ó*¿½'@ØíK´©%@ÅÿWÊLA_x001D_@_x001E__x001C_u\l'@ü+_x001D_PÎ_x000D__x001F_@_x000B__x0012__x001B_þÈ -@ò)Uy3#@Gã¥Ì¿&amp;@ø_x001B_õ½%@­6 x_x0006_&amp;@¤a2Ñ¥¡*@HmE?_x0015_$@üú£_4'@_x0002_[_x0001__x0015_lõ%@F~PKã+@_x0012_Ö®¡Q&amp;@6¶Ä,z)&amp;@¶&gt;ôÆ×À$@z»0?|'@Ì	þº3#@Û_x0002_p®í!@_x001E_ÅU»_x0002__x0005_õC%@ÎFq»ó6_x001C_@_x000B_£V»_x001A_!@ísXvg&amp;@_x0005_è8Â%@_x0013_e_x0006_%÷ê$@zxó_x0013_A!@bEò·á&lt;&amp;@Ñ_x0003__x001A_1EÆ%@Î¨t*¯_x001D_@cB(5úÏ(@ú`]Ã¿d%@å7ùi$@_x0001__x001F_éut-@Ø_x001D_#h%@õóê	J#@òt­_x0005_H]_x001E_@Ç_x001A_­²ýÕ(@_¿Øah,_x001D_@×ß_x000D__x0001__x0004_&amp;@8»ÖE§&amp;@¶Ê8¥-è&amp;@~û$T_´#@²Ó"_x001C_Þ(@3_¶¿_x0003_"@_x0003_æ¥)@"xÍ©{$@)	!ÇÑ @Àyì­A"&amp;@Sÿò	ÅD%@¼_x000C__x0007_|Ï_x0003_(@$Ùµo_x001B_Ú'@_x0003__x0004_è7ûÕ?"@¢+¡!r£+@áøL@À%@|÷0ìù9%@%_x001B_$@Ø¡KR_x001E_¢#@;£÷-&amp;@¡wZ_x000D_³$@_x0002_^Í_x001D_ @ìAèsMÈ$@o6pAO/"@ÄXÖ¦_x0014_®#@Mª_x0001_îq#@*ôKµX@_x001C_@_x001C_a2L£(@_x0007_îú@L(&amp;@_x0003__x0010_Ö¬'@¾ºç+%@èE&amp;{&amp;@ºÆ_x001C_¸¦_x001F_@4g"¥"@ÚÊÆI(@U _x0004_¼'@V	Dñà|#@_x000E__x0008_¶ï~q)@f_x0018_âE¶ç)@_x0006__x0002__x001C_î³_x0011_!@PiþÍ9!@zäO»Ö©#@4ømIRÝ#@Ø?ùI @ªâë_x0001__x0002_¬!@ª_l_x0010_Hì%@òÂ¬¥_x0004_'@¨_x0018__x001F_Nê_x0018_*@àÛÄ~Ïÿ+@ÍÃ×Ù_x000D__x001E_@}²\ü#@¤h(f%'@Üsn,$@üÍ_x0016_2py(@0GÒ¦0¼$@º÷Âa_x0011_&amp;@_x0010_ímòq%@NïáI"@ ~eW_x0015_$@úiþÊ* @r_x001C_/Õ-_x0016_*@_x0008_R_x0008_«îÙ"@Ä\zJ&amp;$@¼%_x000B_sñï'@&lt;	ÝEå-#@ +1_x0016_½@%@5_x0007__x001D_O_x001B_@(Î]-6!@Ô«pbq_x000E_*@EÖ-äö'@ÇÜlW_x0005_5"@¥ª[V]'@_x0002__x0004_Bìw1%@&amp;Z-`)C'@IÝë ×$@ä¬_x000F_äÎ!@_x0001__x0003_Æ&lt;O_x0008_®)@vª[¹÷,)@Ò¤M_x001C_KP @TË1«tì'@áõÏµ=*@ôÿ_x0016__x0014__x0016_'@é"iøÈ_x0006_'@t;_x0002_«_x0005_%@ùjÿÜ_x0003_(@_x001E_ÚTjm&amp;@r-FÓ_x0011__x001A_#@Á_x001A_^_x001B_Ð&amp;@éÕ1_x0003_-!@Æ®ÀËí_x001D_@P%_x001B_t76'@y,_x0016_Ë_?#@â_x0007_!&lt;_x0003_!@m"´§1 @·óâ'Ç#@¦áãÉX'@HàÓ?ü)@ÿãý_x0005_eä_x001F_@¹³.9_x000F_ò_x001D_@zpüÀe+%@kÆ10F&amp;@_x0017_kàÔÊ_x001E_@Y_x0004_(&amp;³)@_x000E_Òæõó''@§Õ1eµ$@ô=Õ_x000E_Iæ'@&lt;_x001D_mYB)@&amp;º_x0012_D_x0001__x0003_Ô2%@î+_x0012_#8H)@vÔ_x0008_Ñ_x001C_'@8ºÆ Ü_x0018_$@ô&amp;¦c*@4ÄÓÞw&amp;@âRæýô&gt;&amp;@N_x001A_¼õ-º_x001E_@.%+?_x0012_|%@ëP]Öo¢"@_x0013__UG_x0007_)@s£q&lt;)@ÒZ_x0002_ô9M(@4{+à¦'@_x000C__x001D_]#@¸ÃHYl0*@[]²×,@fÝIJ_x0018_%@$yÛÎ_x0014_'@Þw4_x000E_Kò%@s_x0014_L_x0016_^¹#@@z®_x0001_z_x0015_(@`ú=_x001F_¸$@Þÿ_x0011_Ù_x001E_@¾u¾k	"@WL¤õ@y)@*,µ9_x0007_%_x001F_@z'ù&amp;,à @×S&gt;_x0001_²	_x0019_@²»Vô%@t?^X\·#@_x0006_Ç®_x0005_º"@_x0001__x0004_Ö«=öxK,@­_x0015_½_x0016_`)@_x0008_Ác_x0002_Ø3(@0p_x001F__x0016_Z&amp;@&gt;_x001E_¡ì_	!@¾Î¢N_x0014_Z+@zn&lt;Én_x001C_@æQu¡ï&amp;@É_x0005_G÷m¦"@öÃïfì_x0019_@g#|mÛ;(@_x000D_%Cn'@XBð_x001D_sp,@ÄP]È~#@ÁàRoõ"@Î{ùÀÉ(@^_x0002_õ¾F_x001F_@&gt;,v%_x000D_$@XñD,Í}!@_x0016_V0ÿg_x0004_&amp;@Q_x0002_tÀíP!@Käy«[Ã&amp;@X@4õ&gt;_x001A_@¬_x0003_çNÌÌ%@"C?çKÑ @[CV¿V+@°ÎØÜ\%@Úñ¥_x000B_F@ @_x0007__x001D__x0011_¹çË'@:ªS_x000D__x000F_ @Qi¶±Y¼,@Ú¯·-_x0001__x0003__x000E_Ç_x001D_@ÂBÈåcÖ+@ª[«´_x001D_h(@.æÌ½÷_x001D_(@þyåhÈÀ"@°Ç¾D)@}·§ïTð*@mbéY0n_x001F_@6¯ÿh_x0001_%@Ôxê_x0002_"@¤Ko_x001A_;E#@.0´_x0015_Sÿ%@_x0008_T6} +)@Ä(_x001F_AÖ/_x001F_@Ö_x0003_I×|(@Øáïh¿(@èä5z'@jEß&amp;@È]_x0019_oµ%@¿9_x0016_ªýe!@Ö+£_x0004_r#@EÙ¾K,	+@Ê`?¬%ë"@ei´©n%@ÞÇË=å;!@ÃÜ_x0001_-_x0017__x001C_@Ü×¸7#@Ã³_x0001_¯åþ_x001F_@¯cw_x000B_Ä:%@v[2ÁÎÿ&amp;@1s"¾ÂF"@^¿_x0011_ÛH&amp;@_x0002__x0005_ÊÊ N "@!ù_x0004__x001F_7_x001A_'@øf¥r!@Ð#£E_x0007_P%@1®:IêÜ_x0019_@/_x001C_À.@)@r_x000E_ËÐ_x000C_'@3s¸F_x0010_#@_x001B_°PèÙâ"@ó_x0002_Q¬k_x001D_@ê,ù	 *@ÉæàT]l @Oª~»í(@_x000E_lwR½#@}+m©^ý_x001E_@åñÍïX @FcÅ±*@^_x0003_r  @câ¡A_x001D_,@°64_x0015_K%@¸f)ä_x0003_$@_x001E_r¦;ÿ$@¾9RÞ_x0007_A$@Tûm.&lt;u(@_x0005_å3_x0011_ö*@®å=_x0002_a @Éâ_x0006_UyÑ$@Ö1@?s!(@È_x0001_Ü_x001B_øå_x001E_@ÒµGÂ_x0016_r$@­¶(W)@«I­_x0002__x0002__x0003_ºT%@L4f_ÉP$@7«_x001D__x001A_0,@~^:ë%@¿,_x0012__x000D_	^"@~}ùKó!@×CX)4_x001E_@_x0002_w_x0001_Xt#@¨O/)@¢oi£å¨#@`óbØ§"@&amp;ï_x0017_Ü_x001D_@ôðqû²!@Oü"&gt;!@Ó_x0014_3àY_x0015_)@_x0008_§ýþ&amp;@bi_x0004_ú_x0006_(@$¦vRÛ&amp;@0¤ÌÁo&amp;@z0Í\¢Ä!@Ò_x000C_	ó#-@.(_x0004__x001E_,#@øûó_x0013_)%@ E«_x0019_Ï¡&amp;@&lt;èD¯&gt;#@_x001E_0ó^þ_x0002_*@Ãíz,"@©Ô×!µ"@üFS1ßQ_x001F_@(+áæ_x0004_;#@ÞëÛX @Î_x001C_¥Ì#+@_x0004__x0005_;QílÙ'@2û0ö#ñ&amp;@VÂ,](@¦tðÜ_x0002_#@øù0_x001C_X#@¤Ñ_x0008_7_x001E_$@_x0001__x001C_%@Õ _x0001__x0007__x000B_)@ÌµqÓ2_x0003_!@ÜDE_x001F_êª&amp;@_x0016_&gt;µ £_x001E_@nm&amp;ÃR$@±&lt;MîÝ,@84`ÞLã%@ÐÙ_x001C_ì8 @â	¬R)@µS01ÀÕ"@1÷A(_x0011_N'@hv¤_x0003_wõ @hx:E#@_x0017_(%ØÉh%@næï]¸&amp;@l_x0012_Ò)@¹^±Ü_x0015_:'@ZÅÙPu_x001E_@(@,ù¸õ&amp;@_x0004__x0019_©Qc_x001E_)@(Îf_x0014_&amp;@Â ^REs+@p7_x0014_E)@Ïþ_x0006_Êº)@ö&amp;ð_x0002__x0001__x0004_·ú!@ßwÜ@+&amp;@ÀÑzn²ë#@p`ÜÑ×³'@*öeï#@Dá½wôû$@_x0008_²±§$@-êfA)@:Uyëÿ!@Ð ÛS!#@öÎ¿)Û_x001B_@ÈSÆ»_x001E_&amp;@|®ïdñ"@áÅåbµ$@2«LìZ¬&amp;@:_x000C__x001D_ýDü'@&lt;ÔN²WÇ_x001A_@£&lt;¼:&amp;@0½_x0008_M5¤ @ã_x0003_,_x000E_G&amp;@d"Ïî['@àæÐe.(@0ôx=±A"@_x0007_tæÝ)@áy&amp;ô»Ö&amp;@:m}zu%@Ì¢_x0003_Óæí"@.Ø87_x000B_ú+@?Øù}·)@m®$  "@Ã_x0018_u_x0002_KÊ%@Â»L&amp;/_x000E_&amp;@_x0006_	z¸ _x001C_R##@£_x0004_vò%@_x0001_*I&gt;Ù#@º_x001F__x0008_Ö-%@(À_x0007_µÓ_x0015_(@_x0013_]«ùø¦*@Ø#ØÌ__x000F_"@ç_x0010_!$!@Ì3ÑSq$@Ö_x0012__	_x0003_~&amp;@'	_x0001_~Î'@0µ_x0019_½»#@´_x0005__x0004__x0016_C&amp;@ºû¾_x0013_©É @Þ³++Ç¼ @Âø!"@Åb_x000D_nP(@_x0014_´ÔrEþ%@V¥[ö{N&amp;@Ø_x0016__x0010__¾ @fã~/ð(@vu$èD-@_x0016_¨»P+'@_x0002_µ÷6ðb%@æ7xm$@ÔXôp~"@H_x0017_&amp;´ö%@­F¼°&amp;@r#EX3¹%@PË©ÙÀW%@t_x000F_½bþ*@Êm¼_x0014__x0002__x0003_ÿ(@Ô¨\ÇÌË&amp;@_x0018_¨´_x0004_ÍÕ%@ÞOlZKØ @_x0002_ÿo±&amp;@Z_x0001_ªÌ	_x001B_@ä9¨ÉÃ_x0007_$@ÞÖ¤_x0008_õü&amp;@æ¿ÃÖ%(@Á(1:¢J_x001E_@lq_x0006_ VO#@­Z­è}½"@_x0012_t &amp;@ zs\j&gt;*@Ào_x000B__x0013__x001C_)@á_x0005_5ñÉ«'@û£ë(@²_x0014__x0004_ó°"@zÌª0~¹(@¾K_x0005_²8(@_x0006__x0017_ÈÌ(@?ìqcK+@áº Ò*@3ä'±N*@n_x0017_õ¯×n_x001B_@_x0018__x0010_ºÁ&amp;@¦@tÏÜ_x0014__x001D_@ùÃd¤¨'@ÂòfÄÛ_x0013_)@xð.¯$@_x000B_SWiá$@lK?tJ$@_x0002__x0004_^Xô7_x0017__x0002_$@%Ð|&lt;©7$@~_x000D_Q.h!@_x001D_Nú_x0016_,@Õ7|g"$@ê)sÇ%@ðÛ]by"@Y«û¦¢Ö#@a_x0014_:k°%@]y7¼fÕ_x001B_@¨#wÃë4_x001F_@òÎ6_x0011_P#@Ö)IÍöò'@M_x0007_¤@½!@Ì_x0003_éxÖ_x001E_#@2X_x000B_·#û%@bÐÂ_x000F_%@ÒZ8!@Ä_x0008__x0011_õá)@_x000B__x001A_Ç«^û(@_x0018_ELï)4$@_x0014_}Ìàú*@x6%±æ!@èÏ}9.~+@ô®_x0013_Ç(|"@r_x000C_CX&amp;@8ÝÓpD @4Ë^îQ#@üÐ÷ôZ© @ÆÌð³"L&amp;@±B,_x0001_M$@Ö7_x0019_·_x0001__x0004_M_x0010_$@®°?_¾+@æç_x0003__x0010_"&gt;$@dwývÒ_x001D_@å_x001B_fÖÙ(@ú;?{¸*@_x001B_ñÁm&amp;ä$@H8{úÂ(@[$]jU$@_x001E_¯e½%%@Æ\Òæ_x0015_Z(@â¤Ãt!'@^ÐÊ,£Ê+@¨jÅÀA&amp;@1dfÉ"@ì3_x0001_§ÓM$@_x000C__x000E_Næaì+@_x0017_bmÿ(@owÔäT&amp;@ô_x0015_ùË_x001E_@O_x0008__x000C_¤"@UÛ¸ci(@a ¸ÿE!@JþB1I&amp;@YÌf_x001A_Ò!@Å¹z§¸_x0018_@£ésÄ @H6_x0004_x'@_x0002_¬ñ1³D(@vx_x0003_¾ö_x0006_)@µþGVø)@_x000F_÷æ¹¹'@_x0001__x0003_\i$çä(@F3&lt;·ù$@tÆ»Ö6%@;$O_x0019_5&amp;@_x0003_ôe,&amp;@hF¼9ú&amp;@¸1Ä_x0004_\6-@ÃÞÑ«8='@ÀUf_y&amp;@kfæzH_x0004__x001F_@ôvàÛn5(@Ð]r¾M%@,_x000D_f9\"@²Kd\)@ågð"@_x001F_â´É!@_x0015_6-_x0015_E*@p_x001F_½Öu^(@|M_x001A__x000B_²'@»9¾'@pn?yÊ)@¼nÒ_x0014__x0014_5&amp;@Ü_x0002__x001A_r_x001C_&amp;@ãt5_x0002_´+@´_x0019__x0004_áÞô$@_x000B_¡égÖ¶"@D¼_x000E_W¼U'@Ù_x0016_&amp;8Ý!@ µaJ[$@|Áë7ì±(@º:¥Ï_x000F_»!@MA¯_x0005__x0006_1y%@_x0018_IÏHih'@¨Ì1²~ì$@|_x0006__x000C_À*@k&amp;ãSä-*@ç±??s×'@´©ð¾á%@Ð@DÏ('@FÁ¯g$@$ua2Ì$@_x0002_|.5°$@h_x000F_{ô(@6l&lt;È³Z&amp;@´éÉÏÛÈ!@T\êl%@_x000B_Æì×Ø!@¼ÉOj#@ôü!ê'@Æùe_x0016_¹s'@'ù_x0001_Xõï%@^óÒWu*@_x0004_-_x0018_4»&amp;#@à_x0003_U_x001A_q*@*n2&amp;_x000C_"@Fe!z_x001B_´&amp;@Ô1 _x001B_¯è*@Us_x0018__x0011_h&amp;)@fyî­Üõ'@S»Ê#@ý&gt;&lt;ÈýÛ"@zxMÅ4å_x001C_@Â_x000D_÷Hý_x001A_+@_x0001__x0005_&lt;nAiH_x0017_!@É_x0002_&gt;ú¹_x0004_$@_x0018_»§&gt;k_x0012_%@L/·®å_x0004_%@G/¨ÄB_x0004_)@ÑX¬ùÊÑ'@wà&gt;1,_x001B_@.©&gt;KQ"(@*ïVõ_x000B_°#@á	d_x0003_ñ¾ @I_x0015_ýøh)@Å]^_ )@f`¥Ú}\$@_x0008_	¼°1 @±	Ò¯à_x0008_#@8ÝWZê&amp;@ªçÅØ&amp;½(@v'µQZÞ%@Q]}_x001F_'@ÌI_x000C_tðÛ)@´Jy~ù&lt;+@Ä_x0004_¯­%@8°q£%@ú yÔ$@_x0012_´.d*_x0012_'@°GÖ_x0007_5è'@´`_x000B_¥Üw-@pÊ g_x0001_!@_x000D_¼DLí#@\_x0014_èìÚ(@_x000B_PÎö_x0010_,@ð_x0006_\µ_x0003__x0004_ñ$@&lt;ó:Q_x0001_&amp;@{_x001F_!aÛ%@0ûÑ¡&amp;@dËUê_x0002_+$@_x0014_øwá*@Tô&amp;²_x001D_!@QÙPü_x0006__x000F_&amp;@×Bñ_x0003_Á'!@Iå_x0017_àËz!@¶ºÚjv'@ø¬@Kä'@Wo;,_x000F_ø#@¶øyST*+@¾°Ù+_x0019_(@É_x0008_þ3"@_x000E_$5$@èÔQ~åÃ"@Ï¥ßÉ_x0017_æ%@[_x0005__x0016_²E(,@î_x001C_k_x001D_·_x0016_#@!øõáÊy#@ß+Uöëî"@1ùµIl,@§3B¯p_x001D_@Ìz¯_x0006_ÖÞ*@!_x0006_¹)|0#@'­LóýÈ_x001B_@zw_x000F_Ëcw#@Øæ_x0001_Å_x0001_G'@_x001E_=Jõ¡'@äºoË_x001C_@_x0003__x0005_tç	l"	*@Òü°a_x0002_ @\Sá(õ'@\þê_&gt;I+@_x0001_9«_x0016__x001D_`%@»½¹?bt!@iv¤þ_x0005_ü"@_x0011_ÜÑ_x000D_JU,@ÊñËZ@Ô#@Úe[FU`(@_x000E_¦E&gt;(@áÈÍPê!@_x0004_îÓ¯ð?_x001B_@2Å±{À+@¾÷ô_x0019__+@åqnê ®!@Iß_y³%@T¸àLæ8)@_x000C_År_x0014_ú»%@y&gt;ÓÏÒØ*@ãEro·!@{¢Þb6_x001A_@Ð/ùN»R(@_x001C_ñÇÐÕ!@r&gt;v°¤_x000E_'@_x000C_Ù*ÿ_x001B_b$@ü«]ÃY)"@eyÔ_x0016_¶%@_x0016__x0015_²@_x0007_"@Ü+½ñ_x000C_[%@_x0007_´£5È$@^p®_x0001__x0002_cr&amp;@×º?_x0005_Æ#@·c&amp;F«)@Dáû#@4õBK(@¡&lt;)R»ò#@"¼_x0007__x0017_=A(@_x0014_e_x0005_*!@Ò§Fº_x000C_l"@Ø'Wõ¨_x001B_@÷ X_x0010_ù,@n_x0005_ß7Ã*@_x000F_ÙäI0Ô'@­q}"rô)@øò¤k¸o(@øÕDàé	$@÷ßý_x001E__x0010_a#@,bí£Üª%@tTäEY @¯?I¦Ö_x001C_@zÄá_x001E_®D$@­í:Dä!@Þ\´¬eG%@Þ1§_x001E_mz_x001F_@ÍÂq:±·'@B_x0013__x0018__x0016_Í$@úù¿ô¬!@óI/,@_x0001_a=ãaÝ$@ZqýA#@6õ ¨_x001F_$@ðp³²$@_x0003__x0004_@k_x001E_65*@e_x0005_ÄO`*@^@_x000C_|Ô_x0011_+@Z­MÊ2g*@lÛÀJàz$@êµó*3ú*@¤ÒÍh_x000E_+@z/­pX¢(@82Â´_x001D_%@Fx{¼`$@Ö_x000E_¶Û_x0007_ @_x000F_=G"X*@z`Úæcð @_x0006_O	$j_x0004_'@úW0{Å'@Å_x000D_æ_x000D__x001C_ @áÜg×fç @Æ"²_x000F_Kì)@R6_x0002_Ñ_x0005_Ð$@_x000E_nxYw£$@ìX5ú(@à8JÑS%@_x0002_ðÌ³_x0007_ö!@Ù®Oè&gt;-'@!Þ½Ms%@*_x001B_nEá¸$@Dk× _x001A_$@ÐzÕAÙÄ_x001E_@Ü|e_x0001_y'@#_x0017_Æ5I_x001C_@_x000F_­HI!@_x0013_´A_x0001__x0004_§¬ @®£;Zy_x000E_#@JqCÂ#@2ÓâTêÀ#@Æ·|ÑøÎ)@_x001C_é-?ÈÞ @ì_x0014_4`æ_x000C_*@åA«æmm(@|+ÇqE'@:_x0002_hõ´° @ÀKtN!¦_x001A_@U_x000D_dy_x0001_-@_x0015_íÔ_x001D_I(@ô	av_x001F_@\|_x0006_4&lt;ê(@_x0011_X¦_x001A_¢H#@hâK¸¯(@ºÇ_x001C_w÷+@°wq¤_x001A_%@®6 Ò_x001C_»*@Dà£LÅ$@?ÖìÖ3 %@òB'd/$@_x0004_P_x0012_L$&amp;@F£Õ~v_x0011_(@Ù¶¾ôÖ£'@jßÈ3µ*@®E"Æã&amp;@)hÒ5_x0008_"@:ù_x0013__x0005__x0003_¡!@Ì6_x0017_Êß$@6;%c_x0010__x001E_@_x0005__x0007_p_x0010_í_kÞ&amp;@ÊË&amp;Ú_x001E_@ð)¤¬%@Q[¶&lt;kO'@1h`b_x0016_"%@ZIÚý'@Ád/9Z#@1v_x0006_E%@ Aâ O&amp;@T-é3K_x001E_@zÎ½Ã)@õùKðW$@_x000C__x0007_ëÙ'%@×îêÛùc#@_x0012_ä_x0004_gT¥$@H,®èzô#@Â;ü´_x0018_&amp;@_x0019_`,_x000D_A,@$ÈÉ_Ç'@Q_x0003_94^_x0019_)@$»·0þ $@ÈOð_x0001_(@^ì_x0016__x0002_¸	&amp;@&lt;ñR!ñ©(@%r^ÉP)@K¬i$@6U²7;$@*m_x001F__x000D_òà&amp;@P{[Ï%@3Ð_x0014_®ûm!@~3&amp;ïÇ($@j_x001D_1&amp;_x0003__x0005_É"@-$_x0010_'g#@_x0002_Ú_x000C_L(*@H_x0018_ñBK*@tlÂèõ+@¾ê*@_x0011_&amp;@îÙt¼]_x001D_@_x0016__x0003_£"Ã%@ø6)@-ì_x000E_]q(@_x001E_ñïAæÑ#@Ò7ÙBþ_x001B_@_x0014_ell_x0019__x0015_%@´÷õ_x0006_4+@}ç¼èÓ)@f*^Ó%@&gt;O_x0015_jO"!@Ð%kY_x000F_(@_x0001_o_x0007_ÞÅ&amp; @Y(ÿH!§)@¦¤_x0007_x_x0015_"@ði_x0012_ò)@_x000E_bní.b&amp;@ýAt_x001C_!)@_x001E__x001B_ß_x0017__x000F_?%@r_x001B_º_x0004__x000B_f$@ä	s_x001E_t @	TôÐ_x001B_0&amp;@·ua_x001D_ÍJ)@¦bZî:"@÷Â_x000D_&amp;_x0005_*@_x001B_6f¼W(@_x0002__x0004_8)Z`Ní_x001B_@qmØùé#@Ù.«Bã#@º6iY|k"@_x0001__x0013_?»Iè(@¹_x000B_hÚ$@ÚÉ7kò_&amp;@ÐèE_x0015_V&amp;@%E;ÐÚ!@-_x0011_7_x000C_Ì(@ø¾d_x0007_ß_x001C_@âcã	_x000E_	%@9øÅ$é_x001B_"@s¾ákÀù"@_x000B_B_x0016_YûÀ'@mÆºêº&amp;@¨_x0019__x000C__x0002_,@`_x000F_ÈuX%@Þúì(7+@]Â_x0015_a%d'@·;Bß#@âÜÂ¤&amp;@Ãsºn_x0017_æ&amp;@Þ_x0003_c¡9*@Þ_x0018_V_x000D_$@_x0010_AG&lt;re&amp;@_x0012_¼Æ(@¦T_x0007_Pd)@öà_x0017_~hJ'@,À_x0001_é],@röØ¢1(@î¨¤¬_x0001__x0004_iq @ZépËE$*@âá_x001E__x001A__x000C_'@0_x0013_1ìK¬"@_x0012_N~·U#@_x0012_t®cª$@×F=&gt;¶ò!@MÌ®úJ*@,_x000B_°1'@,¹_x001A_RF³_x001C_@iÏe±_x0018_Ù%@ðy9ç_x001C_ @ÜìRâ+@M_x0006_D_x0003_'@æÝ?L_x001C__x000C_#@_x0008__x0010_V§F(@Ìå_x0003_nU*@¿¡&amp;7¥¢%@8_x0019_HX¶ @\u»P_x001B_m*@B¾Li_x000D_%@Ö¥zÜR¤,@äÜ	Î&amp;@V_x001E_hFäî$@ä°rÙf"@üôÊ¬|$@¹Ú_x0002_â-(@ÐE9_x001F_@²_x001E_e_x000C__x000C_%@ãPãÎs5)@_x0001_ÜÐ;Ð÷$@_x0015_ðU"@_x0001__x0002_æÇ_x001D_á`_x001F_@ôíÏd¬Ä_x001F_@µïÿj$ê @_x001A_°N_x0002_C­*@Àß.õv+@:¶øwÍ#@jª:_x0007_v_x001A_@&gt;O1_x0018__x0011_;$@.ËF+2°!@ºiS)_x001B_*@dªÜ9á @7x_x0002_Z_x0011_u_x001C_@sºü_x0012_a%@åz_x0006_á!~&amp;@½¯èr§_x000D_#@9bãân(@!þÃ¤ @_x0006_cÀrÂ.*@ÐMèâÅ&amp;@5ÔÐO_x001C_@È'(d\×!@ñà¸¨6 @ÒE_x000E_u¤Â#@ýÏn¡F_x001E_@æ¾Qÿ%[(@»{êËÒx(@ rQ{u_x001B_@_x000C_¢a&lt;³¥&amp;@ü&amp;#V¼$@Îæm&lt;åý%@Õï_x001B_ü_x0001_´#@ôÔ_x0011_[_x0003__x0004_Û°%@_x0012_J;'û!@~¬¿]¬*@D¬&gt;#R$&amp;@GüXÕ_x001C_)@_x000B__x0014_ªv´i#@6zu*¨Ñ#@#Ð_x0017_´% @ÆÌü_x001C_U)@6uå° !)@êsÈR$ö(@_x0016_³ÙDþî"@×´_x0001_¼h\#@B_x001D_nÈì'@JQdÉæE$@¢þµl¶°&amp;@­á)Íy&amp;@_x0001_CàÄ+@Ì_x0003_¿x¢Ë&amp;@944©_x0004_%@÷GÎ_x0005_D_x0013_)@Rã¤Y¶÷&amp;@Ëwpd#@ºÁí¾_x0002_$@Òu¿¢_x0012_î @naQ»÷_x0018_@qi_x001A_*@Ñ&gt;_x001B_·d%@Af°*lf(@ªÿ*_x001F_fÎ&amp;@hÀÌÎÓ$@Èk²_x001A_u'@_x0001__x0007_îS¤I(@ðêÛÁg#@«_x001E_H_x0004_eU'@g_x0010__x0003_¬	º%@ÂöP¯&amp;@¼_x0019_w3øõ&amp;@_x0007_¶HJÃ_x0002__x001C_@§ßÂ5#@:OùGùZ'@nfÌzâÎ%@ÁÁ¾*@Â'@­ ¬m#@ÎZÞ)'@P#_x0014__x000F_ïX)@[.fÆßr'@-d_x0006_xk&amp;$@òq8·_x0002_"@Â_x0003_,K²_x001F_@z_x0008__x001A_O_x0005__x0005_(@N_x0006_Í Y @~Ñ[H&amp;@_x0006_'y9ç&amp;@ÅózÈÚ_x001B_@_x001A_«=yÐ_x0007_$@_x0008_é$(@Ð%§ú_x001D_@R«¤ïd&amp;&amp;@8S_x0014_¢¡%%@_x000C_¢_x0003_ú_x001F_@XenÅî9$@î+þQ I*@w×9£_x0003__x0004__x001B_æ&amp;@_x000E_¬_x0012_Ò¸Q&amp;@¡ô%@ÿÙL[;å_x001B_@v®Ien$@eÅ_x0002__x001E_Û_x0004_&amp;@&lt;_x0017_¯@J5!@3bÕ@P·&amp;@zÜ¹,c+@ûßê,û'@¼*8&amp;@ÄÜKüir&amp;@_x0013_ Ñ9ã#@_x0012_D_x000B_Wûº&amp;@_x0002_G' (@â-_x0007_¿x)@(fØÌýt @¡=D	çÊ)@_x0010__x001A_²|!@}}ô_L(@Ö%_x001A_;A(@6±Zò_x0001_!@¢¤åæç'@ÜDÀºa$@ðGÏ´_x0015_$@ e_x0005_.Û·%@H=µÞ·¾&amp;@Þ_x0001_¦5yÌ_x001F_@Þ_x001D_Yç)@"ß9_x001F_@_x0016_%|mk&amp;@Ëá!_x0015_c&amp;@_x0004__x0005_êÙèLÂ,_x001D_@?ú½Vb¬&amp;@ª*Èô3*@Åií"ÿþ#@8r?æå\)@&gt;:KÎé"@ä?_x0008__x000E_ðÂ"@Z'_x0014_&amp;@¾Á_x0006_L_x0012_'@i¯_x0002_dÄÔ_x001F_@_x0016_ÃÏ×Ó«%@_x0003_Û_x000C_2(R#@ÿ-D-$@"Xàc @_x000B_Â¥EÇ+@Ã(#C(@ÄK'&lt;W&amp;@"l_x0001_XF¤)@ÇvØµ_x000B_(@é_x0017__x000C_.9v%@_x001D_"ka_x0001_+@_x001E_&lt;_x0016_ÌZ*@ÊD&lt;ß)@¨ð"_x0015_Ð @jÿîÑ¤Ä$@%÷_x0014__x0017_z#@®ôB06&amp;@Í'W*@+tüs_x0002_=)@3ÎÎ®Ùï,@®fl_x0005_s±&amp;@ª!ÀJ_x0001__x0002_¶É"@4+'g &amp;@TÆ_x0010_|Ä"@_x0010_ºÖ/Ç#@ªÃþ_x0013_&amp;@F}uõ­%@õdñ__x000F_¬!@Ù¡_x0011__x0013_Ü_x001D_@_x000B_8§$@zYUf1_x000F_$@4ü_x0005_«)@,]ï1B%@!c¿iø _x001F_@óñ_x001C__x0011_GR"@¡Ò%,q @dW ½à#@dçx¨&amp;@xãÌ£^*@°#]_x001C_ÜV @dx¹_x0006__x001A_)@ÍK¯jÔ"@à¬ì_x0014_)@V,'Cs,@:8¬é¹4$@ìîWd·#@tQü @X¯z_x0015_å(@½1=_x0001_(@åE&lt;NéÞ$@¤Ïí;M_x001D_@ÂÓÞ)@_x0013_Uñ_x0002_Ø&amp;@_x0001__x0005_@ÌUCÚ @CÓ¦_x0018_},@Èªö^Õ)@uü[_x0007_õ«$@¡JR7º¬+@ÆÆF¦ùn&amp;@³¶%_x0015_;"@.Á`2N"@¹/Mï×ç#@_x0018_ô_x001C_Âh+@¥ßâçî&amp;@|_x000D_ð¶ä @T4_x000B__x0016__x001E_@Hn_x001A_èôM$@N×©#e$"@z´årÄ&amp;@·/_x001E_±¨*@XZl3+F"@EÓogs$@øuÜ¹9¯$@Ú(¿!@_x0001_ý_x001E_	!@ì,.ÕN½)@8¬_x000F_³£Ò*@½_x001D_Ö_x001F_Tw'@jµa­1)@_x000E__x0007_)¦ @C7mñ+@UÖÞ¹Z°#@®ërÑá)@_x0004_«_x0003_+[g%@Ãü_x0002__x0005__x0004__x0008_yP%@_x0004_&amp;=!s² @8ú_x0014_~ø_x001A_@^ÓÃl¼ @_x0015_hoÀ_x0007__x000F_'@6ÏAiD @Æ@¸Ø-Y+@¯Ð_x001D__x000D_F+@iëÙ_x0003_%@{in_x001F__,@í÷B_x001D_~½"@C,ëÜ¦r_x001D_@ãa£_x0012__x0015_'@&lt;ø&gt;_x0014_$@_x001E_`_x0015_=¬"@_x0008_È_x0018_Ø0&amp;@_x001C_«¼U¨_x0006_$@tz_x001C_*Ë_x001A_$@_x0005_°«¦_x0018_+@2»_x0015_µìn"@r_x000C_£_x0002_&amp;@oxBóç5%@ÙB¼lW%@úð_x000B_²Æ!@_x0006_ÿÿÌSÍ#@~v_x0006_"@,YxÂ%@¹#_x001A__x0008_s&amp;@_x000B_¿¡àÇþ%@º»Õ´e"@Üa_x0001_ËK#@¯Qø_x001C_)@_x0001__x0003_&lt;f~5è$@õº»Æ ü#@ã2]L_x001F_@_x0015_Ñó_x001C__x000C_"@o%"&gt;*@;Õï'@:´ÑFÍ%@×Ph_x0005_V,@ü­ê(@Ç_x0010__x000D_°,@=w¦ Û{(@uY_x0015_0(@_x0005_g5Ä£2-@_x0013_õNÀ_x001F_@f¥÷ên'@µ_x000D__x0019_5¿³)@Çò$²"@"D&lt;G@#@Zc»ð#(@|ÀUDØh$@_x0002_ÇÄF_x001D_@Ï±2Î^!@I¿5VÏ¤"@LNâ&lt;VÖ$@p_x001B_)H&lt;M_x001A_@¦Md +I$@Þ_ÛxØ&lt;_x001B_@ã_x001F_0^&amp;@_x0016_®X=Ä*@´åc_x000F_Ù)@ÅoÄ	Yü%@y_x0014__x001A_¥_x0001__x0004_jó#@@C4v_x001E_%@Þ&amp;d_x0013_v+@âJOVÒ_x0013_%@¼Ü+6 "@Ò«SöÎ	#@_x0014_Ü@Ý=&amp;@!]ö*~#%@Ëe91"@kÖí/_x0003__x001A_#@ÞJ¹oS'@~eÑfõ'@Ä_x0001_]d_x000F_"&amp;@ãè(üÕ&amp;@`qk 2ö*@_x0015_ 9I$á_x001D_@¤&amp;äù»Ï)@¿DÑYØð(@_x001C_æôh_x0008_)@_x001B_DÉÕêF*@òZë&amp;É%@_x0002_Jù©_x0017_'@F6Ý4_x0001_â!@Ú_x0018_|°wÔ#@xºË¸#@*Ìº9À)@¾|RW¾_x0016_#@X_x001B_É_x0011_]Û @2M_x001F_½_v_x001F_@*fßú_x0014_$@ì"_x0005_¹åÂ!@ºÀ_x001F_`ö$@_x0001__x0007_Æ_x0008_"Ç_x001E_å%@éÅãòÀ2&amp;@zJ"~$@ÒZbWÔO*@g_x0005_3ºæ"@þvÄ(@Í`[@#@S±pÉ¼_x0007_%@°ïfÝíð'@0þ_x0001_ö%@ô h3'@ëÎ1B/$@ l_x0003_zm!*@ÒZYa`%@_x0004_ò+_x0016_'@ð³!w©m @Áô_x0002_`cÏ!@×³ng)@ñ³Ôñu%@&gt;»_x001F__x001F_ßÌ'@¦$ìÜz$@Xúîb5t#@ÓPn_x0001_é!@ZVbÚ\â%@ ç=pc%@pä_x000D_wñ%@¥_x001E_:)_x001D_@À	_x0006_Ï_x0005_à&amp;@zò&gt;ýîv"@È1T¶÷ñ$@Û_x0018_mJ«p%@LªÀ_x0001__x0003_dº"@25sAµ+@´_x001B_vD©_x001B_$@_x001C_h&gt;r"@ýÁ#óP"@Þ=Q¼&gt;å%@dÔÙq)@:6ÿ3¦(@[7_x000D_w$@Ìó×¶P­)@ÂNÄwöK$@!¼:M%@R^ÚDßü&amp;@ÎåN÷Ý"@°ýJ_x0018_t$@¹jÖ_x0018_D_x000F_&amp;@îâ(=&amp;U_x001F_@¢{¬_x0012_S%@ª:¨_x000C_IÃ)@5¤qEq¶!@_x0017_2y£[Ó%@éèÅÖà"@c§_x0015__x001B__x0002_#@ÇzÂü¨"@÷À@òìÄ_x001E_@äMæsN_x000D_%@nJeô_x0014_(@J_x0005_!_x0018_-@ zý_x0018_ñ$@_x001B_çÙ1_x0007_,@_x0014_Îb;	"@(Ä_x001A_n­(@_x0001__x0002_6^q§_x0008_*@¸*_x0015__x0019_è"@¸®¼°(@9~ÊVâ1+@g_x0016__x0003_øÆ @ú_x0005_ìD³Õ*@ÌÊNf+@ÐýáÅ(@_x0017_¡{l)*@½l_x0004_-#@²Ã_x0001_©7'@^xÉã_x000F_?)@¹X_x0006_¥()@úÆo`Ê%@2}TÄ^)@Ø²û*_x000F_,)@ãCö,»(@_x000E_5ÖÀï*@x54`´!@_x000D__x0001_bm¾_x001C_@m¦µ¤õê$@Áô½*_x001A_Ù#@ù_x001B_Jö{H_x001F_@¸Ël+dü)@rñK:_x001D_&amp;@®o5¬(@í#_x001B_"@DS°nß_x0011_&amp;@r_x0018_GDËà_x001E_@0-&lt;£à¤!@Ú¦ Õ«æ#@_x000C_Ñé_x0007__x0008_Á&amp;@~pC_x0011_Q_x0006_ @î³_x0004_iÙ_x0018_'@9Ó ·s{#@&gt;69ö"Á%@,Í¸rD)@î¸AÔ_x0003_y%@±=!]_x001E_÷#@î3_HÊ*@ØD÷_x0008_Í« @1åëfâ_x0016_*@ö=­Ð_x0008_ë&amp;@òØYhÒ&amp;@ ½² %#@8Þ~±ã_x001A_!@xö)5¸_x0002_'@ð"_x0019_hv*@~àÔn®ß_x001F_@pÌl®_x0001_Î$@_x0010_^I_x0018_¤¾ @_x0006_^^Ñ_Ñ$@_x0001_xC¦v!@y½BÃ%@_x0005_8_x0016_È_x0010_ô)@¡_x0003_lÿ`(@¾ÞfìÚK!@È~º jä"@_x001A_7í+1_x001C_@_x0001_Eø¢7i_x001F_@ÖI_x0004_°K+@æo_x0019_á~(@u5£WW_x001E_@_x0003__x0005_@Îó*¾'@_x001A_Ìýp­#@"üÞ_x0008_®_x0001_)@®Æ1ÑY¸_x001E_@_x0006__x0013_S0Ê$@¸_x0004__3af @1Çþ]-"@¼_x0002_É @a¦h_x0014_ _x0006_%@ fÌ±|ò_x001C_@_x0012_$ß,û"@ø y´oR*@&lt;_x0016_¼_x0014_H4'@Âmß;4Ç)@NjÚX/&lt;'@_x001C_W#-/ô"@0Dv`Aì&amp;@b4ZÅz_x0005_*@H¦¦À$@_x001D__x000C_S²_x001D_@a4_x0001_[_x0010_)@6ºZÃ¼%@HRÄÞ(@+Ì½Ä'@"·_x001D_8_x0019_ª_x001A_@Û×É2é_x001F_%@ _x000F__x0011_e#@.7z$0¡#@v_x0003_7³|X&amp;@!ËèN'@Kùà9#@2_x001E__x001C_©_x0001__x0002_Ñ#@î¡mÀgA&amp;@ª_±åGº$@\@ÖÉ¼_x000D_(@_x0006_°_x0012__x001C_É_x000B_'@,&gt;ÕM_B(@E8m_x0018_&amp;@_x0010_óôÚª&amp;@6_x0010_ÁÈA'@ËZ¼_x0005_Ð+@Z_x0019_·=!@&lt;R_x000B_?Z%@jz®@.J'@ûí|Ã`ï(@\!_x0013_ï_x0019_H"@ÞæuuûÎ"@wyapN')@¾Ñ_x001A_­_x0014_f%@/ëäú_x001C_!@%y®ºb)@k2_x001D__x0002_³d&amp;@%*á1!@4§íV=Ö%@¸B'X@t"@úijrþ&amp;@Ð¥Úýzý$@JÙÆÀâ$@º?qË ©$@D_x001E_ÕC¶)+@Ö&gt;_x000B_­=e,@ð_x000D__x0019_­F_x001A_)@ðÀ¡ÂÕ+@_x0001__x0002_³_x001C_çq_x0005_Ö#@~!ir²5"@«é÷0¹1_x001E_@nÕnô½_x0019_@_x000E_[	µ°\$@òÃ_x001A_Ù£ @ã´_x000C_n#@a_x0017_"@_x0017_Nêù&amp;@_x0016_6_x0008_I_x0002_)@RNù/,@f÷àP_x0010_ÿ!@_x001A_Ò=_x0001__x001F_&amp;@XÕÙò#@@t!_x0008_Ô£#@òÙHJ¹!@Tú_x0003_Üi_x001A_(@D»ÆÙ,!@¹¾V_x001B_¸®_x001B_@½dØÿ_x001F_û$@Ps $@dá,_x000C__x0016_Ì(@VÔlh&amp;@ï~_x000B_·3*$@ð~Ï:*@psÇÝ`.(@_x001B_d«J%ð)@lt?_x000B_þ¸&amp;@ç _x001D_w&amp;@á!­ö_x0011_ '@§/úÚwÈ_x001B_@S_x0018_\_x0001__x0002_íI)@Îcp+c@"@DªÝÉ"@F&gt;l_x0007_±*@_x0002_ÒZ_x0001_n_&amp;@Ï_x0004_¿_x001C_'_x0001__x001F_@çÛD_x001C__x0005_)@ß_x001C_´ï5ã&amp;@&lt;oÁ)_x000F_l_x001E_@_x0018_"«Äot(@B±À&amp;Q$@&gt;à}b`$@À±`±õÝ'@_x0006_@]'@:&lt;F&gt;&gt;(@qt_x000E_¸(@î0_x0010_;ùp(@Ä¨ÌóËp*@lw9x{%@2_x001A_õ¦%@¿ÕHj_x0005_&amp;@(r_x0002_m9E'@Ð»7n_x0007_$@_x0004_eí¹ú$@¬öS¼9í,@ø_x0012_B¹"@_x0008_s«w7]"@bµ*Dó«"@¦16&lt;\o!@Ûú_x0006_g_x0004_¯"@_x001F_Z á¢y'@Ù~9+Ê&amp;@_x0002__x0004_.ñ_x001C_Õn7)@&lt;Þ»îd$@,t&amp;_x0007_d(@ ö¼¢¬Ð%@N_x000C_üþ­_#@_x0007_Æ[L_x0004_-@ÆïL°_x001A_@N¨sï_x000E_*@á¥C¨»_x000F_%@ð&gt;z¶(@^®õNÀ#@"ÉKù @z	!¶a @b$\¾_x0010_$@-bsÝ;*@_x0002_V_x000C_gÊ'@Çh%Çm)@\X9"UÆ%@Î_x000B__x001B_§'@ã{Ëó_x001F_@æ_x000E_½	µ"@_x0008_îÒ)nc#@_x0001_v_x001A_Æ«S(@Ã_x0002_ð#@3ÐÐek%@ÚGóð4(@RÐ)óz @4/Â_x0003_#@ËÂº^¹Z"@\¹I_'@|}&amp;ÿ_x0019_e'@xoz1_x0002__x0003_×'@z¯Í&amp;&lt;`_x001F_@ÛÔ/ÌË´!@a'Æ£#!@«¨HL_x0006_Ý(@Y%Âôø+@ùâý&lt;Õì!@@-²7÷O(@Ô_x000E_ÛàL)@_x0004_3Ê_x0010_è%@Í_x0005_º¥:(@F_x001D_?!Ed"@.o|_x0004_Ù%@@/g_x0001__x0016_(@@S¶wº'@e{ ú_x0008_(@_x0008_e&amp;Í!@~©ì_x0014_q @öl¬êÖì @_x0010_üÜ_x000B_ @b_x0019_ûÙ\9 @`Ê­pÐ'@Þ_x0005_µv)@ûäõg#@féáÄ}×(@Zý_x0016_èW$@«¦Ø!d_x001D_@.ÓÝÆ|',@ÄÏ_x0003_p´%@äºêBå(@	8]ÝO(#@Q­5rW('@_x0001__x0002_"Ó5y_x0007_#@@çþOY9,@Ö_x0001_ Ý_x001F__x0013_!@ò|Ø#2Ç%@C¨_x0004_»_x0003_R+@æ_x0004_"¶G@'@¥Ç	ôº'@à_x0010_ÒÉf	%@0W§r?_x001C_&amp;@_x000B__x000C_o})@ÀM1_x0002__x0011_+@ßE5$@_x000B__x0018_5Á¢Â$@_x000F_°¥_x0012_m] @âÑ_x001E_Ä*@N%M_x0012__x0007__x001E_@ kÿTiD&amp;@6ðú¿_x000C__x0006_&amp;@"NÖTû¸ @¬`Ý_x0008_%@äÀÓ&amp;@4o_x001F_±)¹)@ÜØRu_x000D_,@( ?TW'@_x0017_k"Nh_x001C_@1½OÌT_x001C_@ãb;2ì$@ IÉAj_x001E_$@_x001A_TL*gø"@^c_x0014_cG!@\F_x0001__x0003_&amp;@¥CB_x0002__x0003_A_x000E_&amp;@ Þ&amp;Î³¹$@xúñ)¿(@_x000F_Çí:§ò_x001C_@þ³H"'@|_x0018_¯_x0008__x000E__x001D_@NÇ£8"@óì¿_x0008__x0011_(@u¸.1b#_x001C_@ö_x0001_sâîø#@éL_x0001_"$@ é_x0014_d_x001E_0%@º4m6È£&amp;@_x001A_ô_x0019_}k"@*/³½è_x001D_ @_x000D_U±?È @¨¹_x0014_À_x000C_î#@«~PÎ&amp;o$@Y0wù*@ÁV)_x0011_-'@¬ÃD´¿%@@_x0002__x000F_$@"ûh½J(@ä¤}_x0008_ì®_x0019_@ß0êË&gt;%@_x0018_u¦L @òà¯'%@jÀLUZÝ%@Õ×Ä÷Þ&amp;@ÿcv_x001F_ã+@_x0017_Ý_x001D_ÿ´&amp;@(¬ÍËi(@_x0003__x0004_|6I°B @æ_x0008_ýRÓC#@l=8_x0017__x001B_@_x001A_^%_x000B_'@&lt;ùt¡_x001E_ð$@fQà	º"@:_x001B_§×.&amp;@åK_x0016__x0002_F_x0006_+@_x0008_$Òiì¼*@F\&lt;3_x001A_%@W~ùº*@j2_x0016__x0008_ÄR-@`Ðú@Ü_x0018_%@2Ä&lt;3_x001B_$@_x000C_ÜQ`#@(}ÅTG%@_x0014_½_x0014_¡-F(@N5Á÷Q @¬ÓBÿ5Q'@&lt;q1¿¢%@_x000E_·j_x0008_=)_x001F_@Ç_x0008_½_x0017_­-@ê4¾Vv¥'@&gt;ì,_x0005__x0011__x001A__x001B_@AQ&gt;_x0001_$@©V_x001B_ @_x0004_%Hå_x0018_à+@¾­$ã'@Ê(:éiÞ$@Ua¬è*@àýqeþ"@ÉÄq_x0002__x0004_°ß'@Ãý@\MÙ,@i«ðøÝ*@?_x001D_^Ï´$@¸1&lt;Õú"@0UnÌ¬_x001D_@`i©âÃ8%@NôDö1%@_x000B__x0012__x0005_¡i!@V^2¤&amp;@}3ió_x0001_}%@I_x0002_Ë&lt;ô!@jYF¬_&amp;@{&lt;*®_x001E_¢$@_x001E_Òà%@_x001E_º_x001C_Á©æ!@ç_x000D_AXL¤%@µ·ß]_x0011_#@Þ,_x0012__x001E_Ã?$@Ctå_x0003_¬,&amp;@ðGÌ05+@4¤C_x0016_\!@N£V¼Ö +@î&gt;·dÚ%@&amp;_x0002_äKV$@tDÓ8{ö!@½umRþ'@A`Jrs-@_x0012_þ4ð%@:ð ø$@`½JÇ_x001F_m%@1"_x001E_ÚS%@_x0004__x0006__x0010_­,9¨_x001F_@¥b¨º_x001F_@]_x0003_{_x0006__x0011_,@Ú½z]~+@@ImýÅµ+@ä_x0004__x0010_¿#X(@&amp;_x0001_ß«³Z&amp;@3aü®,@ðDË¦¿*(@ñ}bU=®_x0018_@VË_x0002_ôqÙ'@c÷ez¬ù'@ ××S¨+@Ñs±5)'@¤_x001F__x0016_jV"_x001E_@¸ÀHÂ+£'@N°¹P½%@äOMSuy!@X&gt;F~Ï"@/+ö_x000F_!@ Å_x0006_Z_x0014_î%@¬_x001E_N_K#@_x0005__x001C_óëë_x001C_@Ê`Ù©×'@_x0002_&amp;IÊ&lt;&amp;@ò*XÒ9þ(@¨|R_x0005_Y_x001B_@¨K&lt;I­±%@~Æâ"@h®:ª_x001E_##@=ôðg_x0013_Ó @Ð}Î_x0013__x0002__x0003_(@¦^8_x000B__x0017_Ñ(@ÎéeóV:'@ä_x0017_Xá&amp;(@²/r_x0003_Ò!@_x000E__x001E_¬"7(@RkÆ¥_x0010_í"@&lt;ÿ_x0018_G#@+=Bo&amp;@:à0iR_x0001_%@UÓÑæ_x001D_t)@ÑbèÂ$$@E_x0004_&gt;)@ýßtdÓ(@¯wÚ6+@_x0003_ÿê%@¶ºJÓ-K%@7í»õ_x001F_&amp;@@É_x0008__x0015_?%@­ ÁÊ©'@!ì{_x0011_ª_x001C_@À4ZàÒ.'@ÜÝ®óúb_x001E_@hèvrì6*@ö_x000F_´­_x0005_A%@Û¶ä_x001D_¿ì#@MN_x0008_]Æ+#@²àa4%@_x0003_L _x0015_j'@fr_x0001_ÿñX!@R£G_x0017_Ú$@ü	ñ`_x0017_&amp;@_x0002__x0003_&amp;³ÄFú(@@³Ð"Â_x001E_@zå§;E%@\^º¹Ê%@Ç¨µLY"@Z¦ýò³'@wÄÊâwK&amp;@n©ª_x0018_=+@)[±_x001C_'@¤S9__x0005_V)@¶_x0007_KN¹'@-s_x001E_¿ã$!@R_x0001_îÉ,@þ_x0006__x0004_!@_x0012_KLÇ"@Hïó½ d!@úâhP_x001D_²$@âxbs_x000B_!@ªþ©_x0005_!*@±_x000C__x0003_k§#@ À|êÌ_x001E_@ðkÃów3)@Ë1^50 @Ä\ÐG»#@YWCör*@_x000B_º*(^(@.?tº&lt;Ú&amp;@NU"6_x001D_"@¤È-ÒY&amp;@_x001C_æAx_x0012_!@òù¢~J$@Òñ&gt;Ó_x0001__x0003_ãõ_x001F_@ÁÌgø_x001E_@_x0017_¦9o+@ïÚ×_x0004_Xà*@Þl_x0015_¹Öà!@ì+nW1å'@´¡_x0011_¡ë'@_x0006_V.±_x000C_õ%@8K&gt;sß+ @_x0001_Î{_x001A_3$@S¹÷âÊ(@ZÊ_x001E_²_x0014_%@³b±£(@jÐÉ0#@;&amp;xþo%@^Ë´z&amp;@_x0010_fTå_ë)@_x0016_ÚvJÁó$@=\]±Qm!@Ü÷_x0002_^Lk'@ÈF_x0004_'ó¥$@Ä¼9rp'@__x001C_&lt;¤_x0012_Ð_x001C_@`kY6ø'@z_x0002_Øé	+@\ºÅ"Jõ @_x000B_)CQ	&amp;@}2_x0010_"è_x000E__x001F_@6nU$@X+|¨ÜD$@ûÕÚ)@DVØ©_x001E_@_x0006_	_x0003_É?_x000C_À_x000D_ @B&amp;÷|¡"@t^²FË#@P;&lt;÷N&amp;@¬%&gt;Ià*@(:4c7_x001A_@¬_x001F_ã³L&amp;@Ôñ3_x0013__x0005_$+@_x000E_øR_x0010__x0011_"@ÍþU_x000D_	&amp;@~]_x0004_DH&amp;@UÙ±½ô)@ìZ«ªú_x001E_(@6õwcÑ&amp;@9_x0006_ym7#@q_x0017_Ý)@o_x0017_E_x0002_Ê$@_x0016_Pyf:Ø$@¼{ÃDvÇ$@×_x000D_¿Ì¨_x0015_ @ôy_x0019_~ò&amp;@/®ô¢bz"@ä2Îú×®$@w¢_x0007_»_x0001__x000B_ @@òVÆ#º+@ºð_x0003_rl¤*@ºÐ*øÌ;%@³8F_x000F_Z!@qG¯ìZt_x0019_@@»£Z½_x0004_'@TÎ}Áâ %@_x0008_?îP_x0002__x0004_8[%@ÀtL63j$@xúÖdX,@î»_x0015__x0003__x0014_j!@I2I{*ã'@qóîl&amp;@©Y~¸µ(@ðec6^X#@_x0014__x0002_8ÅE&amp;@Oêl¾'@töD_x0003_ÆE&amp;@Z&gt;ÚÜ#&amp;@.ÁC_ï'@ü_x0015_º;(ë(@W[Y_x0017_°,@_x0016_î_x0007_n;'@ñ^ã*,%@=ù&gt;ì}-@üÈ¬¥Yµ'@_x0013_ð°Wå$@_x001E__x001E_úãù_x001D_#@ì_x0018_ñ_x001E_@¶p"yáª_x001E_@b_x0012_Cñr|'@´:¦_x0001_c'@;D_x001B_D_x000C__x0001_*@t[P-&lt;!@Íí±_x0016__x0016_M#@QqzçÃ9!@_x001C_ÄT a_x000B_%@4N_x0013_ëÞ¬*@Ug~}!@_x0001__x0006_&lt;_x0011_ð¢òI%@'¾&lt;Ä1í#@ãïzïÙÎ(@S_x001F_¶Wa_x0015_$@_x001C_ý­ðlª)@_x0017_u`)Å_x001E_@çw·ZÚ$@F]å_x0012_C¤)@§Jfõ_x000F_#@ÇÁOöI_x001D_@_x001A__x001B_LÓ|L)@°1ªÚ¤_x0004_)@N ÌXúè*@^-4¿%Ò%@~v+ÁGý$@ÇZA6&amp;@R+Ìs^$@Ô¸Ó¾?(@Q@-_x0003_&amp;·#@$_x0002_(¥ @:&lt;Jã½/'@^c©9ú'@_x0018_oêø'@_x001E_i_x0011_­Î%@]Ò_x0004_¢f´"@Ý;Ë_x0002__x0014_#@Ôñ@wêÝ"@ùô&amp;èU$@ÆÃ_x0005_;s'@_x0015_ôQ_x001D__x0012_ "@_x001C_7¹È_x0019_ë%@¡^E_x001B__x0002__x0003_zT_x001C_@F*Hº´t%@ó-_x001C_Û#-%@ïA&amp;ÂÉ~'@÷Q_x0005_å{Ø%@ºýA=O(@_x0014_­î¬ª_x0008_ @i_x001D_M8¼Ì,@êgÆeñc#@´&lt;qÉ_x000B_'@ü}M,$@¾bèU@*@@_x0006_mÕ_x000C_*@êÖ_x0008_á(Ò(@dE´Þ!#@Üß×Ä®'@A¶Kb_x0007_¸*@l=ç _x000F_?)@D¬¤G_x0013__x0010_$@2&lt;/NB"@_x0015_x°Ó,@/Ç_x000F_ñ` (@_x0016_.ýÙè	#@_x000C_|¿/Ö&amp;@_x0003_-_x0011__x0005_vb'@º6=.R*@\~=_x0008_S%@yDÁ"H_x001F_@úd_x0013_^_x0008_$@_x0006_©²í_x0010_}*@ÌcÄ.«_x0001_*@æS[uÎë$@_x0001__x0005_l_x0010_ö\©+@àÛ_x000D__x0018_ä?#@lÝ ýy)@)³*	ì#@KË´¨_x0010_ @_x0002_±ÅçT#@ê_x0001_&gt;v!@_x001A_÷dnª¡&amp;@_x0004_6.Þ%@ÖïBó_x0013_z!@nWÏÌ1Ê"@_x0005_ó«·Ö¶+@!±eÓÀ(@7®Ecñ&amp;@Ùwó_x001D_9-"@_x0016_&lt;E?Ê(@OÖ¿Ö©(@zr_x0004_&amp;])@.ûÍáã§_x001F_@áú¿«%@ðY É2Þ#@&gt;uDòî\$@v=Cð_x0011_®$@sä_x0003_Ð=ë+@Á~Àã@Y!@âjytC_x0014__x001F_@ütD2_x000F_+%@¬ÁK_x0011_ì'@¨nMF_x0008_ö%@úÒt{,_x0005_$@qÔéþù%@õ4_x0002__x0005__x0008_Yß)@¥TóN$&amp;@*9J;¤(@:BÞ¬/ @e Õ^ñ"@aS4f+@^gGÐ_x0014_*@_x000F_~_x0017_,qñ%@'Z_x0002_Ù_x000E_C!@e&amp;Õ®©*@§õFÓ_x0007_&amp;@Lq°Éê&amp;@÷DÒZ¼G_x001E_@_x0003_pà_x0012_!@û_x0007_z&gt;*@ß,¦_x001E_æ#@ø_x0008_dÎÎ&amp;@ãu8(ä_x0018_@lÊëç®_x000F_#@Ow}Â%_x001F_@0jàS_x000D_m#@9ÌÇ¿¼Þ*@:Oêì_x0006_î_x001F_@U%W_x0008__x0001_$@_x0003_@PD['@_x0002_µË_x0004_4Õ @Xn_x000D_þy'@N_x0011__x0005_Ë)@vB3Íÿ%@}}_x001D_Îàè(@ÄÒ¨o&gt;%@hÀ\×(@_x0001__x0002_TRçÖõ%@mG:âµ!@Ø_ Ëì]'@äÑZ«_x000C_ï$@ÉíÓë½S(@OÓîÃ#Å @ïì"EÑ_x000B__x001D_@°ÊL#@d"©ùR·&amp;@2E)^]z&amp;@²_x0015_Ýáà_x001F_@Ê-RÐe"@zþh+Ð!@3\ _x001B_­%@P¢ïÒ_x000D_)@±$bê2_x001E_@x7p+@ZIÐ2_x001A_ô)@Ê»_x000E__x000C_&lt;!@ZÏ=_x0013_Ê*@ûY¤	å_x001A_@_x0016_J}¡ã&amp;@öÊjêì_x000B_(@åú¡d_x0001__x001C_@Ü_x0019_5.1)@Zx ù)@ÛåÓ°Ù+@@È_x0018_)|_x0018_&amp;@|¡jë®_x001F_ @¼®_x0004_¤_x0014_	%@°E_x001B_47!@_x000F_ÏÒ^_x0001__x0004__x0010_Y%@½_x0003_	GyX(@ÕPWh&amp;#@_x0004_òößjM_x001F_@)N#éÿÍ_x001F_@¢_x0002_¡Jº,(@Âç"¦_x0010_"@_x0012_ì¨¹_x000F_)@ÄV±(_x001A_à"@_x001C_ãíLE¡)@®ä:_x0001_ïÛ$@ÃWõåà¤$@h(X«-'@_x0008__x0007__x001B_ÆúÃ$@¸_x0014_íá_x0007__x001E_@_x0005__x0016_2Ü¦_x001C_@1âðÔ_x001E_#@úcå_x001D_u!@¿Z_x001A_ÞÛZ"@aªgþgã$@ÝßÏf)@²cÂ8Mî&amp;@Fm¤¼ø&amp;@õ!:kÊe)@su·»ù_x0008_#@õUXn!@×ö@ÌVr#@HÙL_x0001_* @(	13Ð)@^_x0013_(yâ&lt;*@.yÛ,Üs+@_´_x0002_Ã8)@_x0001__x0002_Ä_x0011_á¡9'&amp;@_x000E_ÑM Ø#@Ä`Wz @1_x0001_+V_!@©´£ÄÜ,@ÉP")@_x0002_óöØu+@îD_x0015_Aöû!@@RÚ)=x_x001F_@`è_x000D_%%@4WÁS_x001B_#@|	ó_x0011_A!@cú·Ã&lt;s&amp;@ÔT«~É¸,@zår&gt;ôD'@P§_x001B_Î3ì_x001C_@Zc&gt;*!z&amp;@éÅyÎn%@F_x0005__x000C__x001C_J¹!@_x000B_³ÎêÒ*@6«»g;Ó!@ÏOM81%@ºØr©ßÆ(@ßç¡+)@ÑwûÇ·à$@zÿ aY&amp;@¤_x0012__x0010_û\_x001D_@ ÂäÞëx%@4_x0006_ÿâ_x0001_Ô$@Aò!ú÷_x001D_@¸çA+zP'@ª_x0017__x001E_²_x0005__x0007__x0016_Ô%@üoý,_x0006_ù$@5æµÙlµ(@_x0003__x000D_Ò=Û_x0003_#@ZG_x0013_ôfÅ#@_x0010_zg²ó/$@§l_x001F_vøÆ#@Ât^Tÿ°%@Kç®_x0008_Çò$@gdß Ò&amp;@ö²çRµ)@ñ9_x001F_ !@x8ætL+@&amp;4c_x0004__x0014_*'@YÚÂ|%(@»Û¤_x001F_d!@T¾_x0002_N_x0007_¨ @½&amp;0zv_x001E_@"3ÈÖ,@ê_x0008__x001D_&amp;@KG[£êM%@00vî"*@:_x001F_9¦%(@zÂEÌ%@_x001A_m,¨_x0017_#@Oæ°/R'@íÃv§N)@(ñW $@«;D\v5%@dt67&lt;'@[_x0001_j;&lt;Ò"@¬_x0008_8_x0005_ø+&amp;@_x0003__x0004_?,Ò¿_x001C_@}($½_x000F_%@l¤_x0017__x000C_¬_x000D_$@_x001C_Ã§Ã~_x0010_&amp;@Å±y¯G+@!2_x0017_Ó&amp;@Ô,ÿW:	"@¡ä_x0001_üS|$@nÐÄ_x0006_Î²&amp;@xpmXÊ @Ü¢&lt;07"@H©rôà&amp;@eªÿÔÎë)@ß_x000E__x001E_¡s @^_x0015_Þqì_x001F_@"R*=+@B(¦¦ç&amp;@L2e|Zp#@z¬B¼_x0011_)@³vbÙ°Û)@_x0007_N"jR#@hMË$]Ç"@ªD£ZzL*@_x0002_Ãój$@Pär"Ø&amp;@Ì£Ç"_x0011_C+@¾Y*_x000F_g¶*@Ìt?^1#@ÃB©ñç'@¢_x0010_î¿qW&amp;@eduáY,@_x000F_V%û_x0003__x0008_nå$@\_x001C_Ò]d´'@èÙ_x000B_ý_x001A_\#@,ñU+@ÿXÈoZÍ"@ÜG/Æ6$@)É@àë&amp;@¤Ýñÿd%@47X#Ô$@ßíîtE_x0019_ @6ë_x0001_·$@ÞäAð|R"@õjóº&amp;@øgú._x001D_@Ff_x0012_Ñú%@vCFO_x001B_)@ùAå_x0012_ù_x001D__x001B_@¿PC5ÆË$@tÒqY(@ÎQoùã; @^¼ü¸(@¶(_x0007_rh"(@H=Çø_x0004__x0002_+@q_s1_x001E_@Ülßþ'@2Æ6ne_x0016_)@_x000E__x0006_·_x0013_%@_x001E_à'N3ô'@úÀñS y*@0!¼§"@'Á_x0005__x0007_ @rC	UÑ&amp;@_x0001__x0002_Ø²?®á%@°_x0003_3z ¿#@6§Å%}s"@_x001A__x0007_I_x0003_|'@Ì*ª.k_x0004_,@ç_x000C_g	S-@f_x000B_¿Ì'@_x0001_TA_x0001_¿&amp;@È{ f¾%@ò}`&lt;³$@{g¢ª,{)@_x0018_ù_x0002_S³$@}ÎN_·"@_x000F_rËWyû*@_x001D_JÈ:û$@ XX+Ð$@&lt;_x000C_û_x000E_ø,@Ìt_x000D_À¬#@FÏ_x0008_¬×±"@,íÙ*d_x001F_@_x0019_ô%@Ò´iYÀ*@Ìæ÷ Ñ&gt;&amp;@¼+Vn%_x0013_'@òÍB[8$@|ÖNPl*@ÏÛ_x001B_Õ?"@ÆéÕ_x000F_ô÷ @¿Sí1+_x0019_#@Ë²dUþ'@p#-¿a?%@ßg¦a_x0002__x0005_#Æ_x001D_@c/Øh'@éõ[¸#"-@¶¡£@'@ìúÓó¬(@_x001F_¾Þ_x0017_I_x0003_&amp;@uqa_x000C_*@ª_x0004_]8#@_x0010_i½õÀ!@_x0002_,H"@ÔÁ&amp;+ f$@ÒWã_x0006_T'@§$ðð³)@¦òe_x001F_àÛ!@¶@cÃ_x001B_@úu¦_x0019_S)@º]_x0016_ot)@[!ð_x000E_gô+@ U+±_x001D_	&amp;@J;d_x000E_5!@H¦tG¢«!@ysÓJ=$@h¥_x0001_²ö_x0011_ @¥º_x0003_êC"@_x0012_7Êµw%@08Wî'@Fð9éáj(@_x001E_1_x0005_ÎC @º¸§QÀÅ'@+CZ}e0(@_x000B_)qà%@*ÇçÄMî"@_x0003__x0004__x001A_­c}(%@çø_x0008_ÊÇ"@_x000B_Õ÷_x001A_]V"@êÜþ+ËJ$@¸_x000D_A!v_x001B_+@©h¿ÐØ*@RÃË½#@odP,Çí_x001E_@v[Â$só_x001B_@íNÄú&amp;@å|Âû%"@À_x0001_X?á_x0003_"@´¸kC_x0008_~%@_x001A__x0010_da*@7Ðÿæt£$@_x001A_ªÚ{Û©%@Ê,_x0019_s @d4´þ9_x001F_@~cú_x0013_"@Ã_x0011_¶ëÀ_x000D_&amp;@ÜT i3%@Ç8 Lce$@ma¯8¢¦_x001C_@ðc-5_%@Ø3×_x000D_"@´C-ûÕþ(@Ð³©¸!@:_x0002_²´HÂ%@r+sÞÜ_x001D_@¦0¥µ¼$#@_x0003_[8£`&amp;@_x0010_6í_x0003__x0007__x000E__x0004__x001F_@Ô$3îâ @¹j9X_x001F_Ê&amp;@úm­Ka$@ÕÝM_x000D_Ò'@(zR¦(@g øai&amp;@à_x0006_írªÞ+@@_x001D_NÏûr_x001B_@íñÃ_x0005_9	-@Ô_x0017_Y¡Ì©#@_x0002_¯4%Øõ_x001E_@ÚË_x001F_Çµß#@uq&amp;íl,@8ï_x0006_î10"@¸ÑóI÷¥(@~S_x0007_-ü_x001A_,@Ì_x0011_&gt;¶î&amp;@) ^Pl)@|àCÄ$@4%8å"@áîkAcç(@º3H_x0001_'@	ô¨~Ê%@_x000E_Û_x001D_T=&gt;(@éFµP_x0003_Ó#@ÜæoäQ¾+@ýgÎéÁ[(@Ðæ¢nc(@îeZSQ8 @énAyI_x001B_@Ãî²À&amp;S&amp;@_x0003__x0004_K46×¸º_x001F_@«^Ì§ðæ @ß_x0012_Kíñ¹(@Ô_x0004_4L}#@¾C©E}"@_x0005_n`Z!@¿ã.(B(@Ä)|¼N&amp;@²×¢&gt;9[&amp;@__x0017_N4&amp;@_x0004_õ_x000C_)@F&gt;_x0006_~y_x001A__x001D_@_x000E_1Ò1_%@_x0010_!ÔuoÀ&amp;@vj÷iEâ!@&lt;§_x0006_Õ_x0008_¸%@Å_x0007_þ)#@åÄÁb @_x0018_?6°2$@$Sj*_x0008_(@_x0001_48¥ª,@H¡é­_x000B_&amp;@±RuZþ&amp;@_x001E_JÊuSÒ#@_x0002_O½#@x3Ä¢2¬&amp;@«v_x0016_èµm&amp;@«kß{W%@ü½N&gt;ÅÏ+@#ðQuéP%@_x0013_rmZeá_x001E_@_x0004_¢_x0004__x0017__x0005__x0006__x0001_È'@Öä(3w³ @_x0003_0?N$@ÌE@¤õ(@_x001F_t_x001A__x0017_ëh,@UÊ_x0002_f#@&amp;a5ô¿'@êQð½«&amp;@Ì_QHB'@/{ãQ(¼(@¾µó4½N$@ßÆM_x0006_$@,§ uÔ)@2àÙí*ã*@¦QrÃÔ_x0004_'@ÁS_x0001_ìß_x0019_'@À)üÙ_x000D_(@P_x0016_Kâ_x001B_&amp;@¢Fù»_x001A_c_x001F_@Ñ6Òÿ9º$@Bð_x0011_ð_x0012__x001D_+@¨4ßã @R¡RnER @bX'e_x0006_t(@Ò¯Æ)L½)@ì²_x0008__x0017_6Ü&amp;@ëÿ_x0001_ï¢Þ!@ù_x000C_WnV_x001D_@4úRñ·'@¾ÎfóÞ @B_x0012_yê¨z(@`_x0006_R_x0010_u_x000F_'@_x0001__x0002__x000C_âÅ&amp;)@_x0006_i¼´´%@Î¹C %@_x000B_Ü^BD5"@4UkX4ý&amp;@ÄÌÒ*ª"@jbú_x0007_Sl(@_x0006_X_x0017_¾;)@ÐX_x0002_.È%@Î}Ç_x000F_å/+@Î1Q_x0008_I&amp;@_x001E_àãä_x000B_"@ @ç%_x0010_ß'@J§zsü÷$@b_x0017_¡©¯ @9_x0014_Ü£yÿ_x0018_@FdÃ_x0017_(@.1_x0014_³_x0015_#)@Ú°[&amp;¦©$@ÏQªiY(@Ü_x000F_³_x000B_+@ÝÕÑK_x0003_b#@ä/êë_x001B_'@_Ý q@&amp;@_x000F_âG\ÀJ'@ò¢t_x0003_¬'@_x0007_®iÈ"Õ%@C&gt;å_x001C_ÙM'@¹à&amp;_x0001_0_x001F_@c_x001F_z2_x001B_(@ô¸y÷_x001C_@:Ès\_x0003__x0005_ /*@Ú_x001E_Nlsü%@¸%a7²(@¶)OcÕ¸#@ÀãþM#@È$© xM"@¨úàTy @@æ¢x	_x0018_'@¢ntt#"@Î_x000B_$I,@¾R¬D !@_x0004_ÑÛ_x000E_%@:Ñ¦ãg5*@&amp;%_x001F_àí[_x001E_@!_x0019_¶G_x0011_U&amp;@$Û_x0006_}(@ oß¤×)@_x001C_$:é¿ @(_x0017_.ô¢'@__x001B_V$P%@¤_x001C_f³*@wky_x0004_e_x0006_$@"T_x001A_Ð% @àRH~-@I_x000D_eú³%@Q§éTçB)@½Í1.!@ÁéÎA_x0001_#@ÈðÍ_x0011_'@tA.Èa_x0002_(@ª*M{_x0013_(@¢GÅ_x001E_)@_x0001__x0005__x0015_S¬ìá_x001B_@AõhdO%_x001C_@Ã_x0010_=_x0018_%@B_x001E_ÝL²ù)@_x0018_|__x001D_#@¾&lt;ï¾Y @Êi3?[%@Rµ=öýf'@Z(¢Y)@PÑó&amp;@ò§Çré+@_x000D_õ-|¥&amp;@ô?_x0005_2Ú"@RÌú_x001A__x001A_@ª|þ§	è!@Æd¢ÜªP_x001E_@îÄúÖ(@{_x0002_8éSn)@03=A)´#@0-å_x0006_è&amp;@_x0014_R±_x0017_{H%@ø8ÏÉ_x0003_ó!@¯3á	» @éö®çæ%@jXø)@«Í¬]U,@zQ{qÍ#@ÿKò&amp;\+@&amp;_x0004_zõ_x001A_%@2ýäXàÙ'@ñÕ@ e_x0019_@ÿ¼_x0002__x0007__x0005_©#@ÝÕËç4Õ"@ÖoQëp+(@_x0002_gk_x0010_m_x001E_@ÐDÙÉô_x001E_'@"¿`òø(@ªg#_x0005_?°'@µ¨ç¼&amp;$@ÚßYû ú&amp;@îùpäÀÙ%@_x001C_`íÏ6C_x001C_@è6+7_x001A_%@×Åõ¯M(@mõaô¤+@ØlØ_x0006_5g_x001F_@ÀÏ_x0001_®²!@3¿_x000C_6ÿ1_x001A_@¤Ù¡_x0002_wª$@9ósZZj"@_x0013_GYð%@ÝÇg$D&gt;,@ÜíÃ_x0015_g_x001A_@õ:8%@ï[ \â&amp;@r_x0001_ C3b"@_x0016__x001B_t¦,÷#@_x0016_·_x001E_ìCé'@é*¯Ï @{@Ó	"@;1ÂjØ_x0003_"@;_x0011_½_x0004_b_x001D_@à¡_x0002_3ï @_x0002__x0003_ÍôÝ¹Ý'@ä_x0007_oùËÝ%@C*j¯_x0015_%@à_x0018_ìÓi!@xúX (@ÓiØU­¼_x001F_@_x0017_À_x0001_û¯¶_x001E_@ææQþW)@²¥Yó'@íM&amp;@·¬_x0018__x0014_w'@M»C{"@°µ~/%@	MA_x000C_&amp;O"@f«EÃr$@_x000C_ÿÅÃ'@÷á-Ö¾$@Ø_x0002_õ_x0001_¹'@8*sJdp'@Â·ñKÓ_x001C_@_x000B_¬ú1#@2¨[0k!@tÏnª='+@Îe:Yh$@B¯`³&amp;@_x001C_ÿ!©«_x001D_@TÔéý¨¦'@_x0011_5,@vÎõs°3"@_x0004_äÁ_x001D_·Ë'@öe¹_x0003_½)@ø\Ê_x0001__x0004_/;(@_x001B_á{ÛQñ)@Ð_x000C_Û©?$@¾VÁW]-@õ_x001E_ØöK&amp;@¸ÌÒã"@ð1Oò#@ô_x0016_¡5ß @P_x0018_íN5_x001D_@ôP|&amp;@}_x000B_CoÅ&amp;@ÔèPÇ)@º0P¸!@;À_x0003_á¯#@ÎK»ÛDÃ*@üã_x0003_i¯$@NÃØ\ý$@_x000C_Ñþ"[Ø'@æ·Ý&lt;ðJ!@¼OÌo^w#@_x0011_MQÿ+@®%_x000C_É¸÷"@DõBCä_x0016_(@2yÝ&amp;@Z_x0003_§¼Üp_x001D_@_x0002_lz`o$@®ü¡#_x0015_#$@"À-e=I)@óè%_x001B_Ú#@_x0001_¤/ç%`"@â¬ÆoÒï(@I¶¸&amp;£&amp;@_x0001__x0003_Õç_x0003_ÿ_x001C_@ó%|_x0006_%_x0006_*@Òì¼KA®"@«_x0008_å{_x001F_À"@_x0003__x0013_²F×_x0001_!@tÄÞ¸_x0014__x0001_$@_x0010_®}'@_x000E_ò_x0004_sZ*&amp;@_x0004__x0013_ui_x0015_§"@LLÔÌ#@-&amp;_x0008_UÌr&amp;@z_x0016_¿_x0003_§&amp;@Áôæ_x000D_,@dØ¶vU_x001A_$@Îy|±R,@jª_x000B_\!@v._x001C_gæ)@Zr6_x001C__x0002_$@evÀCðã#@NÔ $«£%@Ø_x0002_^_x001B_&lt;$@è¤µ_x000D_3;#@-7¤%&gt;h%@ýÐÏþÈ¹%@Î_x0018_Á_x0015_ö_x0017_"@Âª_x0017_5_x001C_@_x0012_wC"@ÜÚnõû @ä	_x0004_ÁÆý)@F"·Ubl'@pè¤Òú_x001F_@j2èY_x0004__x0005_&amp;ù"@ìQZÎü(@a4Ýàp(@_x0017_!rï2'@Ñãº\/F(@Pì:"[.+@îv_x001F_-#@6_x0003_&lt;P$@§Ïø_x0018_òG!@{­Ma®? @2Úõ1}.&amp;@çêÛ3'@;ºã_x0019__x000E_»%@4±_x001C_P² "@ü©E`$`(@ÊÚÝ_x0013__x0003_(@/_x0011_ÑºF#@_x0001_÷i=æØ$@é/å^_x0010_"@&gt;ºÖ¼M $@wGG_x000B_]Ö_x001F_@_x0006_²ú£éÎ#@Ö_x0004_÷/òÁ)@tsªEÍ_x001E_@_x000C_NR*!@»_x0004_ Ñ_x0014_&amp;@_x0014_k×Ô54)@²eêo_x0004_b)@$e_x0002__x0015_:3(@«jkZá(@àG_x0010_¦ª_x001E_@jb%:_x000D_+@_x0004__x0005_&amp;Ù_x0010_L¿è#@¦kt&amp;_x001A_,@vòÎÂâ(@6_x000C_gPW%@6_x0015_0`°$@ðSÓÍÝ·'@Àl&amp;$@Aã_x000C_°!@|H_x0005__x0017_`+@&gt;c+_x0001_ @s_x000F_·b %@[f­Ø­ @2¢euõÚ(@:ór°(ó#@vIRÎ´b&amp;@²_x000B_YM @o/e_x000B_^e @Aßìà ¥#@H¿ÝÇÖ_x0013_$@_x0008_q=G#@hµë¶z%@õ4vÂÇ!@®p_x0003_sYh&amp;@6ê¸ý+$@J_x0017_&lt;V_x001F_!@u#Pu](@*_x000D_(Í:_x001B__x001E_@as_x0002_7Õ¸&amp;@£çrHÿ',@í¸º%p'@_x0013_,¾fo,@®_x0001_ï­_x0004__x0007_9;"@\á£æò%@æ_x000E_kM®ú#@*J_x0003__x0013__x0011_+@QOÜtS$@fß²w¥!@åo¦Gm'@QÑ_x001F__x001E_0*@¦ö:µ|_x001C_@aGóÙQH_x001B_@ kiD&lt;&amp;@8_x0006_´_x0003_æõ+@È_x0002__x0001_T_x001E_&amp;@_x0005_S¦²f(@0§/ÿòþ"@r_x0008_L}¾_x001C_(@ÈûØË%@¿Rß*ã%@Nkm¬í*@þP®ìö¤*@$ùº,(@¹t:]'_x001E_%@ðZ'Dk"@{ÿÁÝ&amp;@bõLG$@WK¢_x0008__x0012_Ê#@ä?,êík%@ÀB_x0008_e_#@ài)¹¸ @_x000E__x0018_Þú¶j#@gë&lt;_x0019__x0019_*@Ö_x0014_DÔó'@_x0002__x0003_I2AÃ'@\Üi_x000F_5#@_x0016_zÌ?#@ ù!+ð$$@j_x0002_S*=Â#@³×ö	À_x0018_!@éì³_x000C_í%@eÁ_x0002__x0003__x0006_Å-@°'I_x0016_Ç%@l_x0015_âü/K$@_x0014_Þ§(@Ê¦1ZÂõ!@B_x0018_?FGÙ @?¢4_x001B_@#Õá\[ý!@f"_x0015_\_x001F_@_x001B_bê³óÌ_x0019_@=Q_x0016_,Ö&amp;@x_x0001__x001B_ó;$@®éãÄ_x0013_(@[»ja%_x0003_!@P;ðòU7(@®0×`¸Ä"@ÿå""%@+ó_x0005_ô&amp;@|és_x0013_ØE*@öÑÕ'@ÊzóAþè$@tòäH¯»_x001D_@Td)hp!@³BÍ$''@_x000B_Þ_x0001__x0002_ l$@ü_x0014_â\Ú$@Äv©_x001E_Wu*@_x000E__x0007_ÂÚ @|;´d#&amp;@Ç_x0012_÷r_x0011_(@ûê)X*@VÝx_x0007__x001E_Î$@Ê¹QÙP!@Rö1»ÀÄ(@OþîT/D%@Ü¹U_x000B_^*@H,1_x000B__x0019_Å+@Ñdó_x0017__x0014_'@¶ðÐw6ó(@n´x'Ì#@¢òô·$@_x001F_Nu_x0007_ý#@ÀK_x0012_!C#@ð_x0012_3&amp;+Y'@R`ç\_x0011_*@£RJ_x0010_ÉÁ%@o_x0003_¾4%@YmVpß¼"@_x000E_îû2_x0010__x0005_+@rø³'@_x001C_?¶W«í!@XVÜcÝa%@_x0007_°õ_x000B_*²!@·_x0015_ùògD$@	umUpq%@Pá3!º%@_x0001__x0004__x001A_Ó¤_x0013_ö*@ês_x0002_¡%@''%E&amp;!@Ã¬óJ$)@n_x0004_á	D&amp;@Zµâ#ð#@_x001E__x0008_X&gt;Ã&amp;@__x0012_Ù³W]&amp;@aIöj_x0005_%@_x001E_zX0&amp;@_x0013_Ió_x0018_**@Z×G_x0008_)@È_x0016_NÃá¦%@ª1Û5FF#@_x0006__x001D_!ð"3&amp;@Dø_x000E_ a'@Â%z)_x0002__x001B_@ö­ô_x0019_@ÈNú_x000F_n,)@¦µË&amp;°:&amp;@ç³Ébo&amp;@z_x0003_÷_x0010_é @%Z7²z$@õ&lt;óMÅ%@µ_x0002_Q!@jÓ_x000E_¼yè"@¬¨¹nAI(@_x0013_]/_x0007_!@LÓ¾fÙ_x0007_'@kZ_x0019_X_x0003_%'@E]v_x0003_&amp;@ÆÀB_x0003__x0004_vÿ$@Õ¬m1Z_x001D_$@Ðþ_x0018__x0014_&lt;Í!@~´_x000E_¼'@ÞW_x0015__x0006_¶è%@8¼_x001B_÷ @ªZ\%É_x001E_@ª-}KÍ&amp;@Ò·_x0007_¼&amp;@m_x000E_HØ«Ô'@ø_x0013_q"@Ê&gt;Á_x001A_@jñ8_x0005_ÀA%@SI¡Ç@â_x001D_@ÊMáy1[$@_x0002_×_x000E_¹¤!@i_x0001_ìofw$@´)èïÌ®&amp;@ô4Le%@.Ä\_x0011__x001E_c @P_x0005_is_x0018_!'@ÓÁ_x0015_]d&amp;@.­_x0017_í_x001F__x001E_@¦ºå3G_x0004_'@_x0018_7_x0010_ã_x0012_&amp;@_x000D_åÎ;F&amp;@Ð	`7+@$ù}¶ä&amp;@Tè¶_x0018_­é!@;Ì_x0006__x0007_9"@H&gt;Øsîó$@_x0008_Ì(@'@_x0005__x0008_ªrê_x0011_9%@&gt;ªJ£w&amp;@0Ôqw_x0017_&amp;@úOP_x0017_r"@Y_x0014__x001A_³b'@ÿ_x0007_»°ñ¥'@_x000C_pQÈx(@ªøQ_x0010_ýÂ!@Rá(\n_x0012_!@_x0014_CèÙR¢_x001B_@Å_x001F_·,J_x0005_%@+ÿ1v;%@ð_x0006_.aT @J´¼º_x0015_k @_x0004_R/ß_x001B_%*@r%V¯_x0003_%@[øR«ðæ$@_x0005_efÆâ_x001E_*@ð)Iñ_x0002_9&amp;@_x001C_¶`óþ_x0019_@ª(_x0012_xv*@t+_x0016_ &amp;@pÂ KÇy"@2_x0011_o&gt;X#@_x001A_&lt;wü}&amp;@ª_x001F_¤,_x000F_%@~_x0005_ú_x0006_Lj%@h¬üþt$@Päû&lt;"À$@µ»_x000E__x0001_:'@ÍÃ½P*@_x0012__x0017_É0_x0001__x0003_Ì&amp;@º2x´Ö!@ÔØ_x0002_E_x001A_@Sñ_x0014_Wó"@nÝ_x0019_Õh*@¢6ÀÏ)@[ùuê_x0012_¢#@.Æ{sGÇ$@&lt;'A,Åà)@;ÜVø-7'@x¹Øó=ä'@_ÖÇb»"@\_x000E_Ý\Ð$@Ê	?à_x001C_"@(S.ÑA%@Ôy¯Â¬)@L`çÝi*@&amp;4a)AH'@_x0014_J]êÈ*-@B*Kèz#@j_x0007_Ý_x000D__x0014_-#@zN~_x000F_9y*@_x0012__x001C_åYm~$@p¥ëÔn(@_x0004_'_x001B_ôÆ%@DqÓé!@¶Í_x0002_ÂA&amp;@BG |^*@ØÈejBN&amp;@_x000D_ò_x0018_2j"@èþú_x001C_V2*@2¼( _x000D_~ @_x0001__x0005_=uÕ­_x0015_'@°_x0015_aí_' @yM)_7#@0)gà"@L_x0004_©qì¶#@FÐ³Á±_x0010_'@þ_x001E_6CÎ×(@Vé'@äô¼î(@ÌºAF)@]àÔ?_x001D_$@õïX=ñ$@_x001A_·!¥é#@"Ô_x0005__	_x001E_&amp;@sz_x001A_9\0)@Ô@"dß5*@g_x0003__x0002_²}.%@Ö_Ø-7;*@»Eâî²õ @¶3m(\)%@"\X_x001A_×')@9å_x0001_M"#@_x000C_BíÆû"@96~å5'@åbÃd¥#@Ç(Isþ±%@èQi®'ø(@/l_x000D_Ã,@ëZ¨ÎÑ#@_x0002_éû%m +@£_x001B__x0012_ó(@õ_x0016_Ñ_x001D__x0001__x0003_t²&amp;@_x0005_[äô_x0007_*@_x001C_@J¹¶Û&amp;@7³Iõí&amp;@Æç8-å)@mÆò_x000F_Ã @_x001E__x0017_,kt'@'¡&gt;wÐ¹!@ü_x0012_¿÷	_x0002_&amp;@NBÝÅ¨ @ õ_x000C_!%@ _x0012_:G¨C'@þ£q_x0016__x0007_ @_x000C_û¡vÝ$@X_x000E_Þ°J×"@{ÞV;X&amp;@*ÊKð_x0011_¥_x001E_@L¶yË(@¾·_x0001_±·!@Ü¢_x001A_Vÿ_x001C_@~a_x0019_ê	_x0019_%@þÚa±,@`]Ô_x0003__x0013_Ä$@_x0002__x001E_Lo+"@àoS_x0008_w(@ÇUË.sÊ#@_x0007_÷D_x0005_º_x0002_!@(7¥°à'@_x0011_ãQP_x001A_%@ÙiZð¬_x001F_@nt5_x0014__x0011_,@P^»«HÓ%@_x0002__x0003_ì0ÅÆÕ$@Òÿ³_x0003_'@ÂO|â_x0019_@ü_x0015__x0011__x0003_"'@C_x0001_²å(@~híB½_x001F_+@¤å]E_x001C_&amp;@Äá`Ê&amp;@ç_x0010_l+_x0017_6#@¸aPèÊå"@aÿZ ·w%@\_x0018__x0018_¢"@òh3hg¤)@»_x0003_Hê¿#@,Ê_x000C__x001F_é%@Í@á#Û_x001B_@_x001F_àÊo*-@B¤_x0010_î[*@X©K\G$@^·DØÂ*@å×/%_x0008_%@Í©_x001E_»&amp;X$@ã3Î¯L*&amp;@+c¦ô@"@íÜ¼_x000F__x0018_'@_x0016_@JèX(@ôä[âã&amp;@®?O¶ÚQ*@Ûb_x0019_ß¬#@E¬Tè_x001D_%@d¯Ù{Â&amp;@E°Øt_x0003__x0008_£e!@ê.³e_x0002_a!@tgNpé&amp;@JÏK,@*"Í_x0002_(@Ù-_x0004_%"@£ä&lt;P_x0014_"@fò^¦ù_x000C__x001F_@ö4îîu[)@h&gt;Z&lt;_x001F_@¦_x0001_±4*@ª_x0012_ë~§!@_x001F_~_x0006_¬ã0,@Z_x000B_UF'_x0008_)@_x001A_Y_a7_x000C_&amp;@À§¢XàK'@¥¢Ò÷T#@&amp;_x000B_â_x0018_øÏ(@IÖ_x0005_L2'@Â[_x0013_J_x001E_'@_x0016_.ÙTôÏ%@Ó_x001F_vÓY+@dQ¦;¿+@_x001A_§¤C^»_x0018_@dd_x0007_OÅ&amp;@_x001F__x0015_k6±"@~ü_x001A_!®6&amp;@GVn©8(@aE`_x0019_Æ"@ÛDÐN%r,@Ë×A] #@+ïÍ°o"@_x0001__x0003_§:ñcÒ'@©-_x001F_è-è,@½_'_x000C_#@î:ÅÕ @\ÃtGø#@5Ë¢_x001F_ÔI(@¨¼×ïâ_x0017_+@ãåoö&gt;)@_x0003_KÇ£_x0006_#@vEï_x000B_a§&amp;@E^7W_x001C_w'@2Uow1/ @ùl³íiH$@ðÌ6]Â_x0002_%@Úáâ!Õ7+@¾Í_x0018_½mg&amp;@æ_x001A_e-ùÎ(@ÚBë2/§#@&amp;_x0014_æ@_x0005_q+@ì.npf$@N|&amp;ße!&amp;@êî©\_x0005_(@¸hI$Ï_x001E_@&amp;üÃÐi)@®·8ÈP&amp;@_x0001_`ú"j(@£ù	sÉ"@Z` õ!@´Ïêy¹*@¬çäïå'@w_x0005_[&amp;®n*@8?_x000B_U_x0001__x0002_c_x0017_&amp;@¾ÐôÓÖý&amp;@ÂÔÎz-@í×_x0018_Ìe$@_x0016_µûé¢_x0008_$@y_x000F__x0013_)@	¢Þq¡Ê_x001B_@_x0013_®1¶Ò'@Êy.=&amp;@¸à«_x0001_½þ*@éÖ@â*@°ëx÷?*$@âS9²Æ @^&amp;+a'@?ó´ã#@*u*_x000B_$3#@«fp\N)@&gt;ê¨T%,)@Îñ§_x000F_ù#@Ñ4`&amp;%_x001C_@~&gt;}ùëÒ$@·rÀmÜ_x0011_+@òG/Ç¢&amp;@$ú¡[â"@öo9_x000B_R"@¬¤rà£Á'@E*yuG,@.¢îB&gt;!@Ýÿx õ%@Fãf-_&amp;@þ6_x0013__x0004_ä&amp;@_ØúädZ"@_x0002__x0003_7{ B_x0001__x000B_#@­LÞ/$s%@H_x0004_ÏªýÎ&amp;@h´R_x0015_´T+@ê§mÖ'@&amp;À3S/1&amp;@xÚÕÁ$@°FGxn%@°§;ð*@¶qÖü~$@`1°ìÇa#@_x0016_(»]O'@ì È_x0008_¨Ì_x001F_@ÆïÌTw%@Ü¸Ó®B!@FÓ+oN(@ýîÎ¨ÇÜ&amp;@¾­-¸÷_x0019__x001D_@_x000F_¾òMh#@¨ZOï0&amp;!@s¤40ÆÁ!@·ÝI( a"@äp×_x0003_ä%@_x0016_¾TÚDQ%@¯Ï%Ç²%@õ»_x001F_W @¼1:½m#@böÐ	Gz @(ö_x001F_¹(@`ìóÌþ%@_x0014_\u&lt;ª(@r¼#3_x0003__x0005_~_x0016_(@_x000C_¥KÞÄ!@þ_x0007_BH(@_ÖyW_x0014_%@Ìä8K_x001E_#@	Û.o#@Å_x0004_á²*@®_x0015_&amp;J®­%@ë2_x001E_p_x0002_)@_x0012_hË &gt;_x0015_(@|I_x0002_GÚ'@²ù` º#@Â_x000B_ÊÄÁc @À¢¯ï|¡%@úùÏèË$@rÈ}_x0001__x001F_@_x0010_õ%@¹³_x0018_¦_x0004_"@òXeüß(@_x000B_¯ ¶@,*@p°2"@³_x0017__x0015_»Ä!@û°×*_x0010_)@|ÉÎ_x001A__x0005_"@@Vã_x0016_R&amp;@¨½iëXã_x001F_@óB_x000C_2Ux!@+_x0015_Ñ&gt;¡Á#@+ÿÇ3_x0003_K!@bjójk'@PjëG*@I_x0010_lÀ´á(@_x0001__x0003_´/Ào$C_x001E_@÷D_x000C_9&gt;$@ì}»"@Ô$&gt;9ÍW!@ ©e)@*|»Êl!$@Y_x001B_ÕiA$@_x0012_hïÞ!!@Þ¾ÚÄ'@ ã_x0014_M|·_x001E_@O3÷_x000F_N^ @éX9ü_x0014_!@TðA=Í+@LxÇm+ñ @E·êNlÅ+@Ø,&gt;p"@_x0001_rÇ4¼&amp;@þhJà6&amp;@_x001B_Çf	ÆÛ_x001D_@_x001B_Ø5_x0015_Ê_x001C_@¬)üÙÆé)@;Ý(/aý#@o/Í§W:"@¼}_x0011_îa_x0006_'@Æ1Â_x0002_M  @iUË¯_x0018_ì%@_x001C_+_x0016__x0012__x0007_&amp;@_x001A_gÓ_x0001_F'@Ôwâ··_x001F_@ÄKÕn_x001F_@Þ£ó¡'#@_x001A_8º._x0003__x0004__x000D_&amp;*@cnÔ»_x0002_ @5_x001C_ ú«$@·_x0011_áH_x0011_#@ mlâ&gt;H"@&amp;ä)f/1%@Â ª%@_x0007_ÝGÜMò!@9üõÒ_x0019_@`vé¸ À(@pà07)Ö,@_x000E_µ^o3 )@ $NÕúø$@ìËEå+@_x0004_ú_x0006_ñÝ©*@Ö'Óù&amp;@W/_x0010_d*@ç®_x0006_Ó­*@N_x0001_eð×&amp;@V_x0006_åïÄ%@M&lt;"2ìÈ&amp;@_x0006_Ñ¹_x0008_úè&amp;@ãPW#W_x001D_@(ÆóÖºÜ(@[áhõ_x000F_l&amp;@zWÄ°½É)@dËÈj^)!@î·L¡ÿ:)@/,&amp;@°@_x001D_á­"@*ý_x000F_	8 %@;ðæG®'@_x0001__x0002_&lt;=\µP)@9?§J1Î#@Þ¸_x000C_$@pvt_x0008__x0011_"@õíG|÷¿&amp;@`ÎX`$@F6¢ Ú$@·J_x000D_hß£+@ôýì~(_x0002_$@X_x0011_ÂUÒR,@o1i(¨q&amp;@:è îB!@ðO¶"._x0004_&amp;@îÝq¾ñz$@_x0002_ èç_x001D_µ!@òHô_x0018_Ë @DÎ{ht$@\å¾)ý¼)@6¹ì¯&amp;@¦#«¼_x0005_!@®H´ß%@pË&amp;Â´F&amp;@¨Ù-|È{!@&lt;Õ^pí_%@òÆÿÁG'@pÁ±îä_x001E_$@x_x0011_´ì/^"@ÚþDã_x000F_P(@ÖÆy'$@¨Î_x0001_7±+@ß_x001C__x0018__x0015_Gt&amp;@u_x0001__x0002_#_x0001__x0005_Òÿ @IWþ@òÿ&amp;@|ka_±\,@$ÑË3_x000E_ @øÃ¸Fð#@_x0013__x0015_±Í	ç @7ÎP_x0019__j @Û_x0019_z!ø%@&gt;õ6¡%@Z_x0004_Æ(@-Ö°§ç_x001E_*@hÄÖ_x001B_(@Æ_x0002_$#ô&amp;@_x0014_H°)@X\gÙ\Ó)@ú_x0006_â~F-+@þ0rà_x0004_'@"_x001D_ÀãW'@YuêXº¾!@²àRô_x001B_(@×byrÊ"@_x001C_|£Ë##@×¦Ëô)@_x0012_þêëÇá%@PCÞO_x0011_:$@_x0017_å_x0003_\á_x0014_&amp;@ËBÂ_x0004_þ_x0005__x001D_@n«_x0002_.#@$&gt;n-Æ_x0008_)@XIõ_x0018_@_x0019_dR)@,±]:,ª_x001C_@_x0001__x0003_ZAÄ_x0018_e'@ªÚ_x000E_Ý_x000F_$)@én9õV-@FeC}-$@_x0018_ ¶Å!"@³öð,@=HLö$L+@Úr_x0012_u#@Äf_x0008_]ÌR(@ E&gt;	)(@¼	(â¦#@~z_x0001_ '$@_x0010_¯6iæ£$@»_x0004_HÒS9&amp;@Äu_x0018_ú&gt;Å)@@%ê*@Ú²õ_x0018_b_x0007_%@Ò_x001C_-«â$@_x0001_·_x0002_&gt;B_x001F_@)ÍFÛ2$$@_x000E_eÜ|¹"@ô_x001F__x0019_¹ÿl-@_x0019_Ô_x0013_§¤¥&amp;@cÀ±ÿ_x0008_%@L^è4_x0016_)@¸KÔ¶|)@`õõ¤õ_x000C_+@ÉÆ_x0008__x0015_ @q®_x0018_Ûp!@_x0010_t?,@ÐèÝ\_x001D_@§_x0016_M_x0004__x0005_° @rê7ÍU(@ú¿_x000E_£$@lZÉó`_x001D_@Öø^&gt;_x0002_Ö(@2ö(@h.o_x0007_`_x0018_&amp;@5³Ù:_x001F_@i¬}ì#@ö2?v°(@¶¯4_x0001_ØÞ*@c_x001A_l¨	_x001E_)@:£¨é°¸%@gÁÜ\ê_x0003_#@Ù9°`M_x001D__x001E_@l_x0006_@Æ_x0007_ï&amp;@_x0002__x001C_\Ô@±#@Z_x0010_,D"@_x0006_û|[û¦'@_x0014_QòÝ_x0005_(@Ï*SÁ½ø_x001F_@Àc_x0014_`#@éÎ¼çÍ#@etÑ´Y¶%@®ÙÚ:_x0001_(@Ñ7_x001B_Ê¤"@ÌêÂÄþ%@_x0007__x000E_~_x001E__x0015_$@ôý7§_x0001_?%@´b^_x001A_$@O%úx_x0012_._x001E_@_x000E_ZÙ^%@_x0001__x0002_^÷t¨&amp;@&amp;_x001C_[py$@§_c9_x000D_ò%@t;_x0019_a¡@#@Ìæ_x0012_U_x0016_%@_x001C_Ë_x0017_³ZÝ'@6_x0007__x0004_þ¢*@6ÂÞçèj#@ÜèÂÏ/X%@NW¦q'v_x001A_@_x001E_¤Ïa¼_x0008_*@/fMÏ"@pËbÔ+V'@Ô º{àÁ*@¸êc¾²i*@¿üeð6(@_x0001_+3_x001E__x0015_*@fF_x0013_E¬&amp;@ðk6o'@AÃ _x0012_t_x0004_*@ÎçUÚûÚ @àÒÀ©÷(@À5!3_x0019_c$@û&lt;V_x001A_'@ºògC_x0017_$@O`«L/J+@kâË&lt;V@'@azÚ!@à@;Í'@\_x0004_94O#@ë¥÷ @*wC_x0001__x0002_ó*@@:iBî%@"È»ñR3&amp;@._x0017__x0013_Sm)@æ7_x0012_O^²'@_x0007_Üõ_x0017_Ú_x001E_@dNÖó'@JGÜ,L$@]\§l³Ô$@øí½§¨)@]Ý¾-@(@Zù.É§%@&amp;É_x001A_#ð!@Æ·Ig¥(@Iª¶fæé$@b|%e¥%@±fÏÖ[ò(@ÁÞÓj_x001E_@ø©Gø}×"@¯]Q_x0008_+@êc&lt;±_x0016__x001B_@L]_x0017_ót)@8a_x0019_ [_x001C_'@òó-_x000C_%@¸jOÃ:#@n9Þù_x0001_ã'@ëd°Åhô_x001D_@ù}«Ç(@p&gt;[e0M_x001E_@Ú_x0015_4k$@ð§H9òY_x001E_@Ô×1'_x000E__x001E_@_x0002__x0003_¥7Õ)}&amp;@Ï®uµ»#@_x0015_â4_x0007_õ'@ÎÖ7&amp;&lt;_x0001__x001C_@Ú½_x0014_¢h(@&amp;á'ã_x001A_"@M3¼Dß+@Êq_x000C__x0010_ö'#@¡¥É_x001B_/w_x001F_@ÛÔ«äÜ_x001A_@ñd ïü$&amp;@½`c_x0014_Í&amp;@A[¾Pcþ%@@*wÚÿ(@¬?öÕ%(@H_x0019_ð \#@?¦\,@&amp;@R ï÷'@)|§_x001F__x0010_$@Ô6 ÅY_x0018_*@¶-Ûßê"@ÃX°\Pü)@ôL!6_x0013_¨%@Å±^ªÌ{&amp;@_x001D_ÎeGf_x0005_!@#õdÝ_x001D_ô_x001A_@Ð%tØ$@væ_x0018__x0011_Æ«!@_x001C_û&amp;cª[%@t##ú_x0008_¤'@ï_x0006_â¸À%@£·ïc_x0002__x0007_VÆ!@²ºÒjÌ$@¼õ­_x0013_=&amp;@Ö_x001A_46Ñý"@¡ñÜÞã!@:ù2_x0012_Õî$@¸Vb®_x0006__x001F_@ûlF_x000B_²((@n*k[¤ @_x0004_(_x0018_5ô%@Y/_x0001_J_x001C_[&amp;@ýlN_x0013_:£_x001A_@_x0002__x0003_J&amp;@ì_x0002_Hz_x001E_-@fÚq÷õ$(@&gt;`N,_x0013_­"@·©_x0005_³w+@_x000E_¿ìHh¾_x001E_@xÊ_x001D__x001F_@HÛ7¤Ë+@4_x000E_ÞÛ_x001E_@I5_x0007_"@¶\ß×!@BWØ9XO$@rÌé_x0015_®¬_x001D_@_x0004_zÀ*_x0019_W)@ìµ1Ìëú(@_x0002_X_x0004_»h)@n?ø_x001A_¦°$@ P»ò§U%@bÅ"±í$@ÙÊÐÛ_x0010_ú)@_x0004__x0005_ ÊÞL&gt;(@÷o;Û±'@90ºÔâË%@¸pù_x000D_b·'@åêº&amp;@ãÃö9+@§_x000C_8_x0012_­)@lã"Ã_x0008_(@´¡Ì_x001E__x0013_õ"@&amp;A6Ò"@81ÔY_x000B_"@Ï£\Ð^¼$@_x0002_S»h7³#@2nè[~#@Ø_x0011_Àþ+@ëê¿r*'@ø¦âïá¢!@¶#_òz(@W Bqág+@ )aT^(@Jh^C®'@_x0006_üé_x0007_T%@ªRÜ_x001D_FÀ)@\ï.lt_x001C_@øó_x0010_½A´(@v=&gt;H0(@(f±¨÷_x0015_#@vÅ_x0003_¶H&amp;@_x000C_k_x0001_Êða&amp;@nyøT5W&amp;@Úuò$!« @ù_x0016__x0014__x0005__x0007_³ÿ'@¨ÓÙn)@ª[C°Â%@gÈ¢_x0004_%'@8gºµ @TÃ_x0004_Í4(@ôòÏ_x0017_ÿ&amp;@Ì¼·_x001A_³¼"@N8_x0014_\!(@ÿ¯ôMèg#@þ¥µ@E_x0011_*@P_x0005_«)@ö_x0001_I\`±*@p_x0019_.\½L*@ê·¶ç¶&amp;@ã_x0002_j2Â(@&amp;`µþB_x0018_"@ü_x0018_¾_x0011_þ, @#Ø&gt;6$@ÞEN dÄ$@ÒëIEÃ®!@µ§_x0015_#$å$@är7-l_x000E_(@=DEm¥ &amp;@]"äº*_x001C_!@¿yj¨-'@£T_x0006_1¡)@Fhåt'@âe_x0018_Pþ3%@&lt;I{_x0003_Úû%@|Å;Í¢À'@Î1Ïª³'*@_x0003__x0004_LWØíþó#@_x0019_;:_x0013__x001E_@0É¾k Ó&amp;@úf©6ñ+@bT*"u(@ì´à_x000D_i!@öt=_x000F_c'@"&gt;ßH&amp;Ë*@Ò_x0001_¥D?'@î&gt;'0D&amp;@_x000D_óg_x0015__x000F_'@vÞàp_x0016_#@´ìF_x001F_Ë)@ã÷_x001F_;5Ñ&amp;@_x0014_±;µí¦,@Ç_x0007_Ñ_x0001_O!@_x0013_äå»Èß#@_x001D_(Àum"@n._x0004_ Ë!@D_x0002_X&lt;ù'@_x000B_=_x0005_äu"@xáÀµ)@JI[_x001C_g @àÞõüÝ_x0003_'@CÊ57_x001C_@çn(N¤:)@_x0002__x0010_ë*få_x001B_@9L&lt;Z_x001A_á&amp;@æX_x0016_î_x0016_Ò @*¿¥Q×¬+@B_x001E_2äZ+&amp;@~¯âM_x0001__x0008__x0010_&amp;@Ä_x000E_dó8I @if7Ç{%@K¢·ÊÅÕ#@){Y#Ë_x001D_@¡Ñ_x001A__x0014_;0$@Ïªm7"@_x0006_ÑOñS¼ @_x0002_¦&amp;§(@_x0005_êâ_x0008_P_x0004_-@åÿÇ_x000B_&amp;@_x0018_u_x001C__x0006_$@_x000C_H¢÷%@_x001E__x001B_\LÒ%@#ùÇ#@e~sCÎ#&amp;@D_x001D_,Ôñ_x0019_@ `#= @H£Y_x0007_´ß$@_x0010_öí_x0003_³)@3»_x0004_·_x0003_)@=_x0019_(þ1&amp;"@_x001F_&amp;_x0006_q1Ò"@2eiHØ_x001F_@_x001D_öÅü)'@råÛ'ÌN%@_x0011_Ùøcõæ#@à!_x0012_º_x0003_+@³ÿ¸_x0017_ø"@bt´êÐÎ!@àÐí_x001B_Øô'@yÇA"Úú+@_x0001__x0003_5²ðt&amp;&amp;@tólõ_x001F_@ºla¯Þ @Ö]|²q*@Deð @H|A-_x0017_²$@R¶YÒ_x000E_Q$@¨.í!'x%@éã&amp;½%@i}NÊò{"@ÎtÑ¬B³"@_x0013_$ÙH%@°Öã_x0010_A*@tïY©í'@mbª'_x0004_$@ò_x0002_~ºc)@Ì8ÖÍT-&amp;@_x0005__x0017_¬MwÜ%@èæJr%@&lt;ì¬¦_x0016_.!@.·äØ_x0018_ê&amp;@\MÜþF @øP_x0019_Á_x000B_m,@òÛXµî%@_x0018_ÆRdî,@½¹¶_x0019_\[#@~õØ_x000D_%@Bà¹úx$@QÿèNx"@uü±É|Ë'@òr_x001D_Ãn"@_x0010_×x _x0003__x0005_²'%@$_x000D__x0017_GZ'@-)ß_x0016_G_x0019_@4"ö:_x000D_*@à"»Ws!@CÅk®çÀ_x001F_@_x001A__x000F_¸ªå)@ê&amp;ü1%@PIÉQ´_x000B_'@ÈÜÆ7'@ül_x0004_|b%@p¾ÆS'@ÌD­l¾$@_x0016_Sè8å&amp;@$Ô·_x000C_9'@n4²ÀÜ)@0²._x0017_ÄN @Ø»BLø-"@K_x001A_)¯^_x001A_@ÂR¿³÷$@2¶.2Ü$@H=Ô²­º'@çB_x0008_ ](@_x001B_hJ_x0018_´_+@S	_x001E_ñ¹ö(@®k+É%@ª_x0017_1æ6w&amp;@NØ	ZG·*@9¼us$@_x0002_¿.ñÔÐ$@²|1R_x0001_%@}"'³ @</t>
  </si>
  <si>
    <t>de3b543fa40a81c55e8743ce8862bb7e_x0002__x0005_Æ%ýw§$@½F_x0001_X_x0015_ü'@àæºÁ94)@·¿þ_x0004_&amp;+@mßºé'@_x001D_¡xñx-%@G£«&amp;+,@_x0007_nÿH¹w)@;êDR{%@fJ_x0003_ÅY!@NX¯¹_x000D_&amp;@_x001E_X7ÕC"@Èß?_x0003_.:_x001C_@*Ú_Bd#@g/­5Ô!@_x0002_îª«M'@Ååo_x0008_¿%@~_x001A_á/üA%@$§Kµµ$@ØG(©æd&amp;@ôÀNx&amp;@kÖ=ä_x0002_"@pì¶_x0012_è_x001E_@ê&amp;x(ñ#@/_x0007_U°_x001D__x001C_#@DOC¼%@&gt;_x001C_ÈÞ1"@¶~ù0_x0010_Ä#@+-åaåO#@P¸é«_x001A_U&amp;@wÉ_x001F_àr#@_x001A_®Ái_x0003__x0005_j'@`ìÖ	TS!@ÓSÎÞ!@_x0012_Ý)Z2$@ó_x000C_åçV"@¨|u¡)_x001E_@W_x0012_çÜ®_x0001_$@_x0004_AÿÜ_x000E_7!@_x000E_}__x001C_I_x0008_&amp;@bJÂ¿ý$@@õ¥&amp;$#@yeê(@9×ß$%@_x0005__x0011_®o&amp;@2â&gt;=V_x0004_,@ÓDL^_x001F_@ÑTtm_x0010_%@MÑAãê_x001C_@öNbg%@ÿ3ÐHC_x001D_@}S_x0002__x0019_5 @_x000B_Qh8©(@@'_x001D_Lì @_x0018_KíO @´`n^9#@íñ×_x0011_í.'@®â¾­_x0010_y&amp;@×xÚõú$@ðãöéÎ'@x1í_x001F_ºÔ+@_x001B_DR_x0003__x000F_W#@Púá)}É$@_x0001__x000B_£ôâ½(@[i©_x000C_í*@k?Hç_x0007_$@PwËr_x0007_Ý#@_x0012__x0008_º¬('@}N_x001B_Þc'@wHú(í&amp;_x001F_@ËYL_x000C_^'@LÔ&lt;¤@_x001C_@KA¨ÃÉ_x001A_@Þç¹Ùpr @b`_x0015_Nä_x0013_)@êEA_x000C__x0017_·"@ì¶BAjÐ"@ê_x0004__x0002_:(_x001A_@c_x0005_1ìñ"@à´åÉ_x001B_Ø%@_x0006_A3Íð»'@u Æøq_x001B_@¨$r#@_x0003_µ¹_x001C_%!@_x0018_V5wf"@_x0012_9pÑÂª"@	-Ý&amp;_x001E_@u_x0011_¦xB_x001B_@ü*­ÙÛ"@ ë!Ô#@«ýÛÖ%@ªZlÑ(@`_x0008_¹$@nZï_x0002_ln$@¾_x0019__x0003__x0006__x0018_=+@¾&gt;S_x0015_4D%@bÍÔ¸{a(@,_x0013_ÃvN"@ð_x0007_j.¶ $@@·)õ$@2I_x001A_*-§$@,ºsl_x000B_!@_x0013__x000D_}_x000C_}_x001D_@,\pÝ _x001B_@Ú_x0008__x0003_Ð@%@ý_x0012_ùî"@ËóW_x001C_@hT_x0016_ÎÑ_x001C_@c(	RÉ_x001F_%@0´¹Ù#@«ø_x001E_ãöD#@_x0015_¥_x0008_3¼æ_x001C_@%_x001D__x001A_wÒ?#@FåêÇÇ'@ùíBï´%@÷Ü©|%@8ÐÓV*@·C{ Z$@Ü_x0005__x0004_i_x0003_E(@P^·$?"@Ê±ÐH^4!@_x0001_© Êüí#@_x001E__x0002_SiÁ"@0í_x0006_$Ô[$@@&gt;.ñH%@l¨rK_x0005_!@_x0001__x0003__x0011_¯_x001F_|'@JC]nn!@ýé"_x000E__x0008_'@Ò$yD_x0010_!@:jÊ_x001F_o$@onín] @Ö'ôdaJ&amp;@ÛË£þwù_x001E_@Þ\t%T"@íäW_x0014_´i&amp;@àÿ_x0012_qAi%@ÅM;ê_x001D_@_x001B_S1_x0011_Ã&amp;@_x0010_»¹Ñh×)@KõôS_x001B_@_x0008_ï]_x0019_n_x001F_@§íªòÕ&amp;@ßX fÂ­'@_x000D_8_x0012_L)_x001C_,@×j+âx'@mJW.S$@By_x0010_uB @F,¨H#@w$cå!@9Á[ó_x001A_$@¡[ñ},@Ì½U_x0002_Þc(@²ú{Äï'@rrÂ]_x001B_)@jÜ7_x0019__x0011__x0012_&amp;@_x0011_Í0t&lt;'@-tê«_x0001__x0002_9ÿ#@Xó_x0007__x0001_b)@Þ@_x0010__x001B_',(@_x0013__x0015_={#@pR(*¼Õ*@&gt;_x0015_°_x0010_~À$@)N¦Ïª'@Ñ[)\(@-k{Ù)@z­T¾¬(@iÀ_x001D_¿r(@R© oø_x001A_ @kEÐ6Ã)#@_x0016_ý_x0008_'ºÓ-@¦Õ_x0011_Ö÷¬$@_x000B_ÑxÍ¼*@oLH:2_x001D_@¯¥=¡"@ó0´_x0008_æ&amp;@ÍC_x0016_Y_x001F_@._x000B_O_x0016_:%@&lt;ÎµÃ£Ù_x001B_@©v®f]&amp;@ühW_x0013_ôP&amp;@gTïE!@ÑPê¿e7%@_x0018_d§D$@,?_x0013_¢Ç_x000E_,@J_x0007__x000F_À@_x0018_!@l/_x0018_­0ï)@XÈ¶¬ó² @&lt;4ñ5_x000F_ì#@_x0001__x0002_}z²[Ñ @_x0016_GÀX_x0017_q(@¬~x_x0017_¸å%@Â¸'z,I%@ÜÊØ.Z!@_x0002_öTëJù*@¤ª)_x0010__x000F_'@(_x0005_)@½ÿââ9$@Ä0¦_x000F_¾_x001D_@ÐÁ_x0017_:%@";£#´&amp;@cÒèR"ã @ì]§&lt;Î*@ÔQ_x001E_0üò&amp;@ðç"kµ)@r2Õ_x0011_°ÿ"@øfiÀ_x001D_@»Å,Ü³Ê%@z"X#)M%@ÞúV³%@Ê)*¡_x0001_ç$@ÌÌ_x0013_iú*@j¹¥G)@¨],ë73+@@½2Ù¯%@îRP^#@_x001C_w|Â¡'@ÂþS_x000F_$@á_x000F_Î¸e%@·ð81_x001F_K#@¾AÕQ_x0001__x0002_×&amp;@r® ¾_x000F_(@6i¹æß©#@B_x0017_÷;ÿ!@`}&amp;dß!@¢ÍñcVq'@Ñàì¡gv @®_x0013_ØEÑ©&amp;@ê+ m%@yèò_x0014_Ú%@,ìÌçh·$@f¼÷_x0003_úû!@ã_x001C_rVö&amp;@_x0004_ïä_x0017_/"@_x000D_F$»%@o²É:!)@¼¢$YA©#@ÿÔ_x001B_x#@ºZn_x000B_Xi#@_x001A_ÛmôÚ%@~õN£Ô_x001F_@A!{LÕe%@È°/%¬#@vÔxxÅ(%@(ªc_x000F_|#@C15z_x0010_+@¥!f¸â$@Î¶í_x000E_9$@_x000C_"~Dbh#@óÕ6_x0012_'@is×k__x0013_$@X¤xSÎR+@_x0002__x0003_ý¦qs,@(jf	&amp;@P¶·¤7$%@%-øîÍ÷'@öv2««+@_x0017_§G®&lt;Ø_x0019_@¨²+u\_x0005_$@v/^©_x0003_&amp;@_x0011_W_x0014_îÖä @_x000F_lzy4_x0010_%@4R'9_x0016_""@_x0012__x0019_| .¦'@øÌs·ãè'@züa\_x0008_"@¯ã½TZ$@æÚ¤±D#@µãQvÁÍ,@ÆÌe&amp;@ëEK_x001B_$@¥}gr[R#@ícÎVþ%@ä¯Ylpý!@ü«FAÔÏ+@Oé¹í¤ê(@ÆïdJ}Á"@Ê´Ï?ób'@àæ_x0001_D%@iuÍÁ#@Pp°óÒ!@B)É_x001E_ÙK%@þ_x001C_)_x0019_¤_x000B_"@_x001E__x001E_~¦_x0001__x0005__x000B_)@ÛQ Ð#@vý_«_x0002_$@°_x000F_ÀEY&amp;@¤þÍYF0&amp;@_x0010__x0016_!å#@_x001A_Í	]Í'@XK_x001B_*@_x0002_Ñ/e®{&amp;@ìê_x0004_ðx"@	¾úõ_x001D_í_x001B_@_x0006_J}ø±#@Ai_x0013__x001E_&amp;@_x000B_Ê_x001A_àè2!@¡`"_x0013_{%@2_x0001_âuA#@_x001B_E_x0003_&gt;5ã,@u_x0015_Óåãø!@´Ï_x001E_7_x001E_@¦_x0019_ÞH(@Ð&gt;_x000F__x0007__x0018_$@j-_x0003__x0019_­%@1N0uÑ$@Åo_x001E_ ,@¢_x0007_5õÛ @ÒJn_x0002_i+@kO ðþ)@ÇëÜQ9%@È#oÚ$@b++]_x0005_M$@Ôç_x0002_ÝÛ*@xST:×_x001D_(@_x0002__x0006_¥_x000D_!õ_x000F_$@_x000E_H&lt;£E7$@hâòÊf¬%@HÚ³&gt;\c @ºùN1 %@l0±º_x0005__x001F_@üúÄ»u'@_x0019_(_x000F_#_x001F_@X_x0002_Ö@¿&amp;@è=_x0013_mt&amp;@ªDaH¾-@PÃ_x0001_®-Þ_x001E_@_x0015_u@8Ï @(À._x0012_Ì$@¯»^'@_x0003_ÿu)_x0008_É&amp;@0aâìÒÃ"@°Ô_x000F_~_x0016__x001E_%@¥cù_x001D_@êcÔ\p(@:71&gt;}ä"@Çá²¯þ"@ô_x0004_?^*@ùõi~c\&amp;@Ýcò_x000B_*@¹Kº;H$@Ö÷yFÀ´'@[¥älô°$@â8÷l´&amp;@PGoêç%@8º?_x001A_&amp;@ÊýàÝ_x0001__x0005_j/'@®	ñ»"@m&amp;¼B,@Pµ¸ý`%@àë_x000F_p~&amp;@ñ_x0015_CV,@xC6_x0004_û @Í*Ý»f"@|c8dÊ_x001B_@@o²»G_x0012_&amp;@~_x000E_&lt;ßÔ%&amp;@©|Mìv#@½÷ºr @²Ùp%S @1_x000F_2sö¿'@Þk_x0003_¤_x0016_#@ýÐhÕù(@u6j_x0006_!$@høá_x001B_*&amp;@ßU}©«'@~j|_x0008_·'@º8¡Û:+@ý_x0011_M&amp;@òà_x0018_¨_x000E_@"@Æ_x0015__x001D_Og,@½§a_x0013__x0019_+@_x0016_?_x0003__x000B_'@_x0016__x0002_S^)@"ªÐ_x0006_V$@âgmý/+@&gt;_x000D_«Géz)@üÀwÓë +@_x0006_	òVáº§¢#@_x0004_]ZR!!@Ö²ÑUÌ#@ÃBÃðî'@_x0002_#_x0019_ýÅ &amp;@ø_x001B__x000B_ø_x001D_Ý#@º_x000F_Í_x0011_!@«	7AGº"@_x000B_wmuë¯'@TÁÕ_x001B_¸q*@ð{©*@hÝ":H¹!@¯ _x0008_ý3 @_&lt;ñ_x0002_q#@¡Ïår'%@NÞ»àò!@Lº=_x0011_d )@ý_x0001_fÕ_x0005_W#@W_x000B_^£ï8-@N_x001A_4_x0016_á'@_x0007_©¡_x0012__x001A_%@âï¾4æ«&amp;@°7Ð&gt;_x0004_Ð'@TÂqìÄ$@iÉ_x000E___x0006_$@úp_x000B_äÏ¢,@ôû%á|7#@_x001D_½ç¡_x0003_¾)@!G_x0017_u{ó @C,èÅ'@Ê÷y·[#@3ÕG_x0001__x0002_³k_x001C_@_x0004_ ï.ú(@r_x0005_ha_x0003_×)@$Pì)@_x0013_.tÆ¨_x001D_@ÀEuc_x001A_S#@^ÓÇÌã$#@_x0012_þbà_x001C_@lñ_x000E_Áê*@µÁ¥" @¤vnê¢%@Öq¸Lf)@r©Û&amp;Ï\"@ÄóÃ~_x0014_%@_¯~\¥¹)@¸Ò_x0015_Oº*@d¨Tgm&amp;@Õ«_x0012__x0002__x001F_(@nd_x001C__x000B_zÎ&amp;@ö¦Ò_x001B__x0008_h*@{Ô_x0010__x0014__x000C_µ(@»ÁÇKÌf$@1ï³?	%@zÅ¤N[ó'@ÿJ°¥_x0004_%@0@Îhç_x001E_@R;È _x000E_®'@VXYã_x001A_Y(@¾)_x0004_(A;%@cË_x0005_{+%@_x0003_Öí{d'@Ô3%Êq_x001A_@_x0002__x0008_¨}C÷×_x0019_(@Ód_x0007__x0007_&amp;@¨{_x0001_ø'@:°¢Ë¼~$@OPû©æ"@¾_x0001_@,½Í"@_x001C_¿Á_x0014_6%@_x0003_­{/O"@?dqæ¶¹,@JeîLêI*@.Â?õçò(@er('+@«*_x000C_È²()@"ÐðmÀï#@_x001E__x000F_ó_x000E_%@ìÍu¤;'@h@Ìwº,)@´Üº_x0005_½%@*û:_x0017_w#%@ÞU_x0006_!_x0004_4%@)zà1×(@~­RP|'@.µÛ_x0014_#@ù	ÛGðÿ&amp;@DD_x0015_V]!@jÁÍHj "@r_x0008_WÇx%@ÏHð,!+@_x000C_~ê%?î+@ _x0010__x001F__x001B_-@¨xM{_x000C_»&amp;@z_x0007_¦_x0002__x0003_]W&amp;@U_x000D_Ì%Ô$@Ä?_b_x0018_$@_x0010_ÅºKTû#@¨ÖÄö&amp;@¼§±ïÌð)@¶A¤¨A[*@º@óÎR$$@ê÷Xiò$@fEn£,»#@dq¸ßÂ)@¢ú|«DÂ%@¨M4}Îõ,@üb ?ó"@KÞ±_x0017_z&amp;@Nä\t'@²/îÑ3#@ÛÉb"Ð*@àcÊ|&amp;@~HávÒ&amp;@_½kôx"&amp;@7úÁ_x001C_Bq&amp;@Â4ÕDW_x001F_'@I¯_x001B_À!@B,»»Ü"@_x000F_ñ6 ÿ_x0014__x001B_@fÖHñ»'@ôÅ_x000E_~Ó#@»_x0004_ùn5ø!@Ê&gt;qUV'@Ø_x0001_ÙÊ_x000E_R%@~_x001E_)/Æ_x0012_)@_x0003__x0005_þRÆ¥D @_x001E__x0018_LÔ¢Õ*@$$fá"@öõTâÞ¶&amp;@.ºÅÐ_x0002_j'@lÿ*)£$@i_x0015_k0÷m+@xjmñ @,¶äð¿&amp;@'¨Éé9±_x001D_@±ò6_x0017_µm$@É_x0006__x0012_*@)SOl_x001F_@T|CÑ_x000E_?#@§_x0014_T&gt;±C-@Ðø=§r%@ÿmn;D'@_x0002_4À£ @äHtR_x001A_@_x0008__x0006_ék]'&amp;@Ü_x000E_X°6Ó)@¤Náê&gt;_x001B_@_x000B_û¦U_x0007_+@ÍËäC_x000D_g @_x0019_]*ï?,@¶¼üÛP÷%@ïáskíS$@*_x0001_m_x001A_$%@ý&amp;a²U)@&lt;\_x0006_qæF&amp;@ÎÓËÛ6|"@eýî_x0004__x0001__x0004_µñ&amp;@þ_x0016_/©_x0013_'@r¥_x0003_9¨+@É_x001B_#M_x000F_`&amp;@¨èS{Ù)@µéR´½t%@f±¾¥!@_x0012_ß6Û}ã!@2Iv_x001E_&amp;@ó_x0002__x0013_@®)@_x0002_ÀÑÜ%@pW·s!@{?HÌ²)@ü	ÅìÞ9!@¨xá_x0005__x0015_"@ý_x001F_âÐWÉ @î_x0018_$¥"@_x0005_1&lt;û6~!@´ä&lt;h_x0007_$@_x0003_âk¡&lt;$@.ÒÀa_x0019_&amp;@P×÷îÅy(@_x0006_ì¢ZA$@VKBî_x001D_)@$0_x0007_°ÿÆ_x001F_@È_x0003_÷ÚgÂ!@b}_Ây)@I6²e´.%@¶p³('@_x0010_[ÅþTõ(@RÈÐû)@¦Í¥a%@_x0002__x0003_ðAèÕ!@^o5+J&amp;@_x0002_:zS!_x0016__x001C_@yTª B%@_x0001_ãÇ´d/#@,²Kçï*@,çÊäOh"@b_x000B__x0006_nû*@f7ü_x001C_Ñ_x0003_%@)mCC´é"@Ð_x001B_Rº#@´~Åé_x0012_{'@o_x000F_Æ¦(@¼¬&amp;Å(@|rÒs_x001C_'@Öì_x0015_qPD(@Í_x000E_§wí(@nz·½ñ$@®y-x)@KVÁÝl#@Ú_x000E__x000B_`àa#@FE_x001C_%Ó)@FæÂ£_x001F_%@]S,T0È'@raRÈÏ%@ìÐ±å_x000F_æ%@_x0008_ïì¿]û%@ãÖÉ:³Î)@ÚÐe_x000E_(_x001F_@Â^O#	ò"@_x0002__x001E_¬_x0006_i,'@»Ù_x0001__x0005_5â%@Ð¾½_x0011_#@_x0003_4­¬É¦$@8_x001D_Â&gt;¿c&amp;@b¹_x000B__x001E__x000C_/+@N'NH®_x001B_@yÎØ!{M)@b4_x0019_á_x0017_'(@þx»xv¡"@ÜH_x000D_=â#@&amp;Ùìèl(@S_x0019__x0004__x0013_"@¦4_x0008_PÈ#@r_x0004_æöÎ_x0002_"@Ð_x0012_XÓ"@%úö7£(@_x0002__x000F_`¿8&amp;@¾_x0010_:L~Ì(@TòÍkæ'@¢&gt;ø:$@¨9_x0012__x001E_À²$@_x0014_!ö«q%@ð«áZz_x0002_)@Zî÷_x000F__x0006_'@ÀÑ24Úa$@;	JÍÜw,@Dìq°-Í%@Ï_x0005_Ûs_x0015_*@ GîÇ£²%@Ükh¬Þê$@XBê_x0014_Ñ#@ìRE_x001D_Ñy$@_x0001__x0005_%Ñ_x0012_sI @ú¬nií!@OuAU_x001E_@_x0017_Q"ï_x0013_#'@¶r¹to(@Ä}b&lt;¹ @_x0003_ØIL':(@68Õagy*@Î!_x0005__x001D_3)@çhbX!@â»n®}_x0005__x001B_@»Þ6ºÌe)@~*ÚAâ(@^ðù$@/ßñv°Ñ"@_x0002_¦~° @)eKo(,@&lt;àÜ_x0003_ÿ©_x001E_@Þ/©&amp;@Z_x001E__x0004__x001C_ý$@ÒïQ9_x0010_ý'@hÑª7*@CÐ_À-@&amp;v_x000B_ïn9&amp;@ÁW~ËÉ¤#@=dÁ+@_x0004_ß¨_x000C_~_x0001_&amp;@Þ_x0007_Í¡õ@'@PM¶³©F @f.§¬*@JyÀ%@8I^_x0001__x0003_4/(@_x000E_x}ÿa_x000F_&amp;@´{ém$_x0012_(@Å³Ø"@]&amp;ô_x001C_¯_x001A_@ºú*$~_x0014_&amp;@Tól¶P*@´_x0006_H¾_x001F_@%éhvV¹$@Ág_x001E_â©· @_x0001__x0002_ÛyØ%@Lõ_x001A_L #@æTÍ­M(@_x000E_yÔeºÀ(@¤ú_x0010_o'@Ä&lt;b '@_x0007_èøY%@ÆßXþæû"@~¸îxM_x0019_%@&amp;_x0002__x001A__x0002_ÕC_x001D_@î´ã|_x0002_#@TÎ¡Ê&amp;@Ò_x0007_$@5 ¢SÑ²&amp;@Áóðo_x0019_­(@¾&gt;%Gä§)@ÍT÷¶b%@õ2&amp;lô_x0019_'@åRq7v_x001D_ @ ¶ú=_x001B_%@D1_x0001_£M#@^mÿ_x0018_2!@_x0005__x0007_¼N¨Ü}%@®åè²2/&amp;@_x001C_=Àñó)@Æß_x000F_0Ò_x0005_ @øÅKW'«)@@äj_x001F_î®&amp;@NÇ2_x0006_k!@h3¸Àf(@â]ó_x0004_wd*@l¤j_x0015_Wi_x001D_@}ë&amp;oÞ5"@¥ñM~i &amp;@cyVK_x000E_x!@tõ_x0002_n"@\_x0013__x0008_ê\§ @ª_x0013_óµT!@ª7­	Q#@ç_x0003_*_x0001_@÷#@Æ_x001D__x0010_õ×m%@Ê_x0014_Ú_x0017_"@¾]éH#@t kãÃ$@ÞÜëê¸&amp;@rU¨Ô_x0002_,#@ûr. %@åÀu9;)@ÂBók_x0015_u+@õ´0Ô_x0013_,@´(ÀV_x0016_4"@â_x0010_4ÏÃÄ+@¹þÌÀ[¡_x001A_@7ÏðV_x0001__x0003_|Ï$@2%?fþ_x0017_'@_x0007_S GTP$@_x001D_Âïpö9)@íãlÙVÖ#@_x0011_õ+DGT%@à¶V_x000C_?"@T_x0004_\¬_x0013_ý_x001B_@äÆªZ)@!ßIÄN"@_x000F_}&amp;?+@(®_x0003_D=%@¯_x000F__x0005_¡S&amp;@_x0004_5_x0008_oÉ%@¤8´ _x0019__x001D_@._x0002__x001B_Þ¯!@_x001C__x000F_m°(@_x0011_£_x0011_½ó%@(a(Qd^$@ª8ek#@º&gt;2Éá´#@ò_x0008_´«(@^#zò_x0013_®_x001C_@Øv°_x0002_ÅÎ#@)·àp#@ÈDõÂÛÜ!@Zñ«Õ_x001E_ '@®«_x0018_Â_x0013_!@ ÉÞÐÑ&amp;@.vkg¡£%@U¼}_x000E_*@6·Á_x0015_¯	*@_x0001__x0003_ô&gt;©_x001C_H&amp;@NÕiyî%@_x0017__x0001_â_x000B_v'@uVKf]"@ÈþNî_x0006_ö"@_x001B_hE_x0007_N_x0016_$@p\Ï§Ä$@_x000F_0÷a*!@L_x0005_Ô¤Ü'@¶×µC$@ÇE_x000B_Z0K'@+K~íÄ&lt;&amp;@LÕ9÷|§&amp;@rÑÎr#@Z¼&gt;Ïà"@¹_ëÚG+@õ»ã_x0017_(@ _x0011_EÝ_x0018__x0011_)@lçd_x0017__x000C_^#@I[¸Ér©$@_x0015_!_x0019_Ø'@dÖL8E_x000C_(@Þ4)Ú_x001D_@þ_x000D_î_x000B_'@5Ö_x0006_´ª2#@©ò`Ù$@_x0002_Ã¥Sá$@q¾~z¥_x001C_@ø%r_x000B_L+@wBß_x000C_c!@/_x0010_²CQ$@fL_x0014_Q_x0001__x0002_÷_x000F_$@"68(%@_x0017_Ûê¦½ª"@Îí_x001C_R_x001F_@¤uÏ]Òä%@_x0019__x000E_-_x0007_e#@8(:71ô$@_x001B_íå'Ñ_x001C_@_x0010_ûb¤îÍ_x001E_@P&gt;_x0001_Ns»(@ÒºQ_x000E_ß!@ÇÃ©»]i_x001B_@_x0004_ð_x0018__x0006_@%@_x001F_õH_x0012_ê#@\{»5ìà(@_x001A_ÀÊ	ÿ @jFÕ_x001C_ã)*@ú_x0016_Vß&amp;@ÉV_x0018_õ'@~Âà4À(@Ú@utB&amp;@ZÍg¡Òh_x0019_@´_x0001_²$Õ÷$@U_x001B_(_x0006__x0010_'@#ð+EÕ%@*ÉÛ,k%@âÊØ/ÈÒ @d_x000F_è=!@ª_x000C_ö_x0004_)@à¬c_x000F_Ë!@/yÿ ué%@ÄVØ~C&amp;@_x0001__x0002__x0004_ÌÝqÔ+@e¶_x0002_ñ@Ü(@ö_x001C_7ã*@ûÀò³ù#@4õ2«µ¿$@ôÝ	Dáã)@¼oÝR_x0008_u @43_x0015_©q$@Y_x0008_Q=W¸+@F]_x0019__x001A_ü¢'@÷kLyK_x0001_(@_x0001_VHt}4)@Çó_x0016_æ-'@±y_x0006_ÙR&amp;@_x000B_u¹O¹Æ,@ÒøhP±!@Ù_x001B_Lný(@bçlÁk$@ ®_x001F_ÕF)@£ª_x0010_Ç&amp;@¶(º ¤X @îq±lD~"@lò8·b+@sãrªi!@½ái¬·ð%@t§_x0015_u'@UQÚsü5$@_x0017_ÒWP!@_x0018_ _x0012_Ä*N%@AÃ_x001D_Ù²"@Tv»q4¢%@ÀXª#_x0002__x0003_9%@HÄÓDç#@-ôÅ¼ý¶"@²ëÏ_x001A_ü'@îÿ±`.¡!@´¿ß)àã&amp;@=vQ_x001A_hµ%@!; rÂ_x000E_#@_x0014__bG?&amp;@Ô±º¶_x001B__x001B_@-äÿY)@îl%ûÄ_x001E_@÷_x001D_å0"@$_x0002_l&lt;3_x0007_(@ee;_x0001_Äç!@ÙÂ,àv/,@^_x0017_ØÑX¬"@ðmr^Yû&amp;@;ÖÜ½_x000B_b(@dmæ	Ð(@'D5L}L!@_x000C_ÆüT4¨'@D0õÝj'@_x001B_èq_x0008_e_x001C_@R_x001C_Q&amp;_*@kc	ß|5&amp;@Çüe=2$@P_x0005_ù_x0005__x001C_j @_x001A_	_x0013_9&amp;@_x0016_WäU?A*@æ¢_x0008_)¹*@¿±D¸¢_x0007_"@_x0001__x0005_¦Ï_x0004__x0003_!@ª_x0010_ªØ1Æ!@_x000D_||$v&amp;@_x0002_Ñ¢Þ+@læ%"S_x001D_@±Æ,ä_x000C_ !@ôm_x001E_U&gt;_x001A_@íE¢£¶ü$@_x0003_U~] @uxgÃ_x000E_&amp;@_x001E__Qzêä&amp;@¼EHk(@t²;Ç´ã$@ý¢±mã_x0003_&amp;@§&amp;,Vñç&amp;@ò	Îõ#@Z²Ãt]%@Êº¾7VT(@P_x000B_7û_x001E_@wOKY(!@ÿSµ$G(@_x0019_H=dZY,@x6é)@Òx´xÓ( @Ö¬Î._x000D_i%@*H1ù_x000E_e'@+Ú_x001B_é¶$@aû_x0003_fÿm*@þ_x001F__x0014_®'@_x001E_pV|@$@qzæ_x000C_Ôì&amp;@_x001C_i_x0001__x0003_Ø)@	_x0012__x0010_-@_x0017_Kì@*B!@tä¢iª!@[X_x0014_ÖË"@_x001D_?ZëO_x0006_'@ _x0002_§ iÀ&amp;@_x0006_Zëj-&amp;@E²¯*_x001A_s!@ì²9Ø @ÊÔ6_x001D_$@*Ï}KJ#@úÃîq_x001D_@Ë¸çn'_x0019_@§*iX'@èZÐç$@QR&amp;%t_x001E_@_x001C_m_x0017_ã'É(@|_x0005___x0013_=!@ÔD¶¸#@~_x001D__x0014_£î_x0005_#@¸Ç_x000B_Ò{Z%@3ðNí_x0003_!@ÂFâX_x0007_F"@Â	F¬&gt;j&amp;@RzÃó_x0006_Î_x001B_@_x001A_ùW4u(@J§ò_x0002_^(@_x0019_Ãû_x001A_#@,76w;#@3ÿÖöÙ§%@Py5Av+$@_x0003__x0008_æ_x001E_¯]º+&amp;@§_x000E_þ#@_x0006__x0001_$[Ï·!@J_x0002__x000B_Ä&amp;@ý"Z[Y"@Êµª,@_x0007_¨_x0011_3r_x0002_'@2áuw_x0004_*@þqd´_x001F_@·_x0007_rz¬_x001F_@¿_x0010_Kf$@_x0011_ãÖ@_x000C_Ù$@_x0003_a[T"@,_x0003_Ðe¶"@ øßï_x001D_@FLÏÆÒ'@A@Ìº;9'@ª¾ãTç_x0017_ @2äé_x000E_Î$@_x0014_GÚÕ_x001F_#@{_x001D__x0011_­ù÷&amp;@8vl¡$K%@³ß)@eí'@ho¸# @ýü4L['@H8ôÔ(@¡É_x0005_)(@ïøÉ_x0008_ù($@äcÍB!@r}p0Å.*@`Ë55¤(@/6®'_x0002__x0005_d#*@\íª22%@S¯w!@ÿÑ_x0002__x0007__x0003_&amp;@G_x0001_*ëA)@ãuÐ¸4Ò%@_x000F_V_x0013_ç$@éóÙµ¿ @_x0016__x001A__x000C_D¨_x001D__x001E_@;\óÓg_x000D_ @_x0016_áì_x0014_dt"@9_x0004_©_x0010_æ×&amp;@'_x0015_¶f_x001D__x001F_*@á¥Aoa"@_x0001_Ù¶kn%@;Á¹y*n"@!ôÛÊ3_!@,:¡ $@ïðí_x001F_J_x001F_@d_x0008_ºHs)@Áòn©M&amp;@þ_x001B_ï©µÁ_x001F_@YìXé½A(@_x0004__x001A_áÞ_x0010__x001C_@öñb¹'x$@$_x000E_Ì-&amp;@lE¹·ÂQ)@D¢ã8"@Ê£_x0012_)¼_x000C_'@Ào9z @_x0005_Mc´_x0003_!@ø»âÜ_x0002_,@_x0001__x0002_¾_x0012_èM¦_x001F_@)v_x0012_¸áé @®!lÑ1 @0Èw~¼k)@_x0012_§®8º$@äxæýc%)@_x0017_*¿ÖR³*@®Îqæ_x0012_%@dp_x0014_Ò)@ÖÃlÇÍø_x001C_@=~î"@_x001B_©ª±äy#@Ny£ô°+!@^_x0012_¡¢@=(@«ÔN^&amp;@nS0¾'¶#@¨]ÖHM5_x001F_@vE_x001A_vä/$@¾¤2N_x0001_à%@äe_x001B_©n&amp;@=½_x000E_'w3*@T|.]cp'@Ü_x000B_]u3(@Ó¤N¬ý*@4¡ó._x0003_(@2Õéßõ&amp;@0I95_x001C_V%@-! a*'@ºó§cº'@á¥«&amp;!@Fñw,$@o%¿¦_x0001__x0003_òG,@_x0010_×òfî|_x001F_@Òÿ_x0010_ê&amp;@=_x001B__x0016_V%"@Ü_x000F_¯¥Èn @Z§TÜ^²(@Ö8ß×X_x000F_(@r©&gt; @_x0001_)_x0006_8'@ìÐ_x0002__x001A_y?+@_x001B_~zç_x0010__x001D_@_x001E_¶÷NÎO(@#æq5È_x001B_!@³)@z)$(@£¡_x0008_V¡(@iÓü¤*@pÕ"dÎL'@&gt;~_x000C_»1P&amp;@ç._x001C_ms®"@Ôboüs¹+@2_x0007_Þ¶_x0007_%@Æ6K_x0002_%@_x001D_Ù_x0014_ÍÍa'@_x0014_Êu¤_x0011__x001F_@#1î±û&amp;@üIÏ¡G!@:ûeñß$@k_x001A_Ð¬©_x001E_@Ýø_x0015_L"@ýØ¸÷&gt;J_x001E_@HG?Ï²_x000D__x001E_@¬_x0007_°â'@_x0001__x0002_ß(À_x0015_W_x001F_@V5ÿb(@á{¼ç_x001E__x0002_#@}wâ2¸%@:-_x0001_§r"@&lt;J_x000D__x000F_L7_x001E_@²vâ_x0007_Ñ!@@ßIYS'@^&gt;}Z/_x001C_@F5&amp;Â=+"@ æ¶ûo$@ëcÉ®.á_x001F_@+ooö&amp;@¤_x0003_b¹½$@¦Çòò Ö'@ï_x0001_2ÿú¨#@}0ü´Åè+@:bL ½_x001E_$@z²_x001B_¶[)@©¥Ó0ë#@_x001F_g@²åK_x001C_@c§Àö_x0019_^_x001F_@_x0016_ø_x0007_qþ$'@«ÜýJ®%@&lt;§}«Ç)@_x0012_)¥©·(@_x0014__x0010_Ú*Al(@Ø_x0013_kÛ¤Ã_x001D_@ ÌÆeñu%@tVlÑË'@²ºa¸_x0003_#@É ._x0001__x0002_i_x0012_ @Q~IæÐ%@®ä(@8ª_x0014_rë%@ÇP§î$@µýþOo-@ùøµjÆ*@²fÅé\+@_x000D_®x¿w_x001A_)@ß_x0013_L¥_x0016__x0015_(@÷rLA÷4'@öóDó3!@øë«ÄH%@Ü9Â%ð_x001F_@(b=0üu$@_å_x001A_U_x001B_@«	ÿ5Ô&amp;@8áØ*H%@ª_x0008_kC*@º_x0016_¼_x0006_ @´ó.°,°%@ì ÑqLº%@ø½)±:_x001D_@Üµþ_x0003_üû_x001D_@_x0007_ö! -É*@_x0002__x0008_öÂ¥&amp;@[\éÚ#@¸°µ_x0008_6¹)@ ·X£ª$@òøì³_x000B_$@bÍ	'&amp;@òÎÒ_x0001__x0018_&amp;@_x0004__x0007_dd25 @gpehß#@_x0004_Ç_x0012_ð»D)@_x0006_¢#¨­_x0011_#@¦_x0007_*b	)@zåd_ë*@ýßSq_x001D_@lÆ_x000C_%@®âî&amp;O"@@ÞÚ_x0016_dg&amp;@&amp;aÔ_x0006_$Q'@SøïÐ« @!:_x001A__x001F_Ùx(@|£h­@ @_x001C_aD¸-_x0017_(@{3_x0013_Ae_x0006_!@eªm_x0010_ôH'@õC_x0019_ß_x000B_&gt;'@F,³_x0005__x0018_@\Yx;2(@ê&amp;õ~®_x001A_"@r_x0003_Ê,sV(@êûØV.ç(@!(_x0002__x0010_â @_x0007__x001B_ÎVí)@¸SM+*_x001E_@å/©Ö_x001A_@IÀõö_x0011_í$@HI_x0012__x0011_UÆ%@fmV*@Å_x001E_Fvä&amp;@`»_x0001_¦_x0001__x0002_ô!@_x001D_×qðov_x001E_@y4 £J¿_x001C_@_x0016_©«:*@Tÿ`Ó´_x001E_@É$°osÊ&amp;@Ý¶ud¸#@_x0014__x001D_~ö_x0016_­$@qyÚan)@R_x0015_ñ£'"@ë¤h½"@^_x001D_cå'ò%@u²qù_x001F_@_x0012_ÀP_x000B__x001F__x0017_*@Ö_x001A_!ñà&amp;@v_x0002_°©¨%@ú_Vâ©ß)@Î8A©âñ#@JI{1'@_x000C_0¼Ý'@*_x000F_ß*@j÷ð×ÀÓ%@c_x0015_\ÆrÔ"@3¾R¸0ï_x0019_@_x0008_µokØ+@K-XiÄ @_x0002_È`t&lt;_x0001_)@_x0002_ÎðÂõ*@_x000F_~¹%$@+_x0008_õ+}+@à°Ôaï{*@Í«&lt;£áI"@_x0001__x0002_HýÚÑA'@s¿é¿Ü&amp;@_x000C_ ßTÊF$@²ÎJ|4ù%@Çq5V#_x0018_)@_x001C_]¡Ö_x0011_Ç$@Ì_x0016_~	+@_x000B_êY®¯-(@r½_x000C_ÏÒ(@3Y,`jÅ#@R3¦öÆ%@_x001A_ü_x000E_"È¾#@_x0018_t_x000E_GÂ(@pB§&lt;X½*@n¸Ý§4?$@s]Àüe_x001E_@Ëó_x0010_ö+@ÆÛ_x0005_Ú&amp;@Ö&gt;ù/A3&amp;@@(ÐÍÂ'@_x0007_ð_x001F_zë!@¦?óF#@æ§¬¼È"@_x0014_¦ÆDr¨_x0019_@ÿã·A7(@úÜÚ5	; @Pô_x001E_~Ôî&amp;@½k9d @À_x0017_Ëåk} @&lt;ÒßÌw_x0004_'@_x000F_¿è@_x000E_,@Ú;_x0002__x0003__x0004_1¤&amp;@x*eZ)@±¡RÖ\$@_x0003_É`_x0012_Ü$@_x0013_F N)#@^&amp;oLë[_x001D_@,ÞBÛ_x0005_$@ÿ.ÌlÿÙ#@{;	%@ q_x0017_O&amp;@ú~ù§Ø%@_x000B_Ybû_x001A_@_x0019_ª×ÇNr$@þ0_x0018_Cz @ðð~¤²&amp;@wà_x001F_äj'@¾¶pQh4*@³c?§[Ó$@21Û[_x000B_!@v8_x001E_BÛ#'@æ´_x0014_g_x001D_-'@R_x0018_^Â­%@	¬¯¨þ#@Þ%.Aê_x0003_%@³Nûv®_x000D_$@ä#âú´%@ÖTå¸²ì%@å¤¹_x0001_k%@;Hºhr¥&amp;@_x0011_à_x0013_ûÓÑ!@L®. +ô"@r_x0002_]ò#@_x0001__x0002_#qÆQ)@Ä5«å%@r6÷jl!@GGë]#@_x000C_M°dç @_x000F_Ï¾_x001E_cÆ @|áÈ®_x0010_#@*5+1ð"@êª5#;'@kd_x0008_&gt;_x000F_W"@Á{D_ @?ÍFbÅ&amp;@jä_x000B_ï_x0015_*@*_x0018__x0010_Ê(@DsÏ»[l!@_x000E_½¹EX$@_x0001_(+ÀÁ_x000B_$@©_x001C_j))@ù_x001F_êéÖ¿$@ ù¾5;)@à@¿³£'%@VË+_x0003_C_x0002__x001E_@øÄº¬J!@I_x0010_îúæÛ#@R7_x000C_ºÒ'@Z_x0012_ïþ£_x0007__x001C_@j¦Øg±þ$@ªX¥É_x000D_o!@_x001E_÷ëyÐg&amp;@îÓ%¾³/"@P_x001A__x001E_6Å**@üM_x0002__x0005_äq#@_x0002__x001E_!_x0006_$_x001E_@Â©_x0017_fåñ)@#ã$Ñ¼é#@_x000D_3_x0001_¿_x000C__x0019_@VHAº¿©"@(;P-F%@¿W3ÿß$@_x0011_-_x0017__x0003_Y_x001E_@(ñ_x001F_oÂ"@Î?_x0011_@+#@ù'Ì_x000E_ @_x0008_o_x0013_à» @8_x0010_ªóX³(@äI²&amp;#@4Ô~l_x0012_þ)@\(øúev'@¦õ¯O_x0003_#@ô(àE_x001D_@XWp1?"@_x0006_v_x0008_çÞ&amp;@ü_x0002_7¢"p&amp;@"¨_x0016_¶_x0015_1_x001D_@_x0018_Bye&amp;@Ñl¨û+@÷£«Óxö @bî!¢"@²_x0019_È|î_x0004_%@_x001F_ve³q'@òÂ¦Öô$@÷_x000C_é ´(@_x001A_Æ;mu!@_x0005__x0006_lDââ%@l*ò_x0003__x0014_t$@§LNÄ_x0001_'@Þº5Æ¤R%@*&amp;_x0012_'@\îEî&amp;@+r[_x001D_)@|_x001D_°¦L%@¡k_x0017_z¼&amp;@%-	öÔ_x001D_@ªç;½ @õïÖy%@úlöhP(@Õ¶ÇOÞ_x001A_@xé}rn©$@¿ËNe_x0013_!@I«!Ç(g$@ª_x0004_èzNW,@¶+Èì_x0015_ç,@_x000B_Tr­&amp;@Å_x0019_ÔÓ&amp;@B¨Jú.&amp;@lA¡ö?#@ªH1âFS)@§._x0002__x0014_$@Ä·H^ð_x001B_!@r_x0001__x0018_eL_x000E_(@ÐY}´_x0018_(@fêp®«"$@1êöqî @ 7_x001C_$@òã&gt;_x0001__x0002__x001D_Ý%@$1X $@s«Úñ¡{_x001E_@¾RÐ4=_x001E_@¨ _x001F_O ã'@~Xõé&amp;Ò"@·©rÇ+@ðèà_x001A_+@0_x0005_)^Zü'@csòy%@ ÀóD"@í_x0003_eâÉA%@Úk¢_x001E_ù_x001B_@¾_x000F_e_x0018_\?)@¶iê¶_x0018_Â#@yÞ"6Æ¿)@¯øi_x0006__x0011_o,@Îª_x0013_öÝ$@_x0018_5À_x001D_û,@Ë,çrù$@P.yMãÑ%@_x000E_Mþègï%@¢_x000C_	«_x0011_½(@_x001E_mMk_x001B__x001F_@_x001E_¦õs_x000F_x*@][·5È[-@Ld÷öÓ_x0008_#@F{)Gæ×&amp;@rM)â Õ&amp;@ÁòòÏpz+@N_x0013_lxr#@ûöüÖQz'@_x0001__x0004_æe¬QK_x0006__x001F_@_x001B_q_ÍÃb#@_x001D__x000C_[XI(@2_x0019_`ß&amp;@Ý;qÉ7B&amp;@Ü¢_x0019__x0007_­]_x001E_@º4o¡Z)@x_x000B__x0007_F_x001C_m)@_x0003_o_x0008_ÄË"@&lt;cþ]SÅ*@6H£ª+@_x0004__x0005_4ãMë%@_x0012_÷_x0011_«Øv#@[Ç_x0019__x0015__x0010_*@fïìõ_x001F_@-_x001A_³_x0006_=&amp;@ñª_x000F_©|!@fEp·(@W%_x0002_ð2*@A_x0015_E -@Øj-à\÷)@Á¶_x0018_|d'@P¦¿ý&amp;@´£ÚD/&amp;@ç_x0005_Ï±$@]D°uÞ$@Ûöµòv&amp;@_x0012_O%Ã&gt;#@,5o_x0005__x000E__x0008_ @N;*Ó:¶'@¼_¸&amp;í_x0019_@© I_x0002__x0006__x0005_#@ôRzjøÙ"@å«´_x0001_Àà%@&amp;A_x000D_ÿ_x0004_*@»:_x000B_ÐK,@&lt;v28O¢_x0019_@Ò&gt;_x0008_nÔ*@"{¸áÒx)@÷à¼¯!_x001E_#@D_x0006_IÖ±Æ!@ìûFýX*@4_x0019_Ýä(@vÔD@_x001D_@Úô:)`Î%@h¹_x0015_&amp;@"|k{],@É!ûÃcó&amp;@ó,_x0005_­¨&lt;_x001A_@w¬_x0013_ãÞ_x001E_@_x001E_I_x0018_T^f'@@_x0002_ç'@¤_x0018_ø_x0004_'@®k_x0010_ÇÁ%@µU_x0005_$_x0010_%@þþàÏq2"@3¼¶é­_x001F_@Âî	Í)@Ì4B»Y'@FÄ° [%@_x000C__x000D_Ï?N¼*@\'_x000D__x001A_%@Ï¾_x0003_#RÉ*@_x0001__x0006_ärTD$_x0016_'@j¬®¶÷Æ%@Gx rÓ¦'@z\W3}2+@2ÝµZ_x001A_$@°`ø^Ç#@½dM'ôÒ#@¬FÆ?À_x000F_'@j5kñØ¥)@ðª_Ô&lt;(@b¾¦*+@_x000B__x001B_[/õ&amp;@¥æ_x0006_­é$@ZÈ7è{%@j¼Ëø¯n#@º2U·_x0005_-@_x0004_öp¹×÷ @tÍ6)4%@Þõ)í_x0014_N%@¾Ýôº|	'@!í¤_x001B_("@g&gt;,O:È"@Òó½r_x0015__x001E_-@GHäÌîM'@8&gt;_x0014__x0003_.%@_x0001_ºõÒ2&amp;@J_x0019_ð_x0013_¨¦%@_x0001__x0002_y´$@_x0005_ÿ_x0006_£¼#@§¡¢t{_x001F_ @^+V_x0018_áÁ @À8_x0006_æ_x0002__x0005_Û&amp;@ÚË"°ã$@æ\ëá:(@å7*ÒÔÎ#@ügi$@:èZf\&amp;@Ü~9ºD(@Õ8Ì¹,@(í_x0006_úÄ4'@®è8jG#@³ÅóA!@_x0001_ìÄ®1 @³OAb_x000C_%@ò¯¤"@_x000D__x0019_¯á$@_x001A_0YLqù#@·V?_x001F__x001F_@Â!tØ_x0019__x001B_@R¿&amp;äH¼%@P¹L¢ßÒ*@%_x0012_ìÛ±_x001D_@º£Y_x0004_&amp;@&lt;Î³«f"@¸f°o_x001B__x000C_+@&amp;_x0006_«_x0003_?$@_x000C_NYB\#@Ù_x0006_g%@_x001A_&gt;Jí_x0010_ó$@:ëuTY0'@bN¤_x001F_d&amp;@ÏR_x0014_VäÎ&amp;@?_x001F_@_x001E_o_x0016_%@_x0002__x0005_p:­_x001E__x0007_'@V_x001C_óâ(@þ|5Æjm @³ÕÜÎ°"@$_x0003_:Ø_x0002_"&amp;@JÒÝaf_x000E_&amp;@8Ss%@&lt;+=3®!@_x0018_$_x0008_õÕ_x001E_@Æµ;fÇ1(@ÀKÌ_x000C_¾"@ødWL_x000C_É'@tµ1q{[#@Ö§_x0016_³'@_x0012_ef4%@ü_x0015_æe0_x001E_@_x001A_õ_x001B_Í)@_x001E_ßÇ°_x001B_(@©_x0003_¥~£(@&gt;qpÜrí#@é½¾£_x001D_h(@aTºÏ`_x001D_@þR1_x000E__x0015_$@ )_x001A_u¯'@&lt;oNóe&amp;@\Ô¿Ð @L-«_x0004_&gt;U%@ìK_x0010_À_x0011__x001E_%@nd_x0001_&amp;Qz&amp;@¤§_x0014_¯ùÒ%@F_x000E_s×Å~ @ö´¦Å_x0001__x0002_S#@tF"@F_x0010_ã&lt;]¤%@2Ûã_x0011_5W+@ÆN©TãÛ%@Ü_x0012_X#_x001C_¡%@~Füí¹&amp;+@ñ6Èº$_x001F_@?«P@Ê}#@_x0004__x0014_Eý%@°(Þ_x000F__x0007_!@`ë5çv_x0014_)@pÝO¾#@_x0018_;¼ÕÎã&amp;@@»~É_x000E_%@î	Ã_x001E__x0013_"@lówËá1%@_x001E_d_x0014_@×#@_x0011_@¤_x001A_Ý&amp;@gk²×æ«,@euñz8æ#@!LI:=-@ró Õ¼'@·E#mB_x0005_%@ºÀäþ*@=_x001A_&amp;ÞÞ_x001C_@._x000B_1Q=à_x001F_@_x001E_×ÜÊ_x001D_$@ÔX_x0002_øÛÕ @_x001F_#&lt;A_x001C_@¸_x001A_ao_x0007_À&amp;@H¶@_x0012_^"@_x0002__x0003_@-Ã_x0013_2j!@nì%vX&amp;$@_x000C_µÆ\b*@²[$æè·#@_x0006_MF_x001B_&amp;@ÿóD_x0005_F @_x0007__x0005_J0b_x001A_@l¨A¤Pû%@ÐOâbª$@ö#hìP @cü_x0016_§Áð_x001E_@_x000E__x0012_HÞ'@_x0016_Ë_x001F_Bâ!@ô®ûë&lt;_x001D_&amp;@ðY&amp;XvÈ)@_x0002_)}_x0001_áÄ%@_x0004_5¦"õ_x0014_+@òK_x0003__x001A__x0005_é*@x+eA¦_x001D_@V³_)@Lr-Ðã3!@h[_$!@Ö±ÍÇò&amp;@ÅiÐ_x0013_Å_x001D_@_x000E_Úû0Rå(@ Àìw©_x001C_@S'X%­)@_x0017_tù-ÎÞ!@_x0003_Ècq_x0014_@'@?_x0014_]__x000F_^+@ÜÀ}!_x0010_*$@Îë/_x0004__x0006_¤_x0001_)@ÏìHmR#@±ÞÍ"-L!@¤|ì·³_x001E_@t_x0013_S\÷s&amp;@_x000B_ÍñçcÜ(@}iiü¥e%@_x001A_-ëY$@Ü¯àû_x0018_M&amp;@s¨?Ü_x001A_#@:3_x0006_ý)@¼ÑüÏ_(@rõ!gÈ¾$@"qÊÄ_x001A_'@Ðâ_x0003__x0005_Ó+@	H7*;s'@_x0005_vþ´_x0018_#@+×_x001D_r*@*Bºº={(@V;2§Y_x001C_@¸_x0002_â_x0018__x001A_]_x001B_@T ¶c¦ü*@ÂPvc&amp;@±ÖÅàJ#@¦¨_x001C_D.#@ßÐ_ÅF&lt;'@2Ø¨,=8 @CøwC'@×E_x000B_§5)@_x0014_8_x001C__x0011_/*@4ð;+@|5U¿U%@_x0001__x0005__x0012_£? @_x000F_).i&amp;×$@¼²oÒ#@7ý9_x001F_æ&amp;@ÚÛÕ÷%@_§_x000B_¦_x0005_)@î3¾ü$@èÎ°ª¢ '@*_x0010_J_x0003_]{_x001A_@f_x000C_Tí5(@fU_x001C_Ê:)@i#_x0014_Ô&amp;@Ûï¦ª#@Þ-!«E&amp;@ê§×_x0004_ed$@4_x000C_Y-!@?ë4j#@ì$ÿ;)@P_x0002_¶&lt;ef#@d0_x0014_"¢&amp;@?ûï*ù#@^¾³ (@ò9eÂé"@_x0008_F{&lt;Q_x001E_$@ü³à·)m%@T;È7VÕ%@Ô_x0017_9Ô_~(@î_x0004_@å4£)@_x000B_s5&lt;Ý,@0íîÐ9w%@"WË_x0013_¤»$@_x0007_üW_x0003__x0004_nÜ @yjºØ¦_x001E_@$7_x001C__K-@\_x0006_ù|Ò_x001B_@BÎÌð'@£_x001F_&lt;'ÿ{'@_x0010__x0006_½P_x000B_)&amp;@xZsR_x0013__x0002_!@_x0003_åÚ&amp;Ó_x001F_*@$èäÂ0_x0014_,@î¹«Ü7§#@ë_x0007_æ×ãL#@T(`uÿ%@l½1ÏK	(@¤ç(_x0005_(@¦_x0012_çú~$@6q_x000B_Lho$@à¶U¼©%@ÎñõiIG_x001F_@½$ÄD_x001F_%@A)31@&amp;@A|sØ_x0001_$@¢kÕä&amp;@_x001D_ÀÝª¹#@öté}!&amp;@Oß{ú~%@ò³.4Ï"@jj¸_x000E_ $@&gt;å_x000B_§$@,ìoÑöª @ ÞVÂD$@@@F+_x000D__x001A_)@_x0001__x0002_ª"ÔÄ3#@jj²c_x001A_¶)@ÓåÎ_x0005_r_x0019_ @_x001B_Ñ_äã8 @ãh©Ç¢ô(@SwN_x000F_r'@_x001C_4_f^-(@Ú`Ci)@_x001A_%à^þ%@Ê1$%@õì)&amp;Ö,@Ég_x000C_L(@4:a_x0008_î&amp;@,4X_x0004_Û_x001F_@eÛ·_x0003_ì_x000F_&amp;@0e_x000E__x0014__x0005_Ì&amp;@ùÖyS±à#@öîNd_x0006_t!@è0_x0013_ÖÈ&amp;@¢_x0007__x0008_T)Ô'@.#mÊl$@§öáÛ\¹)@Ll&amp;0\_x000B_*@ôñ_x0017__x0008_ºo(@àþ¾ô»h'@jÍÝK"@_x0010_±¬zÏL+@ccîÚ?_x001E_@diY_x0002_£®'@_x000D_-ð½(@_x001E_å¦_x0002_o_x001E_@U_x0001_Ê_x0002__x0004_,@mÎ×úöÁ!@ÎÀm_x0017_6F$@ýCü_x0011_K@,@ø$ª¡&gt;µ(@{_x000E_B¶IÍ$@êÓÊfk$@|fæî¦T#@Jlág%@ gÿ_x001F_óQ$@ö_ÂTI @wÝz®-Ê#@Þ_x0016_Á-Ìà"@â5Ò_x0006_o @Æ[_x0008_F*@Ê_x0003_tnZ&amp;@iF´X_x001F_@BGGÑö%@"6ÃÖ5V#@_x000E_2ÌQ)i"@(_x001E_ä;$@çmz_x0019__x0005_(@jÉ_x001E_.aº_x0018_@_x001B_ê&amp;dPh+@ÓE¸1+N)@âuíï_x001C_@¶_x0007_|_x0003_éÄ"@B¸ÿ_x0001__x0001_ú%@\j4_x001C_"#@NE @N!@F_x0017_Û]iá'@x´ýå&amp;@_x0001__x0002_P_x0018_K°_x001C_@à_x000D_Ýdö_x001D_@ËõmR_x0017_$@ËÚeî÷î+@X$Ø§_x0017_§(@J¨q_x000C_6"@Èá,v3$@"ðù_x0007_N(&amp;@â³-_x000D_Ãú(@Þ_x001A_w[#@èAI9N&lt;!@¢_x000F_fyÂ_x000D_,@JEñP-z_x001F_@(§uV)@`ñáHD«&amp;@òý¬%_x0008_p+@¬¾ÿo*@®ãHº(@YÝ¬9._x001B_@¶9G@²ç$@ËÓ¿uÃ%@_x0008_sâÈ¹Ë%@ñÔH)'{)@tµ¤_x0010_¥_#@Z ýå	Ë(@$_x0019_2Á_%@ÇÛ_x0018_Bõ*@&amp;@%½Ñ¸&amp;@_x001C_ÍïBD#@}ÁRRZí'@Láo	µ"@&lt;e×_x0002__x0001__x0003_ÇÍ+@.qÃ$õg%@Îç|_x001C_@çGúv3_x0010_(@É_x0002_Ø(N$@ü¶ó	fd!@ÓÁp_x0018_×'@ý_x0001_hîM_x000D_"@&lt;]àe$)@_x001E_(_x001E_Yó%@¦_x0018_2RZo)@,/ N'@×N!µ @_x0010__x001A__x0019_Eô!@Ä#_x0003_Ýye+@¢&lt;_x0016_ÃÛ"@­{¶_x001C_Û_x001E_+@ÖÎ"lnD"@.æìç%@J¢qc#J%@b_x0007_=:ú£#@¸!ÖRâ",@YKÉ¡ì"@(³D_x0005__x001F_l(@¬f,Zò'@_x0004_¤ÄCv³*@Iºb_x0011__$@Æ¼ë_x0013_"@æ_x001A__x001D_ó)@Ï®_x000C_í8_x0010_)@g_x001F_ì_x001C_'@®¥ïÎ_x0016_C&amp;@_x0001__x0005_«W¬_x001E_ª'@gÎO_x0012_#@Ö^úsý_x0002_"@Ûh|T"@_x001C_Nõþà_x0004_+@ÒõVÈê_x000B_&amp;@ñÿ'æ'@rîDÌ%&amp;@W¶¥«Ê"@^_x000F__x001A__x0015_Y($@È¬UAã^*@_õ¼û§_x001B_@_x001F_Pe_x0006_)@^g²æ®(@¶ý`]n(@U_x0016_]T×!@ð&amp;=i°%@ËÞö_x0014_'@Ë0¥ûà_x001A__x001D_@4|g_x0003_#@´ûHÖ¾ä"@(©_x001E_¸¿'@FgG¯_x0004_6%@ì&gt;"§_x0003_¸$@_x0014_[g?n_x001D_@_x000B_ÀpAkê @`_x0008_+ì*	$@_x0006_^ÌYHa'@²Ômdý"@ÜÕäÃ_x001B_U!@|ýÔ÷ö+@_x001A_	_x000B_E_x0001__x0003_Zê"@Î_x0018_HØæ½*@- ø_x0002_[%@¼§;ú3E'@ _x0013_ Ypò*@­ú_x0019_PL%@p*c§_x0018_]!@±rqÍé(@L_x001C_n_x0014_î,"@ð·¦¶ô¯&amp;@¢Ö/:÷{$@g­sº	1'@bïï_x000C_Þ:!@uÛ{ü"*@ÚöG:®$@X_x0016_)­t_x001D_@_x0001__x0010_:¤]@#@Æ¦õ9_x001E_ì*@ò³_x0001_]¥a"@nïíò¦	%@ÕYËG&amp;@_x000E_Èââ_x0014_T$@)Æ«ª_x001A_"@Hù*_x0004_B'@éo¥â4C"@,_x0006_%d_x0012_%@Ðd?7Q&amp;@æêis_x0012_G!@X_x000C_ó9ä%@¥EÄ®E³$@2{Ô¾é'@_x001A_&gt;-§I"(@_x0008_	æ_x000C__x0018_¶½_x000D_#@½ÈÃlÿü(@^_x000B_Õ}p«"@_x0018_W¥®Ù!@Ø/óÜþ&amp;@ô_x0013_ÈUËc%@ö¹_&gt;ýÄ(@_x0013_~_x0001_÷°8&amp;@"¦1¶áq%@ÖçóWÛ_x001B_@Ú3TÛ @þÌ°U³!@°¹;ÿÿ1&amp;@_x0010_qj6_x0004_·"@;ºüL_x001E_(@å2Á9"@À*t_x0007_@$@ KÊø_x0006_¤"@:jÇ8_x0019_@ü½(û,E#@ÑÜð­2#@,%-²!@ªl¬&lt;¢!@Ú£ÈíR&amp;#@á´;i*@¶C_x0018_òI;*@&lt;?_x0002_{_x0001_#@Îï&gt;PÂ'@]òûx#@4î³_x000F_N*@Ö¡_x0005_g?] @ _x0003_{_x001D__x0001__x0002_ìß(@rwÉa3(@^ÛÓxâ)@Þ|(4zV @·ñí_x0002_,6&amp;@þKýA'@wôëG¥'@Rcû¯û!@ Þ9½4$@Sù_x0007_}º_x001C_@Æ?_x001F__x000E_¥ô_x001F_@O)Ò_x001A_¥L$@«	KN±)@_x0010_U_x0006_Çè×)@¤@¬{l]'@½_x001B__x001B_O-,@41_x0018_nù"@Þ?t­(@&lt;_x0014__x0017_vx"@_x0002_JK£Z'@5Ã^_x000C_Á&amp;@è_x001C_ÐÑì_x0019__x001E_@×_x001E_n×=-+@ªy_x0004_ÓÂ!(@ÍÁ¶ÿÔ"@C_x0008_ð/ê)@§0KtË$@"¸¬ÒûÚ*@x§Á÷_x0008_Z(@*täJØ¶&amp;@¬Äágû_x001E_@íÓ{©_x0010__x001F_@_x0005__x0006__x000F_}),@Ø1_à_x001F_'@_x0013_+Ð_x0013_^%@,_x0012_f_x0015_á/$@H_x0008_K~)_x0002_&amp;@_x0017_|¿Äô'@Å¹ $þ @_x000C_Þµ¢Á(@R_x0003_X_x0007_R_x0012_"@Ô_x0017_,7¿_x0018_%@ d`Ö*¹%@]u±_x0001__x001A__x001F_@&amp;¸íx¶%@nÀñá"@î¥_x0005__x001E_o_x000C_'@ Cóç% @(mæ^Ø_x001F_"@Z¦GB«%@0_x0015_._x0018__x0004__x0016_)@gSé\S_x000C_#@_x0014_¡E-&amp;@¨êé9&amp;@Ô1Ò»~ß%@j¡BÍ'@º_x0001_Z_x0004_&gt;Ú$@Pe-ö§_x0015_#@záÝC1¼!@Z_x0010_Ú_x0008_Ä_x001E_@î~¶møY"@Vw99%@ÔkÔø$@D$__x000D__x0004__x0007_çæ+@§  c_x0006_`&amp;@Íñ&lt;V	b!@ÄÂ_x0002_³*&amp;@X_x0015_Ù_x0007_Ò²%@Tj|¿n'@â Ì¶mú&amp;@îÊXh_x0019_&amp;@_x001E_u_x0005_ÁF%@î«Ít"@è¢âìÓy_x001C_@ÖÉGÛÉ%@*æÌ¿é_x0013_(@Äº÷&gt;_^(@l\_x001F_a_x0006_Ñ!@Þ_x0018_1-_x0016_&amp;@_x001E_Ï®¼=+@Æ6¬\G)@ÛîìW3_x001F_@ù3_x001B_ÿk$@Å´ï9Ã$@û%²NÃ9#@çð\Õs(@³½y5z.,@8_x0008_Á_x0016_c"@mð_x0007_Èx,@4_x0012_a^?x!@]_x0003_Ü_x0002_^¬!@_x0001_|Ñzõê#@¹Ùûë,_x0015_!@ð}¨î_x0008__x001D_@Â×Ä_x001F_É$@_x0001__x0003_Ú¸ïµÑ'@ö§&gt;|_x0015_?(@Ì_x0018_¦m¡c$@ðÛ_x0007_+ @áN{Á:&amp;@Xî_x0015_tþQ'@_x0001_&gt;_x0005_=iÄ$@wKÝ_x0018_/)@°(Ù¡_x001F_·(@îY½¼õ_x0007_(@ýõÆ+&amp;@­ö_x001E_*@_x000D_Xâ£&amp;@Ê_x000C_­ÌN&amp;@Mz_x0005_1£$@$­+³8#@¨¾éð(@!{w¬""@`¬_x0014__x0004_U&amp;@¢_x0012_ÒË¤V&amp;@*Q_x0002_,	Ë)@å_x0016_Ñäê&amp;@æ¨Þ¼ª(@_x001B_u_x000E_â#@_x0008_}°#@3u²#@(ÇÖó&amp;#@¤_x0005__x001C_ý!@0YU"ýß*@,Ò½t=:"@Ü,_x0012_qeÄ'@¢_x0001_P_x0002__x0003_ñ­+@L£gÎÜ}$@ûÚh[$.)@Ð­SÀÌÞ)@+hRà+H"@Àè$QÁ½_x001F_@BzE:/ð$@å(`Ã((@6éCÅó#@_x0014_m_x0001_^E%@_x000D_Sl_x0007_A%@Ý+§ÍC:%@ÆâX_x001A__x0015_æ%@+_x0005_Zw$@ø1_x0002_i|ì$@:ú	_x0010_ÌU'@^_x0014_åÞ_x0001_L*@Dc·&lt;Qê!@»Êjl&amp;!@5²NR»S(@±_x0011_^º¥¸_x001F_@=ºm&amp;_x001C_"@²_x0004_MË_x001D_j&amp;@æxó8ÏÜ+@_x000C_*tOòN"@j»ÿ {"@_x000E_.Ío}&amp;@èW6é)@,ô_x0016_bÊ0 @NË_x0001_êv_x0011_&amp;@_x001E_¬ôBÑ*@bFï^Â_x001E_@_x0004__x0006_x%Jj~¸'@ÖEulè÷&amp;@óò]þ)'@\æÝ_x0008_W*@°g\ÈÉ_x001F_@ò"+%_x0012_'@ïVÛ¢'@ÖÄZ_x000D__x0002_V(@._x0012_3"YÏ(@_x0016__x0007_ÚÈ$@_x0017_±Ñô_x0013_%@ÅÏ_x0001_A^!@®Îk¸k"@+ÎTN5*@²J]&gt;6_x0001_(@£é£|_x001A_*%@_x0002__x0011_©j¿+@r÷¼88Ý-@Q-_x001A_ö?*@_x0016_ª£Ô'@N_x0003_Mµ&amp;@É"ßTò÷#@ºÌ_x0005_D)@¼ÉÍÄÀ(@.e«sIO'@_x0004_8××(@_x0018_¢Ldq'@êê°})@~%¼J_x0002_)@_x0010_._x0019_Ãd(@_x001F_Þq_x000C_¯l&amp;@²M_x0001__x0002_ªÅ#@_x0010_Wî´þ @FÖ_x0006_k©&gt;%@_x001E_=_x000B_É3_x001C_@_x0017_Í5ÆÐ$@¥\xiâ @¨A_x0006__x0007_ÏB)@~S	&gt;å!@Vazk6õ$@ÜíÖøÏ³ @_x0010_²^_x0008_*-%@/]¶äF+@j_x0017__x0002_Ì£*@A=E©ã!@ø_x0011_Êñw&amp;@ÈX4¥k)@ÿ¼Ê_x0010_$@èî_x001B_ñÕ$@¤PµXp½%@dâHÛò"@vÆ{¦þe @^¤0.§&amp;@:5_x0014_H´c)@¼e8Ë6&amp;"@Sí¡ÿY!@Ë_x0013_»_x001D__x0002_a_x001F_@âû_x001B_4ò%@î_x0017__x0011_8'@_x0002_Á»ûø¨)@ ñ»I¤ò!@.ZÇ+åì!@Ì=ÈÌa§!@_x0002__x0003_©4_x0006_¸A_x0013_ @a°q`$@p_x0014_Ì¿9Ù @·ßfzt)@õæ!ÛE¨*@Ö&gt;Û'@F_x001D_·d£Â&amp;@Ú_x0018_1/F(@_x0015_"CÕ^­*@_x000E_Ó_x001F_=À,@E4P_x001C_áa)@Ï:Dxfo%@n	élýí'@¬_x0001_X÷"@lzô¤_x0001_í(@L¯@Ò»$@Ý_x0006_'CÚ÷$@(±Ï¥ @.b±TtÀ!@^,0_x0016_&amp;@]a_x0013__jÐ(@Ô_x0005_ËSÐ&amp;@}_x0010_4íõ0!@_x0001_²Â3Z%@_x001A_ ¹¬#@_x0001__x001B_ùÚ'@_x001C__x000C_ 9Wÿ+@¸yË_G*@p¨eEÊ_x001A_@kzü&lt;ÿ¹"@Rí¼(_x001D_È&amp;@_x001E_Ø~_x0015__x0001__x0002_&lt;¤+@/þö_x001B_×*@NlÌ_x0005_ @_x0012_¯µöE'(@8fÍ/|Ì'@jj4-û_x001C_@¦¬yp¢#@_x001D_!-×_x0011__x0008_&amp;@0£Vº(_x0007_*@ø²T_x000E_!@Â;ø§C|*@_x0004_Ø\_x001A_@·{_x0001_Ï_x001A_!@à¦ì'çq&amp;@üÈX_x0007_&amp;@¸À_x0005_Â9$@¼ÄPQ_x0004_"@_x0019_b£0_x001F_@_x0004__x0014_æA2Y!@·±Ä_x001D_Ê @T¾_x0019_¾âý'@oì@&lt;_x001B_*@&lt;DòÜíK&amp;@%ªÏ¥_x001B_ï_x001D_@_x0015_é_x001E_'_x0013_Ï'@/ú6Û/Ñ)@`¤_x001B_`JÈ_x0019_@×_x001C_"Ø+@´üÿD_x0019_%@iP3	 _x001C_@á¼} +@wôÔG×)@_x0003__x0006_P£¤zÖ(@ßqæÓ£½_x001B_@æ_x0002_6Véw(@â°òÆæu @ª©a4\$@¤`å0ný#@}§Ò7óH'@_x001C_ª[´§ @¸_x000D_êB-$@ã1-:í¡(@Ä&lt;¯±&amp;'@ç_x0011_|ü_x001D_p"@pIöÐxÃ)@IßÒ5_x001C_")@èÄYk	# @._x0011_½J$@ZõÈ6Ê @`ÇÌ0Ë!@¶´êTHj_x001F_@_x001E_CDé¸+@-!_*H¸!@d½ô&lt;]&amp;@Õ	¸jt_x001B_@_x0004__x0013_ÎÊ1!%@Ø/_x0019_Ù_x000C_L'@I9_x0001_\÷'@ÌºZSR_x0008_"@_x0007_¢ò¸M#@°q)ùbþ&amp;@_x0005_2NB_x001B_*@_x0002_µõÁï(@Á^_x0002__x0005_½_x000F_(@¥_x000E_ªk'@%)_x001F_¹ç#@V-ö#@_x0010__x0019_§A$'@¶ ÷06d"@òmlã_x001D_@ÛÓ¾JÖ$@½ÖX¬xó#@]Øt.VA_x001F_@¾~!¿Á_x001D_@F@ã_x0005_&amp;@ðïËéÒ¾,@h_x0010_ÚÜ @[Hl@ìû!@Êé`v-ä(@FGfa @â(m`_x001E_)@­§_x0013_Õ¥«$@FÅâò¼¦'@G£x¦&amp;_x001B_@Èu1Üe_x0001_*@ò}q3É#@ICÿv_x0008_=*@`_x0004__x001A_e"@_x0001_Æ1w¸e_x001D_@xV¾]½+ @P_x0003_`_x000E_'@¨2øHó_x0012_"@_x0005__x0003_fÑP9-@,³Åè-X_x001D_@ßuÛxÒ'@_x0001__x0002_ûqpÖr%@¤^d´_x001D_@3_x0011__x001D_ÞJ_x0019_@Øÿ4_x001B_P"@_x001E_[-è`ò(@_x001F_êztö!@ük_x0012__x001C_óu)@¨Ðuâ$@&amp;¡v$@_x0016_ï°9à"@Ìb_x000F_õoÚ$@ð`_x0007_=eÉ!@_x0014_=G_x0013_¸_x0015_*@QÁ|A_x0007_*@_x001B_ªÝ_x000D_ÞÜ(@ðv¢ _x0001_"@ôÿÙe0_x0007_"@ÍD¤"@ü?¶¹Ù¶&amp;@q_x0014_:&amp;@_x0012_B_x0002_{d(@$JÌï4F(@-	ë@_x0003_,@RÊÇT'@:Cî!@H°_x001B_Å_x000B_%@²QF&gt;Î8(@{ºpÂ	"@L_x001E_½8JL%@|{¨_x0011_'#$@,mª'_x001A_!@_x0011_Põõ_x0001__x0003_Á#@F_x001A_°çÍñ+@4oB,@Í¯ñB0)@	_x000E_°Â#@HÝNõ;Ø)@_x000B_]_Q6ö*@O8_x0004_?f$@6]_x0007_&lt;Á&amp;@Ï_x0016_aÅ+$@_x0012_ñ×*&amp;@¥¦îzîù)@\Vk¹&amp;!@&amp;ô"¦_"@â_x001A_ $_x0013_'@¼_x0002_²Î§Ð+@_x0010_(F×ï*@Ãt!´ýH"@\z0vº%@`M_x0006_tõ&amp;@_x000E_	BÕ%@DMó LÃ&amp;@_x0017_³~%¡(@Æèc©)@Wú ç#@þÐ_x0002_hhy(@sÑ_x0011_Ø[!@rW_x0006__x0005_z_x001C_@,pVIË'@ý|(ÿö$@øëÈû="@@1h±'@_x0001__x0002_dGLªò#@öÆU1#U(@ñ	}®å$@Ï7ª,[$@ð1ð¡$@50~o%@5_x0019__x000B_4ã[ @0ß_x0014_X&amp;@ð_x0007_R_x0003_ý²"@ð_x0013__x0003_1å#@|y?(_x000C_n(@D4ñÌ-!@J¾G_x0016_`,@P"½yÆù_x001E_@_x000D_½~ÝÇ$@,Àerx/%@W_x0005_tà_x001B_@ì©ªÚr¡(@2Õ_x0011_²Û*(@»Ó ÃÞ,@_x0015_N^pT%@výFNÍp'@x×!Ò_x0007_ì&amp;@HÊz_x001F_/_x001F_@þÆÂW=~&amp;@¾*Õ.¤&amp;@.éÈ«ñD(@ÄìÚTb &amp;@ÁS¥O"@Çv$§K0%@ øÝ+C^&amp;@V	_x001A__x001B__x0005__x0008_ß(@[&lt;Ö_x0013_¯&amp;@_x0001_!ÿ_x001D_ô_x0002_)@m_x0004_õQ\é*@T^÷b"J%@_x0014_Iúi_x001B_#@Ë¬ä_x0006_¯$@«E;ïÏ§$@gx_x0017__x0003_´&amp;@ºïrt}x%@ ²à¿q_x001D_@øøÒ_x0005_@j'@ôLÅ¿+@|1¡w!@NÊ0'_x0007_&amp;@ç«¬Éi"@¾_x001C_ _x0019_Å.#@,!_x000B_â_x0007_³_x001D_@Íÿ|_x000B_J"@pº¶"_x000B_ø#@~7_x0006__x0012__x0003_º!@`CÅ(,[_x001B_@@_x0018__x0019_åp_x000D_,@çs¿ÈÔn)@¿MË[ýé&amp;@_x0012_¾ÜÆ¬¶(@lîµû_x001B_'@_x0016_'¾_x0006__x0017__x0008_'@t_x0006_ÇQê+@urYéþt'@_x0011_ÿZiP$@8!Úë%@_x0002__x0004_8ÝÁ_x0005_Å!@5O@¢Jç"@Â4_x0007__x001F__x0019_%@OîY6(@&lt;_x0002__x0012_Ej_x0013_#@²ä¼	r&amp;@ä_x001F_=¶Ýq(@_x001E__x0005_A\lá&amp;@Í¨ö¹_x001F__x001A_@ëå¥¨n_x001B_@ÞÝ_x001F__x001F_@ÒÌ*ÞÑ¨"@)_x0003_ç6_x0008_%"@»_x0005_§áZ(@:ï» 4# @6Y_x0018_£áè!@_x0012_4 '@ö¡õr&amp;h*@æP¿_x0002_ãn"@&amp;¨ÞÏ"@-¥ëkF#@¯Tä¤_x000F_&amp;@S¦¨&amp;@UâÈíÀB%@ä/c_x000E_ôM+@´é§&amp;@¡_x0001_,q_x001A_%@bÃJV&gt;_x001B_@LRp¦_x0016_`$@q2_x0019__x000D__x000C_#@:ápFµ¦)@_x0010_/6B_x0002__x0003_éû%@E_x0018__x0018_A`7"@iÕÈxý&amp;@ûg:Xí$@_x0003_«_x0013_°_x0010_Í&amp;@_x001C__x0016_v_x0013_Ï)@_x001E_sY0NÏ%@õó¥_x000D__x0016_n+@F[±Æz¢$@ªãk_x0008_.Þ!@_x0010_y	·N'$@/£_x000E_¬íU,@ÿGüÎ&amp;Ý'@(ù^^Æ'@¬°	uT%@_x001F_*¡_x001E_#@_x0015_7¿Ï&gt;%(@¯_x001A_&gt;_x0019_lÂ+@ÀiíÐ_x000C_=(@_x0016__x0007_jD'@´_x0001_4-E%@²\î_x000F_ú&amp;@MKß"@Â"h¼%@')ÿó_x0019_"@1ÞF »"@/êÐv½µ"@^(ï-_x001B_ª'@ûz½Â*@®ÙçèE"@F&amp;a,6!@_x0014_'BÌ\(@_x0001__x0002_&amp;guôÀQ!@TÞûpüÉ"@_x000C_S_x001D_h-'@Ûß5&lt;5Â_x001B_@jsð_x000C_®(@PÖsõÏ_x001F_@ ª&gt;x×_x001F_@|¶M_x0007_+T*@&lt;_x001F_úI_x0017_$@©Ü[æÚe&amp;@Hê\#@pûT_x0007_oé_x001F_@&gt;Sg_x000D_·¤&amp;@6Ì&amp;õâ!@ú=æ*¤Ö%@ÎzÕì_x0003__x001E_@Ô°£m;ø+@  øwJ&amp;@kQ-La]#@©&gt;[¯õ"*@Ä[ÑÖ_x0017_/,@oÊ¦q-_x000F_(@Å_x000C__x0017_)@¥À5YtÜ+@:Y÷°&gt;ë)@Ê_x001B_?=I±%@Ð)°i+@X¢UPfÞ$@¾"_x0005_Ö9[+@äÒ^ÑQ\#@L{Ù_Û_x001F_&amp;@üÎo_x0001__x0004_ú_x001E_$@ØTÙ7!¯*@DmqêÅ @mÒ_x001C_¤Aý"@&gt;ûÆ³!@E_x0012_çøä®+@6E¿s¯^'@d\w_x001E_@Z7S ^¸#@qÑ¥	ò'@Ä_x0013_HÐØ&amp;@¢_x000F_öZÍ1!@?íç_x0014_/¦_x001E_@¾myqÏÀ!@ÒLf'@|_CcU(@ð_x001B_YLH%@¦ü=_x0002__x001C_u+@4__x0018_ÀÃE#@¼²Í_x0010_°$@,ïþW_x0002_#@ôÅn_x0003_H*@øû\_x0014_nZ"@Am-¢+@ _x0006_9_TÀ(@2Åãî)@õð+JþÃ"@ñîª¶×Z%@åq&amp;4ì½_x001E_@ü»é¶w&amp;@ 2âÙÅ&amp;@Ë`À+H'@_x0003__x0006__x0019_yÇ¡R¢)@:å-5*@õÜbæ°_x001E_@iBé(@DúoÆíS#@7¯shÜ"@^_x0018_²,ym'@Fùã_x0011__x0011_Õ&amp;@ê8iWâ"@~_x0014_GSÏN#@ë«_x001D_nËO)@ï¾ã_x0010_R#@Ñq|ù'@_x0012_JX_x0004_%@_x0002_±ØÙ7%@&lt;-_x000C_ÍPÏ_x0018_@$_x0001_Sê_x001A_&amp;@=®]ë6á_x0019_@Î[wLa&amp;@ÙÕuÛè_x001B_@ïUX%²¿"@è8´_x0015_Õ)@ÊB	ö÷_x001F_@Âñ"³'@6Ê_x000E_þ0ï$@___x0001_íæ_x000C_+@÷r[z= @N_x0005_\Ë_x0013_#@61Bõ(@½ï.OA_x001B_)@Ê_x0015__x0003_4¶'@Zà°ê_x0001__x0002__x0017_,@Ýßÿ_x001D_¼A'@_x0014_©ç¨&amp;@fºÊµ½_x0005_%@ì* $c#@6¬ÍÃ7$@Óxfwam*@_x0003_rZkÞ1*@4Ê"Ä'@&gt;ÇÃ¬R`!@¿g"z"+&amp;@râ¢@%@ÂAV{l#@ þ!Å§*@v	óF_x0008_(@È_x001B_°Ýe&lt;&amp;@ì7ÿÁ@(@®F;cíZ_x001C_@NJ÷R¢_x0019_@Å_x0004_09Ù"@ô{p«_x000D_ @_x0005__x001D_xS4×$@|&lt;ÚN»|_x001F_@úÀ_x001C_D4$@$d~Ø*@_x000B_ÕO­÷_x001F_%@_x0004_N_x000B_¢O%@òe_x001A_Éw#@¾G|bsW*@§Lÿ±ð.(@_x0018_ÀÃ¢Tá'@ñ_x0007_¿+@_x0002__x0006_Æôì¢§¥ @_x0012_&amp;¨ö»%@îUjéßÝ%@vJþgö_x001A_(@æíÁê\¡%@/ÛûD½#@ëÇNÑ_x0001_'@Ø³É_x000F_)@_x0011_"/ªëâ @zJ·ÃX,(@þ%ý²@*"@gb¸?Ø,@N!g¿¦(@Ä_x0003_)Ý0&amp;@$Ja_x0014_³ª#@~ùí³æX&amp;@im+Ò_x0004__x001D_@ÅD×è©!@¶ÊÁ°_x0006__x0018_(@ÍI½À%@ö±aüT"!@_x0001_fBÖi{$@Ú$Mü @ 'Q&gt;·!@Â_x0005_t_x000C_åV_x001F_@²M¹=üæ&amp;@²ýÊõ7'@jÇ3ì( *@omYd_x0003_$@&amp;¤_x0012_P_x0003_(@U_x000C__x0006_|íå'@ Ù_x0003__x0008_"_x001B_"@óé+3l!@P_x0012_Ì_x0001_`#@_x0007_é'@Ut%/¦!@ÓzÑ&amp;gÐ @_x0004_?µo_x0005_Û%@ ßáÔ@'@Qã_x0017_sÞ%@Þ_2Ã£%@?ÆhX¤*@Þè´öK'@_x0008_a&amp;Qa'@[°¶Ô_x001C_@æ_x001B_D_x0002_Xb)@M¦¼¸¡#@üè¼D¬c(@ÐØ¬"@¢~o_x000F_w&lt;+@µî,ù(@øv(^_x0010_]$@ôôÚ¯_x001F_@HÎÖ¢ÿ!@+ßLÕGý#@_x001A_â_x0013_ü_x001C_0'@n²_x0014_0×Î!@¾iO5ø²(@/_x0013_7Ð@$@_x0006_ï·ö"@¸ãCô_x0004_ÿ_x0019_@ÆþKð_x001E__x0011_%@3~l_x001E_ÒÇ"@_x0002__x0004_æ_x0013__x0003_ý#)@31©8­+@û9^,N¾'@_x0002_ÉùcäÖ!@n£í¦ø#@ö=O_x0010_-Ù!@s«_x0014_vâ#@ÔÒSDa_x001A_@Î9~Xõ_x001E_&amp;@_x0016_­Ah_x0001_v_x001A_@}·![~#@(_x0019_Ý²f&amp;@¢_x000B_G®~%@_x000C_;±Òõ$@W¥7«F?_x001F_@à_x000E__x001C_%_x001E_@ýzñe¡)@ðBÜ¶Ó$@ñÜ_x000C_è]S)@¼¼ÕÁÐ."@,±ù_x000E_E_x0013_ @Z_x0014_&lt;×úÕ'@_x0001__x000D_ ¯óé"@2_x0005_ Ý_x0007_%@_x0013_ßÑ¯Á*'@hïêz_x000E_#@&gt;¥a%/C&amp;@IiÐkøi)@ôu}(_x001C_&amp;@¾&lt;ýiL3#@Ñ;¤ Øà$@¯AL_x0001__x0002_6@%@¼_x000C_úG_x0017_u(@_x000B_!«­3(@7b_x001C_ä¸Ï$@Ë"dpr§_x001F_@w_x0007__x0004_Z%@m_x0002_õ_x000B_Ñ&amp;@|ß$ÆM'@1Ìºvz#@²_x001D_Ä%@øÌ£3'@¶+Ü_x0003_E!@îV³j$@|®#Å¹$@ü¡l(©c!@_x001A_3\L_x0018_ä&amp;@;ª_x001F_ø&amp;@(!u%@_x0008__x000E_É@³*@½²äªç®"@QbO$L$@yæB+»ù$@t®ø_x0018_hQ'@M7¾©¹(@ø¿¸Fñ_x0014_%@¶_x0004_¦ß"(@¨z@i%@+§ÁÏ~»(@+ÿG¹$@±·/ó"@Ô$(ñj4%@Ë2Ä§Ø(@_x0001__x0002_Sï÷ý&gt;³%@ºX¾_x0016__x001D__x001E_@®_x001F_9è¦(@Ó×ñÂa(@K¯hÀdJ$@ø@Ð)à&amp;@_x001A_uW_x001C_è)@_x001C_0`©6_)@T¡½Èì_x001F_@³_x0002_Ú$_x001C_@ÂÔh_x0017_ @d3®¬ÈÉ)@_x0014_õ|^àH @æ×Â[)ö)@?	&gt;´t&amp;@»ï_x001E_£©å!@_x0006_ã_x000C_æ_x0012_*@¢ªëû_x001B_#@è1nv^%@XHRì_x0013_þ @¶  Áó%@Ò¾5l,@À¸_x0015_×:4"@Í½YM)@_x001B_R´ä¸Ë(@cô`û=J @7KðFÑÆ!@$Ûü_x000E_)@~ñ^°ú @4.P;"@@1ê5` @µ«A_x0003__x0005_ç·)@Õ_x0004_6_x0008_5£&amp;@äf&lt;T(_x001E_%@ëÖQ¦¦â%@:lK_x0013_bË&amp;@Ac)LðÁ$@OÛaò_x001C_@3î5=_x0001_%@ËÙð­Íw @çu[	_x001E_@Ö3_x001F_w$º(@_x0003_ÉÏC_x0006_!(@_x0012_Jx_x000E_$@ÊÂdÐw&amp;@OÊýæÆ_x001A_@eµòlÉ&amp;@´6;&amp;Õ½&amp;@OT,+@ù²_x0002_ÿyÀ)@ã&gt;1_x0006_2#@pH÷¼s"@òßE4P&amp;@HµÅ_x000C_×í!@?OÀó_x000C_*@_x001F_|2F¸Ã!@(|_x0017_"@d¯¯lV'@DiÏvÊ%@6ýüTIÔ%@­_x000E_7è*_x001C_@,ìø]ûë*@Ì._x0005_,Þ	&amp;@_x0001__x0004_rÊ_x0007_¦_x001B_Ù'@ËQnL_x001B_$@Ìa¦_x0003_¢Ý*@HôIî'@ÍAòxFR%@È5Pè_x0004_(@üÑ	èªÑ"@ÀVw+,@(}Nk_x001B__x0006_)@kÆZ3Ûx$@#ùQq{Å(@g&gt;_x0002_LñU"@_x0002_ý2]W @ q~|¦O!@_x0010_Áíc£!@ãfY_x0005_p!@vCýr_x0015_!@ïJx_x0002_!'@_x001F_ô_x001D_§Ì½'@_x0010_ù3J;&amp;@_x0001__x0001_|@ÏN(@¬_x000C__x0011_Gü$@+cì_x0008_rÀ%@È»yÌúÀ$@:pv´_x001D_=%@×_x0016_CÉ`_x001E_@ÊÑ­;(@\_x0011__x0012_^_x0019_ÿ)@Nrÿ¯Ôj#@æD3X)@#Ýc&amp;'@Ùþ1f_x0002__x0003_à±)@SííB¹y*@hrmI«s#@ü¿m;7%@A¨²Ýë"@_x0014_b&lt;_x000F_Ó_x0012_$@Qèý_x0005_(n$@ dS!Àï&amp;@^s_x0002_Ç'@äWÉ_x000F_ªw"@wÈ§ !@þªGtn%@g_x001C_P¸_x000C_M&amp;@ðu½Ú~Ö"@¸Ã_x0015__x001C_G$@$ÇÈïwA#@)J4fI(@|¢&amp;«_x001C_ @\_x0018_E5&amp;@_x001F_JÿÞ§_x001C_@?kj#þ$@ò!_x0001__x0002__x001E_Í*@áZ_x0002_À+@g._x0015_"@\Jó_x0014_þ$@_x0018_E,ûi @_x0003_È»e_x0018_&amp;@;¢Ëjé,@M§t\"F_x001E_@É£¬vô_x0019__x001D_@Î8]ç;¤_x001D_@PB){z)@_x0003__x0007__x0011__x001A_ö_x0003_Î*@¸Î+%@ãøF '@àvºMº$@z"¶¿gL*@f_x000C_¸ÿÛ&amp;@&gt;_x0004_&amp;qs_x001E_@_x000B_ði_x0012_²'@°$Û©ý¸'@Æ¢_x0013_çÎ#@]nþ5?)@,cöUCÒ!@¾Pê_x0002_V#@_ãØ6ç$@Ú@ÍyÃ%@í$îÂ)@4º_x0006_qÂ$@FzùÐE'@äÓ_x001D_²È'@&lt;NU _x0005_#@`_x0001_Ç¶©_x001A_@Èå_x0002_ÁÞ«(@_x0007_ýYqfí#@WÙXÒI® @JW¨çâ)@vÄó_x000C_#%@_x001C_*:gð_x001E_@yÁ½wõó,@®ÍÁÁg%@Pçv"_x0013_ú&amp;@R¹_x0019_-Ý#@¨­·_x0005_	Íd'@£áx(_x000C_)@ð_x001C_ýgË#@&amp;( Eõ­&amp;@ºÂ º_x0010_F&amp;@æ_x001A_?$@ÕÅruÍ_x0010_!@_x0016_;Î|3+@¬F_x0011_%;$@ÜîdS¶)%@ØEÆ÷­¿#@(,kQ¬_x0006_'@ÖÝgÊîD$@_x0001_í_x0016_$?n @½9ð_x000C_"@q/-M"Ù%@ð·_x0014_«þ#@ =æ.yV_x001E_@JÓ·EÂ_x0002_&amp;@«e_x0003_L&amp;@äK9 %@n_x000C_Ã;!@_x0016_puÛ8'&amp;@_x0008_Ì_x001B__x0006_G!#@_x0007_ÿÍéQ(@iç­ád%@&lt;V.µ_x001F_@ª_x0004_Ä_x001E_¨'%@áÑ]HuÏ(@äü¿Yx @ÙrüsÒ_x001E_@L_x001A__x0018_x0Í'@_x0001__x0002_T¿Åè«C_x001C_@@pß_x0016_)O$@©)-_x0019_ÌÒ#@HÆÂmQ(@_x0006_¨KÓ,%@l{ÌØã_x000C_%@_x001B_ÌGmÕ+@þjÔ²_x0013_)@ÆCÈ«_x0014_Á'@_x001C_¨Õ_x001D_+@yÛ_x0011_ýw? @@_¬òd%@`£Ì¶t¼$@n¾é,T&amp;@¾¶¸kh_x0012_#@^cæk_x0006__x001B_@`¥	Ï.&amp;@ÛîÏgÍï"@_x0010_çÍ{÷_x000C_&amp;@Äfr¨j&amp;(@Ì-_x0010_¯A&amp;@ù5Ï_x0012_CÝ&amp;@ÍÃ_x0018_-p#@XÑA¥-*@_x0008__x001A_67m³ @ï³Ä·å(@)¼&lt;Vw)@JU+\Þ¶%@&gt;BÓEj @ÖqM_x001A__x0002_&amp;@k_x0011_×ªé @C}_x0003_	_x0004_$@÷¢R&lt;ø%@Ä_x0016_´fI?$@"6ò&lt;E£"@¡ñ IO$#@Åõ_x0001_Þ)@ÀºâÀ'*@NÇ@_x0018_LÕ_x001A_@N_x0015_8':ù"@@^É_x0014__x001F_@cõ_x0004_ï(])@_x0006_¯¾¢ès$@.ëá»¤l&amp;@ÎL_x001D_ÑjÚ @Ü¹_x0002_Êaè%@ú_x000E_Eÿö°!@_x001D_²þ_x0007_#@ùõKIc"@bhäí´#@¢8ï¹#_x0004_ @ö¼ºÞzü%@_x0005_kæ«ß_x000E_-@_x0003_aq1²$@_x0008_ no$@üÿbþà#@½!_x0019_@Sb$@×_x001B_í#'Æ_x001C_@_x001B_Ãèùµ @t^ò_x001A__x001F_"@ûqÃW_x0013__x0013_+@g¼ÍIÍ%@_x001A_Ò¹b ö'@_x0003_	_x0002_xÕW¥,@^Ë$*_x0003_='@PhÉq"&amp;@__x0007_K_x001E_°Ñ(@ÂXò_x0012_%@Ä±+"T+@áÄøDëL"@5mè]¦ã_x001E_@AVeé_x000B_ë(@_x0008_	&lt;S,#@xÂ«æÆÜ_x001D_@!&amp;½³R_x001B_@Úõ_x0006_aKå @4Ùø(%@æO_x0019_K=#@³{.r_x000B_!@P3Í$_x0002_}$@a_x0001__x0014_¦%@°}*¬­'@._x001C__x001A_;SH&amp;@æ;*:»v'@·jöjy'@Éa_x000C_/÷%@Ô({Ò_x0019_'@Èå_x0010_Eké$@_x0016_PläÞ¦#@Î,«©%@ü&lt;_x0011_£_x0004_&amp;@_x0004_÷dÖ;)@_x0004_®Eü_x0005_'@C8ü$@þ5;_x0001__x0003_Xu$@°îFÅÀ(@7ËUm`æ%@_x0003_¾_x001C__x001C_(@e$ìiÿ%@_x000E_CÕ +@_x001E_²b°0()@êW_x0014_iAj!@·_x0002_	Cï_x0007_$@ÜKí_x0002_(@¡{¤ø_x0012_&amp;@ùµ_;ë#@øÏÐl1_x001F_-@édäÂ½ @j üä6#@S{SRÞ4$@Z¤Q#@¡aÀlq"@3Læp]C+@_x000C_¢[ák(@_x0018_`^n_x000D_'@¬`ðm}"@K¼Y-@Î¸ìë½´*@\;JXTä'@´Êµ_x000E_e¯)@_x0004_Ã_x0004_,1_x001E_@Ñ¸_x0005_òÄ(@B}ÎTQ @_x000F_ýÇnæ",@$	¿Ðªq*@_x0004__·±±#@_x0007_	¦Oî÷I+@R(¶·º&amp;@êï_x0006_çÓ(@SDÍ)@÷à&amp;ÂÁ#$@kþÌò_x0004_|(@	#;_x000C_¬%@¸"_x000E_ .)@@­&gt;_x0008_*@_x0002_ö;Å6*@&gt;_x0001__x001F_´Ìò%@¹kS;_x0002_)@sUK[W:%@_x0010__x0018_õë5 ,@êU½_x000D_µ_x001A_$@(_x0015_%&amp;@ÂEõ_x0018__x0006_ó$@_x0017__x0013_·ê_x0010_k_x001F_@¶)R¥\_x001F_@%áØ" Ó @_x000D_p3w®ð_x001D_@È=U[&amp;@¦6uù7!@Håì5,W%@qàá_x0005_2'@º_x0010_¥q4?&amp;@j_x001D__x0014_ª1Æ$@_x0006_Ø¦|_x0015_»)@ðÁõR$%@á@ÂDq,@f¥_·S"@w_x0006__x0003__x0003__x0007_e$@¹vI_x0002_[)"@Ô×aa%@{øú¤&lt;#@¸gãÃ|&amp;@?Ð¤7_x001E_´,@Î£M8e_x0015_&amp;@¬Åc$@hËÜ; Í$@Ñ1Æ!j$@:* ú&lt;_x0016_#@_x0003_³_x000C_Ñ_x0019_)+@&amp;"YÜ»&amp;@4{_x0007_s_x0011_ò&amp;@7éÌ_x0013_n)@UlXî%@ò9­¥½%@ì_x0010_³î h#@e+s_x0008_ÚÉ$@L~ð_x0004__x0017_&amp;@_x0003__x0001_j_x0005_Ûi&amp;@(_x0005_½Ì_x0011_2 @K9/pÑ!@&gt;q¨0û(@YÀUÝn&amp;@.¤×óQã%@_x0005_O,ýez @É¶	c¿_x0017_&amp;@ì±_x0006_0Ìc+@BJ¢4À&amp;@å#ÅÙß:'@c_x000C_ð¡5}!@_x0001__x0007_ÐjÒ_x000E_Jg(@_x0016_ìq$v(#@¿çM~I#)@;_x000B__x0011_ÎÑ_x001B_@~½3_x0007_)@¾êß_x000E__x0002_"@ì¦¨H9)@_x001A_+ÂÆ@%@$ØþÐ@W)@ÅU+.%@LeþK#_x001C_@)ìÎÔÚ#@_x0017_äùÕ_x0017_4'@_x0001_3ÓÉ/_x0003__x0019_@§.&lt;Ú®%@²º¬Ô£'@ñ=t!@©Rþz2)@­'º·.Q&amp;@°)Îk$@«J_x0004_Ç¶ì'@ÂùÚØò!@}ØÔh"@ªzª	Äú'@í½ÿ_x0006_!@Zz«Ö_x0005__x001F_@	_x001C_5_x0015_(@_x0005_û»l!@êÓ_x0011_W#Ø-@´äª¯_x000B_c%@b0{(U%+@ya3p_x0004__x0006_,-@æÄ&gt;_x000B_õ_x0017_)@éZ¿{È @÷óâ~×#@o_x0002_¼^¬"@2^Üoã*@Sé6P_x0012__x001D_@ÏV_x0003_·Ç8$@ÆÆªÄ,@ÌÊ-_x0005_^*@W|xwf_x000E_'@"î"û[e$@n_x0015_§_x0006_/_x0014_'@²._x0019_Wm%@y¤L_x001E_`Ò&amp;@n_x0007_±_x0001_Å#@n_x0013_fÝ¸N*@_x0015_üW_x0013_ô @RvÎ?!@À_x0015_9Þ¤©&amp;@22Ô&lt;µÑ%@Z_x001A_mÅÔ"_x001F_@Tì£	AÒ#@£%AV¢'@T8ª4 G)@¿5½ç_x0011_$@èü]K#@¯_x001A_Úî5)@¤Q@~¶!@º	_x000C_*'@_x0014_O~½_x001F_@pNLQxð%@_x0001__x0002__x0006_ÿ_x0017_:'@Òáú#vb&amp;@_x0014_¯ MT'@mÿ¾_x001A_X_x000D_"@np_x0006__x001C_Á*@ÎÈö_x001E_±&amp;@=ÃûW)@èL_x0018_êñ_x000E_$@vq!¥$@ë=:)ùÇ%@Zí_x0019_(¬#@R_x000D_O4*@î´æ7&amp;@_x000B__x0013_åbP_x0008_ @ôp_x0015_r]s%@E2hzød*@ÒG{+W$@Ó,¶]Ñ»*@Ç¥åÀ @nK_x0003_!*¶#@_x001A__x001E_V~ù_x001F_@¾O=ÜæB-@_x0018_gégJ!@_x0012_0_x0014_g.$@TîÀ-µ$@Öÿ ï_x0007_+@æ-Ö³0_x001F_ @úáòÎ_x0014_'@7»\,_x000C__x000D_)@6	å_x0005_çð @¼ô"à_x0016_8 @X±çí_x0004__x0006_AÅ_x001D_@ºnÕ_x0002__x000D_ü_x001B_@_x0016__x0003_"ý['@ô&lt;sì¾&amp;@_x0006_º$êCö"@\Ð7[^µ+@Ú/-K=ÿ!@×ë5q(@²­mÄV!@âB¸Å4*@ðs'_x0005_eX'@ÆRËÀ{'@j)_x0006__x001F_G*@ñ¦½%çj%@_x001F_¼eÃy#@þ4ÁÄ_x000E_&amp;@&gt;æØ)ý'@ô_x0011_Ó©1$@PB&lt;b'@º¹Ï}9û*@öc¶_x000B__x0017_'@dWx³7W#@cúC8dç#@ÞÉãÌU$@¤_x0014_?Ù#@Iñ§¤þ*@rÍØ"@*@è+âkA_x001D_@´$î_x0018_¤(@â±=_x001B__x0012_|%@æ«ó_x0001__x000C_$@Zª×É½"@_x0002__x0003_ dèZß @=÷cåq_x001C_!@Z»¥N8¨ @Å%D8B"@BZ]s_x0003__x001A_+@½ói3¤#@&gt;bÎrú5&amp;@T_x0013_§¿02_x001D_@¨¤Æm©µ%@~©ÄÆ @K%¦òh @êgM®D)@eÿÞ0~%@â&amp;éÒ_x001E_@dÖ:`!@L¼]õ14&amp;@_x0001_£Î_x0007_ _x001C_@iJ¦ÓJ,@ê(_x0018_ò_x0001_!@ÏdKìÓ'@§[;Ús°+@ZcÁÝô&amp;@Í"ßÞ_x001D_@.'i¶T5'@(xéGíF$@$_x000E_UÛ÷á$@xÉ_x0012_É+@o,}_x0002_»È_x001E_@²­_x0001_@H&amp;@¥O¨Ýö"@êOQäÀ_x0019_@o_x0006__x0014__x0001__x0004_Cç$@_x0017_o U5&amp;@Àù0äàH(@P±³åLÔ"@\Æx_x0010_vS(@ËpÉ2}$@vK6_x0003_(# @_x0004_å®R/±(@µ­Ìöwû_x001E_@b_x0017_ß¿_x001A_%@ºXQ$_x0002_%@·òöÜ®'!@&gt;ö½A @hä¥¼®'@@Ò²d4%@Ü_x0013_s_x001B_Ë1!@_x0001_=Ùõ'@ó_x0004_[mG'@¨ºe_x0013_ß(@Ô_x000E_.ß§S%@_x0001__x0001__x0001__x0001__x0001__x0001__x0001__x0001__x0001__x0001__x0001__x0001_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 _x0001__x0001__x0001_¡_x0001__x0001__x0001_¢_x0001__x0001__x0001_£_x0001__x0001__x0001_¤_x0001__x0001__x0001_¥_x0001__x0001__x0001_¦_x0001__x0001__x0001_§_x0001__x0001__x0001_¨_x0001__x0001__x0001_©_x0001__x0001__x0001_ª_x0001__x0001__x0001_«_x0001__x0001__x0001_¬_x0001__x0001__x0001_­_x0001__x0001__x0001_®_x0001__x0001__x0001_¯_x0001__x0001__x0001_°_x0001__x0001__x0001_±_x0001__x0001__x0001_²_x0001__x0001__x0001_³_x0001__x0001__x0001_´_x0001__x0001__x0001_µ_x0001__x0001__x0001_¶_x0001__x0001__x0001_·_x0001__x0001__x0001_¸_x0001__x0001__x0001_¹_x0001__x0001__x0001_º_x0001__x0001__x0001_»_x0001__x0001__x0001_¼_x0001__x0001__x0001_½_x0001__x0001__x0001_¾_x0001__x0001__x0001_¿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Õ_x0001__x0001__x0001_Ö_x0001__x0001__x0001_×_x0001__x0001__x0001__x0002__x0003_Ø_x0002__x0002__x0002_Ù_x0002__x0002__x0002_Ú_x0002__x0002__x0002_Û_x0002__x0002__x0002_Ü_x0002__x0002__x0002_Ý_x0002__x0002__x0002_Þ_x0002__x0002__x0002_ß_x0002__x0002__x0002_à_x0002__x0002__x0002_á_x0002__x0002__x0002_â_x0002__x0002__x0002_ã_x0002__x0002__x0002_ä_x0002__x0002__x0002_å_x0002__x0002__x0002_æ_x0002__x0002__x0002_ç_x0002__x0002__x0002_è_x0002__x0002__x0002_é_x0002__x0002__x0002_ê_x0002__x0002__x0002_ë_x0002__x0002__x0002_ì_x0002__x0002__x0002_í_x0002__x0002__x0002_î_x0002__x0002__x0002_ï_x0002__x0002__x0002_ð_x0002__x0002__x0002_ñ_x0002__x0002__x0002_ò_x0002__x0002__x0002_ó_x0002__x0002__x0002_ô_x0002__x0002__x0002_õ_x0002__x0002__x0002_ö_x0002__x0002__x0002_÷_x0002__x0002__x0002_ø_x0002__x0002__x0002_ù_x0002__x0002__x0002_ú_x0002__x0002__x0002_û_x0002__x0002__x0002_ü_x0002__x0002__x0002_ý_x0002__x0002__x0002_þ_x0002__x0002__x0002__x0002__x0001__x0002__x0002_ýÿÿÿV_x0004_ÙÅ3&amp;@_x0014__x0004_¬.]&amp;@Ï)äð4)@ØFÞ_x0006_7'@»¶2?U!@_x0003_yÇsL_x001C_@òd·NeÁ)@øôqoý_x001B_@&lt;©¡fA-@&gt;_x0008_µ&gt;+@¬ãü&amp;K'@_x0003__x0005_Ü _x000E__x000B__x000D_,$@¬8b_x001E_å%@Ýy_x0012_38$@_x0016_·Ñáñ!@üÙ'­_x0007__x001F_@òn'¯_x0011__#@@iÃ+ê"@`q_x0002_Ôì´'@R¢¶UÊ'@ÆE¶MQ @±è¹?²_x001A_@æ·NcTª#@ìÆkãn%@ 6_x0007_Bw#@OzR_x0004__x0002_À&amp;@ÄÍ!Cµ%@_x001D_`xñªË"@&amp;_x001A__x0016__x0017__x0001__x001D_&amp;@_x001F_÷z.Þ#@F_x0008_×òL @f_x0001_¶cÜ%@xþr¶bû#@ Að9Ü"@`Ú_x0012_W&lt;(@_x0017_ÿÚ]º&amp;@{v0zª_x0008_&amp;@Êß0&lt;¢%@p»Ðä*_x0004_'@k_x001E_Î_x000F_#@¶÷_x0011_&amp;@¨¾](@Ï¨Ü_x0002__x0003_¢ý @&gt;­ÚÕ @88·À7&gt;)@»ç_x001B_F¡_x001F_@ÑgW_x0011_ó%@6Sç#@/å_x0017_ô$&amp;@»ðKzzå$@Ós·óÎ"&amp;@_x001D_À9úªÌ(@*Ìè&gt;¾"@Ñ_x000C_MV­Æ'@÷_0«Áè%@×_áêC{,@U&lt;_x0019_@E!@9WÈ_x0001_Ñ'@h2îáºî%@ºØêT_x0018_Á @ur¡Ñ+Ê$@µ¬'æ#@Ñ4¸M_x001E__x0015_(@ê_x001F__x0014_æA¸$@Þ_x0002_ÌÃl&amp;@xÀg­Ó!@íÒ%RUÉ @;_x0019_ÄëJ}#@_x000F_&gt;u_x000D_[¸(@A'ÎáJ{*@ú1Ï!|^'@_x0011_Z_x0001_%@¿bÖÄr}%@¿L®&lt;Ö_x001F__x001B_@_x0003__x0005__x0014_³Íkþ'@ÌOóÙì_x0016_'@ÁGàiz1-@Û_x0014_yðf_x000D_(@ÉO²¶	#@·®ÞÌ;Þ!@à¦Ä_x0004_,@LèÆ¾l*@ -Ø_x000F_½i%@.WNh·%@Fh_x0011__x0003_"@è_x0007_op9:(@úÇÍh_x0010_)#@l_x0002_Â_x001B_½&amp;*@h¡]ìYÁ'@0æpx*_x001F_@õ_x0008_Ôï­è"@²_x0010_.GC(@_x0004_V_x001B_ÌøÖ$@Ñ_x0005_lxü¨"@A'_x0001_OD7!@qÑ.§"@xÅÁTö$@ô_x0010_®ª]$@_x001B_Édð(@_x001A_ÙðX$@\_x001A__x0002_Z©Ì%@ÎÇ¾ÄL!@§²3Ü"¿*@ÑàÉÑÐ,@5ººA"@Ú¡¬g_x0002__x0003_¡Y @'í¡_x000B_j @(é_x0011_wÀ'@ì¹;àñ#@¹Ìñ_x000C_ÿ%@n	ßº_x0006_$@BuKæ"×!@.IÜm_x000C_&lt;'@Ìô'êéÉ)@_x0006__x000F__x0013_&amp;:*&amp;@Ö5¾Z¿"_x001F_@(ð¸)_x001E_@¸_x000F__x0013__x001B__x0006__x001A_@^±Z_x0007_v#@¾_x000E_KðZ%@fæ|tñþ(@Ád_x001D__x0012_')@8e.M§&amp;@^Wîv_x001A_&amp;@P~fX9%@|_x0015_-_x0018_á!@oäª_x0014_÷)@_x0010_¦ú\_x001E_@Q½á_x0001__x001B_e#@`G¹ûâ @" ¾fh#@_x0006__x001B_&lt;B,@_x0016_7_x001F__x001C_Û¸"@ûö_x0012_Êr&amp;@`?=Ò²_x0012_'@:gÄK½#@(;_x0010_E_x0019_\#@_x0002__x0003_tUz[k"@é-_x000B_*$@ÐNåf_x0010_["@wªÃ_x0008__x0004_F @ÒGà¤U#@Da!¥ÿ_x001C_@ÉÊþ_x0002_gW&amp;@¢G¼V$@Am_x0011_Áòy#@¾ý_x000D_þ&amp;@×£_x0010_@.M*@#_x0011_`\ªz'@ô_x000C_ ñð_x001E_@Øn?¦ @Àâ.¢_x0005_¯ @_x000C_´ÎØú·*@ß¦_x0004_ï¯"@b0ÚbGÀ#@a_x0013_43S+@_x0013_aÕÛn_x0015_+@&lt;!ÔXç @ðµ)ï_x0006_$@_x0002_¥Ä² @2¹~_x000D_$@+V=|Ä(@_x0016__x000C__x001E__x0013_!@Ê]#?&amp;@Î*_x0018_?_x0001_k*@_x000C__x0016_óÌ1_x000B_)@OfèËËú%@`ÖèÂ @Í¦g_x001B__x0001__x0005_¥W'@;Y²}\&amp;@#¾&lt;{M_x001A_@l&amp;D_x001E_!@Á/yåÏ_x0018_$@@Ü&amp;%@×þZú3{"@²1½lÛ%@sYªüÅo#@_x0018_Q_x0008_=è_x000C__x001C_@½ÅÉ&lt;$@ðÓàûR'@_x0008_"_x0015_QJ%@*_x000D_(A/W,@ºñ$ì¯'@âáª_x0019_*@&amp;Îðàæ_x000E_#@¦Æ°N?,"@_x0004__x0001_4p¾L+@ÆÂèOë_x0017_,@ÆëÄ¤_x0002_!@n_x001D_4&gt;f+@Ë²­_x001E_a!@_x000C_ýÖ`i¬!@®Ùö#@Ç9G²bÂ,@Æ¥ãû_x0015_ %@p0_x0002_¯t%@[:x_x0003_hÕ(@ÊÚè_x0005_êV%@:5»"@ds¡ð'@_x0004__x0013_Ã*Ö®Ý¨,@ÅÄÁJý~!@t_x0002_'sí&gt;*@å_x0019_ªÓ8#@öM¦]	"@l?_x0016_ÇíÄ%@_x0008__x0006_ìSÿ *@_x000B_	nuE"@_x0005_æ_x0019_/_x0010__x0001_+@ë_x000E_àk_x001D_¥%@_x0007_/¯æe,@j o_x000D_7$@:ê¼pé+(@ÎéþíE"@§PèR.'@ØÇ_x001D_WÊu!@ázY&lt;%@wÞ_x0003_%_x0018_%@¶ÚÌD3$@_x001A_È±d^_x0014_'@^¿£íú_x0012_%@ö5)Ì,_x000F_'@_x000D_úåAÉ!@×Û_x0014_z_x0011_ )@è{_x0005_Çì&amp;@Þ¬F_x0019_¤ $@îHÄQ_x001C_#*@9mI+_x0007_!@í¡_x000C_õVÜ @êX=ÒàÞ$@_x0014_bÈþ³¤(@_x001C_b ]_x0004__x0005_æ4+@*0F&amp;@¨ëôæf(@\û}FGQ(@,²õËù$@Bh`´¹Ï(@£_x0002__x0011_În+@ì_&lt; ïÃ#@¾øÈ_x0002_R)@?TÕt3U&amp;@ò_x001D_ÊíÒø"@øXÎQ×_x0016_&amp;@¢ÀÛÊ4â(@b*_x0001_þÚ+@_x0003_ÐG|"É$@Ê1É_x001E_×%@[v¹÷%@_x000C_ÔG¢Gr @ôeHÏ£¼ @_x0010_âqp	Q$@eè_x0010__x001C_7_x001F_@ÐKU"!%@¨K¿_x0003_#@¤Û_Õ!@°_8ös @þÉØ¬Ø+#@L?r¦¢"@)í_x0015_9ý)@ òÓý$@@Xþ§¨³$@o·Ø»$@%A__x000E_]ë!@_x0002__x0003_&gt;ªBÚ'@½ªëÀah$@ÐzOO_x001F_Î @ÕFºO¸7)@¨ k'Ö'@_x0018__x000C_þ^Kx'@N2Ý®3#@=&gt;t®*@Ö³Ðç¡!)@¸ÀZó°Ò$@Vé_x001F_$çx @³_x001A_+à¶+@B}£Ó)@jz6_ÍÕ-@Ök»A,_x001B_!@_x001A_$_x001D_ÿ_x0005_"$@(_x0012__x0003_-)@_x0014__x0001__x0006_úòó+@'^Ù_x0017_®,@),Ï_x0019_wÑ"@´Jé_x000D_=ã'@B_x0011__x0007_Û_x0006_ @i¾XDR9_x001F_@_x0006_Ëéx2)@¤u¢À-_x001D_@DÙµÇÀ_x001C_@.çû1(@ñÎÄ¬Ê$@C~?p_x001C__x001A_@N{"úÏ"@&amp;_x0018_î_x0007_C&amp;@¤Nô_x0003__x0004_:L%@xhªy&amp;@_x0003_ðqC&amp;ß%@)UG,{%@Ós_x0004_Ý[¢$@¿qËMô,@Ê[_x0012_ÂÂ#@_x0011_ÈE|vË_x001F_@BZÙØÅ1&amp;@¢4Ñ_x0002_!@_x001C_SE@^_x001C_@t&gt;t0Dn-@·'_x001D_YÇ- @:L_x0016_Ñ@ù'@%#â%È_x001F_ @ª{T¬¨_x001F_(@ à¿_x0003__x0019_'@ZU9#éQ @_x0008_CÒÉ°_x0018_-@&lt;%ùD+@;ÅÛÐÍ#@]UÖQx$@Ò°v¤Á%@9Éâ ~·)@½S4bÉ_x0001_&amp;@ÎÀ@_x000B_?$@ôéáãL_,@Ù;9þc @ÿÙ.ÿ©&amp;@úÎ_x0019_¤q'@6~_x0019_¬_x001D_@_x0008_HÝ7_x0016_£+@_x0001__x0003_B&amp;ð_x001C__x0017_»#@8_x001F_}Yé+)@Oì#@^bÁ&amp;@#k1B¼Ó#@röýÃl_x001C_ @Ì_x0002_s5|)'@¾_x000B_£ö_x001D_@nH|úE'@4\_x0003__x0004_×V*@`Ûw_x0008_z)@Ô!Lré'@×â®»2'@_x0015_p_x001B_û_x000C__x0018_#@Â1ûçD_x000B_(@¨U_x0013_a.»_x001E_@_x001C__x000C_FSt)@_x001F_mî-ó%@_x000E__x0017_ÎÙàT'@²Nåáî_x001F_@_x0003_áí_x000D_"@oûÎÌËÆ+@AES_x001E_@Ò&lt;e__x0012_^%@_x0018__x001B_â_x001A_yý%@Èby_x000B_¢D$@ZIf¢ÝÃ"@~`²ùæÙ @ù¼@ôÅ_x000D_ @_x0001_þß"@_x0018__x000E_»ëëË+@vg]_x0003__x0006__x0004_ø_x001B_@MÍõ¸¡#@{l¡)`°!@ç_x001D_BÚ(@ò¸@h_x001C_·$@+«_x0002_Ó_x0005_(@S_x001F_ä ¦$@0û/Ã¡ @È	7þ(½&amp;@B­ÈÔâ4"@_x001C_^@_x0002_+(@Ã]C6i¦'@!	àÖ#!#@RJS¨_x000D_'@Nágüù#@_x0012_%H\yu%@_x0016__x0006_y_x001F__x0006_,@ÔáQ_x0004_Ø&amp;@B_x0011_Å½_x0001_%@Vú¬ÜR«"@j_-§$!@wÿd,)@_x001C_ÎÌ]Yü"@÷ÙER0N)@Nñ1ãû#@g%Íéj&amp;@½HÂRP '@¬K®, J%@k&amp;HÃø*@{&lt;õQÁù @¼_x0008_PtTt(@8Î_x001B__x0017_ûÅ$@_x0002__x0004__x000E_í_x0018_L_x001E_ú'@1¸gã?!@ÝÃ¼_x000C_;Ø)@0¢éc_x000C_[(@^·pp¤­(@äÏ_x000E_YÁ¨*@ãù¯u{!@_x0001_l¶nÝ&amp;@Æx{Ípô$@ªDÿè·_x001B_@_x0014_¼4p_x0007_%@á_x0008__x000E_ÍEì)@Þì)½_x000B_d(@ÂpnË3"@ÂD_x0013_}U#@ÅBïÜÁÞ'@ÖJs_x0017_ò,%@¤ÍÐ¸)%@_x0018__x0017_¶_x001C_'@çmØÕï#@_x0002_î_x000F_ø$@@þ°á_x0014_$@Ø_x0001__x001F__x0003_$@_x0004_3,"@òu5Gøv)@_x0001_jØ[(@+Dã9¾ÿ!@ñß(,pZ_x0019_@ÂI_x0017__x0005_Ae&amp;@#áU¥'J"@(6äu_x0002_&amp;@¤¿²_x0001__x0002_nX#@àÑD_x000B_ËÐ$@AQ!@tÊT#_x001B_$@Eú)JA_x001C_&amp;@õ8#£_x0015_g'@±0%9y(@	_x000D_¼æ&amp;_x001B_"@nÓ+Dq$@¨_x000E__x001D_=¨y_x001C_@_x001C_öóÿÊM$@hIÅfä|_x001E_@¶[3j.ê(@Â	U_x000F_¦(@_x001A_yï÷Ðu'@-ïi­_x0001_Û$@*Ë¡&amp;@ºØÒ¶!@\_x000F_]¥&amp;@^÷­[_x000C_:'@pT³_x001E__x0008_+@%~	C6T-@nø!o¢'@ ÀQBÙ%@.Â2òä*@_x0004__x0006_Ø_x0003__x0008_%@OéÓ·L&amp;@_x000F_ÚÄ?5k"@_x0002_9¾È_x000B_I$@_x0006_]7m%@Hü_x001A_ãXà#@%Pº_x001C_oR%@_x0001__x0002_òµÓ(Ó{'@ÉÎ·67Z)@bþÎÑ¨$@y%Ü´_x000C_%@Ù2üËÓ6(@S°¡X\P%@YÃíU @_x000F__x0013_7_x0008_$@Ø«Ö_x0010__x001C_#@_x0002_Æ_x0014_M5b!@FHº#d?'@_x0018_g^ì|	+@ðIì ª(@0³}_*)@®_x0013_Õ_x000C_²_x001F_@TtdS_x001E__x0010_(@_x000E_3_x0016_éJ=%@¦Z_x0001_(@¦pÎ._x000D__x0012_$@_x0004_/ÚÑd?%@"\Mù&amp;@Ç³&gt;_x001E_LÑ#@J_x000E_¨v«s#@ÐøfÉ#@ì,_x000F_G)&amp;(@4kEuÖu"@ðÌPc_x0010_Q&amp;@üe:â_x000B_$@_x0008_m#3_x0005__x0012_&amp;@úÏÑ[¿!@.0Ö&gt;¢Ï%@ÐÔNó_x0002__x0004_r)$@ºdq(@äÅqLc'@¤sUf1(@ÊIc_x0012_¯)@_x001B_üD~_x0018_+@õ&amp;¶¡Ý_x000C_&amp;@t_x0012_3ÃPü(@Õ'Îi-,@&amp;_x001B_ê_x0011_Ô$@f9ãÐ³_x0003_&amp;@bàæá=$@PgÕØ#@ª	íM÷(@_x000E_êÙýÁ_x000E_-@_x0008__x0005__x0006__x001E_ÓZ!@¦´¿r´#@&amp;xöy.F'@ÞòïðJ!@_x0001_½ï_x0014__x0001_#@©_x000B_1_x0018_Oj(@&lt;EQ_x001E_3&amp;@Â_x0011_*¥_x0015_'@ä&lt;­_x0002_&lt;G#@@_x001D_9Ùp%@0Õü?%@ðàäº)''@à[à¾h&amp;@÷ó0ð¤_x000F_&amp;@	än_x001D__x0006_ @b4ÉJSÔ_x001F_@ô­Qö'@_x0004__x0005_$³aÒ%@¿4u'&amp;@lûxÞó÷%@.iä«@S$@_x0018__x001C_ÇV%_x000B_'@*h±Ö_x0001_$@Ã_x0016_äÁ½ô#@.%_x0018_§§&amp;@&gt;-_x0010_Óçe*@ÈÞ&gt;/ùÚ"@DHKbml$@t\Q_x001B__x0003_Z'@Ê_x0014_®)é_x0018_@ÔÞiÉ_x0010_%@¤í&gt;Ç_x0016_!@Ò7_x0002_a#@Çã_x0017_á @!yï_x0002_F)@ö¸F!{Ô'@hm ,_x001F_%@ _x0006__x0004__x000E_æ9"@Î_F[¤i)@bi¥Xt&amp;@¨âO_x0011_Û_x001A_@X¬9*@ZåÝ×{Î)@_x001B_v¾IÒ¬#@¦º6Çéi#@âLÿ!î @NrÉ&amp;q*@v.½.Tå'@¸ò&amp;ð_x0001__x0004_}º%@ ËR_x000E_°V @._x0004_v_x0001_B#@»ázpÙH%@§Peª5_x001D_@Ô{¥B¦'@_x0011_`é~ß,@zÐ«wK&lt;#@¢_x0018_ò*£î&amp;@&amp;Æi@l%@?Q_x0010_Á_x0003_)@?ºø~f%@·_x0002__x001F_öb§)@¡Ó;&amp;@:ÍäDt_x0007_(@óSák_x0015_ @Í±d$$@À)_x0014_4_x000D_ò*@z_x0015_Lcë*@ÈL/ù&lt;(@­¢+_x001E_@æöwí@_x001D_@X_x0010_¤_x0018_4*@b_x0015_}Îª%@_x0006_ò_x001E_·t¤*@ð\Rßi_x0016_*@sÉnzö(@Í_x0019_åga_x0007_&amp;@Þ°C¾»7 @^9ºUå*@ókÐuC'@Q_x0016_±Ò%@_x0002__x0003_`½40è_x0014_#@_x0016__x001E_:"%@)2_x0001_Tky_x0019_@2|Î{Ã$@\\&gt;¿Ê&amp;@²_x0006_þ-}ê%@7òyÉ~&amp;@Ñ»¢ÇÊ&amp;@¿E±xÌ#@ä¯ü×*@;co|(@d_x0018_W_x001C_Hö#@fn¬©ê$@ÉÇ)\vè+@ùÎÀ3(@¥_x0010_Ò_x000F_uð!@zé_x001D__x0006_Ìc)@r_x001D__é_x0002_*!@¨_x001D_º¬ñ_x0002_'@4¹#®2e$@Dq_x001D_,&gt;!@ÔÉ!Xþ¾$@Sz8k'@¸}L1F_x0014_"@_x000F_Ü}b_x0013__x0017_(@.ì/Q!@ïåuêÄ @"_x001E__x000F_£_x001E_õ_x001A_@¯_x001C_»/Ô/"@à¸Ê£_x0007_'@R_x0015_^¡_x0018_0#@Þ¾_x0019__x0001__x0002_c#@F_x0018_KS_x000B_"@_x0011__x000E_¦ª_x001F_@/ÁN_x001C_(@b|¥t_x001D_+@_x0006_0_x000B_®v+@¼]Wm*_x001E_@&lt;¢ßc%@_x0016__x000F_*î6G*@äæG¿_x001F_@_x000E_×´,@¦ýã_x0013_$@Ød©Þ¼_x001D_@_x0008_j=IR9&amp;@x_x0019__x000C_ñx$'@º¡/IR"@äKûí_x0012_;+@¦_x001D_Òn_x001B_n&amp;@~ðéÎ(@\!ö`N#@`P¬÷&amp;@_x001A_ô»Ôï(@_x000D_C£_&amp;@_x001A_:É'@3w_x001D__x0011_Ùu$@&gt;g,_x000C_à¬_x001F_@ðN]³®ù+@^´­Sß¼+@8_x001E_È_x0003_­%@°ZFöáL'@òoÑÔcÀ'@äÀÝ±Ð&gt;#@_x0002__x0003_2U÷ë_x0012_ê&amp;@÷óoiQ'@R§¾©%@ÒÛ_x0004_zÆ.%@à_x0008_¸c$@ü¸Øpä*@¶ß·\ó @õ«Öå_x001A_@|¬#Ix%@(_x0017_]í"@©G_x000C_" Ø*@_x001E_=	|_x0002_!@fÚ{ô$+@@_x000F_X"6_x001C_@_x0002_'t¤!@8§Æ±}_x001C_@6jm&gt;_x000E_*@;¨,bðÿ#@ÈðáÅ[Â!@¿©F%Ú"@aK1®&amp;@_x000E_ðC9Ä#(@d_x0002_&lt;;%#@(_x000B_þETõ!@[_Î'@«?ïÙ @_x001D_$_x0001__x0018_"@¯49á\-&amp;@H¸¥Ïù+*@/Q¶åÂx_x001A_@½äW_x000C_$@Çþ_x0002_­_x0002__x0006_IÚ*@_x0006_Üh+@üíl8_x0015__x001D_@,EºVj!@f_x001B_¸_±)@æÄT_x0017__x0005__x001E_@ðÓ`õ '@_x001D_kèÀ²%@òãRg%@øÜC_x0013_ïì%@tayB%@Äø_x000E__K!@xMr2_x0014_X%@ñ_x000B__ä?"@j4GÐn++@_x0004_°%iÃ%@\äõ²%@_x0012__x001B_eÓ_x0001_"@Ò_ò_x0017_Õ #@0Ì_x0003_E_x0007_l)@4_x001A_uÑµ'@´Ïï6L"@³PÇT·"@î5ª³Ï_x001E_@_x001C_&lt;8à&amp;@vÚ&amp;®í$@bZÄ¢aã"@_x0015_¤jK6¢_x001B_@0Ïd_x001D__x000E_*@`³m®_x001F_"@_x0018_õÍ6B_x001E_@ð_	½I¾%@</t>
  </si>
  <si>
    <t>1748e7ce0b865a43e59b49ffea919f84_x0001__x0002_¨_x0011_OÌ·à_x001F_@K_x0014_Ýr\'@	P6\*@¡B_x0003_)D#@&gt;·«­Pa_x001F_@&amp;«_x000E__x0001_óë'@ò_x0007_ó9ÍÂ#@+÷zåÄ_x000C_!@2_x0008_l¥7: @Feh_x0007_âª$@@ÉãØÇ @òNßPc&amp;@_x001A_ÌÞÌ!@L_x000C_mµm(@Hë|_x0010_°Ö)@øÑvz"Ö&amp;@_x000C_¾àÄMc+@vÐÑ/y_x0018_@_x0015_0A}(@ã®¹Gn¹#@äÆ½k"@­{_x0018_~5%@ÐÞ²_x001A_ôÍ&amp;@_x0004_é_x000E_|D_x0007_"@0_x0005_ÇªF$"@ÛÇ$`Ò+@¯²_x0011_/Î_x0011_"@_x001E_Äìß_x000D_\)@ñÄÊñ)@_x0010_4,§ßÈ%@íVÃ'jb_x001D_@eË*â_x0002__x0003_@N(@»_x0015_*_x0010_D¯$@Å9¾¦½d"@z7®Ðo_x0012_!@èÒ_x0017_6_x0014_­_x001E_@øìx`_x0002__x0004_%@õõÄ_pO)@*`,o³"@®¬½ÛFã&amp;@ÔèWPbÂ"@.ùð8ÏI#@_x0001_k,3_x001D_g_x001F_@^á)L$@_x0006_ðî£V(@©_x0004_eymâ%@_x0013_b&amp;@.tF ³7*@5ÄZ¼`_x001B__x001E_@+¸Í$@-bZhÖ#@"_x0003_lÖëu_x001E_@»[ñ~éÌ*@ÛÀéò&amp;@õØ,P´Ä&amp;@êµxW*@»9DëÆº(@Ý·:Søå%@ýÆ_x001E_Nu&amp;@_x0003_8ùÄ² @ðErXn»%@_x001E_g_x001E_qËÏ_x001D_@É_x0002_û'LÉ%@_x0002__x0003_F_x0018_ÂÝ¦#%@'¨_x0016_ãC_x0019_)@âäoF[)"@,Ú ~+@@*ÁGç&amp;@_x001E_^~0ïÇ"@GD.H_x001F_#@DÏU_x001B_Z_x001B_@þ6É&lt;­)@_x0006_ÌQW_x000B_)@dâ_x0011__x001B_­¯%@TÖ2ûö*@_x0006_R3ö_x001D_Z+@Ò	ÛÙä³*@z+_x0001_#ÃÐ!@Pl _x0007__x000F_*@^ðúz4,@_x0019_D_x0007_R+@Î_x0006_¥p_x0008_ä)@b_x001B_'F©_x0013_&amp;@Êòv»V%@_x000F_·Í8O"@lâú61$@ÈÁ?´!@Ø`yÅ(@@Ê_x001D_Eøþ_x001D_@Û`c_x000D_Ø(@!~¢ñ§«'@êPÓCÝ(@÷­ ÕÆ&amp;@ò/_x0004_Zl!@_x001E_±¬t_x0001__x0002_ÈÛ!@NÆ6_x000B_aª)@àÍ_x0017__x0005_¡	*@µ«ÝD_x000C_'@4y ôAJ_x001F_@DB|1Ã)@Ðs@_x0013_9æ&amp;@UhîæÝ_x001E_@îêZ;Å*@ÔÇå­_x0011_)@tüÕ"ÛI,@ë~Ø_x0001_E&amp;@Ì_x0010_Y#'%@ÊHN_x000D_Þn$@ç\D_x001E_b±#@Û=_x0011_óÀ$@s@_x0019_¯Ü$@±Hu²þ'@ÖÃ_x0003_r!@,P(Ø;_x0015__x001F_@v¹ðXÅ_"@&amp;Ö(kä_%@¹/_x0008_&amp;@äÎ&gt;u+&amp;@_x0004_ðg;(%@Ê1&lt;I)@y«Uw?(@Ëã|âÔ¢)@~mZ=Ñ*@7î4Æ³ñ'@_x001A_pßV_x0003__x001A_(@`Y½W"@_x0005__x0007_"_x0016_JÁä"@ÓFá!4m#@_x0002_ùëóÒ)@ÆÜîR_x0001__x000D_%@k_x000E_ýt)Ý'@­hb¯ÀG_x001B_@ZK-Á¢&amp;@_x0019__x001E_¾&lt;Æo"@°]¬_x0018_=Ô&amp;@2¿î_x0005_D¸&amp;@_x0017__x0015_e_x0019_¿$$@ oï	I)@4_x0004_ìof	)@&gt;pÖ3_x001A_ü$@6©nïèJ&amp;@_x001C_óè`x"@_x0002_®}+_x0004_)@0^_x0017_eN¬*@_x0018_Æ¤_x001D_j'@½jJì#@»Ul/_x0015_P_x001D_@_x0018__x0019_'ìn_x0005_'@^zè4²®&amp;@`#_x000F_+@¾¾phÌ_x001A_,@j_x0017_A»î_x0017_)@!ý: _x0018_%@ò6ëÛ@&amp;@ìO­_x0003_ß)@TðJvð,@_x0006_Ôp½b"@äm­_x0001__x0002_È¦%@­eF$@BÉèeïO_x001F_@¢¨l_x001B_'@3ËIéa'@©¥ìR:ú_x001F_@l¶q_x0017_Q±_x001C_@_x000E_clÄæ7&amp;@æ/ªs_x0011_"@Ä U¯§#@ÊíË_x0019__x001D_@ª5Ðø_x0017_ï(@Ö%¯¶Óð"@_x0003__x0002_ý&amp;_x001A_'@K_x000F_jIÐ&amp;@ü_x0012_EÊHå)@}{ kk¥!@¥wêË[Q#@Þ!^þ'@ß8B$@oÅÄÙ&amp;@`qÃIyç!@¼I±_x001B_'@",_x0010_&lt;A^&amp;@Î&lt;	eñ&amp;@-åÇâ¯É(@»Z-ÍÀç(@:_x001F_eL,»'@ÃqÀÄ"@2bµ_x0004_*@m¦_x0018_t_x001F_@-V2s#@_x0004__x0007_ìë0_x0014_jù!@­§_x0010_/uz$@_x0008_Î^_x000C_.*@&lt;µêÛ\ó"@.Ã³_x0017_&amp;ò$@_x0002__x001C_ððí(@¸T°_WÓ)@2O^ìÔE%@t]L_x0018__x001F_$@ãÖ¤&amp;¶(@$m8í_x0015_$@LyIH_x0013_ï$@_x0007_¬_x0018_Üy*@_x0006_à×LO&amp;@n_x0013_Þë_x0014_%@¨&amp;&gt;lo2!@®FÌÍ3_x001E_@¦¥QÄ%@cï^_x001F_¸ @2_x000B_Dþ_x001F_'@o_x0005_ô½àI*@_x0010_xâ_x0001_1}_x001B_@wdmæa(@uÁ_x0006__x0003_k$@"ÿÓ×È&amp;@_x0013_8[A¾¼!@{&gt; *,@:×_x0016__x0007_@)@Ç\æ¸'@ôîè_x0006_æH_x001C_@J ¸_x0001_Òz&amp;@àBf_x0001__x0003_Ëµ#@ñRÿ_x0007_ê_x001C__x001C_@lýº@É_x000E_)@~dôppw_x001D_@L_x0017_ÙÍFë @ÍEÂ¸Ê-'@m_x0012_nbÁ%@P°¯äµ&amp;@oG¸w!@NÂoôù/#@æÙ6_x0016_÷ã_x001D_@_x0019__x0001_ª_x0018_à_x0008_#@rÌ¢_x001D_;^)@$#p(@`~ò_x0002_X(@ mF_x001D_00%@Ooû_x0014_p'@é&lt;êÝ&amp;$@ªLåö_x000B_&amp;@¼%_x000D_Ï«»)@¡¼7_x0001_ '&amp;@TY¹_x001A_ü¥#@^É|÷VK$@pÄý) @Aûÿ	ø)@:?l¹â&amp;@¤_x001C_¢&gt;#@DwàÖh!@¬Ó'°¾(@ÅÑ®$@_x0002__x0016__x0005_@X^ @º_x0017_ù*Ñ_x0001_(@_x0001__x0007__x0016__x0007__x000F_£ç_x001C_@Tº_x0003_e²&amp;@TÈq)@_x0018_R"0üY&amp;@_x0004__x000C__x0001_ñ_x001C_%@_x0002_ÁE®,`$@Å®rodá#@_x0013_ÁI2¥$@ÂÃóE(@7çtpÞ_x001B_@ë¯1ø!&amp;@Èÿý}ùA&amp;@BË_x0012_~CÛ_x001C_@&amp;/O%(@X»_x0007_&lt;®3'@_x0018_Yu_x000F_8_x0018_&amp;@Å^^X¯%@p)ûk»¶#@]_ÄÇ×#@_x0006__x001D_8_x001B_K&amp;@qþâC¸'@4Dæ×_x0018_#@twÓ£µ!@H®Á_x0012_uÚ'@ üöA(@_x0005_ö³¼L	"@_x0017_wyJ×i!@ÜSJG"@jÆ}%@ÑåÄÂj-@²-*¯)+@åî_x0001__x0002_m#@J_x0015_Ù¸M_x0003_&amp;@_x0004_U_x0018_^m#&amp;@Óàï_x001B_Ãó'@p@øG_x0014_"#@Ø8Oç%÷"@_x0019_¶_x001B_ÊÉ»&amp;@+Ë/-üñ_x001E_@7Ý´«Æ(@	Ð@^mh @!ðÌo«.%@xðkP1_x001F_@Ú_x0004__x000D_æ_x001F_ü_x001F_@^I$ÛOI'@RÁLÂ&amp;@,[¡¯Â"@º¢ËT­o*@¦¯Ø_x0007_o#@n¡eºù_*@Ø_x0015_%¶l$@@}YbÛ%@´¥	Ó6&amp;@ë_x0004_ë(_x0003_,@2h_x000C_&amp;¸(@|£ê×ë'@óäTD¹&amp;@G¿sÛÀ!@öBX¨V,@à5?1_x001A_@·Ñ_x000F_(#@=#«VMÀ)@²´ÅÛW3)@_x0001__x0002_âÊNZ²/)@Ô\¢¬s+@õ_x001C_Í**T)@úä_x0017_fÂT'@_x001E_:J¹%@_x001E__x0015__x0013_p¿W @_x0007_H_x0006_À_x000F_|&amp;@ïï_x0003_"@oS®Ã¤(@ä\^|²_x0002_&amp;@Ü%#Såé&amp;@¬gÈ%@_x0010_Cb+µ'@£Â_x0016_á'@ÿÇ*i%@RgX$@ïf_x001A_]àb_x001F_@Z«y¹q¼!@_x000C_7v_x0018__x001B_µ&amp;@Bº§k(@4ºj¿RÙ"@®(2ï-_x0002_'@UÉ¤ÑÌ(@úvðwvå$@" E?§'@â_x0006_v E*@+ÔùT_x000F_,@wåúª_x0017_h&amp;@_x000E_&lt;_x0018__x000F_§2$@q©÷ßì=_x001B_@¯ousvb(@_x0006_wÎj_x0001__x0003_`='@®_x001A_a¤_x0003_%(@D_x0018_´Ù%@Y/EÄÝ"@42Ë²ã(@E_x0015__x001E_D&amp;@_x0014_û_x0019_Êw&amp;@=¤&amp;·;#@úµÝ2/,@âÿ=þÿ&amp;@ÈmÜêëà+@_x0004_M_x000F_þ_x0005_+@R+`qÐ5+@ö¤ÜVJõ&amp;@s]ôWï_x0004__x001D_@a_x0002_@_x0014_^&amp;@*¤²¸­_x0012_(@ã3:ÝzE @&gt;îý«¢_x001F_@Ài?a$@Õ;«WLn%@_x000F_vã_x0016_@¡#@/MG£_x0019_+@d£I×(%@æJ¶¶Y)@&lt;=ª_x001B_7*"@Àð0_x001F_ ~)@É­{Ó~Ú*@¾ñÐ_x0018_Í+@PÁÂ¿ Á%@v_x0019_+Ì_x0003_(@Úxv²O"@_x0001__x0003_¾¶%_x000C_)@_x001D_ÄCM¡%@£_x001E__x0010_X%!@S_x0002_Á¾Ì'@ÎÅà_x0008_Ñ%@²_x0004_âò²Ü(@Ôaz÷ª!@;®_x000C_(@QRDV_x0004_¤#@B_x000E_W$@z@ÝJI_x0007_$@_x0018__x0004_ºØOB"@&amp;ãé_x001A_BM!@DïûVÈ*@ç_x0006_÷_x001D_Î%@XZ|r#@ùl"_x001C__x0005_b*@_x001E_l[;M|!@°5íøN)@&lt;c´`'@ÆÏYf¢=$@_x000E_°R%µ%@_x0018_ÒÉ²$ )@§_x000D_&lt;Ð&amp;E#@é_x0002_¡RE(@®¶Ý}Å8(@ÚÊ_x0014_´'@6?káÁª"@*%O;r&amp;@_x0014_Ûêro @_x0005_eGÅ#@W¸"_x0001__x0002_ûI$@_x0001_zuç_x0012_u(@_x000C_§:¼_x0005_U$@;/-!@D8Åoÿ'@XV_x001B__x001D__x001A_$@*u_x000F_Èr$@ð-µo8_x0017_&amp;@i¼©R4{%@_x001A_å,1Bê_x0018_@ÓQÛ_x0013_þ_x0014__x001C_@-_x001A_c '@ÓCV_x0013_©%@Øâm ÷)@_x001C_&lt;2O_x001E_@_x0019__x0012__x0016_é %@_x000C_!õµZé"@_x000B_¿D1"@6|Gñ­_x001A_@þ²Áyu&amp;@Ð­ ÁÃË$@ü]bÑb'@´@ûá[*@I&gt;r_x0006_(@-_x000C_þ´$@\ÖA÷ü&amp;@oà¢ _x001F_$@ÓøÞCZ_(@Àl3üÉo_x001F_@ÿ½_x001C_ì_x001F_'@3ò^õ`_x0002_-@¶WÌkþä_x001B_@_x0001__x0002_Ùº_x001C_|E_x0008_&amp;@V(³º#@h¦¦,×+@ð_x001F_pØ,*@pý_x0012_R&amp;@hX¿`3&amp;@_÷ºA¯Z,@_x001E__x001F_&lt;2_x001E__x001E_"@¤F7P$@\ªz"@bàQ_x001B_)@oà__x0015_f)@_x0014_¬¨r|&gt;-@ô¸V_x0003_)'@&lt;_x001C_a{Ã[!@_x000E_ýNóÃß_x001E_@ÏùãW(@íñûaËó#@TR0ùþy#@ææ(ïg'@aóÒÄÂ¤*@\_x0014_]#Î'@u°»²V}_x001F_@ÀC_x0001_nD_x0007_"@*Èó_x0002_ÆÌ$@XVÆüÔ_x001E_@ø_x001D_¡¤¹¢"@`F'Øi&amp;@_x0018_þbÁÊ%@èGÕùC$@w_x001D_Ôóý÷'@Ë~¬_x0001__x0002_Æ_#@Ê¡r_x0018_g&lt;$@^_x001F__x001D_?ð*@A_x001B_R4Q*@,/_x0007_ÿN%@DÝ_x0007__x0003_XÄ&amp;@®ä Ü$@N_x000F_Óý%@?Nìî$(@`0ÄS­(@#4Uuê¿$@!´æ,ü(@­CD³·+@¹Cëº{+@diÌ_x0018_Á+@dì­_x0015_&amp;@_x001A_îè_x000E_XJ'@_x0019_k%Sí#@ðc~¤ú&amp;@ì¢1 ¹.!@4&amp;_x001B__x000B_Ïï!@_x0001__x0005_¿àË'@2fÅß @DÄfsá)@m½_u(@iD|c_x001C_@_x0002_tö_x001D_DV%@f_x001C_­÷_x0011_'@¶ýÐ'nä,@½ÕÅ_x0010_V_x000D_$@ÐGÇ;ø*@&gt;ÿÆóÕ_x0004_%@_x0002__x0006_ðqchK_x001C_@ÉlÈ._x001C_!@öËíîÊ)@~¿_x0001_~ä_x000C_'@Öp»Ï y @#v²ù_Ö(@_x0010_¢ö1$@WDl @Lg_x0004_ËÄ;+@¾ÊÈu'@_x0006_ÏçÉN(@øèm¶Î"@Ný¼Ã8v'@Ñp»iç_x0004_'@Ú$þÊ_x0005_H!@&amp;xú¹ÚZ'@ÚÒr&gt;&amp;@âéÎNnæ!@´RV=âÔ"@ý_x0003_g9&amp;@&amp;®Ëtv+@ØSÛy&lt;W(@×©và_x001D_|#@"R`¤ñ @÷|Ûx'@ðwY;!@xâ4@M²)@"_x0003_¿«"^"@°)_x000C__x0019_,¹#@Hþ}	_x0015_°&amp;@ÆHò(7$@;#½ð_x0001__x0005_tÞ%@-þYº_x0019_@_x0015_t_x000D_f_}_x001B_@¥Çú6o'@;[îä6-#@p'Üºp]$@£_x001E_?­_!@_x0003__x001F_2=E&amp;@!ìYÊ{_x001B_&amp;@,î@_x001D_ @ÌõD7_x0019_@~Ë_x001E_^ûà%@×#_x0002_ië× @¢¼=Æ(@_x0016_Õ"Ô¦#@_x000F_Qakm)@cF¥_x0014_¸_x001D_@Ø?ß+_x0004_&amp;@_x000C_[I..$@_x0006_bÂÙÓ¬%@ÐÕ_x000E_Óò&gt;%@:£Þ+ºJ#@»äé¾ç&lt;)@_x0001__x0019_*_x0010_ò%@Cýu$@M]_x001B_çê(@^ä¡ÄÍ&amp;@BÌÖôí"@àðå;ï]%@]B_x001E_4-@_îÔÁ¢&amp;@Æ_x000E_oÞÛ§*@_x0002__x0006_¶ÇKZ$Z(@2å3ú#@_x0003_-+_x0019_(@ £o×¦³"@ÒUüÄï%@b%n_x001F__x0011_¢_x001C_@br_x0014_¿'@_x0006_¸®y_x0015_%@¾¼ÅÈ3%@MSñY_x001E_@*_x0007_;Ldà(@t&lt;½q_x001E_@³qÄ°»*@È,R_x0012_M$@_x0001_ä/æ_x000F_Ô&amp;@xÈTp!@rkÔñ"@_x001D_+ä½Ô_x0012_*@KÍBgí_x0004__x001A_@vbÍ¾%@5Ìà$8&amp;@_x000F_å{_x000F_f)@_x001D__x0017_Ç&amp;µø$@ìB¢\E_x001F_@_x0007_Æ3ê_x0019_¼ @ ì_x001F__x0005_Á#_x001E_@VÂbÏw° @Ûß¤¨&gt;+@ÚôH_x0013_Ï$@Ý¹(`j+@&lt;N!~9¥+@Î_x001A__x001A_¸_x0001__x0002_Ã$@_x0013_}´~!@RE_x0007_._x0019_'@ëz_x0003_FJ´*@äúó^Ä)@_$òÑ_x001F_@MÍD¸á#@Í¹¹9 @Äð_x0006_Ûëf(@Jâ_x000F__x0011_%%@+_x0003_·&lt;2*@_x0010_[Á3å_x001D_@`ìêq,'@è}_x001E__x0012_&amp;@_x0016__x0001_ý0%@/ÕJ»¦(@Î`¤ï'@¥R×R%Ô!@ûëP Å+@Õ®oº¡?'@ÀsH0Í,@t?_x0008_63_x001D_@çå#î&gt;_x0013_!@&gt;Æö³Â÷&amp;@_x001A_÷c_x0004_$@æ§p!p)@ªÓK])@0þº_x001E__x000B_³_x001F_@kj_x0010__x0010_c"@8P±¥¨¤&amp;@(3½òA8#@»î³¬´(@_x0002__x0006_ê$eÆÍ!@|2!e_$@Rê÷_x0018_f!@B¶cÇxÔ$@_x0007_¦e?w%@vú_x0013_&lt;_x001E__x001F_@²Wm¤_x001A__x001F_@_x000E_Í¿ëi_x001B_@"¡lH_x0001__x000D_&amp;@_x0002_$ÆôÃô$@TÎfþm_x0001_!@_x0005_&amp;(©º"@c_x0003_å¤à_x001C_@_x0004_&gt;.!&amp;&amp;@eÌäG+@öÒUwk!@"t¼I$#@ðôBòÆæ'@ø?åµ_x0007_Ä*@Ñ_x0015_ @tM:þpÑ_x001C_@f¤	+_x0017_O&amp;@lµÞÃ_x0007_'@Êªi§_x001D_@_x000D_	z*@ÄN4]_x0018__x001B_@³ÁMU(@.ÜûlT£_x001E_@J#ÞW´_x000F_&amp;@¬tÎb&amp;¯'@_x000B_^©ÐÀ'@h¥C_x0001__x0002_uÊ&amp;@2ùf³ÖÉ+@£âç-_x0008_õ_x001E_@h£NÆ2ö#@_x0016_t¨¥_x0002_%@þÐC_x000B_Æ&amp;@g(" Ës"@(zÖ¿YÈ&amp;@o¾=p¡&amp;@þÀG/à '@_x0012_ÎéoÁA!@bûcç}&amp;@_x0008_@¼	ãË(@éµ2_x001F__x0019_[#@_x0015_N_x001E_É¶&amp;@òÓ¸.þ @6÷ö_x0010_ÐÊ)@ºç+_x0018_Ç'@Àz¥âò*@¥L³ª_x0011__x001D_@_x000C_À@½_x0010_"@ÚèõÊQ!@ãÊ4 Ü_x0012_$@DÿA(Ô¿&amp;@áÌ~:%@_x0013_|cþ&lt;!@Bg²ÖÈÍ*@0_x0018_!¥_x000D_#@rCÞ_x000F_q'@èS]®N'@ÈZ]Û=()@V_x0008_AÔ7¼$@_x0002__x0004__x0004_ìáà,!!@àõ_x0001_P_x0011__x0010_+@Æn°yÓ`%@lÎ¢ð"@¨¹_x0001_Bö~_x001E_@-²r`¢M%@2¼ë&lt;Öø%@(_x0004_ÚÙÜ_x0012_&amp;@t¢_x000F_f²_x0018_@_x0006_Ëá.Ô(@xa¨G_x001C_(@_x0010_øý=±ä @KnÅ_x001A_í&amp;@Æ"­7çú @äNRéWÂ'@áZ¥´Ò_x0001__x001F_@ôBX©#@îGm³íÔ&amp;@`f!@Ê@ÐÇ_x000B_î&amp;@zs1Ù&amp;@úØ_x001F_å:&amp;@¤¼»bY/)@®æÒåEÁ#@ò¦ñÜg$@¸_x0017_p1J)@Ð'[H_x0004_$@re|ÅÒ_x0001_%@(:,Ë±,@_x0015__x001E__x0003_JYf%@NÛïÓA&amp;@º\Ç»_x0005__x0006_ì @F¢ÞÛÙ±(@¡&amp;¾fÉ_x001A_@Á_x001B_úâ©!@D°_x001A_I»(@ýwL÷þ_x0016_*@_x001F_ÛôÒ£$@ @¥ùC(@®_x0013_Ò£ÒÖ(@_x0002_°Òîk_x0008__x001D_@0_x000C__x0016__x0001__x0001__x0011_'@_x000E_§Æ_x0004_9_x0006_#@|ÙWKû$@®0ltFR%@Z_x0017_²Úd°$@Õj*õÒ_x0013_#@O/1/  @øjbÚQ'@t_x0012_òEj¿#@r[ßà2u&amp;@þ®µ_x0004_Ñ#@_x0014_Éä4^ò_x001D_@\\_x000F__x000B_ç&amp;$@½&gt;bá_x0003_= @¬_x0003_)@_x0018_¤,%¬_x001F_@D_x0014_ýx@Ú#@Ù+¶_x000E_®ã*@ð_x0003_&lt;Ý·_x0004_ @æ_x001B_6õ("@-ïÐãÓÕ%@Ü8èF_x001F_*@_x0004__x0006_Ð-Éè#@_x000C_ß_x0004_)F_x001B_%@5¹Ì&lt;_x0019_ë%@¬ô1|Þ_x0005_!@P	#²P$@ø}t±ù?_x001D_@ËD Èc2'@y_x000B_ÊpIZ%@&amp;ô_x0017_;¼#@f¶7Ö]Ò'@^x°ðï$@Ó_x0003_¿9t)@ ±óã¦&amp;@XÝF_x000B_e_x0019_%@4¬MÏ_x001B_@gø£©ä!@*&gt;_x0002_¸F#@¢Áºc_x001D_@_x0014_ø×rð#@Óö_x0001_"Ç&amp;@â1__x0007__x000C_'@¬W&gt;Ü{¦ @oªÑ&amp;@1økE¯_x0005_#@_x0008_¤ê_x0014_b+@ýÉùÜôn(@;&amp;y4u)@xd7q+@®îA¸­{_x001A_@0¢âñp%@¸_x0001_o_x0012_Yñ%@_x0001_»Û¯_x0003__x0004_ëÞ&amp;@yÎVQ_x0014_¿ @_x000D_Ö^Î.+@eÑ¦ËÛ/&amp;@¾?_x0006_ôí$@°t¬g+@Ôµ¡_x0013_'_x001D_@ïb_x0019_AYã$@]AP_x000B_=J!@ê?"ì!@U`oYÂ(@_x001F_NÓÕ#@Q#gpÜ%@T_x0016_/Z$@¾4 V_x0016_Å"@h´²;I&amp;@_á_x000E_ª!@ð`_x0013__x000C_+@_x0002_±ðÅmñ'@@òøÀg'@xÏ_x0019_ Ü )@ü_x0008_¤k#@Ôè­V-W&amp;@°OM2_x0017__x0019_ @¼QºDâm&amp;@Æz^&gt;#@Þ³þù&amp;@(CÈ_x0006_n&amp;@ ©`qÃ%@Î_¯/0_x0001_(@Íâì_x0006_{W"@I_x0015_t&amp;Ó$@_x0006__x0007__x0007_ªh­t @î_x000E_F_x0013_å+&amp;@ís¬*@ö_x0018_ÜúHB'@_x001C_ÙmLEç(@ë·òYò$@¬6&amp;$@~B®')@e_x0015_$_x0005_)@»MÝCñ&amp;@ûÙæB '@Ì4Â_x0011_qP(@æì©²$®)@üÕÉcÿ(@ÀÓÿú%d#@_x0017_,M¦@%@[Ãø_x001A_ë©$@vn4JcÄ,@?_x0006_´ñ³v#@ï_x0017_ R×4!@jNy9%@2nÐ_x001C_b` @+_x0007_¬+:C%@_x0001_½XôÈ!@#QR_x0017_R @ZÃê¼'@ãp_x0018_¶3°"@1_x0001_`ØÝb!@¤1_x001B_¸_x0002_Ô%@È"Ù²_x0004_Ô'@Êô~æ/(@ê_x0003_À_x0003__x0006_.¯!@éêçÚü'@åå!_x0008_@@#@¢?_x0014__x0002_N~(@_x0010_RÂôsv)@^ÖÚ	(_x0016_'@V;s$¬Õ'@H_@Éq5"@ªÆ_x0018_ºÌS&amp;@´_x0016_»ÊÖ_&amp;@[©}`_x0015_¶)@~§£_x0004_®K&amp;@4y»Þ"@Qßdä_x0013_÷(@PÃ_x0001_*¨6!@_x0006_ä*Ê"@Z×.±× @Ïä_x0013_È#@º½ø÷üó+@H«C_x0016_D'@S®@_x0014_!à @P¬	_x0017_)@3-»_x0002__x0011_$@QÇ¼¡_x0017_«'@ê¬ýË©ó%@®_x0019_ï,@³_x001B_M£_x0006_N"@¯¿º_x0005_Ç´!@&lt;,_x0014_ð 2 @`ÃÔ¥«*!@¢\ù½&amp;@½¼)I+%@_x0003__x0007__x000D_±©_x000F_¬æ%@{ßé²_x0006_0"@à´Iø_x000F_(@ îªø¯%@=Ô8(lÀ_x001B_@jîÃ$@W·9ÊÔñ(@Êû2Ñ)@ÌÄaO»_x001F_@4ÄPp4Ð(@|=\_x0002_Þ&amp;@°¿Â#'@se¥îFÛ&amp;@Þ¯ÂÎ_x0008_·"@_x0003_Ñ&amp; T_x001C_$@z°`)t*@lÂ©¯yß#@Ô¥Ç_x000F_û_x0004_(@ÚIlõéâ"@®3Ü_x0007_dË_x001F_@8_x0005_Z@"@@®+eÏÙ!@_x0012_ÅNø!@~FßÓL_)@w§÷wa_x0018_,@¸p=FÃu!@ÚÞÒ0­#@væ_x0004_+Ó)@uõ_x0001_p_x0019_@(_x0019_]Êh)@ê*¼%@aÈó_x000F__x0002__x0004_\*&amp;@~*_x0006_;lL&amp;@ Zù_x001A_\)@¯N_x0004_6/*@_x0005_OÀQ=Ù$@Yó_x0018_f_x0017_(@®_x001F_\gP}'@¨Â«Ô_x0016__x0008_%@0u¢_x0007_i#@læ_x0001_¢[¾"@»&amp;·h_x0004_K%@|_x0016_òÃ_x0017_6(@í¦Ô_x001D_Ë_x001C_@4&amp;aýÛü!@R_x0008_g#@Üë¢ºL¡'@ó 7À_x000D__x001F_@_x0019_íë¤¯ @¢qSú_x0013_è*@ía1~°#@e_x0002_O*c%@¯µ_x000C_ËÛü+@Bêóc @¶ ØÔ_x0017_$@v=úC},@Ûuosª(@o8ÑÒÝ_x0003_$@Rè_x000E_üª+@Õ_x000F_Ø a_x001E_@uoH¶__x000D_!@»Ýàb#"@_x0010_*òn=w(@_x0001__x0007_Áð7±é'@dÍ5qM_x001F_@~&lt;_x000B_ìû"@zÇÞìíz$@ÃäqaYÍ%@¤×µò©W#@LÖ¥ÅÊT"@ö»&amp;_x0002_å¤%@ÒUIbD_x001C_'@¹ÿY´ @+0Ð-¯*@=_x0004__x001C__x0013_P_x001B_@~_x000C_ÚºK*@¹ß_x0014_iÃá_x001C_@ñ_x001A__x0003_ZÐ_x001D_@_x0011_ß_x0007_ÿÏ&amp;@øÂpÿ $@èN1*@ÇîÝ6ù,@¥©1ïþ$@·¤,[_x000B_ç"@õ&gt;&gt;_x001A_ä%@QAltÆ$@_x0007_ãBÚ/ÿ'@oàCal'@ßºÞ°²~$@_x0005__x001C_{{4%@­è5\Î_x0006_#@_x000D_ç¨©«1%@ é÷&lt;þ¥"@_x000D_wò7j_x000B__x001E_@¹ëÞ­_x0002__x0006_ùV*@©_×i_x0019_!@6Ù#ï_x000B_Þ%@î&amp;Z_x0008_&lt;_x001F_@zO_x0011_Ûö @Û~0Xc³%@ü¶oä&gt;(@:Çó_x0014_è_x000E_%@¨e¾û&amp;&amp;@_x0004_s8Ä_x0003_ã&amp;@x¬qXä· @*è&gt;¦ÒG%@_x001E_"z_x0002__x0006_"@ÁI×_x0001__x001B_@ÂÓ_x001C_V_x0018_æ#@z_x0010_à¢¢!@Ú_x0019_éo#@$_x0013_-³_x0014_b'@§SIÏ¬x_x001C_@ºa­_x000B_Ä&amp;@_x0010__x0018_ôh',@o$ÐXx$@5-[ô"@eZUÄ_x0005_ %@h®X·Ç$ @Õ@V_x0018__x0013_m%@%_x0018_+cÝ#@-ÔCfE"@ji(D_x0004_O'@%t~%TP+@ödx%@æ*ñ:¶_x000B_"@_x0001__x0002_Þ}7Kü)@Ôw´ %@_x0003_-÷y2_x0010_!@_x000C_9ì,HÊ!@x_x000F__ó!@ÖJ´_x0006_0#@f"Í_x0001_$@;·]f_x0011_(@_x0016_Y%&amp;.'@%A}H(@Â3²½Ìí)@­Ê(_x000D_¥!@_x0004_ï+ÇÚ$@¨¼WØ_x001F_@6Ò.\ú6%@ìÇé3¤#+@+}_x0001_û%@l.lÈè#@#ÓÂA* @n¯¦Û­$@	ªÕ_x0005_Þ&amp;@àÌ¢|ÿé$@RlÌö%@üfVÓZ_x0015_'@B_x0002_µ¯È%@6åg^9)@$EøDCæ&amp;@ªJsÌº²$@ïÊaÊ_x001D_-@p­@uÃ8,@ÌU[uã)@ç¥S_x0005_	_x000E_#@úXxôÛ$@_x0016_;½ZT©$@Êã$_x001D_]_x001D_@Èì_x0003_Oí*#@náö%@_x000E_âäú_x0007_)@_x000D_Í_x000B_­_x0006_*@:Þdÿ}k$@µºOÇ'_x001D_@ÜZD_x0008_S%@êz(*Öþ*@Z´ã©¨)@_x0018_Í_x000E_Ël,@E"pbÕ¥)@R=_x0007__x0016_üÄ'@ØÃ_x0002_Y_x001B_#@eèrºê @¬_x000D_KMÅû)@ÆSLÀ(@ÇX¿I @ç(²¦Û!(@Y_x0010_%éOC @víÎm.4(@_x0004_J:~õ"$@²Ñ	×%(@_x000D__x0019_ì»_x000D_ù#@Ï¥"P®_x001C_@_x000B_­_x0001_N?+$@¬ùñÓ)@_x001F_ô¾k5&amp;@](oá,_x0004_*@_x0001__x0005__x0001_Öé_x0015_S_x0013_"@º®ê?M_x0010_#@©Ó,_x001D_Î#@æî^¥'@_x0006_&gt;¹Tó)_x001C_@î¹Óå\È @³}_°Å8$@:2?Zy"@e_x0008__x0017_½_x001E_@_x0018_íÃWÂD)@&lt;_x0006_yÄ_x0001_&amp;@ëÄêý #$@_x0004__x0008_gNÖ_x001D_@z@çÜ5#@ò:Îÿ¤r"@D_x0003__x0002_Mí"@b½KÍ­E%@492âu,@ï²¨ |$@&gt;ÎMè)@§ö6P#Ø)@_x000F__x0014_.J£¼$@_x001C_n8Æ_x0013_9'@Æ8¡Ê¢"%@äÖóqS¬&amp;@îög¾FY&amp;@	íëß_x001E_@8ð×¹*@ù¦8_x0010_º%@àÓF_x0010_)@~ë)­ê#@¹±ß_x0003__x0004_á¸$@R¸Ù_x000C_(@ø÷9·R!+@û@='L,@À¿4å~7'@_x0012_1½{Æ%@_x0012__x0017_~Ô_x0006_Ð&amp;@_x001E_Ê{Yâ¥$@_x0006_þ;ù_x0006_&amp;@Àö_x000F_ó#@_x001B_%ÿü_x0010_'@Ö¾é_x0001_{!@Ê1Û_x0007_^ @¾`Á!ýÆ"@_x0012_¨t%@nÅÞ/Õå+@	©Çn'@_x0003_a©Õ*@BèÙù$@_x0008_¥éXáç$@û£Îµï_x001F_,@d_x0018_¾_x001E_¯*@_x0002__x001E_Â¯J´#@×§_x0013_.3,@:F,þ*@DÍLä­&lt;_x001E_@B£õ3zÔ @#yê¶Ñ_x0010_ @_x0011_v@îõù(@YÜ«ÎJ_x0001_#@sH#÷ïg"@àáF¬%@_x0001__x0003_h`DZ9#@&lt;|bôw_x0006_%@_x0018_é!&amp;¾\%@Í6k_x0007_Tr(@_x0014_Ú"¬.&amp;@`_x000F_S¹À*@|Ýð_x0006_íÝ'@B_x000F_Mâ{(@©Ã_x0004_¿_x0014_)@º¼ùâ'@6÷4æn1_x001E_@M©&gt;Þ	Æ)@.w6t_x0015_'%@_x0004_³_x001D_·_x001D_#@®¾+¼¤ @Æk_x001D_HÐe$@_x001A_[à$@oÞ2f](@îÜï_x0011_-@¤ák_x0005_àG$@_x0004_XÛ_x000F__x0004_Í"@ØUr3[+@ïóä_x0019_L%@_x0001_f_x001E__x000E_ã:*@7ËÊ%`ß)@:ÞÿÕ_x0006_ @\¤N_x0010_ß©&amp;@A_x001B_öÂ!@£æ}»È_x0019_*@Y	_x0002_çZ"@¹Ü#_x001C_Ô|"@7GhÝ_x0002__x0004__x000D_T+@_x000C_ ~&amp;¸%@ö_x000D_ P_x001F_²_x001E_@¦£ºçÒ#@_x000B_¦H³c°'@ò¦¤¦M)@DÍþ_x001F__x000B_B)@£~ØK_x001F_"@_x0016_m_x000D__x000E_	¦,@_x0007_¾Y5Î,(@YÇúë;&amp;@Øa_x001C_J_x001A_@2áNüð&amp;@±_x0011_jÊ¡U#@Ôýå+É_x001B_@u&amp;ìd&amp;@ê)»%"@Z_x0002__x000B_Íù2"@_x001E_ð_x0010_}_x000C_î_x001F_@t±­PJ_x0014_%@¼O:-^'@ö_x0003_'÷îÆ)@E×@=Á((@)ÐúÖ_x000F__x001E_@_x0019__x0019_âÍH"@{Cz;wð)@{Cyd#@ZG¼ª²&gt;(@_x000B_ó._x000E_M_x0018_"@ñ²Æ5º_x0001_'@u_x0006_xØNh'@_x0008_qñ_x0014__x001D_%@_x0001__x0002__x0002_¥Ê8^í%@_x0016_tyà_x000B_*@z"a$@ù«¿Ñ²&amp;@©t_x0014_ÉÔÓ"@_x001A_%g1­8%@Ü~1NÜ?$@,Ãó¯¦%@Å$L$_x0019_ç&amp;@_x0014_¸Zf_x001A_Ä @á÷Pÿo_x001D_@g!Û_x000E_&lt;Y'@?_x001B_`_x001C_¬"@fò_x000D_Í **@_x0001_ÿ]6h%@¨Ë	_x0016_ýú%@_x0001_Õ_88 @îî1ó_x0018_8*@ãJ¨¿$!@_x001A_°LÙj¸*@ã°º#&gt;B*@_x0008_	Vôô!@î_x0007__x001D_Oð:"@Uâª_x001F_úb&amp;@oq%ãM&lt;"@{3%tß @Þ_x0003_ï_x0002_Óá'@&lt;Þæ{×!@Èá½âö$@8KgE^)@ì¥_x0018_&amp;i"@-xZâ_x0002__x0003__x0007__x0003_(@ÖF%»$@d7å?¸Î @0%¤o_x0019__x0011_%@E÷sïlÊ%@.{ñ÷k"@²_x0003_8L_x0005_$@_x001C_/_ÝÞ$@¾0æçý#@ÈÍeºj*@ÊÔáá#*@óî_x001B_áO#@Ð¡Ó_x0015_o$@_x0016_FüCaY$@_x0004_4ÏÌÖ &amp;@¹ß_x0005_å0Ú_x001A_@¶±Â&amp;@_x0014_	÷''@_x0006_wî¡»)@¾7ýô$@=?_x001E_&amp;@_x0003_ì_x001A_Bé%@&gt;°_x0006_NÈ#@¬_x000B__x0012_Ù&gt;È$@oÏº'@mZnÙ¸N#@_x0006_³ÀÞ!@kã5_x0001__x0007_þ"@4Èã¦éç_x001F_@Ö_x000D_}"@]­&gt;ª[&amp;@_x0004_U_x000C_üÓ^#@_x0006__x0007_èNÕ_x000E_üþ_x001B_@_x0017_ñg°î(@_x0012_?êÓ$À-@óÍ\ÐW!@01|\¸Ê#@_x0001_ÁEÑ(@Jté\_x0007_x'@»d®É/$!@Kez_x0012__x0011_Â#@1jkÉ*Á%@H_x0004_©ðÝ(@¿xlÙZ$@­Y ëÓ-@ÏÈì-_x0003_$@âèG-_x0005_&amp;@Ï§)_x000F__x0002__x0017_#@_x000C_+3%ö&amp;@_x0012_gN_x001E_@_x000E_ Úõu§$@IAd un%@88O_x0011_±!(@Yþ¦ì)@H_x001E__x0016_Ð® @@jÇ!Õ(@ì_x0005_¹&lt;À)-@¬_x0016_èchO"@à¥¼÷)@_x0005_cW)@½c6_x0019_"@¡-ÌäA&amp;@l	ª¸ç_x001B_@t_x0015__x0001__x0003_'d(@uC;^«7%@Gß|@.*@rú¶²!&amp;!@Ø®Ý!@¬)@ª£_x001F_$@_x000C_:_x001B_e«ô(@§ÏvÞ·l_x001A_@îV&gt;å¸&amp;@ Q7_x001C__x0019_$@ÈÆ&amp;÷8&lt;&amp;@ÎwQÿ°&amp;(@´_x0003_¾²=æ%@Gð7¹%@^Ñ+3æ²#@¢aM³_x001B_¨*@_x0004_Û®ÀÚÝ#@¾»_x0008_¤¬À(@_x000B_+£ißA#@ß©_x0002_Ño)@üLÇS,@¢ ¶½&amp;@7í¹_x0005_»*#@=Zß&amp;4l_x001F_@¶Ü6ÊË&amp;@_x001B_´.f¯*@Y¹_x000E__x0017_Ç(@1Ê¯_x0004_Å&amp;@Ç_$9z)@£h!)k%@_x001D_Z#ï0_x0001_!@;ìörÚì,@_x0002__x0003_`ªYý_x0011_{$@ÌVÊöÓ*@äÌ£_x0002_$#_x001F_@{®×¦§_x0013__x001E_@RÈ¨_x001F_!@ù_x0007__x0013_þ_x0016_"@Î4M©L_&amp;@³×7tÔ×'@Ë³öµõ)@ÄJXi_x001F_»%@íÛ]ÚÍ_x0018_@è_x001F_£ìk_x001D_#@ÿE2§-@¼JÖvk\(@2BÒ5í'@§	\÷'W_x001A_@\â_x0018_Éuú%@D¾/[x_x000F_$@úk{_x0002_#@îHe_x001A_°_x000E_*@S´ÄMõ%@»¶¯?Sl&amp;@{ãâ_x0001_.%@«½wl_x000F_m_x001C_@_x0004_ûjià_x001F_@Ü_x0002_wÆ®%@uS_x0001__x0012_N$@\_x0004_wí,%@_x001A_zÝCk¤$@&lt;	ÏDù$@8ÖÓ"{s @_x000E_BÛQ_x0001__x0002__x000E_i!@_x000E_é©ú_x0016_t&amp;@	Ò_x001B_±$@_x0012_T_x001B_+Jd @G_ºz\&amp;@FÉzøÈ_x001A_@­ZÆ§¾'@_x0005_îds_x0011_%@_x0006_¿rÐã|)@_x0012_ÂVõ#@Ýj_x0013_.$@®¸'_x0018_k¡&amp;@íiå	ó'@$_x0008_Üß$@ÄÏr_x001C__x000C_&amp;@B8ý!@_x0017_ï_x0001_[%@Æ&lt;ÁxÖ_x001F_&amp;@´dN-°n+@¢_x0012_=Ì[â"@#ø×4½$@ü=TRG!@ì@_x0001_ôX_x0014_&amp;@z{ºÐ_x001F__x001E_'@háA=)@$_x001C_ê'1~*@Õ_x0003_Hz¨#@	þb'#@J·u_æ= @Ì_x0017_¯7¾_x001F_@¸ho_x001C_Áë(@n#FÃr&amp;@_x0003__x0004__x0003_§|_\"@_x0014__x0016_ÈyÅ#@ð_x0008_µÕ Y_x001F_@ö÷q\ÉÀ$@M9_x000B_ø®#@â¨_x0002_ªóÉ @Ë]_x001F_+@ÖÏ_x0017__x0015_%%@!ðR,Í¿ @î£_x000C_$Õu$@ ë°=¢*@È¬ë!@%ëa@AÂ(@ÜÆ¨ªÏù(@²¹O½| @V|zòÎ	#@³ÊKj&amp;@õ·»v'×&amp;@	k­×UC&amp;@Ã_x0019_±_x001B_Ì%@_x0003_Û_x0001_Y&gt;¥&amp;@µ_x000F_ø¬¦"@ÁØm=²¡$@_x0016_G·iC6"@ÿM_x0013_7_x001C_Å$@p8©¬ÿ_x0019_@sN¦(`î'@rj­e+U(@ÂTê¡Ð$@#1Ï0®Ô%@ÙD_x000D_ _x0002_Ò"@Öaf_x0005__x0006_)@Í¥a¹ØV$@âT`X_x0012_t)@_x001C_0Á_x0017_d_x0003_"@MNÈF+@,=Öl­Ù$@¼±÷_x0004__x001B_@®Òa	ÊU!@T·i·È·&amp;@(ÿfÌ@´ @_x0004__x001C_Æ)9)@{P èS)@QáfÓ'@.×Nv_x000F_¶#@F-C¼Nç(@j1qZáÉ&amp;@3ld(ß!@ó23ÉªÔ+@sPN÷â(*@_x000C_Ãw~²(@6¾³BA_x001E_@&lt;³}¨_x001B_÷'@_T_x0013_ªB%@,ù]X)@__x0001__x0013_D_x000D_#@Q(Û_x0011_© @Ü_x0010_ÉÈ_x001F_&amp;@+ý%ç{Ú#@É½_x000D_P_x0013_%@_x0002_EßGý+@äeD_x000E_µP!@q_x000D_ù_x001E_ê)&amp;@_x0003__x0006_\®ðßD@$@¦_x000D__x0003_°5¦%@t=÷å÷_x000C_%@¤ÀòHâ£'@è_x0012_ð ©4&amp;@Yíd_x001C__x0005_s'@ÆßR_x001E_¥_x0017_,@'ä\ëñ(@_x000C__x0019_ÚÓI!@çµD_x0004_&amp;à%@Rò©_x0012_(5 @_x0008_ÞåW(@Ôg/Gvë @®¥_x001E_-£_x0017_(@^Íhö§%@ÄTk_x0002__x0001__x001F_@µ( 1'@usVãé$@R]tíð$@_x001A_[ò(5è"@ðB_x0010_µÃk)@°íñnAÍ+@ìö½_x000B_æ @-~_x0012_'¦â%@_x000D_C_x0012_´!@ÏèºLÈ_x0019_*@Ê!C&lt;_x0001_*@ºx%vÌ %@ï_x000B__x001E_¯tá_x001D_@Ñx_x0006_¤&amp;@ÜË7ÃDÛ(@8_x0018_=_x0001__x0002_³)@ð_x0018_\zØ/$@È_x0012_Æ4d_x0019_@Üx¦V_x001F_@ÆÞHâm!%@ÌÆù6ed&amp;@MÅH_x001C_Ï%@Ó¦6G·+@âvÆ)Æ%@zÍö§_x0008_ô!@î.Fìë$@_x0007_ªeÐ? @s»Ë?Q.!@ÓÓ_x000C__x0012__x0019__x001A_@6_x0007__x000B_æ_x0008_%@8d3_x001E_Ð_x0006_#@ï5Gø}&amp;@Àü_x0014_OÁb$@_x0005__x0012__x000F_·n&amp;@R¿eUÚ÷$@:_x001C_R-ZÙ_x001D_@ÓQ«û$%@{_x000D_¥_x001A_(|"@æÝp*^_x0002_$@q¼ºBî)@e¥Îöø @_x0001_÷K?Bm'@¦_x0004__x000C_Û!G#@onk_x000F__x0007_+@*6lÇd#@¼¾¼_x000F_þ­)@È¶7£¦$@_x0001__x0003_Nfò2½6_x001E_@då3sÈÛ'@u«1KJ(@_x001E_7´&gt;û_x0011_&amp;@­,m_x000C_¢%@°ÅQ°_x0002_,@ItS*»(@±Õf£×)@_x001C__x001E__x0013_et"@¥òÜ_x0014__x0005_¸'@&gt;åc3)@ A÷Î@(@ñÒ_x0017_H½_x001C_@_x001A_§­Ï(R#@Ó'­²	»_x001D_@òT»dõ!@ÜûÓ¿§u&amp;@U_x0005__x0013_8¥:%@àYØ$@h[&amp;Wfc @_x0005_Õ_x0001_þº_x0006_&amp;@êÀÉ¿à @_x001C_G_x000B_h_x001A_ù#@`CÝ*Ý)@yDÀ³%&amp;@_x0014_rq³*_x0019_$@LRa¢ì+@(tR_x000C_Ú @°Ùæ7LE#@«OÒ_x000E_Ø%@a¿(lâ_x0010_#@^mS_x0001__x0003_o$@æÜò£k"@ÈàÑ_x0017_&gt;e$@,vV§!@_x0014__x0014__x0018_7x_x001E_@rYpu(p'@`áwô*@ä_x0011_åG.W%@b_x0002_#EÄñ%@ÒÙ_x0007_[_x0018_)@7À¹Í"i'@»ï Í_x001B_'@FZsð_x0006__x001E_@_x0018_ï´ú_x000B_Ý&amp;@ãÀîÐD&amp;@x»(­á(@ÓÛ~,@s_x001E_@_x0006_!4HD-@òz}ºNË$@Å_x001C_Únò'@ªlq{Æi)@|¼ø%@Î¦ÕËÇ!@ØRP_x001A__x001C_m$@«èÀaØ{&amp;@Vñ[«Þ²(@A:" _x0017__x0002_&amp;@_x000B_ÉK«4)@_x0018_×£_x001C__x0011_"@²ÞÔ_x0019_(@^:Tí_x001F_@°ñ$_x000D_4+@_x0001__x0004_i­qqUM&amp;@|_x0014_ÆíuÕ!@L3ü©H¹!@_x000E__x0015_¡{ä$@Æ.&lt;)+£+@åóGå¥Ô(@S',9&gt;®$@*ád¢e_x001E_@¨_x000E_ç*@ _x0014_É0e!@õÖ1õ$)@_x0013_ÄaÉæ£,@D= 'ý)@_x0002_i{Ö%@a¸Ì½âñ_x001C_@øëýg%@PlUÌQð&amp;@o¤qï`&amp;$@ô_x000C__x0001_7 @_x0018_ÛÃËÜ/#@ÞÅ_x0013_V¢B(@}ÃØ(y&amp;@\_x0017_F_x000D_a$"@_x0003_IiK&amp;@ºkÙ}å°$@_x001E_üTÇ @L»ø3.ñ @ykuV­_x0011__x001F_@èt_x0014_Uo#@_x0006_7ó±ë&amp;@d¥ HÝ_x000E_(@È_x0010_4þ_x0001__x0004_ã¬_x001C_@nwm_x0008__x0017_!@Äñ´áL#_x001B_@&gt;Æ¹Û_x001D_/'@º&gt;5Mòí(@_x0001_Çð_x0002_)@äiQ!U`%@®HUxìñ"@_x0014__x0019_×:Z!@2ÉïZ @ FmûZÂ_x001E_@1_x0019_Ó_x001F_@|/_x0017_$&amp;@&amp;b_x0002_Ô_x001F_®&amp;@«Â$_x0003_¤ü_x001E_@rÂ`5_x0015_ã)@_x0012_:!ë_x001B_û&amp;@:X_x001D_å\#&amp;@ÕÆÞ_x0004_ã&amp;@_x0013_ú¾Þö'@,°ËÃr#@êi_x0013_d5L+@?_x0003__x001B_VË%@Nð%'d%@_x0001_©ÄþÖI)@¼ç_x001B_¬Ü×_x001F_@/íµ©_x001D_@q_x000F_é«Â"@ü×!âuÅ&amp;@0q_x001E__x001A_óZ#@ï_x0014_×Î'@ôH?^_x001E_¼_x001B_@_x0001__x0002_¼N_x0001_s,@¨ÒÊ_x0019_ÿ='@æUQ_x0016_J_x001A_'@_x0006_Ðâþ'@¨¿9M#@8áUÒû"@È&lt;_x001F_¹Û_x001B_@_x0001_ø_x0004_²¨&amp;@Sªx_x0015_O(@;&gt;dËÓ#@Ã¬ñþ_x001C_ @xCËT*@®Á3Är#@áB¼äê,@ìLÉBÒ*@Ë`óßNÔ,@ÃÚÐÃÜ+@å:]Ò)@HjÖáRò#@._x0011__x001C_ö]t*@!¤Â_x0005_óÜ!@\ýí_x001A_`*@¹{#´_Ñ%@__x001A_»_x000E_G_x001C_@_x0008__x0003__x0011_9×¤%@àoôÍÓ7+@Ìª_x0001_L½+@_x0004_I·ö0N*@ks_x0012_É_x0005_#@£Î@æÕ_x001F_@6N_x000D_p©!@oØ¬_x0003__x0004_^g"@%_x0008_øÒy(@ÐW±°_x0002_5!@¬ldòÍ*@_x0019__x0003_ÿñâ§_x001B_@ºF}&lt;?_x000B_(@ºh±Ú_x0004_)@_x001D_ý	(+@¦H[-@2YZ×A«#@Åì l_x0004_+@8_x0010__x0001_û3Ó @;ØÎ;g*'@V0C'á_x0014_"@Ü_x001B_ûó%@ö&gt;¢[èo(@ªBÃì4(@B.	D²ÿ_x001F_@uÒ_x001D_*h="@¸P=_x000C_%@ó$vnàQ&amp;@Â?¾üE_x0008_-@¹¸_x0019_þë"@Þb_x0014_&gt;]{!@0ÿ_x0015_iÄ%@_x0002_Ë[ã_x001F_ý%@_x0016_PfÀÎÖ(@õ_x0013_&lt;Ü£,@Z¨á'ê'@xÝ;%\r$@¡âÓ@"@?x_x0018_~(@_x0003__x0006_T_x0005__x0010_ ]"@íc]YB­'@Ì8lÞë'@l"_x0013_b/_x0013_%@¤ÉdÂLw"@ìöÃ&amp;ä%@\_x001F_{C$@_x0004__x0006_{_x001C_b#@RÐÏaM _x001C_@&gt;À_x001E_P&lt;ÿ&amp;@xå`%G$@MEÜ_x0012_i°'@_x0002_»©c(j#@$Wýý'@DHVO¦"@q\Ø¶½+'@¢ñ_x000B_¯¸^_x001C_@_x0006_K*_x001C_$@¶Ðª{$@Ã½Íj¤²,@Ú[V=%@_x001A_'×4U'@_x0004_(¸}À*@å¯,¤S$@ÖôfÕ;,@Ü¶íè$@_x001A__x0015__x000E_MÂ$@¾º.§DÁ&amp;@Cäv_x0004_Ù_x0005_%@_x0001_ö @©ì¾C²"@Û_x001F_µ _x0001__x0002_¢Ê"@vä_x000B_¤¬ª%@´T¸(@Ì@^áý"@_x001C_¤D«9©"@jw´e[ß&amp;@2»|_x0011_Í	$@L°T~d)@ÖK¬"@_x001A_ôóQL"@4+ô_x0019_à2&amp;@¥_x000C_B_x001B_Û&amp;@^_x001B_sÚF'@×ù*'"@®_x0019__x0001_ëìä*@gö_x0012_i_x001E_&amp;@ûø0#]þ!@_x0008_(èéNÅ'@rL_x0011_ÞÍ)@Æ_x0013_´¬W+@ß_x0002_Û+&amp;¡!@õÒ0OBµ&amp;@´U"ª¼'@Þ{·EJ_x000E_"@¸K|l	k @ÐSC_x0006_³:#@&lt;GÁ'@ç6R_x001B_7h&amp;@_x0008_¬v1À'@SX¥µó&amp;@Á÷cÌ_x0016_&amp;@_x0016__x0013_)Ñ³*@_x0001__x0002_üæ_x0003_%´5%@/{7O)@jI_x001A_òÆ$@TT¼±5#@_x001E__x001A__x001F_LUå#@Añé¾k(@òzwt( @rÜhqHy#@°ZÐFº$@¼åÒPòÈ"@å;§3$@"àá$@¦É_x0015_Ðt%@ôN ¡'@ý_x000B__x0002_&amp;Çj!@_x0006_pf?Î	*@_x000F_¿cl»"@ëþø¬ºC_x001F_@vTJ%@ÚA7x_x001E_&amp;@l¹Q_x000C__x001E_%@_x000C_)ÆuH%@Êk²¹.!@¸ì¿_x000F_'@²_,ÿ_x001A_!@_x0003_&gt;ìkú*@_x0010_è?h_x0015_*@²÷9ì¶)@ñðJ_x001E_£¦(@öÊÍ\5"@iTò&lt;$@i_x0003__x0004_u$ @2Aq @:r³í_x0006__x001D_@±Ñ[_x001B_Ù_x001E_,@¢_x0004_ÏÄ¬ (@¼JÃK«É)@oq{W_x001E_@_x0018_áþ¾÷Y'@_x0018_ÚÔ´´Ñ&amp;@ÀOÖÛð^%@zzÐ_x000F_öÎ_x001D_@°Qh&lt;§+!@úñp!+@_x0002_¦W_x000F_ã_x0013_'@ïõ¥:_x001B_%@ Æ_x001F_2GÞ*@ÌiêXE_x0011_ @_x000B_z¬ñø«'@ ?ä_x0011_¢"@WFáÅE"@à¼_x0008_Ã&lt;d%@êf#zÂÂ'@D¿"j*@§E2JHÝ+@?fÛÁ,$@0Ð¿Û¶"@Ñÿ­`_x0002_·%@¼QH1½Î$@Í+ó¶f#@*·½N_x0003_è+@9_x0001_Q_x0001_%@_x0004__x0015_¤áÛÒ&amp;@_x0001__x0002_±yY_x0014_C_x001A_-@eÒ,Uºr'@ûâ¢BÕ  @"_x0015_.($@ø_x0018_vØßx$@mB¾s/)@qìÖì¶0*@àif¿ç_x000B_!@Xå!Å_x001B_f*@Ð)¸Or"@@_x001A_)®ç%@à©&gt;3I"@+{ì½_x0014_)@B«À¾á_x001E_@Ë_x000B_ÄÆ)@J{¬²$@=_x0005_Áþ¾#@.&gt;99Íü&amp;@´jèv®"@ë_x0019_UÚñ_x001E_@ÔmõU3Ô"@*Î&gt;ôPß*@_x0007_{_x0001__x000D_EÚ%@nsò.·$@_x0012_ì_x000D_aæã#@Î5'' w(@v9`ê(@©#4_x0012_.¤(@ÖrÍ$@µÿO&lt;)%@z¹ÝPD'@W_x0010_F_x0008__x000C_M #@ºù'_x0007_Ã6'@²	É_wx*@_x0004_d¤á¥{'@Ô+@"Ä)@Ñ¨àþöê*@ß[¿äîO'@.KvÉ'@_x000D_º#Éì_x001F_@LÇ§'á³'@_x0001_%1j_x0003_%@´&lt;g_x0015_%@²ÐrT,&amp;@Zyº²_x0003_'@ê3_x0006_x¦ +@eæß_x0012_Ç9_x001C_@¡_x000C_¨_x0015_|#@LhP,_x0012_Ï(@?¡Á·¿)@¢_x0005__x001D_:U"@DP_x0011_üQ%@2u_x001A_ä&amp;@DúÂ²ê_x0012_"@úÙÀ_x0002_ªT&amp;@&amp;T/_x0014_2!@OÓ¾s7à"@_x0012__x000B_÷ÿï#@VY×¾@7#@.¼æXJ @c-`GM*@ËËÙ_x0018_Ón*@0ÅýZ&amp;@_x0006__x0008_TlnW_x001D_@båW_x0007_tK#@je®í#@&lt;·òVr_x0013_#@R_x000D__x001D_«Må"@J'­wÝ%@ñûçÒT)@¦A°h_x000C_s!@zà	g(@X·K°_x0019_í%@ê!_x0004_g&amp;"@_x0016__x0002_µ_x000C_X*@K²bº_x001C_(@0Ò_x001B_|ñ$@ìÚªãÕ$@U_x0012_\§_x0005_a&amp;@-ÛÜ¥û'@_x0001_âpµk½%@¯"ÜÈ©&amp;@Ì§0dY,@-_x0003_ÃR(@Mµ_x0006_öË,@E¬Ì`'@äY¦¼d_(@UI'¬(@yþÀ~$@_x0014_u`q_x001C_&amp;@àbð%Ö*@AZ _x000E_&amp;@¼Ú_x000B__x0006_&amp;@æÒT7ØB)@_x001C_ÚÌ_x0003__x0004_!*$@sðÄ&lt;&gt;'&amp;@_x0011__x000D__x0002_$L¤#@S2J_x0004_Y_x0017_'@pÙÉç!@ü_x0001_¹_x000E_;_x001C_#@º_x000C_o*@Ö¹2öC_x0011_!@Þ _x001E_m¬Ñ'@_x0016_è _x001C_sR!@lépÁ°%@_FÃg_x0006_*@6_x0013_¤*Ø/%@YÈÊ­|%@\Ôî0'@_x0010__x001F_JzÚ4$@ìs]²_x001B_@Tw4Î_x001C_@Æ¦{i,*@ÖYsa0 @Ù[r%@&lt;áÝkòÉ_x001F_@_x0008_N¬&amp;D @båmî%@X_x0015_ã_x000F_'@_x000B_&lt;ËÀÞô$@, ¼ÿ'@H®@&amp;þW(@_x0017_Î\F&amp;@¨({e¿ @«DaEÊe+@RéÇ_x001E_2%@_x0001__x0003_c_x0013_P¨õø!@?õhéP$@Q_x0013_ý_x001C_7V#@B4(Ñ(@úENó&amp;â'@A&gt;s_x0012_î!@Ä&amp;Ìì±a_x001B_@i¯_x0008_Ömz_x001D_@DAå±;S @ºúÚI#@_x0005_òÊÊD"@)q?Ï_x000F_L$@_x0016_ðP~"#@U%aÇâ!@dÔ_x0012_dÓ#@¤`SÓ_x000F_%*@:ùXÏRÉ*@`i¶_x000C__x0001_)@ÙÉ9°Ð&lt;%@¼_x0018_ï¦_x000C__x0008_)@DÍëU`!@&amp;_x001D_WQÓ$@W§¶'@_x001A_Ùê_x0016_z¦)@|Ìj9ô&lt;*@°zhÛ/"@F±Øõhµ%@_Z_x001B_tÌ_x001E_@¯ê_x0019_|~-&amp;@ýãK]'@ñq(_x0002_ä½!@Ú+Äw_x0002__x0003_;&gt;&amp;@&lt;\û¿YX%@_x001C_ðv_x0015_D=#@ä=&lt;9Ü"@çAì»ñ&gt;+@^©!_x0001_. !@_x0006___x001C_7¯c&amp;@¹ÞÂÙÎ!@4]_x0002_ezY"@JÙ"rÖ´$@hZÑjm^$@è°	$Þ_x0003_'@À('Bq_x001D_ @:±Y.£)@°ÂÉl	"@Þ_x0001_Ý_x001B_´ @_x0010_}§=uº @Lì_x000F_dÏk+@@ï_x001C_7è)@hiL*·_x001B_(@ºÇ_x001D_£·#@ú_x0011_kÑ³(@Ánë_x000B_Ï&amp;@Â®sNIl#@õ#_x0017_.5*@_x0002_V±PÐ[(@\úÕçÊ'@_x0002_îíæ¸*@Á_x001D_5_x0003_TÉ#@à_x000D_¿Ú-H*@_x0008_OBô½®(@ââû_x001A_J'@_x0002__x0004_\_x0018_Hò_x0011_Æ+@Øëî´ØZ$@PµèÔ/:&amp;@_x0018__x0002_A_x0018_±F(@´_x0008__x0019_ß4_x001B_)@¶0_x0015_ùç&amp;@/@åâ!'@%_x000D_Ît±ª+@$_x0003_K+@ø ÁôÍ~)@msB_x0007_ëÑ!@!¶ªz'@BÔè_x000D_Â_x0008_,@ 63»5Ù"@º(ýì¿[+@6_x001A_Û×Ëµ!@Ö²âeXB!@_x000D_lî;±&amp;@Èà_x0015_®U©_x001E_@²i3(Ù©_x001F_@7dcÔ3"@õº_x0017_ó¹ @¬'_x0006_Pý*@¼¦Pø×_x0005_ @¬ãiÃ='@¹aÿ~ôÚ'@8n^%@_x000C_Ã¯bCi,@»¬ý_x0001_8&amp;@ÔÅ_x0018__x0019_¨'@[YTgéÎ"@÷_x0002__x0015_Z_x0006__x0008_!4%@t¼QLm%@Ä©		&amp;@ _x0016_jpõª$@$±"%`/_x001A_@`_x001B_äcD#$@;rù¾©7$@²_x000C_8T_x0007_a"@&gt;Ü_x000B_^A'@Ú_x0008_ro®!@Ôf_x0017_c_x0003_$@_x0010_gÍáÊ¼)@:¬á_x001D_@pw_x0004_G{W'@m)G/)@oé_x0002_æ×_x001A_@ %gb6ë#@_x0014_i½|!@0 ¨×_x0014_$@úíQ_x001A_å¸#@_x0008_c.!_x001C_@ðJÇÌ_x0005_K,@dª)_x0008__x0007_!@¤9M#ì$@_x000E_÷_x000D__x001A__x001C_Ö#@3ËÚz%@g¦O=&amp;Í!@ò°`¯:$@àæ­p_x0001_)@	f_x000C_¤ýî%@ð_x0016_9_x0004__x001C_@pÑ@ß^c'@_x0001__x0003_UäO¬Ì#@8#.Ca'@T÷·£ëÜ @û¨_x0007_}Î9(@Qo³.7_x001D_@°!U_x001F_ñÛ$@Fù_x001E__x001F_)@KÒ_x0002_¾"@ô_x001E_Ös}0&amp;@8C¿_x0013_Mà#@Èÿ½¬¿_x0015_$@¶Ûx	²_x001E_@Å÷þK°â$@[~gÁ¸G&amp;@B	·æ¾Å"@VX@lF^)@ô^×3bÙ)@½A:J_x001B_²%@1ç%æk_x001B_@ Ôßâx+@p~zùS%@_x0016_Ò­Ó®&amp;@xCv#@"O×_x0005_ÏK%@ãÎÀ_x0014_¼&amp;@2¾_x000F_ÉB*@jM_x0011_x=Ç!@zrÃw¸ý#@JÌ*CQ#@Ü QÝ%ÿ%@NÞ÷£ÿ_x0004_$@ðòØK_x0001__x0002_?''@8_x001B_F_x0005_e'@iU_x0006_ÏM-"@g_x000E_à"_x001D_"@{ÿú\È_x0010_&amp;@¡_x0004_6¬_x0001__x001E_@Xæ[ã&amp;@Í·u_x0018_÷g_x001D_@¿_x0006__x001A_%Ê(@¨0¯ê6_x0004_(@º+»_x001D_²û(@l_x0004_£÷,@"Àâ¶»#@£É_x0015_h$$@_x000C_¸¤{­%@Åå¢²_x000E__x0007_ @Ô#¢¿Û+)@²àBBû_x0013_(@6]]Ñ3,@P2ÙM]#@'á_x001C_/M(@s3ÄkY]$@ÿ¬ûÈ_x0008_(@Û`,i¥_x001D_@è_x0006_,%è÷%@±áüS_x0008__x0011_'@¤ÅâU_x0014_?$@¥'_x0014_w_x0002_"@ì=®5û&gt;!@_x001C_pUÍÖ*)@ËÊÕz_x001F_@¶×ßÔQ%@_x0001__x0002_²ÿý¡ë%@6`Zhv%@´[cA=Z&amp;@GæÛ_x0005_"@Hy_x001A__x0018_+_x0011_$@Vë_x001C_@"êpV-,@æìw_x001E_ªh$@\üÃlA%@V&gt;_x0004_®_x0008_H$@Õ&gt;_x0007_ÓBõ!@®_x0004__x000C__x0013_Ç*@G»}Æ_x0019_@;¾Ec¥Î @¤z±Å-(@_x001C_ÑJuFö&amp;@ô¯£Ää#@ãW_x0007_öf_x0018_&amp;@ÈÀ_x001D_F_x0014_¡'@Bª]._x001E_ä&amp;@ßæ	$Ôÿ#@òs.5ª=(@Ú{ÿÚË_x0014_+@4G&gt;9_x0013_Ð#@_x0018_k'Â9#@Óºw.E_x001D_@¨ÕýnÎ,_x001E_@"._x0018_§J"(@Ìø_x000B__x0016_ü$@´¡Á!@@ÑwQÿ$@tç%8_x0001__x0003_dO&amp;@S0!ÆR'@_x0011__x0003_.Ãò_x001E_"@z²E;n @¥M&gt;«ÍB_x001B_@_x000C_Öniù((@è_x000F_z÷%@=à _x0017__x001E__x0017_+@!¾ü¯N%@7²÷9:"@9|©Õî6(@/ùEÚ"@ÄMò1ÒW @c¢+&amp;_x0006_5'@%!ÎZU_x0019_@ô¶Éë®"@¾£s_x0015_Ú/_x001F_@_x001A_¹_x0011_r_x0010_ñ&amp;@9Íxl¨_x0002_!@_x0007_§_x0019_K)@zæì&amp;@*2Ø`7°#@_x0010_q_x0018__x0012_ø%@/4 0-(@á?ïÝ÷:!@ÿõeì%&amp;@_x001A_j·JÕå'@BÐ @ò±Ï#)@©M7ÇðÎ#@_x0019_&lt;×'@_x000B_ Mf£}+@_x0001__x0004_üíæWò±&amp;@ßJ_x0001_2D*@õºw~_x0006_!@Ùw©_x0018_ÐM @\3y©È%@9úN1)%@v°à_x001F_)+@°Èùµ»T#@Æ_x000E_Â¹Â@'@üT_x000D__x001B_Ê&amp;@ªÝ_x0018_%@2_x0003_Þß3Ö&amp;@~l¿_x0001_(@äÉ`F%@A8ó|]1(@ÑA  x%@_x001E_gp_x001C_?s(@è_x000D__x0006_%óè#@E'^ì#@àNÔv¼?)@L_x0005_ÚRM'@_x0010_Ï#÷s÷_x001D_@º²&gt;Dè#@váv!@_x0015_D?_x001F_@.¾p\_x0019_3#@_x0013__x0002_ÆãW&amp;@èª¶i$@5*y£eø"@?fÂ_x0006_3,@_x001B_­c·_x0002_'@_x0003_­Äj_x0006__x000B_e!@_x0012_ë_x0012_)_x0011_(@ym~_x001F_#÷#@_x0002_GìÊ_x001D_à'@¯µp_x0005_þð_x0018_@»òz49'@_x001D_¬çs¸ @ªÅ½_x000D_'@@ªCv *@xp`Þh#'@Þ&gt;òÕ°«(@'_x0008_	_x0012_($_x001D_@_x000E_N_x0004_C_x000F_)@_x0010__x001C_TÈn(@­_x001D_]R%@¸!_x0005_áµt%@Î]öÍñ"@ù,_x000B_(Ê[)@æ½Çoü_x001C_@\f_x000C_TÅ&amp;@4/E2¯m"@ë_x001C__x0005_qÑ¹_x001F_@ÈÅ²#@dÈ_x0019_ò"@ÛF_x000D__x001E_ê_x0015_ @Ê1ô/_x001A_Ç$@_x0013_ÿÊ_x0007__x000D__x0007_'@¢¿_x001F_ ##@.Â·_x0016_q&amp;%@°_x0003_¼_x0005_Ï_x0007_(@àØ®N*##@å_x0001_1:Â @_x0001__x0002__x000B_Ü_x0016_q²!@äãó&amp;¦_x0001_+@styO&lt;`"@&gt;­ÉNú#@÷±y._x000E_'@2¼¢¡y&amp;@_x0008_»_x0014_æ&lt;)@h_x000F_5ÇpM+@ü_x0010_	 úe$@Þ_x001B_É(@þÐà½Qj*@Î®ê_x0017_Á#@úÛú³V_x000E_#@©_x0010_»S&amp;@õüMj_x001F__x001A_@ízà(&amp;@Õ 'wÃW @HGLª¦_x0012_(@6ÛY#«_x001D_*@TûeÑû+@·lÞ_x0001__x0013__x001E_@¥_x0004_£à¹"@_x0012__x0007_æÞQ*@¦_x0017_÷ê³Z&amp;@_È:_x0010_z$@ê.º_x001C_%_x0012_!@ö S»L,&amp;@=¾Oú%@ã÷^c²ü*@³oôÿv*@ _x0017_É®_x0006_&amp;@ÂÄeË_x0007__x0008_t;#@§/äcã&amp;@¾ã?»_x0001_"@_õé{_x001A_@Çn$a¼*@Z_x0006_©è_x001D_{'@÷I5Ag @ZÌwk"'@^à¤_x0001_aÞ_x001D_@&amp;¥_x0016__x0005_&amp;@_x0011_Ùâ÷Ã @ÉÊæ}¹$@æCñN¶$@êwqÞ³y)@}*2E/#@_x0003_È_x0007_N¿V"@ø6ù¸ü})@js)}ð)@ÒVO_x0004_­!@z_x001D_èÅ_x0001_(@)6é	2'@· _x0013_¦_x0013_%@*OøZ¸¸ @õ0°í6('@fò(@y§­áÞ¼!@ú5_x0002__x0011_Í%@´_x001E_3nI$@%_x0013_ùü7ë"@³&gt;_0(@ÝÄ·á_x0007_,@àç_x000C_G(,@_x0002__x0003_Þ¯¹_x0001_Â+@_x001A_yºV=_x0004_!@çÖ|MðÁ!@ë_x001C_[jÒÎ&amp;@JÖªMÔg#@òk¤=t#@ôIF(Û_x001B_@W_x001A_cÉN @:_x0004_¯N¹í%@_x0004_Kÿ0N$@_x0004_î4_x0011_,_x000C_%@/_x0007_¼ÉA @´{×öú_x000F_&amp;@MµL½"@¶ºTT_x0007__x0018_#@µ_x0002_*c_x0001_&amp;@È¾¼%@&lt;hdâ_x0005_#@_x0006_C_x0013_o±Ò!@ìN¢_x0007_Ät%@w,_x0002_5Ö(@Tm"0è_x0008_%@¨Ðó&amp;0_x001E_@zR&lt;_x0003_Æ0)@f+j¾_x0002_ÿ#@TÛÌ_x000B_ßU(@6_x001F_Î³_x001A__x0018_%@_x0010__x001E_l¿_x0003_ü'@m¸Y_x0013_óË"@â_x001A_$¢Yÿ'@_x000F_}\,_x0017_-@_x0016__x0019__x0001__x0002_I"@#_x001E_6_x0018__x001D_@Ñë]ûð @Þ´r°(@Ã|å__x001E__x001F_@?»(ªæu+@b~éã¨_x001D_@¼l)Y'@í0¹K_x0018_Y-@P¤ëq_x001A_+@äqC­_x0014_#@$®iÜ_x0017_)@T£L_x001B_@µ_Z(&amp;@daH_x0005_DÃ_x001E_@ºì9_x0016__x001A_G+@ý$·ËC&amp;@.ôÓÖT_x001E_@Ý_x0006__x0001_)+@&lt;X`áC¯_x0019_@z.gÚ#¤%@Ü_x0012_ÿd+(@ÍC¤_x0005_S%@ cÎõ)@_x0016_ÀÌ_x0002_E_x0011_+@ÁY$»j¹'@d_x0006_ÔÆè)@V¯3é*á_x001C_@ôC¡¾k/%@¼ZèÁÿO(@2HK_x001F_¨#@8r ú!@_x0001__x0002__x000E_^M´'@,k£üG!@_x001A_å®s:_x001C_@_x000C_ÖâÜ²+@_x0010_JTZ_x000B_ù&amp;@¾qN_x001D_!@lºf¢t°&amp;@ðãä_x000D_K%@_x000D__x0007_;¯Fá#@êg¦g;'@È_x001D_;q_x001E_@ùÉ$¬Ä#@ø¨á¹_x000F_$@hÅM_'@é n	*@_x0001_×^FX%@ªW p$@uýÚ\ìÃ$@,_x001F_IÏ[$@_x000F__x001D_~ú=_x000E_ @hp¦_x0016_%@¬?_x000C_&amp;@Pj	Ê_x0001_Ú!@Tï°~Q¢!@¥i_x001E_q®'@Î²ÿ¾°Â'@®Ì}Í#&amp;@R¸\¹Ù(@î·¸-_x001E_g$@_x000C_6_x0001_gf$@=§Böùu @=UK?_x0002__x0006__x0005_"@|"yF Î @DºQÉÌ&amp;@_x000E_ço¤=' @=yã²_x000E_)@Û¾_x001D_[R¾%@ü_x0017_ÓþÓ°#@&amp;C_x0014_17%@*ñ§ü_x0013_%@õ1t_x0001_Iµ!@^ùÛ\Ä|'@_x001A_Ô%ø_'@ÆädWÝ#@+_x0012_lR_x000E__x001C_ @"_x0005_´V©_x001C_@èærzze,@$;Ãæôð#@à/:î½â(@6¤iZ ©(@Â'ÕÉÒh&amp;@_x001F_g µò$@ÞØ)±'h_x001B_@ô_x0019_Þ!(@_x001A__x0016_yq"! @:þ®Ló¯(@_x0004_2×_x0008_s&amp;@4û#iYt(@Bý_x0003_àÉ.,@&gt;Ý\ÕÈ"@V_x001B_J8}#@°bí«ñ%%@e3ª ,@%@_x0001__x0002_&amp;'âñÆÇ_x0019_@îç²Â_x0003__x0013_'@=´~%@v@_x0017_­#@Vs+Mèä)@(Ì_x0018_ÿf)@_x000C_Zh²Q#@_x0008_ü&amp;_x0014_zü!@_x0001__x0006_¤ÃÍ_x001F_@ÿçV¡³&amp;@²'_x0005_ðÄ_x001B_@æFkoK,@VtÈ_x001D_Õ&amp;@ØRº2+@DSk¸Ú+@ËªiÔ#@_x0018__x001F__x0001__x0016_) @û%hs_x0008_#@¡ë«Ê5A'@î_x0017_ß³&amp;@ì:P%@O¯ëøG_x001D_@M¤¦Z @¨?ÔÒ¼&amp;@_x001F__x0011_&amp;V¡¤$@ÇÝ@(g"@Sâ¸àØ_x001C_@_x0005__x0003__x0019_à3¤)@ü_x0015_ð÷"ë&amp;@_x0007__x0002_Gëâð"@Wl1y!@º_x001F_2_x0014__x0002__x0006_Ì7&amp;@_x0008_Þ}_x0017__x001C_%@ß $_x0003_¼¹_x001C_@Ú¥ðë_x001A_@çÔ¨äâE$@h[-Ï$@ðÂ_x0004_E=÷"@Å§ÿìþ"@Þx}~ëÛ$@ì&amp;ÎZ,@T)Ý_x0017_	Ë_x001D_@¥_x0001_gÈ¥'@j¨¢FÐ_x0007_"@¾ì_x0003_}_x0002_!@È)U&lt;Å'@_x001A_¾Åî"@Í!ù_Àe&amp;@_x0012_º_x000B_Ía_x001D_@³`_x001D__x0003_B&amp;@_x001F__x0006_~AÒ\#@ª¯FXÛ"@S_x000C_9H^Ò @Àï©*Q_x0005_)@i|.û @bá_x0003_h&amp;@\ìh¥W9+@-G*µ¶&amp;@×_x000D_Ý!0z(@eÜÊ2_x001F_@xnÖ±¼_x0006__x001C_@ÚÀ´Øµp*@]$C_(@_x0002__x0008_IÞ X¤Ï&amp;@b¢¾£X*@¯$GÉD!!@yj_x0011_¸Ha+@_x0004_ùÒK_x0013_±"@â°Â["	&amp;@÷¸¸ôæ2"@È_x000E_2úm_x001E_(@_x0012__x001C_÷ÇÖ_x001F_@ä_x0017_àê'@_x0002_?íWCw$@$Ø©Qè¨%@aÜ	ý$@_x0001__x0019_y_x0008_·×"@_x0006_Yß_x000B_r©)@Ú_x0005_Ö_x0007_|$@¾â7ùç&amp;@ÙWS&lt;µ#@ýä¾F¶.&amp;@_x0016_)å"¾C*@2_x000F_¸h(@_x0019_&amp;§HÞ`_x001C_@tÐn_x000E_=&gt;'@-)~_X_x001F_@Gë&lt;  ï!@Y._x000B_)Á&amp;@_x001D__x0012_¾%ø!@_x0003_x¥A"&gt;(@ÏÍ	CD )@_x0002__x0001_	®`ø_x001F_@_x0010_è0ÐvV&amp;@NÐ?_x0001__x0006_%@_x0006_Åk_x0003_ì($@ &lt;Ú±V @ÍË?_x0014_¥_x001D_@(1ö°§Ñ%@ÄÉÏ´_x0019_î&amp;@¸PÒú_x0007_%(@_x0005_ÿ|pú×%@BA´'_x0006__x001F_+@ïY8&gt;O&amp;@è¯#Æü_x001A_"@qEÇð½[!@_x0002_PßAûí_x001D_@BA¢b¢"@_x000C_Æ¼bó_x001F_@_x0004_Ïù	Tz&amp;@çWB¦{ @RcaÈ_x000E_%@å&amp;_x001E__x001D_&amp;@lw+@¦´Ë_x001D_w;$@ç¿"ì:'@^¦_x001D_×T!@î©:êl_x0004_(@Ö#%Òp&amp;@Nøaú_x0019_b_x001A_@¸&gt;h_x0010_:)@B_x0007_&lt;¤0v'@¢Zì`;&gt;"@þÒ´ï×ü&amp;@8SCðû"@²Íñg))@_x0004__x0005_+ ÀtRD'@jáSìðb(@6X»ÏÇ}&amp;@¼±JfJK!@®ù©_x0016_p(@E´)_x0006_¬I"@llòþ½'@eò¡_x0017__x001B_@àm9ÏS*@vmÖn/(@^_x0001_dE_x0012_6'@*âð}V#@~_x0003_f (@o¯¼é+(@ñ_x000E_.3ê#@@_x001D_ø	Q'@ðm¢2_x001C_@°µ_x0019_Ðà£$@ý&lt;Ð&amp;@f9§µv_x0004_)@×x`F«á%@_x000B__x0010_Wþ-_x001D__x001C_@&gt;Ïm^Ï^)@2ÿû¬Ê#@yF7º_x0005__x001E_@ñ÷ne_x001B_þ_x001A_@ªFC\_x000D_*@pèÍeé*@´§}Ç	h'@,Å¸_x0010_#*@_x0002_0£*ûM_x001D_@_x0004_D©ª_x0003__x0004_F/$@Ä_x001C_Ù_x0017_x(@¶[ðHY^*@_x001E_#ôµÀ@*@_x000F_Jéè£÷_x001C_@_x0016_«L=o#@GËö_x0018__x0005_#@ØÃþU_x001F_@0[_x001C_(¦%@V¼_x0001_)@_x000D_®¯Q)%@Z_x0017_Q&lt;¢%@u_x0003_pyg_x001E_@óöxA_x0018_'@SsQg$@Î/0ý'@(]oó_x0003_)@ZË5é?$@_x0010__x0002_ÇQ!@À_x0008_@ý*$@F_x0017_ª3&amp;@ühø_x000D_¯C(@£.ø_x0011_ß$@ÑèÀ¿)@D4(_x0019_*@y¥¡åH*@_x0013_¥°;Q	(@$_x000F_8]î_x0019_@Sã_x000E_{¼®%@#!Ds°ú_x001D_@_x0008_{yGP"@ô_x000C_}5¾,+@_x0001__x0003_Ç*¸Ja&amp;@Üèi_x0002_î"_x0019_@)4Tmó'@ $U1S_%@\_x0003_;M!$@Æ/t»_x0012__x001F_@_x001D_]§f)@±år_x0001_«$&amp;@6&lt;ÄBÕ%@9cèª_x0010_ã#@P(¶èö_x001E_@V$_x000D_c©+@kÎ_x0015__x0014_Æ"@ép`$@È­«yÛ¬$@¨«6¼Ö.'@ugxK&amp;@_x0016_Õ_x0017_Õ"É(@_x0010_Á%«_x001D_@â¢;QM,'@iò@à%~_x001F_@ê,¹HÓÏ%@èJj1_x000D_$@RÁ¯_x000F_ÚÏ'@_x0017_ dH&amp;@½ú°_x0015_"@Ã]_x001F_@OÚ_x0018_ôj$@áÊßro_x001F_@ÂÄÖ"N#@Hw¸sè@_x001B_@¼_x001B_Ù_x0016__x0001__x0006_}L#@¥_x0004_aRW2%@BmÀ	_x0008_X$@(._x0005__x0012_Q$@¡ûyJÞØ&amp;@Ì_x001D_òõÒ&lt;#@,{òPQ_x0008_'@&gt;z_x0003__x0004_%$@aÕµ½6'@ú|¹,@âºº×©!@p¸v_x0007_ñ_x001F_#@EPÖ_x0017_&amp;@«,v±0*#@vÏÕHB$@P8Âõ&amp;@É°Zãß_x001D_,@ÍæÞ(@W²_x0005_ùfw"@¦_x0014_0êDò'@IZ}ÿ_x0002__x0008_)@_x0004_æ]÷_x000F_,@m¶¢_x0010__x0015__x001B_@A_x0004_fY'@d_x001C_G_x0015_ÿö'@a_x0007_Å!@0¢'Þ'@Y2_x0019_ñ+@øùÐA&gt;­)@bêÛ=_x0008_&amp;@®Ôeg7Á%@R2_x0008_·«#@_x0002__x000B_ñ&amp;È=%@6Y_x0003_î_x000D_!@_x001F_$ê\UM)@\4ê_x0003_½+@Þ\¾_x0006_w_x001E_@;µ6$@*_x0004__x0011_Z_x0005_À&amp;@ëK9ÀË_x0011_"@VÉàv&lt;9%@Í_x0001_;8("@äd?ìð%@®_x0010_ßw_x0001_4)@¸_x001F__Ñ°+@_x0006_¬V_x001F_&amp;@öØþ _x001B_(@´Q_x000D__x0017_E%@km.gÝU'@ùýÂ°ÿa#@_x001F_«&gt;	ä^$@b_x0006__x0005__x001D__x0007_'@z_x0016_ð0è_x001E_#@Àáà¹(@¤_x0013_ÃÊy'%@üêf_x0019_è*@õn*Øßg%@hk¯©_x0008_R'@ÐæÊ5H$@(_x0010_^_x0003_Í_x0011_&amp;@§äö*_x0017_&amp;@öXßív/*@ØH_x0007_'I(@Þåïª_x0001__x000C_V%@J¯t	ª&gt;'@ü:Âð;t)@	U×C_x0016_é_x001B_@IýØ~xÚ)@lªX_x0017_+!@*ÔÃ"í2$@áÒW_x0014_ @lµ_x0004_S#@[tûS_x0014_(@V´À¸ÚÍ+@_x001A__x0003__x0008_* Ì$@J_x000D_¦È\'@'ÌØDØ*@{þ_x0013_é©'@r_x000B__x000D_ÔÁ]%@ê_x0011_ùSàY(@²â¯_x0008_Ê&amp;@,°ø«[_x0005_*@_x0018_*Vªf_x0004_+@2_x0005__x0003_N|6"@$_x0018__x0018_Có_x0010_(@bWøw_x001C_@§~NÖ_x0006_»_x001F_@_x0010_eXò¥"@¢_x000C_zZ_x0017__x000C_ @c|+K&amp;@´Õ _x0002_ÞÑ)@=|-¨¶:(@ÀkH20*@O_x0007_î·ÔÒ%@&gt;vic_x000E_(@_x0003__x0004_ÿ_x0008_^×Å @Ù_x0015_/"@_x0005__x000B__x001A_yp*@øuQ_x0006_ê%@ÑfbD_x0018_*@ÿÂiPWQ%@ø¼,uî*@¥êMä\"@?WÒ_x0017_æh_x0019_@_x000D__x000B__x0016_µþ&amp;@zêS$@_x001E_ï×_x000D_Üo'@%_x0015_&lt;Ã	#@_x000B_±ó{î'@ª_x0015_Ø¿DY&amp;@6_x0001_?²"@ô_x001D_/:E&amp;@Y_x0018_ßp)@öÝ_x000F_ _x0002_¨ @e$$Û0©_x001F_@÷Scd?,@|Ùm_x0012_d²'@n°Âà_x001F_%@h·í_x0018_úß&amp;@ø_8Hn"@íL_x0006_Så#@¨:úÔÀ_x0002_*@óPÊõ&amp;³#@`u:£+@½ÃNlp'@åóóvë#@Èd_x0001__x0002_#!@D¥¿_x0015_þ%@ñ7úO_x001B_#@ýt9_x0007_M&amp;@þÌª_x001D_f_x0017_*@~QYñ^h_x001E_@ëôüTn!@_x0016__x0016_h_x0006_·Û&amp;@`ÂëaÔ=&amp;@cÜÍ_x001D_\]$@q~Ýjdx%@»#ÍQÂã+@ës_x0010_BU_x001A_%@ÍÒør¿Ù#@230_x0016_!@*îß*¦(@¬ê4_x000F_4&amp;)@_x0017_á*Vý¨"@d_x0015__x0010__x0007_Ü¾$@é\Q0@$@_x0004_67_x0003_ùd!@ _7#@[gnZèç"@£¡_x000B_T_x000B_#@§y³¦¯3!@J.¡fóé!@8/_x0008_#×_x0015_&amp;@¼aNÉj(@ä}c¾#@r"¤È÷$@ß¥PÔÍÂ&amp;@_x0005_Ç¦#@_x0001__x0003_®c¿êpÓ&amp;@_x0014_eê$ø§_x001E_@h(Lz_x0015_¥!@[û7¾_x0005_%@×åQ­$'@_x0018_ñG}!Ø!@yE !@DV`5æ'@_x000C_U i^,@Lô3_x0016_ñ&amp;@­ü\å_x0011_#@a»P_Ô"@Û1_x0004_­2(@á_x001C_ç)@÷ô_x0010__x0005_9_x000B_$@_x0014_£w¤#@Ö_x0019_Ù_x0008_$@Cp a__x000D_"@5}ë_x000D_ÖC#@_x0010_"þê @Ïà_o&amp;@a_x0002_h)'@_x001C__x0006_kÝ!R)@_x001C_G\×_x0010_Ö$@_x0005_Y²)@8ã_x0018_«Ä«$@q"Äá_x0015_5%@_x001E_"É©ãZ$@Ý¾_x000F_)_x000E_p @ô2PF(@Ü.¾_x0007_.)@ß¯®ú_x0003__x0005_E¤(@j_x0010_õ@_x000D_&amp;@kXÃ~Â4 @ó"ÍqU_x001C_$@Ïo_x001B_Ç8è#@LÛllR)@Ø4_x000C_³²*@·YßR&amp;@Ï_x001E_¾©k'@`"	Õ_x0003_¹%@kN0²¢b'@6 _x0002__x000B_Iö @_x001D__x0011_ã!NZ#@_x001D_êcÿ/&amp;@`éJ+%@Ý¢àU_x0003__&amp;@ê§@_x001C_%@Dhdù1#@O`(_x0019__x000F_."@¼þñà_x0019_»#@{_x0003_À%}ý(@øÑ¥×_x0011_±*@[äzå`® @p^»t6ä'@8.%Û*'@ÇíªåË_x001E_@gaºU_x001E_G#@_x0004_ºËÃ1°'@sw_x001E_!@Z5Ê~_x001A_ß'@WgvYM'@ª¥Ú_x0001_Àÿ%@_x0002__x0004_ü_x0017_¨ìH)@T`Kcfu&amp;@_x001B_!%-@@(,1ÿ$@²K¦¡%@fÎ:Ò¥j)@¡AljÏ"@_x0005_Ë &amp;¤a!@pg¢1Ç(@õàVÞ$'@*?fú_x0001_´_x001F_@_x000C_/_x0015_æû$@@¡ÄP8(@jÔ3â(&gt;+@3_x0015_Wõ%@&amp;]a @ü$ä_x0003_Ç$@PºªJGÉ%@ëº8³º)@4Àç_x0017_Ù$@_x001C__x0001_Þ±%@â?ú¸&amp;@Hÿ*~Ë&amp;@fUZÓý=&amp;@Æ¢þA°,$@FñIâh"@D¾¢K©'@¦%Ij$@ó_x0003__x001A_æuu#@"_x001A_¿)®t"@¦,°­ÕÂ)@·_x0003__x0001__x0002_Fö#@Ü_x0019_Ê*æR$@Ã2ÙmßÚ(@9Ïn:n"@Â&gt;~Óä1!@_x000E_/_ª×#@êA_x0012_ÙÚ[)@_x000F_åÊ´Þ%@¼1k @¨_x0016__x0012_&amp;@Ø_x001F_1 	+@º¥z¡$@:Óð÷(@ì_x001C_EÔÂð)@+p·u*@!ý_x000E_8]¹#@_x0002_}¤ã @_x001A_j5á$@V$_x0018_+ëo+@è©³y_x000E_ä$@6Õô	_x0011_](@_x0004_SÇYÖ9"@·hôì)@áüF_x0019_c"@7_x0008_U_x0014_Ê!@_x0004_LÚ_x000F_d @æ©îÿs,@¦&amp;_x0013_Îv$@þ¥G¥¹_x0018_@±&amp;å_x0014_	_x001F_"@_x0008_Â	_x001F_Sù)@x	ûw(@_x0001__x0002_@²á¬(@îÚ](c)@Õ36²Ú @Ñ_x0007_?Ô'@é_x001E__x0018_«Ñz_x001D_@ôäÁk«e'@pP¿_x0019_±¾!@ÔõÛãùª&amp;@L;åÍW¯_x001E_@â§:¦êY @öW_x001C_)Ú%@þ_x0002_3ic&amp;@ÊË_x000C_º´"@¤_x0002_Ël"@Dý÷_x0004_,£,@Jw_x0010_B%@!_x0011_F__x0018_&amp;@_x0002_*È+Î!@_x000D_î¶|Rÿ"@,@ ·_x0002_)@ÏM_x0003_Þ(@è}	j^ï&amp;@Kp.¶Ø_x001E_@÷vn]ýI'@¢êjU;×'@WªÉ·ö_x0005_'@E_x001A_â?@!@|9´_x0004_ø%@Äãí_x001F_'@_x0014__x0006_Áè$@ÄÈ(`³m&amp;@Â)pû_x0001__x0002_[Ú'@òõû¿§_x0016_ @)ºÇªÖ)@öï_x0008_6_x0003_Ò$@xV]$@ùÇÐ 0_x0016_(@v¿4}Æ$@²íYV£m%@æö._x001C_]*@#©a_x001C_p%@a&gt;r#ö(@mPÞ*ò¿"@F_x0016_ð´J_x001B_@bY3ïò!@ö%-¼c#@JÿÐ(_x0003_ @§_x0019_ÈPÖ_x0013_$@_x001A_íõ¥ÏÚ$@D_x001D_qsà)@0íT£*@t6_x0012_±`J @P_x000B__x0019__x0019_S%@_x0005_ª]%+_x001E_@¤_x0013_¬ÊÆ'@6pdF_x0007_÷%@ÖûK²%\%@ÆE«¡?#@zK_x0011_+·'@ãúéÜ5_x0019_'@Ã¤ðÅ´Þ"@v©èÕ_x000F_õ,@1'E	ó%@_x0002__x0004_úÎìô"@_x0014_¨Á_x0007_'!@Ö(1D×%@°_x0008_n_x001E_¨$@­	j¡_x0015_b&amp;@£¿zyÏ³(@Ïx)WA"@JÇ¬`¬µ%@_x001E_ßD«ei%@_x0005_ùÔ´_x0003_}+@H%l[ÈÄ*@PãÌt'@â_x0007_ÅÁÅ)'@NÍÎ_x0001_ª6&amp;@ÞfëRÝ @P_x0003_ýÜÚ_x0008__x001F_@x6Gªãá"@þg_x0013_½3Á(@"_x0005_&gt;.j&amp;@i²¥â?)@qLi²Ú_x0010_,@ú_x001A_¨WÊ!%@{8Ñð¤_x0014_#@ü¦Ìq¬&amp;@hx¢*µû#@_x0018_ì)²R¢#@Ô" 1&amp;#@âÚT8£)@µ||¹Î_x0018_)@Xç­_x0006_±8$@¦5°&amp;&amp;@*yÿ;_x0001__x0004__x0003_Â(@;Øão_x0013_°-@¼)_x0015_L_x000F_ð$@$ñÁ Ù¨&amp;@'ó_x000B__x0004_9*@9;&lt;[yS(@_x001C_§A&lt;Dl+@¼õç'@\_x0016_¥ ÇÆ%@:_x000E_L_x0015_å_x001D_$@í@¿ñK$@_x0010_Hµ3z)@F¯Þ.:%@îëæIí$@ªï¦Ó"@¶åðæðæ!@Xñ_x000B_¬ñ¹$@X@tØrH_x001F_@Þ¼NZjz%@ßüßÏ_x001A_Î'@Rn|_x0002_E @©@»_x0016_2 @¤_x0008_F&amp;@E&lt;¦eÀ#@Õ%lø_x001E_×,@{ð7e_x001B_±&amp;@_x0017_Zúê±ó#@yÝRÔÏ '@Á½ëØ»%@À^Þ²ÆM%@±kYK¶"@Ò{F¡M_x0019_"@_x0002__x0003_n¸_x0018_ÿÐ(@ln¡ØËB#@äàÚÑ_x000E_è%@R,:.âå(@xÛ_x000C_-£_x0003_'@éØNðà*@&gt;{ã_x0013_4#@Ðà_x0015_á=¨(@_x0018_i_x001A_$@Æ©±_x0017__x0019__x001C_@£«ñ¥'@Ëf¨´V_x001D_)@Â¦_x001F_¯´è_x001F_@_x0016_@Íð¤&amp;@Çßn³èD"@´g=_x0012_&gt;Ü%@Èû3È¿Å!@±KW_x001C_P,@ý_x0006_}ñîß @·o@L_x001C_@^wDº_x0006_"@Ú`_x000F_8_x0008_)@_x0006_¡¥À¨_x0017_$@_x0013_¦Ýg_x0005_%@ÒXÁµN÷&amp;@É_x001D_¿ûí"@jLÿj ~"@\ô_x0001__x000C_Þ&amp;@Âwgõ_x001F_@àÜ÷µ/¼*@Lé|!_x0018_e%@¿Æ¹Ô_x0001__x0004_|¹ @_x000C_Í,6â$@KÎÓ¯³_x001D_@Ò_x001C__x001D_2'·%@R§¦oØ­"@Û_x000C_$zÐ{*@Ü_x0013_æØ_x0002_È#@ _x001B_G[&lt;ß!@8 _x000E__x0010_éS+@À»Íû#"@aÂ4X@(@+]¤:0¤&amp;@N_x0007_èQF)@fø_x0017_*Ö#@_x001D_&gt;áS	!@ä³2å&amp;@ïÛ¸tt!@ Dw_ÌÌ*@*²ÏB%@_x001F_½ÿì1-@ØÿbÐçl(@}þY¯"@"äÞR"í#@ç_x0007_¾U_x0005_=_x001F_@N_x0011_¹îÅ&amp;@_x001A_;0É&lt;q%@_x0002_ûùÕX+@ª_x001C_/ò$@_x001E_,RV; @ð_x001A_9½X_x0010_*@F_x0008__x0005_§U¯$@²)õi_x0003_%@_x0001__x0002_Q=h©Vm$@µ"@PSÌ)@ÞÄ_x000C_ÿVç%@¢~n©É_x001D_'@_­#[»Æ,@Úµ_x000B_.G_x001E_@ð`»\Ò_x001F_@¼FÀ=Ó+@_x0004_Hu-ä!@BÀ_x001D_Ô,"@¿Üó\'@¹yª½àÝ*@­sÙ:Ñ#@ûåa_x000B_'@_x0006_[xÐ«#@àîÁÜ«P!@Íªvé¬%@öõéÕÜ#@záþrGö*@ÕÒ=w_x000E_-@Ë{"@¸P»»,@ä3Æ(@tÈ3N&gt;õ'@_x0010_^Hë)@(v_x0011_ªÇ)@Z_x000E_îLÎ#@i­_x0003_^ï(@Æµ­¢z½'@%_x001F_îþÃ"@_x000D_£_x000F_GË'@°iFQ_x0005__x0006_9*@&amp;$òëâ_x0013_'@_x0004_aî_x0002_2w%@g	mBç_x001E_@Qô¯PëÀ$@àýDU %@ìµSò(*@9_x001D_?}²_x0011_)@¼¸Æ%&amp;@B®_x001A_¿%q!@K³¬_x001F_÷:!@¬ _x001A_5_x001A_3_x001A_@t³Áëgd*@&gt;¾ï_x0010_%@Áí\¥_x0003_$@_x0004_÷±_=%@¥Iåítc$@_x0013_yÁñ_x001B_&amp;@Ö4A_x0017_´(@_x0008_'(§*@÷WNb&lt;!@R_x0007_6[¶)@_x0007_÷KÝL"@_x001C_]þR"@`GüÞÊ&amp;+@1¥%s_x0001_ê$@®_x001F_«%@&gt;äy»þ)@_x0018_åüO¢ø$@6R@_x001C_k#@Óo_x0007_×ÑX)@á_x0007_Ô_x000D_Í(@_x0001__x0003_·_x001C_;_x001A_!@æÌ&amp;Ê(@"ñç_x0011_@¼(@S§awÌH-@R"t©Â%@6_x001A_Xº¯õ$@¯_x0004_±È%@_x000F_×ðv±%@V¶8Î$@Ûkxü,@jd«+@ÒÝÝTK² @ÒA[1_x0002_'@X_x0001_ÂÍ¦*@_x0007_¶#m_x0018__x001E_@ØCx©úi!@_x0010_Ä?Ïc%@Z_x001D_uø_x0013_%@î_x0012___x0018_`z#@@èÊ @!@os*_x0011_´:&amp;@0iäþq$@X5T÷²$@ü"Sæ @8Ù_x0012__x000D_H'@_x0008_gfý  @%&amp;N m!@_x0017_&gt;'¼'@Ò«_x0014_4ä%@	©áfí @4wOïÎ*@=0&amp;_x0003__x0005__x000B_&amp;@¶H2/_x001D_@_x0016_­.Ð^é(@¾}z=v_x0006_$@²£­ò	&amp;(@äÒ(Ä¿_x001A_@Ö`$NÆ&amp;@§¢=FÌ @W_x001A_/3m#@Ò5Ä¨F_x0001_%@È÷ð{%!@ÔÓ;ØG%@~^TÛ%@&lt;¼«ý$@_x0017_íuôU!@Ùîº%_x0013_í,@]_x0004_#@üW¥ÝN(@íÿ_x0002__x0012_{_x001E_!@XæÂ;o"@½`¹_x0007__x001D_@_x001D_!/@¼%@¢z_x0008_6_x0016_Ñ&amp;@j¯»¤F)@V_x000D_?c_x001C_@_x0014_û_x001D__x000F_Ä³(@ôó]d_x000E_"@_x000F_H_x000C_÷_x0012_#@_x0017_¬gå*@.VÈ@Ö(@öï_x0013__x0011_1:%@&amp;`À¡º#@_x0001__x0002_Éãs_x0004_5(@à-_x0006_Ëe @X_x0017__x0012_Fb"@t«Û_x001B_/g'@éàßkJ'@_x000E_¥^©áÆ,@ß"Ù&amp;lª!@Á2_x001C_l*@ûå`7_x0001_¢%@ÝßÜ¢(*@N_x001E_shï_x001E_@òÁLC+"@Å´Fïe!@ÉÏáÊ^K"@¾EÙ+ì%@FÁè2·)@ßY_x0003_B_x001F_È%@Ð¬ s$J#@_x0006_¿:_x0001_&gt;)@Ö_x0013_Û2,0%@7m_x000D_å­ó'@^.9×&amp;@(_x001B_j¼f&amp;@ýy_x0019_Ø+@×µ¹H#@_x0015_½Äh'#@(Ü=O34%@´¶¶.Òí'@þÌ_x001E__x000F_UÖ%@|_x000F_\o$@ËÝÞ·,(@òî;_x0001__x0005__x0004_À#@0_x000F__x001E_òK_x0007_!@¤StÃ#@_x001F_=Å7lX%@ú &gt;8_x000E_%@Xt,!5&amp;@èp_x0003_ñjË#@"^@É0'@_x001E_MÉ="="@k\ÓÐ­#@êë_x0005_rT @ÛñÐÎ²!@M¥JÌc!(@üwi8Z"@^J]_x000F_+#@ÄZW6¸|$@K_x0002__x001A_	t_x0013_'@_x0018_v_x0005_Ô5j'@&lt;­ßWä~(@&amp;_x0001__x001D_ýg%#@]_x0004_õf_x001E_"@=¶¼½¯&amp;@,ê»Íj%@(_x0018_É`±"@BaÓU}O$@ÿ;ÝJ&amp;@|V_x0011_X_x001E_@^\¨éõ0(@º_x0010_Z '@ìºñMý#@e_x0015_ ë{Ð%@ªóhñè¼'@_x0004__x0005_¤¿Si!@Ûí_x001D_¶_x0002_(@Øè¡Rë(@&lt;iýd_x000E__x0016_!@\ØE1&amp;4$@l©Ú,P)@0ã.à_x001E_@°_x000D__x000D_&lt;?%@`Ø¾8AÊ!@ %l_x0013__x0017_$@Ú_x0016_Çøå#@ÌEÅÙ"@¬¬ák5_x001E_@¬G_x0016_ùðó!@ô;_x0008_,6'@®]_x0007_±_x0001__x0013_&amp;@¢@·Ï_x0017__x0007__x001B_@7_x0002_BÀf^"@&amp;ßÓ;ï¦ @I_x0003_ÌÓ¶_x0018_"@W#E¦_x0011__x001E_@ÔYeb_x0005_!@ð¦uÉXb)@zEÔïe @´W5yñ&amp;@ o o¹%@/&gt;òoð_x001B_@_x0010_Ü,_íb @Á_x001A__x0001_¼$@~#³&lt;_x001B_ï&amp;@í6ÒþKÿ%@;_x0003_D/_x0003__x0004_ð#@³cqAC&amp;@È°Z_x001E_B$@Äæ_x001C_Rf)@*¡=_x0001_ä®)@ Bjñ4 @^¿½q_x0012_¥ @â&lt;G_x0012__x0017_$@ú_x0005_Á_x0003_¬S_x0019_@_x0010_¸i)@R8+Ù ¢(@+#ùÎñ_x0017_&amp;@p××æC @d%aÁ @_x0006_6»_x0010_v!@¶¼E_x000F_øú$@ö_x0005_E¦OÕ*@JøuxØÕ"@a_x0015__x000F__x0002__x001F_@_x001A__x0012_ºoä_x0014__x001F_@ý&lt;	àI?!@»Â"]Í!@An,OÊ*@ñ_x0015_~a?)&amp;@¦Ë3§&amp;@³p-x(@¨MÜ&amp;@xá_x000F_úäÜ'@C_x0001_£mNq*@.¾_x001A_)@d!É&lt;D#@Ê_x0012_ÆX_x001D__x001F_$@_x0002__x0003_ 2_x001F__x000E_7|!@ª)_x0003_übÙ_x001A_@ð{V_x0014_Ý«*@¾v¶Ü_x0006_Z$@`¶»Ì_x001F_Ý#@µMÞ_x000E_tB(@_x000C_M¥¤0ª(@z¦]jy!@©!i4á'@|¤ÉN^(@~´K_x0019_$@)¶:iÍe%@L_x001F_òZ_x0002_S(@ëÁ¹X_x001A_u"@_x0011_Ë»O{!@6ÿæá·G(@Þí_x0006_sa_x0004_'@_x0017_ÞÛ¹(@Ì_x0012_Î;;$@ÂC2	_x0010_Î%@ý«_x000B_º ë)@¾ºñ8TM%@Î°Û&gt;çë_x001F_@ÖÒ	A_x001C_Ü&amp;@úröõóÎ!@Ü¡ÑÀ*@Òß&amp;t2«%@yõç_x0001_'@uï_x0019_Q?Å$@"!y?'@rv(ê[³"@áð`__x0001__x0002_é²_x001A_@'²pJ)@´å¢Ò_x0016_'@xú¡}£ö(@¬1g¶¼#@D_x0003_-«_x0001_'@¶ÁÕ_x0019_&gt;_x0006_'@ª_x0013__x001A_&gt;Á)@¸©_x0003_#Y!@ ²¢#áá%@2	_x001E__x001A_*@Ü^½ÿ'@ï_x0012_ò_x0005__x0002_&amp;@Æõ³Ïã&amp;@¸6N;ãh%@¬HTV_x0011_$@_x001E_xLY&amp;@fï®®a+@lanÖç¼&amp;@ð_x0016_n·ä%@§2b$z,@ßé¤þ×ê%@)üòÊ_x0019_j&amp;@,î_x0012_nÍ_x0004_%@P_x0012_RÄ$@6÷_x000E_Û®{$@G_x001B__x001F_µ_x0010_0%@OA_x001F_wDí(@~l7" !@W8òX)@tu°8BD'@W(	Ôáá*@_x0001__x0002_ò_x0011_ää¢5&amp;@ùdÐ_x0017_U{)@A_x0013_nÂt(@Å&lt;%«¹*@_x0019_Û×|gn!@Ï«Ò&lt;_x0010_'@º"ÚA ¯%@):Ñ£6!'@ïZ=Ö¨M!@xÌ_x0003_	ôß(@_x0008_êåM¥Û$@âÞÓ_x0005_®!@R§Q%@«hõÊCÉ&amp;@Í0&lt;aÐ5#@ëMe2ï_x0018_%@_x001C__x001F_ø3_x000F_[#@è_x001F_gkµ!@âé?Á"@ðl½ZÏ_x0013_(@_x001D_=F³%!@@ÒõXï@#@þ`Û½QV"@nô,@_x000F_A @|_x0017_£c#@¥_x000D__x0017__x0015_mc%@#_x0012__x000D__x0012_Y_x001B_@4Ì©&gt;_x000C_&amp;@DwÏ'@ÎÐÎ| %@ï«sûµö"@J¢¦_x0001__x0003__x001E_P(@xü÷±%@é]8²A'@$_x000E_vôaÙ&amp;@ôéÄ!¸(@y_x0018__x000B_Xø!@&amp;ûB&lt;]Á_x0019_@_x000E_·v:&lt;_x0012_+@3_x0017_É~~Ç_x001E_@_x000C_J§»c_x001F_@æ{5Ü"@8é!aõ'@,?ps$_x000C_$@*­ms+@äòðW«H(@0cìMg_x001F_@b/6Ô&lt;#@Ø@l]4Å&amp;@q¿ .+ ,@Ê_x0018_²Q*@ÚY Hh"@Ls°@Ú)@¼_x001D_Ù¯k(@°ÆðvÊ(@2hl§(@ÄØT|\Î"@â¹Q{Ë®'@"_x001E__x0015__x0004_Äh$@_x000C_ Jéø)@´´_x0014__x001B_O"@_x0002__x0004_?%ï7#@__x0019_Ë»ÈR+@_x0003__x0006_Î_x0010_QK_x0001_!@Q!°k#'"@_x0006_aB_x0014_Ï" @Úz_x0003_7!#@Î_x0003__x0004_r©9!@_x0003_÷=2.$@VF%@"Õ}]_x0010_÷_x001F_@b@'òãd(@þ_x0015_ÐÅ_x000C_¾+@bÜ1mÏ¤$@&amp;¤÷å[¤)@õúCë1$@Q_x000C_*SñÁ!@_x0002_X_x001A_'ùä&amp;@àJ»'@_x0019__x0005_`å$@i§øÝ_x0006_,@ð*_x001E__x001D_« @g©b´ö @H¢ëôY(@Æ§=Ôg(@ìô4yÙ!@Î_x0012__x001C_}_x000F_ *@t£ælNp+@¬_x000C_z_x000E_;_x001A_&amp;@Ä7_Ø_x0014_¨,@ç3ò´_Å)@ü÷ø úÚ%@_Æ²F*Í$@NÇÃàøÀ!@¸LÜ_x0001__x0002_*@_x001D_rà¶N?%@_x000C_Á_x0014_+*à&amp;@zÄÖl(@°ÍËÑ_x0004_"@A×Ïª&gt;æ_x001F_@«û_x0002_gò¨+@4M&amp;_x001F_l%@¡ù|1æx#@#Ó¹,R'@|­L_x0015_1	"@Fü_x0008_ã¹a$@Ño,J©y,@*_x0018_þûý:'@_x000E_Ô))¢¤"@nXP0Å#@%×ÅÍ¶þ!@ÿÕµ©l @4òÐ5wñ$@n«&gt;_x0015_q_x001A_@'£iÖÊ."@ÉCÝÍ$_x001F_@~ûTI'@ØØ_x0011_ËºÇ+@ÎeM_x001F_Z_x001F_@._x000D_H)_x001E_(_x001F_@ô.¡!£ý+@DHuÃë)@~_x0003_j+ª @Bøè_x0013__x0013_Ù'@³vÂ#'@¬|§É_x0003_Ü$@_x0002__x0003_GÔè3Þ¥!@Û#ç6'@¬È Ð_x0001_$@÷T)xì¶"@h«_x0011_ó- @QºH `*@_x0006_1¬¦_x001F__x001B_@Î~ñ,~R)@êZ_x0018_2mo!@¢¨·J´_x0004_ @e_x001F_ýÏv&amp;@_x0002_«D_x0004_º_x001F_!@ÕPâ·_x0014_%@¦Tôz3)@Ö1óL @ý_x001B_¥íÇÔ&amp;@jÂNÒf,@_x001A_H_x001A_Ìp=$@ÍðúÝ_x0003_è"@5__x0006_Ò$&amp;@lé_x0014_!n$@£G0_x0006__x001C__x0011_)@l5_x001F_ý_x000E_ý%@_x0008_óÏW½(@8sÙ!@=é'a_x001D_*@ÆófL_x0007_$@_x0008_°'@½Éi¤LS"@·_x001C_vk«"@SDma_x001F_ì-@×_x000D_¾'_x0004__x0005_aK%@j_x0008_Ap+@6^@_x0015_ :*@×ØB!H&amp;@\©pn ­(@2,aøEt#@f_x0002_ ¹² @Ó5²h\ä#@J¹íÙG%@LÏ_x001F__x0004_t%@_x0006_@K -@Þê%{;(@à _x000B_§ó$@"-_x0015_ÉKÒ'@D_x0008__x001C_Á¢$@s!uVÊI*@,èZbw%@c}È°_x001F_&amp;@_x0006_¬?éB¥%@(Iâ_x0002__x0003_­$@Ä~V_x000C_×#@.vEg&lt;L&amp;@Sys_x000C_}"@:2³_x0001_A÷%@d&amp;D³_x0002_O%@fÿÒf_x0010_&amp;@R³¢Z¸B$@`_x001D_b#@÷5_x0012_b,@]Üèdd_x001B_@ô±Ww_x000D_&amp;@dåÎ¸%@_x0001__x0004_v¯isO*@á©6]\,@B_x001F__x001D_LPÚ_x001F_@ ÔÕº%_x0002_'@Ä_x001F_ì£_x0012_?_x001F_@Ü¶S³T!@¼k§{¼³+@4	_x001A_¡2_x001B_@þ!Ûr_x0015_ª_x001B_@Ü¾¶ÍVP#@QiO"#p'@BG_x0018_{å«'@ÌÔQ4&amp;@¶`R_x001A_^ @ósÕÅ}ú#@vº5zÉ_x000E_ @T_x001F_íeº¾'@õ8£tªA&amp;@PÎÎ_x001C_²6$@ý~¾Á+,@¶¥_x0014__x0003_C!@Ø_x0016_Ñú_x0011_*@î&lt;E¿('@¦Owôt³'@ã_x0012_3YÈó%@tyÕÁ)@`ì°_x0017_ã) @`\¬Ñ+@w _x0014_ö_x0019_@_x000F_ô7÷@]!@_x0008__x0011_ç_x0019_*(@»"{?_x0001__x0002_ @*@rÆÛ4r"@DS³j_x000F_(@ö_x0018_ÃE*k+@5°û4+@é_x001D_!(ØC!@Ì½OÒÞ"@_x0008_^J_x001C_Eý"@V_x0019_¹è§º)@ÙVW%@R_x001D_¤ì¢k(@l_x0013__x0004_î]ç(@._x0012__x000C_åZ @Z|cÁ".!@"£Ã_x000C_CX$@BÎ«joä"@Å¦_x001E_D+@Æ`}Ãa(@¢V¡=u#@_x0014_ìé¥D "@Êý©NV"_x001E_@îñnm&amp;@Ú?Lûy%@_x0013_Á¢_x0015_¥K_x001F_@KËÊ_x0015_ã#@Åº#¢_x0018_#@4·}2y%@$_x0006__x000B__x0016_ô"@ð1_x0016_ß_x0017_Î&amp;@Eã/Mz @Zæ,¬Æ%@BKC_x0002_ÞÍ#@_x0001__x0005_Í_x0010_¦*5©#@¾Æ+_x0002_Xb_x001D_@à½t_x0002_Æ|_x001E_@:Z(_x0005_ä_x001C_@_x0019_N({K½,@_x0002_×Ô _x001B_¡'@da8U_x000D_$@2&gt;_x0013_#@ecÞí_x001C_·'@´wÓeÜ)@¾¬grËÊ&amp;@u4_x000D_§}#@)+f¯_x0012_'@&amp;g_x001F_¯æ'@ð%¼J_x000E_*$@_x000B_îaÐ+!@ï´ßH¥õ#@l_x0018_7ùö¿%@.«¶f#@¬]mo_x000C__x000C_)@8¨£K)@§I_x0003_¼"@ØúÀ©o{(@"Hd¾%@LÅâ_x0017_,&amp;%@j_x0004_·vE*@â&amp;aV'@_x0010__x000D_LÖDx_x001F_@_x0006__x0002_÷_x0013_÷'@¾þ&lt;X&amp;)@ÞpXÑw @_x0002_´&amp;_x0018__x0005__x0007_K_x001E_&amp;@_x0010_¨¤3!@­_)Vò%@4I()@_x0018__x001A__x0001_ü_x001B_@3WÆ½T#@Ä_x0006_åå¥#@;&gt;êÇÌ&lt; @¹9C*ß%@jç_x0011_!@÷¨Ëb-@0Ð«4þë&amp;@Ö+R/&amp;@ê_x0011_î(_x0014_"@0n\º%@_x001E__x000F_'n_x0007__x001E_@l_x0019__x000C__x000F_7,-@ñyNqb&amp;@Üñîgîø(@­bÅFç @_x000C_Äc&amp;$@zâ_x0007_þ_x0004_&amp;@õ`Ý_x0002_#@_x0015_U×pï®%@ùEúïÖ!@}%_x0014__x0019_(@ÆÏ62~"@å19ï+%@²52_5'@pádWM+@_x0003_ðGÁ#Î)@p_x0004_§_x0004__x0014__x0012_)@_x0002__x0004_n_x0017_ß=_x001C_$@oÕh_x0003_Åµ%@ï(w»_x001F__x0018_-@´ ë_x0018_°_x001C_@_x001E_¬NÈõ§'@ìÈ¿ê°&amp;@+V¦G;#@Öa_x0004_@8"@_x000D_$ñÆÉ~*@º²_x0011_u_x0002_q$@WÃDô_x0016__x001A_@.³Oµ_x0015_»"@2T¹ßv_x001C_'@R_x0008__x0001_È¡$@Æ- '(&amp;@&amp;0¹_x001B_ôu'@µW_x000C_$$@i½N%&amp;@4«¹ª3¢(@D¾ÈÍeÝ"@peïÉz&amp;@çfÜcV#@{_x0010__x0004__x0018__x000E__x000D_'@±Q*_x0016_ @&gt;£zËá_x000E_$@a°`«íê'@S&gt;ã_x001D_·$@øXP¯þê$@[~_x0011_m6$@r5ñÂÃ&amp;@útø|;&amp;@_x0001_9Æ_x0001__x0003_[ @_x0001_ãNÊÍy+@6×vi¨=%@ ýýþö&amp;@jj]Wú%@B/e¯_x0015_ø#@¨´]8J"@£Þ_÷'@6°óÝÅ!@;._x0002__x000B__x000F__x0014_,@_x0005_¿Ì?I*_x001C_@ÏÐ _x0006_ @0_x0004_/ïY4(@¼J_x0016_\)@Ý_x0014_'û*@³°,_x0002__x0008_)@Àö+ðLÏ'@·0Õ{s)@vIHèÍØ%@.CÇ:_x0001_$@d_x000E_Iàb:+@d{E_x0003__%@_x0003_5ÕA4µ#@"&gt;uÁ£!@þTóç_x001D_H$@_x000E_¾Ïk\K&amp;@ÏDÆ_x001C_7y$@l_x0004__x0008_Â_x001E_@ÔµA_x0017_ù%@'!¯'Å"@3/à_x001C_Ù#@Ê_x000D_½RV(@_x0002__x0003__x0015_ã+|å$@ìAïQ8&amp;@ÆJcFË%@)ø{]íK(@;&gt;%ß~(@úáAH·_x001F_@È®!Ùø*@ËI_x001F_ í_x001D_@_x0005_÷Ú,&lt;(@í_x0001_gï&amp;@ÍÄJþº!@­_x0019_é_x0011_]@)@?ÔàéÅ @QÐ_x0019_Õë!@oÖ-¦_x000B_*@lÃ_x001F_ð%@oÿ(*`&amp;@ú¢è»ãÒ$@¢7_x001C_(@{8§~_x001B_@R5ÛµG_x001C_&amp;@_x0010_Ä_x0006_ú?&amp;@~t_x0003_¸8_x0005_%@_x0007_ìþ£¡Î @È»íÉ³F&amp;@|_x0012_àwr(@6(×g¥R!@T5jæ^ð"@*_x001D_Ópó @ íwñvH,@à±Dp'@N=@_x0002__x0004_Ù¥&amp;@ï[_x000C_#Ì!$@Fµj¨zý_x001C_@^QÑ7ë_x000F_%@Â5¤_x0001_-#@±lqß!@~?Ó#÷$@_x0003_ÉÐc_x001F_²(@_x001A_ÁgR±)@\TlQ±_x000F_"@H _x0002_B¾_x001C_@Õ_x0014_»tñ+@_x001A_õq_x0004_Kè&amp;@èËûÕ_x0015_[&amp;@¢Òy$g&amp;@ÄÅuÏ²_x001D_@º_x000C_ìÓrÊ"@ÞB_x000E_í_x0018_Ä*@_x000C_6_x0006_Ï°[_x001E_@Ë­öxm @àï0Tè+@Ádd6Á9)@_x001F_X¿Ó(þ @?à_x0013_xnê"@_x0016_ß´#&amp;@¾Õð)û(@pÏ_x0016_=ðô!@ÉÍ3.Í%@SðSA=î"@¢ÑF¯='@äu,_x0005_²Ð#@1_x0013_ÿKb*@_x0002__x0003__x0002_ÚÙAÔ%@oW_x0004_Û¤û @:©¶l¦ &amp;@_x0006__x000C_Åüö_x0011_#@$â¶`'@_x000E_¹Å3à"@.×©"ä&amp;@!1»=ý#@18(H°B%@¶2Kô*@áWþ_x0002_*@{uAµ²$@®_x000E_îbîû)@_x000E_»D_x0001__x0015_$@µYUÈ_x0019_!@±áª_x0001_WÈ @ 4_x000E_®&amp;@_x0019_GhlO_x001F_@_x001C_NI»ü_x001D_@_x0005_äY­! @@}^ÖÇ×(@¸p¯~_x0007_)@¥ê$Â&lt;[*@fØ[[_x0001__x0001_)@ÖêÕA_x0015_&amp;@]¼_x0017_É@_x001C_@¦ëæ¨­Û(@È0t/¡"@Ø¸	ãÃ%@¾ãGZ«$@zøu3$@`Vái_x0001__x0002_ªn"@&lt;ñ±pS"@|öïÂá%@Ìó!_x0014_Õ*'@Ì_x0007_&lt;õÎ$"@¼5_x000F_Ï$@	Eý#ÜÒ&amp;@FgJK»)@¤®ÙÒ¬G$@h_x0001__x0017_¬_x001D_)@^_x000F_Ô½j$@Sc9U6&amp;@BvIY"(@Æf_x000C_åc$@èû(â¢*@+ý_x0004_%è)@¸+ýb]$@Õ+îc_x001A_@eä¦f"@ËïzSa!@yÕ__x0005_¼_x0015_*@_x000F__x0010_m!\_x001C_@¨áb°X_x0007_(@_x0006_Ó_x0010_TÇ"@dvsÌ¥'@\¼_x0013_É÷û"@vô7!)@Åô±{R·_x001E_@Æñ_x0006_ZT$@Bõ°OØ$@ë_x000B_Äo%@_x000E_Ð7R$@_x0006__x0008_{û_x0007_F¾å!@ß¥î:_x0008_#@àÖ._x001D_Ô_x001D_@þÞÝ%@ñ/_x000B_'_x0004_O_x001D_@q.Íy·_%@8IöZÌ'@Âv-úH±$@ð@¢î_x001B_+@ßi^bd'@¼Þv_x0015_·%@(µ_x0017_Ò_x0019_a)@úªúÜ_x001D_#@Óé_x0005_ëþ]$@j&lt;&gt;¦I_'@_x001A_`±â(@SÂµÏä,@_x0005__x0018__x0012_Ñ_x0004_$@N51­U)@¢û¼Uí_x0001_&amp;@þ±ÄJã,@_x001A_Tªe_x001C_(@¥&amp;ÁSçx(@n0#cp#@8!~(_x0002_Þ*@ÜûëÄuü'@ÛG!!å)@â_x0003_f C"@_x0006__x0019_².§%@$*_x001C_RQ @WÞ	_x0019_u$@_x000C_ì4(_x0001__x0002_bO&amp;@È_x0019_@úç#@dhÚiE)@§}9ù·¦_x001F_@F3_x0014_ûõr_x001E_@»ÞàÙ1,@Ó?_x000B__x0002_M+@Áw!qr[(@VÖdõ)_x0005_(@F_x0011__x0005__x001B_(@Z_x0010_(&amp;_x000B_&amp;@_x000E_R «_x0006_#@tßPz_x0008_ì!@Mõ_x0006_àºm)@ß_x0019_v&lt;&amp;@lÂ¨¸7,*@&gt;:áÊ'(@à9~×³9%@rº)#$*@^£³	ü¡&amp;@cK½z/)@`ÀðÅ(@°{'P9&amp;@`¶éd_x001B_K$@4)pK;_x0006_*@_x000E_3}Í_x0001_"@f-§¡#@OGëCV9$@[[ùZk'@òzV1Þa'@_x0004_/È?7*@¶ü_x0018_Ë	Ñ)@</t>
  </si>
  <si>
    <t>4649a5d2ed119d42493fde1ef30fca72_x0001__x0002_y_x001D__x0019_!r$@_x000B_#$_x0005_Ç_x001D_@0S­Ý|&amp;@@ù"ÓH!@¯O¼_x001D_@¯ª;_x0002__x001D_ù_x0019_@&amp;*n)µ&amp;@t¿âh8B,@Í_x0010_ÿ=öh#@%í_x0013_§Y+@cÎ5÷_x0008__x000F_+@çf³úé&amp;@N_x0011__x001E_ _x001D_¨$@Ð_x0014_£{%@é_x0014__x0014_"~_x0005_)@|²ß~bm_x001C_@@ª§_x0005_+@6ñ²btÉ_x001B_@µKÑ_x001F_2ô,@5ùÆgxF"@"¹X2"@°_x001F_Ñ_x0002__x001C_©%@Ï²éP$@ßnu¶_x0012__x001D_@wã%@é55¢t'@_x0019_Ô_x0006_n_x0001_#@´§,Î¤À&amp;@ÊLn^{¨#@¡08F)+@N_x001A__x000C_?(@ÛÍ_x0006__x0005__x0007_F_x001E_@WÚÞÔ}_x000E_#@ª%Ô§Á(@ò_x0001_B­k%@/Å{©*@_x0011_ºTV¬T*@Ð_x000F_»ú&amp;@¬~¶°_x001A__x001C_@_x0006_!±Ë_x0003_"@jR-à½ç'@¨ó,*Ó%_x001F_@Pó_x000F_BF_x0016_(@_x0018_Äh] _x001D_@û£Nª«&amp;@_x0010_sÎwµ;"@_x0012__x0019_ÃZî)@Á«èÒQ'@trùéM­"@«Ô_x0002_óÈ#@Ó´L-ï#@q_x001B__x000B_5¸U&amp;@K_x0008_Ë$@Þ½¡W_x0006_ó)@\¦éÙ%$@º%Ú_x0001_JH'@¿Ú¦y"_x0010_*@î¦zÊ!!@N_x001F_íå_x001F_½$@_x0004_ayöU&amp;@_x0012_°o)÷Ñ @R¤R T%@Añ8J_x0001_ê @_x0003__x0007_h_x0018_vH@+@Ò%cóp%@ÝQª$E]&amp;@ÙK¡È7ÿ*@\À×_x0002_ç%@fÇBÁ9ô&amp;@¡ÀÕ· ¿&amp;@lÃt_x0013_'v*@Y¼¿s7#@ÃCXr"@Á_x001E_é¥b&amp;@f­isÒ"@ù=~G(ã!@UÆ_x000C_£)@~_x0008_@_x0004_0#@¹qéÑ*@_x0006_\ß	`Z'@+_x000D_ú²_x0010_q&amp;@Å_x0005_2Ú}'@m43&gt;M#@VÃeCÊ%@¾Ú_x0017__x0012__x001E_¾ @úÓ×±_x001B_ß @µ{Ë"@¥D·Õ$@x^ïÊ+'@Gkedß_x0007_'@4Þ±­Àé%@X_x0001_5þ_x001E_@;_x000C_ì_x001C_%@Z¡Ú_x000E_(á$@ùe_x000C_ß_x0003__x0004_Æ)@Ì_x0003_Ü¿4 $@rU_x0017_~%@óIZ&amp;_x001B_'@òîJ_x000B_Àl#@X_x0004_/ìkè$@_x001E_×p_x000C_¶_x0006_,@y*í!@³XÉ-)@_x000B_þEì_x001E_n @Ñ®o»òÿ$@¿ë_x0005__x001C_*%@z0Z_x0002_&amp;@+Ä2*@0__x000E_{%@À§]¬¦o&amp;@÷èÏúð(@Ä½*_x0008_Ï(@m¨KÒÉQ&amp;@®_x001D__x000F_?#@Ô/nvWz'@í´ôà_x0018_0_x001D_@®Zsý?Ø @xÅ³_x0017__x0016__x0019_@æÇ5&gt;é_x0014_)@ê"QÇ_x001A_@Ç_x0001__x0013_Ì_x001E_+@NY¶_x0012_É$@_x000F_R&amp;Q_x001D_@~MM5³V,@Ür¤¹_x0001_%@®¡ÑÍ1'@_x0001__x0002_éh±#ëí$@ø_x001E_1_x0007_ùÌ_x001F_@ñ_x0017_ò_x001F_'@Øï_x0016_×_x0004_$+@Cêè¹U_x0018_@Ü_x000C_O@'@T¢_x001C_OÏ_x001B_@Øæôà%@jZõd=_x000D_(@¥\­[ßà$@Á¿Kp=_x001D_@_x0018_0_x001B_^#@ÈQß¢¸°'@¶öï â @Öh_x0007_CÂÔ)@ÚÆ_x0006_ô¹&amp;@V­M_x0017_ò´*@R4cÐ¶ @ÿ3P_x0012_%@¡_x001D_\_x0017_#@´ø«#%@ÐÚ­ØF&amp;@(u©ïà#@a" m	%@_x001E_«7Èd#@G¦_x001D__x0010_eÐ_x001E_@µ³_x001B_m(@_x0004_vïJ_x000C_(@¿_x0019_2Æx&amp;@'$p×ø$@èg_x0018_j_v"@¤+D_x001E__x0001__x0003_!_x001E__x001C_@_x001B_jÓ#%@X_x0016_:ò_x0006__x001E_@0sl¬î$@8rþâ_x001A_#@\Ë-_x0011_v%@OZhçÕ_x001C_@Kö|ïà!@_x0010_±B\%@jl_x000B_KP'@ö~Ô,@ækè­c @lË_x000E__x001D_u&amp;@g^õúë#@èq_x0005_?Õ'@,)_x001A_;²Y'@T]U!¨°+@êÃâ_À$@ãN³T_x001E_$@_x0006_É_x000F__x0005__Ö'@_x000B_×VÛÀ_x001F_@4yÝ)[_x000B_%@Ò)½_x001C_ª"@Æ¼»õ4!@G_x0002__x001E_Q_x0007_&amp;@B¬Û_x0017_É'@2($n;Â'@WÕú$ï*@(_x0011_Ec"v)@_x0014_ü»âe²_x001F_@,"iÔâ'@_x0018_¶ØH_x0003_*@_x0001__x0006_:_x001A__x0018_Ó¸$@|_x0012_îH²#@Ú7_x0017_O_x000D_Å"@z¥:fP+@}_x0012_â½Î_x0008_-@:&lt;iu·&amp;@_x0004_%óÏ(@Ñ_x0012_ü}±#@Ð#&amp;ÁÅy)@/M¦=d"@ûÓ:£_x001D_@IT)(_x0019_ @iÔQ_x0010_½#@TÝ_x0003__x0005_M'@;Ö&gt;µxÅ'@*ä5Ó22&amp;@HßèØõï#@ÉYÊÎói*@´Ðåá¤#@ò|ìØ`$@\¸_®_x001B_0&amp;@fÈ{ó_x0015_7%@V_x0012_m	ÂM-@¦_x0008_ñ_x0018_î @tB°V©¸'@_x0012_ÙÍÀ%@tÇø¸_x0005_é#@é_x0007_Ú¸$@"î²=é_x0002_(@_x0012_ëõ`åÓ!@¾&amp;¹zB+@ÖÄØ_x0001__x0004_Ê{_x001D_@Ø¼e*Cç'@¦)	_¾Ó#@yò_x0017_M%%@&gt;f:_x000F_¬)@Âî:bq)@Ñ_x000F_XÞ,&amp;@&gt;¥g¢ý&amp;@ï+_x0011_Â_x000D_Ý+@Å¢Ë_x000B_!%@2nÄm_x0005_¡_x001E_@ñÍeI_x001A_%@_x0018__x001D_´\¾(@d_x0012_r©àô#@`_x0011_S~û"@®DÕ´%@Ï_x0019__x000C_Õ%@_x000C_=Íà(@z3§@h$@ÍO×Fü%@Ô2Ùæ]%$@_x0003_"bu_x0002_Ú$@¿ÎÚ_x0006_Ù,_x001D_@_x0010_n_x0010_ÙÚ¡_x001E_@wªþM÷#@Níú¸_x001A_!@ÍÂ_x000D_ÂÜ_x0015_#@.6_x000C_8(@_x000F_ÑÃòOË)@ ½èòK(@_x0019_¸-¬ë'@´z_x0007_QDQ)@_x0001__x0004_&lt;ôós_x000B_"@ÂÑî¸É&lt;%@¦É.O_x0017_#@½*¸ÔæË_x0019_@ì´Åý»#@¢Zö#@Køtã$@_x0010__x0003_._)@_x0002_JÌ)9%@ø.®ê_x001E_(@ñ2G÷%@_x0011_Ð|W_x0007_É(@Ã_x001D_yBÄ#@ _x0017_&amp;Õ_x001E_%@WPlf4)@ÛÓêt\#@_x000C_!üÕM_x001D_@_x0002_ÆÁ4R_x0019__x001F_@¦¤ß1!$@_x0010_t_x0017__x001D_âF%@Ý¢ÞMí_x001C_-@ÆÔaÏ_x001C_@þÓGÙm#%@þ¿´'%(@l_x001C_R3Á"@7»(«B_x0003_"@	â_x0013_Kì£*@* *_x0007_-"@ü_x0015_ÀÁ_x0005_Ò%@¹_x001C_y#@R8ð*d"@Ê»_x0015__x0006__x0007__x0002_ç$@w_x001C__x0018_Ý·U(@_x0010_¿©Ó!@ý	_x0001_=*@KGWR_x0001_S_x001F_@©$ 4'@Fö_x001E_Âè'@(YÑD}%@ûö¥F$6_x001B_@º_x0005_]Ú+&amp;@-K_x001F_îá^$@hªU:é"@²#ä_x001C_%J#@Üúc_x000C_¾¶%@Õª3í¦¼$@_x0019_õÁ#æ_x001B_@_x0016_uwBv7'@_x0016_`Yî±P_x001B_@/_x0003__x0012_Ö&amp;@ì§_x0015_rÖ3+@ÝÞ¢[»%@¾½¿ãJ!@_x0016_8Ù=9¹!@¶_x0001_&amp;@_x000D_s¯Û7#)@ß?ïc]_x0019_*@&gt;ö_x000B_·¤$@*Î£Ä«&amp;@ÞÛ_x0004_ö8$@¸F2ÊZ"@ê_x0004_óXf#@î·Ò½_x0011_Y(@_x0002__x0008_X­îf%@­÷áH_x0005_w#@b_x0010_ÎMUø'@»ËþVä)@:]ÍyúY&amp;@V&amp;¾Ú=*@Ü®Ãü¨(@ÉÎ_x0018_(¾_x0005_!@òIí^&amp;@4K5PÙC"@Ô®_x001C_Mý_x0007_'@É$_x0004__x0006_TÜ_x001B_@_x000C_ÁÞ}B$@f¹i(Ëo"@_x0003_âoK_x0008_%@¢_x0018_Ø|ñ @Ú%÷Z±p(@cÌÊA^ý_x001A_@ÂX`_x0004__(@ø_x0018_ÌãU()@VÇ¡lD_x001F_@	_x001F_|_x000F_"@`0_x0003_S¢ì%@Ñ$©JG$@_x0006_9:Ç_x0016_ë$@;%«¥ñ)@Zlñ®B!&amp;@_x0019_æmß$@Xù6«#"@¼_x0007_äÞbD)@._x000D_ÏB_x0003__x000F_'@6üf_x0001__x0002__x0005_RÃ%@¤_x0017__ÄA&amp;@6_x001A_·íDL,@_x0003_LÂ_x0006_Ù$#@r_x0003_úÍ$@	ì?xg_x0001_ @e-Ô_x0012_¸'@_x0010_2ÃÐs"@n81_x0011_ß#@_x001E_ÑÝ_x0010_ø+@6_x0007_:Lë_x001D__x001B_@_x0011_÷&lt;&lt;áÕ @þÅoO%@¨Ï/ïø "@¨{r	Í(@R^òL @fG©_x0015_)Ì*@Tï4¤(@)A0^%@_x000D_î&amp;°·&amp;@Ø_x001E_U¡¡&amp;@&amp;½:Ñ%À @&lt;_cî¥V)@Q;â&gt;&amp;@dÇ°_x0010_Lý&amp;@¥_x0003_ï_x001D__x0011_-@_x001E_µ|Ðµ_x0008_,@ø,_x0004_:&amp;@üó_x000C_¹µ @J&amp;urm"@+òW¯+@ìçAvC+@_x0001__x0002_qí¥_x0011_S#@Ëæì_x000C_ D'@ì_x0003_LÛÃ&amp;@¨_x0016_1 C*@_x001B_ûâ$û(@ªyQ1&lt;_x0005_)@QiÝþ_x0016_"@Ó±^ðt+@ÔÆ6ÿA_x001D_@þ{Ì _"@$h}¹_x001C_@¡Þ_x0018_ïê(@Ts_x000E__x001A__x001D_@±Në-Q#@Jw#_x0001_)@8á½?¬-@2îYdÕG)@_x0002_ºÏ»_x001A_@²ýÏX%@W]&gt;®_x0006_(@Ó_x001B_¬Þ,**@ _x0004_yÅ{(@¸&amp;Ù\)@eÕúª¢'@_x0017_Å_x001E_¦¥%@s&lt;)@""{+á¯#@T_x001F_öý'@ ß©CnÅ"@V_x000C_$%£#@8¢&gt;_x0015__x0006__x001F_@¼_x000B_V_x0001__x0002_;]+@V_x0015_çã%@?q6C"@Èú_x001C__x0011__x0015_#@_x0019_àªµ5"@ÞÚéä_x0008_g)@vp¯fZm)@_x0008_æP_x000F_#Õ)@ï5(@g÷ ôIf%@\Òò_x0010_/¹&amp;@U0¾¯5_x001C_@_x0004_.¶_x0016_Ä$@N_x000E_×_x0014_,Ý'@Ù_x000B_ï	±$@_x0012_Î&amp;.õZ'@Þû± a'"@¸_x0010_FUã @·,/²_x000E_æ+@JÎM:$@6_x0008_Ù"7¸#@Ò~_x001A_ÞÞæ#@%¨s«j¤!@Lm'Y¥!@_x0007_æ;;í'@´êTõ¼"@ g*¶7(@Ó_x0011_B9S'@@ Op©*@É¼¾ÿ @&lt;íLC3,@Ä ¤2Å%@_x0001__x0002_o¥Êß.&amp;@¾D8@¼&amp;%@Oc']_x0011_W*@|_x0019_òM'@p_x0013_'^â4$@{®%¾)@_x0016__x0013_°r$@ã§w_x0011_P$@/¯n_x001A_(@´"_x0017_²·"@X6_x0016_¥I&amp;@¾Ô_x000E_}Î&amp;@SiÆ#Ýl#@|µÚù¢­!@n³|Å	0%@ætìF¤ @ _x001D_·÷ @¾pg_x000C_é)@S/"÷´\'@èbRú6*@â-jS÷Å @	ahqaº*@^ö_x0007__x000C_¨!@8Á_x001A_E{3#@NâËU´"@Øñ5_x001D__x001B_t!@ö%.o&amp;@zÿáqæ%@ö_x0006_F_x0016_Ù_x0012_"@¨ê[æ_x001A_@_x0002_bÑ%o%@pÛcD_x0003__x0004_i"@L_x0018_è¤dJ(@.ÏúÝ#-$@æ_x001D_RþÌ¡)@ûî$£_x001C_$@vï!×_x001B_Þ)@X!R_x0004_ @t:¢æãÍ"@L÷/¹b%@Öl_x0003_£y.#@Ò._x0002_/?!@sI_x000F_Ï7&amp;@+±AO*@Sv¢Ò~$@Êx·_x001D_Ù_x000D_%@ôzêæj!@D¦»Fò&amp;@®»nï¯q&amp;@9_x0002_QMX#@~¼	àâ±%@Há×"._x0001_,@Dâ¥l_x0019_{'@øÛ	8 @xL_x000E_Ð#@_x000F_ä_×Ã,&amp;@ÙûY§_x0019_@_x001C_í£íÞN @_x0002_4Ù½b*@hÎo_x001C_Ï!@íî_x0006_ïäï'@º-H)*%@c_x0014__x000E_I¨¼ @_x0001__x0002_~Pôä`'@¶U·³L"@.§Õ£ò_x001F_@Sa86¾#@:\ýo,"@_x0016_k(q	¿'@2ålBËÆ%@ÀRPoñm @üp_x0008__x0005__x001E_"@lªSP\`_x001D_@²;z"Gî!@_x0004_x!A_x0010_ @p^ß	2n_x001F_@}Ê°±Q$@_x0008_ªhîS_x001F_@H20Z,@÷ÃÀÞl_x0016_&amp;@"Ô!¨_x0007__x0019_&amp;@æhBÛ½'@Ø_x0011_´yÓ(@g7Q _x001B_!@Æâý_x0006_óH#@UíóÝ;#@_x000D_¢jý#@´é_x0013_4!@¤(V§«}%@¼mgÔ[_x001B_%@ÇT·Ó'@¨å&amp;#_x0001_^*@rgwCMz%@SÐò»"@5ÕFú_x0002__x0003_ÜC*@ ñ¬ýc®#@~_x001B_u_x0019_û¹$@_x000C_~!5þ*%@Fù¨1'@8+M5«#@s°(8bd'@&lt;|ÄJ¨#@ t=asÉ%@}õtË#@ÄM!_x000B_ÆÄ'@_x0013_.½_x0002_%@¦_x001A_wÕ_x0010_'@$(Ö_x0001_õn!@ì7_x0019_ÌÛ÷(@ÎF_x0013_d'@±_x000B_çHc_x000F_ @úÕ.ð_x001B_&amp;@¤pÿ`X"@Jx»8_x0004_#@R¡ü_x0013_"@°g}Æ°%@ÂÔ_x0006_×{'@i¤!¿v_x001B_@õå]ùó%@ÞOi£_x0008_ç(@Àêqê¼+@@ØÓX8¤,@3sj1Â_x001A_@GT£x¬)@6_x0019_EóÙg*@AYBjs+-@_x0001__x0003_"&lt;&amp;I+}(@DGò_x0004_©_x001D_@ß_x001B_&amp;@9Ú_x000D_íáã#@Ì~×{/3(@ KOµ'@&lt;özm&amp;@ÍºLäM!@_x000B_ÒJfý!@d_x0017__x0017_t{_x0002_+@3ÿ._x0014_u³ @¨_x0008_eUV$@Ó_x001F_Â;øÊ#@&lt;í_x001F_ÖÝ&amp;@ï;_x0002__x000B_à+@t&gt;&gt;XO_x001A_@¨_x0010__x000B_hÄ{#@¼Ò_x001D__x0019_ðÖ_x001F_@¡tá_x0001_F"'@_x0006_:¯e_x001C_@8_x001D_£¢´z!@©_x0011_ß,@#µ_x0003_Rÿ#@z_x0018_®c)@X,Ú"&amp;@`íkÀµ%@Æ_x000E_GiÃ(@5Áï'@|;dö_x0003_)@Á_x0005_í_x0019_~!@Ó_x0012_E_x0011_þ_x0008_"@&amp;~ÿÀ_x0005__x0007__x000E_0$@ó,g_x0018_²_x001D_@_x0018_ùü_x0012_ÌD!@l´y:d¿%@þÎ`©Ú @}6ÿ¡á!@x _x0012_Èc_x001E_&amp;@v Üw_x0004_Á&amp;@Ã±_x0008_Ij!@gÕ%J`ú$@Fn$_x001A_"@R_x0014_Ò_x0001_k_x0012_(@Út¦é%@ðï±ògÕ"@L¶_x001C__x0016_#@\BiMÏ$@lÜÏå,_x001A_@÷êû¦_x0004_%@ëä°´Ã,@K|ñ_x0010__x001F_#@0Å_x0014_ã!@Jh_x0015_÷ l_x001E_@ÝT_x0003_*@C'ìã_x000D_(@î_x0006_ÖÖ*@j¿Ç&amp;@Ïbe_x0002_î´#@Ö%Ë_x000F__x000C__x000F_$@"ì×B_x000C_¡_x001F_@4§M©¨_x001C_@æ_x0013_¦_x0005_.E%@Í[9~)@_x0002__x0005_´ÙaÌ_x0004_%@0_x001A_¥â_x001D_@ù^ö_x0001__x001D_@_x0010_âtGª'@Ã%_x0019_ºå_x0007_%@Öz4ä_x001E_+@³²¢Mu&amp;@Ô_x000E_©nW-(@u_x0019_Euù%@@p{k @Â_¸_x0002_2Ç"@$hzlÂ'@×_x000F_]ñ4_x001D_%@þ#Ë_x001F__x0011_õ'@Æü	Î$%@r3@¢¨)$@bI_x000F_p_x001B_&amp;@îY¯Õ%«$@_x000B_ñD2Á4_x001E_@t»ª{?Ñ)@±ÿQíW&amp;@ì£«rõØ&amp;@Ò.ÎÌCE-@¬æ?P$é'@«Ð¶_x0003_-@"_x0015_o÷i'@Lü_x001F_ø©M*@oçª%%_x001D_@&amp;_x0017_e;%@_x0015_ù½Jc_x001E_@þ_x0002_gè=6 @aæwv_x0001__x0004_ßí,@2&lt;w_x001D_@SÜD_x0014_×¤&amp;@_x0016_gìÑJ%@²´ØBñ¨&amp;@m¹m[ê"@(4õ$@¢_x0014_î&amp;@qÀ$Ð:)@;{Ëú'@_x0010_,GpÀ§'@Ú?Ç_x0003_R%@ÊUTK¯Ü"@Ð!d`%&amp;@e¦Q8_x0016_)(@ÎÓ_x0008_z&amp;@_x0014_|Ý¡j%@,d²Ì5}!@\lý	_x0002__x0012_*@Ñ_x0019_b_x001C_óª"@f_x0013_Ï}'_x001E_@¢ßýýE0#@	_x000C_È·~*@Ía~_x0010__x0008_)@&amp;¥_x0019_ÊÉ%@«ó×qF @.?_x0014_';¤'@y2Tý\@_x001C_@¥'_x0015_Oý_x0018_+@NXïJ_x0001__x001C_@I¸Ü"ì"@_x000E_&gt;Ühjä&amp;@_x0002__x0003__x0006_Ó`Yg(@_x0004_HúÏê)@¸[¡(@Êþ¡_x000B_1@%@sLá7{1%@mËo_x0015__x001D_ì*@_x0014_Å_x0016_¾Ò$@_x0005_±¡K @±Ö£µÑ;+@_x0014_°¿_x001B_@;­ô&amp;î#@yÐNµ_&amp;@X_x0003_6ð'],@¥6_x0001_+Od&amp;@°B§B%@ünæêá*@ÍÖ¦Ò$@$é×âÓÌ'@Rb¦nü%@Öç=ð!_x001F_@_x0018__x000E_¯ôï·_x001F_@Ä_x001B_#7" @_x001D_pu_x001A_(¶#@	ØWÁ%@_x000E_ûºÈI_x001E_@Â'ì°Oµ$@ôCxÃ[g&amp;@x_x001D_²¿æv_x001E_@óÌî %@döRàP'@\ÙçÀú_x0011_)@ _x001D___x0002__x0003_j¿_x001E_@(ºâd"C&amp;@rö¿m_x000C_Û%@ó]õ5É&amp;&amp;@_x0012_eïÛõë#@±Èß`G/'@ /_x001C_Z$@&amp;_x001E_J?Íø#@ù®Ê±í$@4_x0005_Þm%(@L.éó½) @N#í_x001D_(j&amp;@_x000E_[Ø©6É$@À_x0011_ÓÎ¿¨+@.keC#+@Ú¥¹1!@_âv,@¤o¯WT$@_Îz¿(@l_x000C_«¸î&amp;@üáÅ°*@Ô¡6-åà#@Ì$WId(@ \y5J_x0001__x001E_@þHu_x0004_¥$@ %¨:ó)'@N¸§_x0019_ÌÈ#@5v`_x001B_¾_x0001_%@ÚXl_x0017_ü$@Îßè7ûA'@NX×®OG_x0019_@&amp;:	ï-ö"@_x0002__x0005_¾&gt;îoYî(@_x0008_¬¨á_x0017__x001C_@X÷$ #@&lt;Ø_x001D_Ò_x0005_¢$@D_»ãA,@`è´_x0004_X# @ÁËä(@îmu·«_x001F_@w_x0003_û#@|1Úu!n%@t`6®b&amp;@Ö0ßð$@È)xÂo_x0005_$@ÄñÇ_x000F_÷(@'­ÿ[E|"@ÃËIµàr&amp;@æ^/®$@Ê_x0019_TÛÖ_x0011_#@_x0001_q¢®0*@ü]3Á#@¢]Ãê¹H'@._x0013_Lñ_x0013__x0005_&amp;@_x000F_+c\ â%@Èvääw'@l_x000C_+Ëm[&amp;@ðIÈ¶3'@úA68\_x0005_(@æÆ1þÆÏ,@dìo·](@n6_x0007_æM%@ÂE_x0007_÷*ó)@|\jµ_x0002__x0007_OB)@_x0006_c|,çW%@,»_¢ðÕ'@5ë®ø&amp;@_x001A_C_x0005_éË'@û¢¦&lt;S%@n_x0002_uì @z_gÝã%@ó_x0010_çø(@[DZ3&amp;@_x000D_^_x001E_93"@Á_x0005_çQ'_x001E_@_x0017_´_x0004_\Y'@_ÓöË#@l»_x0012__x000E_Ç*@Z&amp;h8D¿$@rð+,x @Ê_x0008_@ËWà_x001F_@òg_x000E_/.U(@Æ÷_x000F_Õ @_x0012_Ð×õ_x0013_$@Ç¿Éõf"@PI_x000D_ÁµS"@(Êíâþ_x001E_@×_x001E_!tÊ$@Öy_x0003_ ¾Ø!@&amp;ú*²ï"@lºmG_x000B_*@àM¼7RÒ(@\Íz$@a_x0001_:l$@´_x0011__x0007_ØU_x0001_(@_x0001__x0002_ï}Ëö:e @,ìLÏÁ+@À½_x0005_v_x001E_@)´¯¨¬³&amp;@QÓ_x001F_xa#@¿_x0016_ÜÑ_x0003__x000D_!@}swóÿ$@ñ_=îG"@ê®«sY%@8þÔf,&amp;@_x0007__x001D_qJ&amp;@6_x0014_ýQç'@_x000D_ñ¿TÒ"@¥½_x001C_Õ !@¯U~o=_x001F_@}3pns#@=r¸n_x001A_¸$@ªÚ¡±8!@7Ò1Y"@æý4qyã"@(ì»B_x0016__x0019_@\&lt;ß´Îó+@%Á}\	n(@_x0016__x0006_!ó§Þ!@Äv¸ËXC(@_x001D_ïð|_x0014_&amp;@$ÖÛã)&amp;@µÝ+õ×§(@4_x0001_§_x000E_´_x0014_%@(ýÈhÛ_x0011_&amp;@r_x0011_·t_x0011__x001D_@´_x001A_ü=_x0001__x0003_ý&amp;@øÑ)7#@_x0019_G_x0014_3eÄ!@Î0rY9¨)@l_x000D_@25´$@_x0016_YX»o)@_x0015_ÇÒÈ'@ÎKÅ&gt;5x"@6t§{_x0007_)@&gt;±þüB_x0015_+@GDÏa+@ë®R_x001E_³Ù_x001E_@üLô_x0004_t_x0005_(@zº_x000B_Ì&amp;@_x0008_jXg¯r%@åSb5þ§%@ÈÌwYåt%@BXbé_x000C_&amp;@ªÎjÍ±)@¦_x001F_ª_x001B_à&gt;'@_ì!¢_x0012__x0016_*@ã¤+@_x0005_¯%jj_x0004_&amp;@ÞûØ$ò#@èº®Æª(@L_x0002_uØ°?"@_x0008__x0018_%zâê&amp;@èU÷½Õ,@æoa	*æ!@ü_x000D__x0003__x001B_@Râ_x0006_±_x0017_w)@¢_x000C_-nza%@_x0001__x0002_NØnYÆ(@îõ-±'E+@¢k²ÚN%@9ò'ð**@8b_x0007_Ì¢_x001F_)@¿IÄé+Ï*@_x0014_àm_x0008_e¥%@4W+ü+@ù§÷÷p$@P:ì_x000C_(_x0018_%@6òÆ_x0012_A(@õ¯\þÛ)@&gt;øì¬_x0015_$@Bµ_x000D_ÁÖ%@»_x0004_ÁµK'@®«J©¿_x0005_$@ê_x0014_ïþWf'@_x0002_ IHÍà'@ãÏT_x0019_F&amp;@ö×³ Zë%@zT_x0003_2ë!@©ÒÌÏ @ðGñ(@sÅJ_x0004_ð°&amp;@«ö°¹j¬%@r_x000C_c%@_x0006__x0011_ô_x0004_ø$@Ì±jª¹j_x001A_@Ä¥êÄ)@.[_x0001_$Û&amp;@_x001A_**(BÆ&amp;@+_x0001_Ãk_x0001__x0002_]Q!@â×0Äq#@´¡4Ù+@Zhp@!@~_x000C_BÜ"@g­ÁÑä$@_x001E_1ööJ)@òç=K_x0006__x0018_'@ËtËÿ"@À²&amp;$)@_x0008_Î_x0001_ÆÎ(@C'R+Ô$@þ9_x0005__x0017_(@\S[Ö¢&amp;$@Tºµ"k(@&gt;/úÐÌ2$@åTJÃM$@nK^Ð_x0004_!@Hìrfm'@ïÅ0_x000B_'@2®ëô_x000C_s-@þc)0Ó%@&lt;Ì~ÛÙ(@_x0018_léz&gt;÷!@ðPfï-!@ãÁU¿Ö;(@:_x0001_T~¤_x000E_+@i½¬(@÷Ìß	|_x001F_@f¾PK_x001A__x001C_$@&amp;þ®Hú_x001F_#@²«_x0010_óÖ}&amp;@_x0001__x0003_¨Äõ«_x000D_Þ"@0ï}õ®T&amp;@|+Ók%*@ÁI_x000B_^à±_x001E_@Êw`Øç)@³(©dJ"@l£%_x0017_&lt;t(@_x0018_{i (@þúÃ2¡'@:X&gt;Ä¥@#@Ãìß1F_x000F_"@JSÉÑí+%@ú_x0010_W«c$@_x001D_ÿçØ´(@_x0016_ÑØOt&amp;@¢ªtmù!@¥_x001F_-e`$'@_x000B_Rï¦(x%@_x0002_ô·Y2§)@:ñô#_x000F_&amp;@Î_x001A_&lt;Þ*@Ã±\¼ÁÑ_x001D_@J4O©$@¥d¿aÌ_x0018_@_x0010_ÛùÞè*@H_x000C_Ê£&amp;@º_x0019_2}Åæ"@:ªªÜè¯&amp;@j/Ì$_x001C_@Þ_x001E_/ø&amp;@¨@_x0018_-0&amp;@ýÍ¨_x0001__x0003_¬ç#@74!&amp;åî$@ú7_x0002_c5Ý#@"ÍF_x0011_%@ÀFÜÄj$@_x000D_ÉX|K¶'@ù9²R_x001E_Ì%@CWÀQ|&amp;@»ãEAO#@¾S;_x000F_;Ä*@oÚ_x0016_ZÃ¦"@O%S[Ö#@i_x001F_#§d#@ä_x0018_O_x0010_Qå'@¤ _x0004_Eª¿!@2`õ$äò$@_x001E_B3vs+@	8U²(@@yÝ=_x0007_%@I_x0002_Z_x0004_A_x0006_&amp;@â2p[Ø[%@­Õ¯.Ø"@jwÜD-Ý%@õxU_x0014_(@èiQk*@_x0017_04¦_x0005_÷ @g}/l_x001C_!@:Ò)`R&amp;@(@¯¼/Ï%@&lt;â¼®y(@_x0008_Ê®4K­%@F_x0006_sîq'@_x0003__x0004_²ÈÅ{d'@{`·±'@wT]ut$@Í&gt;½&lt;l%@"ÇpB_x000C_ü"@~MBá'@jÌ_x0016_lò"@U_x000D_?:"@äS_x001B_ä_x000F_!@ÐrX_x000D_ã^_x001F_@\hâÓd_x0001_$@Òÿlþ(@6_x0007__x001F_õ0U'@D(ÏëOC#@Û R*¤$@¾S80ðq_x001C_@ôxÑß5&lt;'@pE[Ì&lt;w%@úª_x001F_éÛ&amp;@_x001F__x0005_4öAË+@ ØvÀa_x0015_ @5_x0001_ûnâ¹!@1îëÓZi#@X_x001B_uáÍE(@_x0006__x0006_µ)@,=%ø.!@ð}2mñ!@T¼çÈ_x0003_N&amp;@Âù¹e#*@@Sú_x000B_¸(@P~1^_x0002_®'@äV{_x0002__x0004_µõ*@Ì×/ÿ?À_x001F_@éù9+Q"@¼_x001F_w5!@yÑ_x000B_Èb#@Ï×¦Dá&amp;@ÐÏù9Æ$@k6JÏè"@¿:áÓ!@Ýy_x001C_VÇ++@=Ò¨WÓ#@EÇ_x0015_/H_x001C_@´_x0001_Ê~_x000D_'@÷´¢¾ö)@âÑ-|´*@ÐL­µ_x0019_)@_x001A_äD¤¦+#@ì2&amp;Ö%@òpIs'@bÏëÊT)#@H{Çt:Ü$@ÃÚÑÈØ$@_x0004__x000F__x0004_Ý!"@²Ë_x0003_ä_x001D_,)@Ï_x0003__x0007_¸³+@_x001F_W*_x0018_¯4%@ð	Áí_x0019_$@&gt;g7å_x0010_)@ZK¨Ó)@_x001F_®_x0015__x0003__x0012_"@Oþå_x001B_Ê_x001F_@uO_x0011_ª @_x0005__x0006_÷/öZX @Ê¢à_x0001_&amp;@ÃÆ4Kêù&amp;@¼V@auO&amp;@_x0011_§k²!@&lt;_x0001_Ø´'@_x000E_5¡t*@\Kßã&amp;@:_x0016_'_x0008_#@ iÁÀÌ"@_x0004_µ_x001C_UL_x0005_&amp;@ôêâ¡i¨$@ò÷_x001B_ª!_x000B_#@(jXIv&gt;#@S_x0007_gtª $@Æ4}?Q+@ã_x0003_åÔ_x0008_+@X=â,É&amp;@üÂe£I_x0004_'@sîö(þ&amp;@ÎÉ+É_x0002__x0016_!@t¡kTl_x000B_&amp;@ò_x0003__x0003_µ_x0007_$@Y+n_x0002_c @ÿA4ÓS_x0014_%@_x0002_|=&amp;@sû 8H$@×Õº)@u_x001E_#T4T,@²®Ò_x0001_' $@èÑÏd[0(@&lt;)`_x0002__x0006__x0003__x001E_*@9½_x001A_d»,@_x0011__x0014_ôa!@´ª¹£eº"@Ì_x0015_kUÀÀ*@4d"¸_x0004_0 @8.2%@"ÊÞÝÕv+@°?×ñ_x001E_@´_x0006__x0016__x000E_\*@|tQ_x0011_w*@ôH[$½%!@®_x000D_QÙ¿Ù#@¬_x000F_Á1êÖ_x001E_@XèÂ9_x0015_'@_x001E__x0005_úGþñ%@?;ÇqM{)@¶û4,@ä_x001C_s_x0007_OØ%@*9Óm[-'@¥â÷X¿(@_x000E_R_x0007_V&lt;O(@ÏRRÜI*@qLøY_x0014__x0001_'@c?MÚhe!@w_x000D_ék+@ù'P&amp;4­&amp;@*_x000B_Ø_x001E__x0007_Ü @ôOuÔ£Ð&amp;@bkÅ_x0010_Ú$@µÈß¡ï%@nÿôaHd$@_x0001__x0005_0Ðhô(@rå[$@_x001C_e&amp;ï_x0017_ñ'@´=SS(@_x0002_?üöå @å²_x0003_¿û @´Äûÿ5%@"9 a,;'@$Æ~±)@jôÉ~î[#@±×ÓÙ!@êÿÍ&lt;_x001E_k'@_x0006__x000C_µ_x0017_w'@ðÏ1ó«ã(@fây­_x0004_*@Ðl_x000E_¶á'@_x0007_4¯$0M+@_x0001_Ucm±&amp;@Öè¿#E»&amp;@7¡A1_x0001_ú_x001D_@úýØ¡3Y!@%QD¦9_x0010__x001E_@Ñ?|T+@_x001D_&amp;i¸º%@Åëe_x000D_)@2p_x001E_%©!@Øí_x0014_«#@ÒÚ_x0003_½_x0007__x001C_'@´5Z¸N\!@Wfò	 Z @RBe&gt;$@ìr_x0012_d_x0003__x0005_0U_x001E_@µ¨ê¸÷_x001F_@È½å®T	*@ß%ÜÞÉn,@û#·ÿìÊ @jzÖÞ^ @k(¬,éK$@4_x000B_xëÌ#@#äù_x001B_S_x0014_,@\¼_x0019_â_x0004__x001F_@Äa_x0010_ë^&amp;@_x0005_qNÛ4&amp;@Bk\ù&amp;#@Ü;ÿé¬"@&lt;«0¼¢ï_x001C_@j_'¸×_x001A_#@&amp;_x0012_T6_x000E_#@S¯c[ôÊ_x001D_@xaêuÚ'@EþÇÿ)@p0_x0001_(,@ñB	9_x0017_)@SÒöØ_x0011__x0012_$@Ú_x001E_ç$&amp;@¦Q_x0001_4EU)@üböøxI @.ìÎ?_x0019_'@_x000E_«8-¨1_x001F_@f=1*kU+@RnÏÎ&amp;C @¨º[A$@_x0002_}Æv @_x0005__x0008_x#DÜÅ!@0è_x0002_¢u°"@ÂGxü#@ñ_x0006_Øj '@iÖì¦_x0007_ø*@t¦/×º(@¢Íà}_x001F_Ü(@lnd÷)@ò£u	xè&amp;@b9¾?_x0007__x001A_@_x0006_Òr_x0018_wx$@ÿêF9bÉ)@Ý0_x0017__x0013_÷$@FEÍ_x0018__x0019_¾&amp;@ý_x0001_õ¤c$@9e]Ð!@¥&amp;_x001C_²'@\ß_x0014_øar_x001D_@sËÑ_x0014_õ_x001D_,@_x0017_uÝ0à%@+¨&amp;·æ&amp;'@_x0002_tù_x0019_2)@;Ë_x001D__x0019_ @_x000D_F¶(Ó&amp;@Ñîùí$@W26xw$)@º_x0005_º_x0003_µs)@,OÇjF¯$@:?­j¹ó&amp;@¿æ_x001F_úT_x0004_"@üþ]ãÙÐ'@u»ûÑ_x0002__x0004_M°_x001B_@]A¦È÷Ì!@.âù¦²*@¶_x001B_6ùO­ @ÖB_x0004_!= @äÕSRÞ"@¼_x0017_Éo#@_x0012_ùß_x0015_æ#@HV(_x0001_Ð8"@CüRh+µ(@@¿!äÿ&amp;@¢_x0014_'@¸j_x001C_@1Ùhzyi'@_x0011_M6ÔÎ*@_x0019_ðüVé!%@Æ¯Ýº&gt;%@Á:aÞÏF'@o_x0016_³ðÇÃ"@6çg¾_x0001_B&amp;@?_x001F_Uõ_x0014_S&amp;@KZÒ_x0019_'@Ö«¨Ò0"@B_x001A_µBK&amp;@:­(q-*@_x0019_¤²_x0010_Ó'!@¦Ð_x000B_XQ÷ @6ë_x001F_â{ñ @ìÞæ`oÂ(@ëÛÚZ&gt;_x000D_(@'êXÊÎ$@jPáNÁÍ&amp;@_x0013_V_x0018__x0003_Ua'@_x0001__x0003_lnÙ:Ô&amp;@b«Ü¦ë"@AÓI/_x0011_Q(@ì_x001A_éÕmÖ#@F_x001F_÷=»&amp;@_x0003_¥Üm¤*%@_x0016_÷un_x0018_/#@ïwÔ	M @Xcgsr²'@=ÙÚµË!@Ð.¹às%@â¼ÅÌÍy(@dÊkÍ(§'@Ðycãl @`&lt;¸µc¦&amp;@:~:Zs#@$Ä_x0002_0ZÞ!@_x001E_+|eM"@ºçG13±&amp;@_x0010_Tzâ_x0008_V"@_x0006_þ_x001E_Kx&amp;@&lt;¬Ú)@~×_x000C_xk$@Ì£Ð£y#@h_x001C_ñ_x000C__x0016_$@wÇ§´í&amp;@à,î'F$@\.i_x0003_*@ºÉåÕlq)@_x0006__x001C_ý´_x0017_.%@,_x000C_;gâ%@_x0008_08é_x0002__x0004_)Ó#@ ©_x000E__x001A_#@ZÄ_x001A_Ú;:$@M_x0012__x001F_¾h_x001E_@`Å®þ*'@lÊ_x001A_Gð__x001F_@¦Ôdd_x0019_Î'@ÄÜ_x0004_©_x000D_"@a_x0006__x0003__x000C_ª$@¼&amp;zË¼z%@ê³Ot]Ö(@_x001A_InÊª*@ï¾©wC @Ä_x0008_Ð1« @Üc)©_x0004_'@1h^ºbã"@ÐÂã·!@Ô _x000D__x0014_H%@úä¾5þ_x0017_-@_»]×í_x001C_@ wÌ³á$@2$ý½Ø1!@*|z³Z* @Jã°1 $@hq_x0008_ùä½%@$!ÝÁ®$@ÈÉPiÃ$@,±GwÀÂ&amp;@¸ZÁ_x0005_÷+@DYt[ÖÊ_x001F_@_x0004__x000C_&gt;_x0001__x001A_&gt; @Ä+)_x0014__d$@_x0004__x0006__x0006_üiö+&amp;@_x0001__x0003_Y\'P!@Ff=-¦ @È|É¯¼(@¦÷_x000E_DQß(@?·J,@:ÎÃ_x000E_5á_x001E_@X;ÿ_x0013__x001E_Ì*@_x0005_ ê¥_x000C_í%@_x0005_ô_x0005_Tß$@Q¬«¨Û$@_x0007_Þ_x0005_X_x000C_J$@Q²_x0003_Æ¶&amp;@ÕwQvVì'@&gt;[{R_x0018__x001D_@_x000F_¿¤,Uq(@84^ÊI @@þïÕ¸$@àDY_x0002__x0011_#@;aU_x0019_Ô*@¤î¬Õ[õ(@ÁTÿ.5T"@ÃO_x001F_ á%_x001F_@:t_x001F_YÂ_x001F_@Æ©_x0014_Rð#@Qß¡lKQ"@_x0014_&amp;æ#²Ã+@xiHÛÆ(@	_x0007_¾¨_x0011_@$@F_x0001_9z§Ê)@äÔ(¦h%@ÇDaø_x0001__x0002_F)$@Ö©ðã-ð%@ö%º\ _x0004_+@F¶vÁ^ÿ'@_x0001_ª±$@Ð_x0015_¢´ @ôtÜ¥þà*@Þ_x0003_~c@«%@IÞ{[õ"@¼4b7è9%@Ò1g\5*@×÷å³Å!@_x0017_,R_x0011_+@õLzy½Ð,@a_x0008_ÚK_x001E_[,@Nz_x0005_(@05_x001D_Æ_x001B_ì$@ÀóÁ~_x0015_ß,@sc_x0016_1Â%@²&gt;Óþg&amp;@t¹±_x0016_£p$@þs+Øff%@¶àY_x0005_#D_x001C_@àéáòÔð)@ö&lt;_x000C_ýR_x000C_+@õf_x0003_BÑ"@Ï/_x0004__x001B_Ë_x001C_@Î_x000C_2;«3"@ÓðüÄ¾$@9f«ªt'@zäB_x001E_zr$@"¦ÎtÆ)@_x0001__x0003_6ÜLî$@_x0008__x0015_ºÒ]%@¤B_x0002_¸±c'@* _x0005_³u#@²ñ¿x_x0003_)@_x000C_Ð*_x001E_!@M_x0011__x001F__JÎ#@2øt(£#@¶PÝFµ&amp;&amp;@_x000C_L²v._"@-µÎØ&amp;@ä¤_x001D__x0014_fE"@óêÏ_x0012_m*@¶_x0016_G_x001C_#)@òQ"_x0011_+@¦_x0005__x001C_Ys(@¯À¸]Üù#@÷elìÌ%@_x0005_#ZHí)@ÿÁ_x001D_ÓÌæ'@¢_x001C_Z_x000C_'@dMw«ò¬+@Oq	,%'@õf¥c{+@ûÊäf.&amp;@ØÒÐúV&amp;$@_x001D_iÃífC$@G¡¬WZU%@ØÉzÇÐ&amp;@úþ++±_x001C_@÷f_x0012_Ìþ_x001F_@qâ&lt;ø_x0001__x0002_òu%@Òe¶_x001E_õÀ @µ_x0015_d¨Ð¿&amp;@X³µÒË_x0017_)@1*@p!@N&amp;ý½±+@Ø³¯u½ø!@;W}_x001A_e:&amp;@$Ã¿\*@vÞýòpY!@hÖ_x0013_Ùù)@È$tÑ('@ò_x0001_þËT_x0006_ @bF )è!@PQECû!*@'Ó¢ùk'@T±[£ÅR(@1_x001F_c¹ë#@_x0018_7æÖ_x0013_Ú"@óG_x001A_aS$@ÜkAÌ'@_x0015_nßÈ5ù%@_x0018_V¶!5o+@^¨n_x0007_A_x0016_%@lTñô_x001C_E&amp;@ _x001A_å_x001E_ì_x000B_%@y&lt;x]$@VßÁRHg$@9@_x000C_ö&amp;@_x0010_l%_x000D_â @;ïxpî!'@V"ë}ô*@_x0001__x0005_L_x0011_|JÈ=(@$1}I_x0004_#@(¢î"_x0014__x001F_@=~¶#(ê"@4¸Mi¦_x001F_@'O1Ö@)@Á~_x0017_om'@¹093;ü_x001E_@ÑuÂ©´!@¸4_x001C_LwX$@òµVºgi_x001D_@I¹ú¶®¶&amp;@%r,ÆÈ'@ _x0019__x0016_ü;_x001C_)@þk²Iù&amp;@þO¥Ñ_x0007_"@n÷A"_x0014_$@NRÅ*@_x000C_(¢ëm#@DjuûÌM%@i·ºnª!@!ä,n*_x0010_'@Î`ñYÏ"@B_x000C__x0003_ý_x0002_"@=¯_x0013_²ß @/Â: @[_x0015__x0003_¢*@w_x0013_Õ²Î¼)@:_x0003_1@Ü(@ê§°³ë%@6É-»ôl+@_x0018_¨d&amp;_x0001__x0002_"@(³,­1$@w_x0010_*¶b(@Lj4C6_x001B_+@4_x000D__x000C__x0007_d%@zY©.Ìg(@i¼Fÿµ1&amp;@,Y½Fö$@hyz½ã&amp;@äîû÷Í¿*@¾.Ìn"@XJá¨8+@¶)u&gt;&amp;@þr©ü:_x0008_(@e¥óp#@Ð=@/#2'@Hi¾µþ#@?_&lt;/ä!@äÑÌÆª_x0017_*@8´Bä¤ @:§_x0010_À_x001D_"@W_x000C_ÒËÿú_x001D_@A_x000D_ÿÂ)Û!@-_x000E__x001C_]_x0010__x000B_"@`]8_x0004_e)@:Rr©q®'@ã_x000F_àÞ«á'@ÞóÓ_x001F_.±%@+,_x0016_ #@´Ë\å)@_x0016__x0015_eÕBR_x001A_@×s_x0005_j	¹_x001B_@_x0004__x0005_ö_x0004_ø¡%@¤×"qF%@rc_x0019_»_x0001_*@k²_x0018_Þt_x001F_@_x001E_9ÍXg*@tºLí:Å!@ÐY0õM'@p!GHå«"@ÜÉ$ÿu"@uV)Ó	+"@D?WX´ï_x001E_@_x001F_9½_x000F_ý)@Iq¶g¼f!@8Ì{_x0015_,@Hp.¿+_x0003__x001E_@òKÏöhÜ&amp;@¢(w7_x0012__x0002_'@_x001B_m3Ý_x000E_&amp;@ÈØ_x0007_[Tª&amp;@Lô1_x0019_U'@éÿÌ¾ùª#@¬tÕäb_x001B_$@_x001A_ù¦_x0002__x0004_è#@_x001A_ØÆqÇM&amp;@_x001C_Ô$@ó× @Xö ÐCÐ$@_x0016_òË%_x0014_#@@A{ï¢5"@x_\GÛ&amp;@Ï_x0018_jã7&amp;@ÚwÙ¯o»&amp;@_x001E_á7_x0005__x0001__x0004_s±*@b/k_x0014__x000D_%@_x001C_pµ_x001D_ï¡!@,M|_x0018_ä%@_x001A_9¾Þ_x0003_'@_x0016_Ï/_x0012_¢&amp;*@dûægº!@_x0010_ñ.äq_x001F_@NíxÞ_x001D_#@æ±_x000E_÷¯&amp;@È*ð_x0001__x0016_Û"@â6l_x0010__x0003__x001D_@Yóüp_x000B_(@®_x0018_¯0%)@fn_x001B_¯D%@( _x0018_]_!!@_x0016_&amp;+FÀÐ'@j\+S»Ì&amp;@^$_x0005_Íy"@¤ÈO^°_x001E_@Ó_x0011_eÅ"$@¸4£i»'@uÄË{¢)@"aÃâ(@ú"~h2=&amp;@Fn_x000C_«J'@$~`Ål$@_x0005__x0012_ýs¸`(@F3w_x0013_ç*@âñ&lt;_x0003_V !@_x001C_ñ_x0002__x0004_A'@£_x000B_ëS9"@_x0001__x0002__x000E_+ú/W&amp;@à¼_x001D_(Ì_x001D_@_x0004_÷,_x0017__x0018_ @@ûZÏ·%@Hc_x0004_c¶&amp;@HÌAô_x000F_H(@¨È8;r*@ ñ5^L'@J@ÄòC!@!C_x000F_(@%­n@*@¬¥¡Ë÷ß%@Nè³EÖ$@j*¹5_x001F_@yU-i@"&amp;@rÍ_x001C_ry(@E*_x0002_rÇ)@Àwputí(@¿¿·=D_x0012_(@.9y_x000C__x0017_:(@_x0018_úÞ­'(@éÜ6Á _x0014_"@_x0003_*_x0013_c$@ßÿ_x0011_¢8B'@ò±Ýt)@´"ªKÑ!@fX_x0001_&gt;_x0005_+@¥Óa=GÕ"@Î³_x0005__x0011_°*@*ÓU_x001B_Â'@#øþÀqW'@¼÷É_x0001__x0002_=¨%@ß]æ¿}(@æüØÒ¼#@_x0010_ÅÚ_x0015_u6'@Åz#¥« %@òÙ_x0003_·û*@_x0016_(	wd)@Êki§T}#@ª_x000C_z=Ïé&amp;@jé'@¸J_X_x000C_õ)@Zá_x000C_á¿#@_x0012_ îSÛ_x001F_@Ò'ì¸P_x0018_*@¾µY°Ï#@ô_x000F_P§]#@¦#£_x0011_'@_x000F_ÔÓf*#@¯H+_x0001_J_x001F_@ÆÂÃÎØ%@òJ_x0008_)ÃZ @_x0002__x0017_¢Ñþ*@Ë_x000B_£ú_x0007_¼$@_x000F_o¬¦Ä½(@Û_x000C_W¥r_x001D_@ÏO_x0002__x000C_1ó$@f"Ö_x0001_òP&amp;@PË¯_x000C__x0018_Ì,@C5_x001F_dj_x001E_&amp;@è½*@)Êz¶~&amp;@òñ#_x000D_êC#@_x0001__x0008_º_x0002_J±¸$@&gt;ÑA+@ºþÏÊJ*@_x0008_G*¡'@tWéÔú"@òë_x0007_¡üÆ"@x_x0011_EÂ¾ @·Oê¬± @_x0008_CûHv_x0005_!@_x0001_£ìÂÁR$@;_x0010_³òí¿$@ÞÇ¶ºN_x001D_'@_x000C_è)µp_x0015__x001E_@2±I{,Ð%@_x001A_Ô~¤_x0006_$@®º_x000B_±¾ï#@T_x0004_Ýh%@Ú_x0003_UÙ¶*@(Ì~_x0014__x001E_@8_x001F_Éä¾.$@J=G#$_x000D_'@.ïA÷Ø$@×_o_x0014_¡#@:_x0004_ü_x0006_Ô3'@T¨Aod#@gÿlô@ß_x001F_@ÃÍ¨k)@_x0015_Ûá])@_x000B_uÌ1c @³üç$@£ä_x0005__x000C_%&amp;@"_x0015_å_x001E__x0001__x0005_¥å_x001B_@n3x=¶N$@_x0004_){_x0012_2_x001F_@a_x0013_Í#±"@îÏ_x0017_Ûò#@Ê«_x0010_¶õ¦&amp;@¶D´1%@ßI!°³d"@¿WÆçÝ#@_x001C_õ_x0006_P_x0002_7(@BEÿÀ@þ+@_x0006_hÔ¾	ò&amp;@9{GÔéÁ)@5&amp;¬0!n"@X~Q6_x0004_Ñ)@´Êk_x000E_²$@¶úÓÃûñ%@@VdPw¿'@¯ ®H!@m!¨#å&amp;@	ú£_x0008_8V%@/Ý¾îÂc(@FÿÇ­Ã @iyì_x0019_£_x001B_@nð_x0002_éIK(@»bA0ñ	#@&gt;_x0006_v%Vl%@­_x0004_Ù#@d­Æä)_x0003_!@&gt;}kXn%@0Î[G4+@¤Û2ã't&amp;@_x0003__x0005__x001C_d&lt;w#@oYø¾_x0003_%@e_x0001_¹_x001B__x001F_k*@zB_x0007_½©(@_x0006_ÐCíæ&amp;@ÕÈ7±ô'@Âò&lt;¢_x0010_×(@æl	2§%@zL³Ô£'@ó²¶_x0004_ÿ(@ÚÌú»0°)@uñmë[_x0010_%@¹[o{,@u5D_x0016_ª}_x001B_@"#O¾(@Øûõ[iç+@_x000F_DÎF_x0017_}"@DBþ&amp;$@¥ç,±³%@ÊÈ6©ð±_x001C_@§ -ñ÷!@_x0002_ÿÂ_a	*@"¸xë)@CP6y«!@It¶@_x001D_@_x0018_5_x001E_~ò!@lõVà&amp;@_x001A__x000D_¬:Z$@ÂÂ[j_x000C_,@l_x000C_õí*@_x000B_+TtÀÈ#@§rÃí_x0002__x0005_U&amp;@²lÏ¸0"$@9x$&amp;p_x0016_&amp;@_x001C_À|3	%@-ÑÆïï"@¥&lt;M+ó+@_x0004__x0008_6_x0003_rË(@DE¬bJ"@"¦_x0007_IÎ @F_x0019_¦Á'#@´÷²Á_x0001_l&amp;@ïudY=$@_x0019_iÝ_x0006_¡"@kÂGQÓ¥_x0019_@ù/Û_x000D_ÞÁ_x0019_@sù:ê°µ"@Fí°}£%@|6_x0005_¨y)@QA¤_x000F_ @guPD!@&amp; _x0005_àïÔ%@5wIaE)@&lt;ëÊ_x0001_Z!@ç¸{­Í:'@ZB?J;*@_x0006_ß`0'5_x001C_@¤_x0006_ÂÀÌÒ%@x_x0004_Bô´'@ ôýV*@_x0014__x0015_"__x001E_(@	¨È_x0013_'@üB_x001A_ó:,@_x0003__x0006_û ¯_x001B_·#@âËû_x0002_q·'@ºmÖfLÛ%@üDÛ(V#@mÑÎî¿"@BXÈ?K'@º®7Gc*@p,¬-oÄ#@_x0008_7_x0003_®ü @-¶aÅÍ/'@ªH_x0005_Þ­r&amp;@ UiÔÙP)@êr_x0018_¢_x001B_ê(@W±_õ¶(@C_x001C_1_x0016_4$@Çg¿ó;_x001F_'@¢_x0017_«ÛÁu$@|ÁËH'%@~x_x0013_ÐÀ%@_x0018_¸Ëù9´)@_x0002_;ló_x0019_¹ @_x0004_2Jî*@/FYQfq'@z_x0019_§&amp;o @Rßrâ_x001A_@ëJ Ô_x0014_)@I°Aîl/_x001B_@G_x000B_,@£L#@3»äc:¡(@ë¥Ü_x0001_zi(@_x0011_Jð5]_x001D_@£&lt;øb_x0002__x0003_÷_x000B_-@îlÓ$1_x0011_"@]mú´ý%@_x0008_NåØç(@M§_x0008_:)@_x000C_ãe ÏX_x001F_@Ü4û_x001F_ÄÞ*@xâ¤êÐ!@C¯r¸#@èèMDÄÿ$@RÒ_x001F_¹Î_x001F_$@órF,Õ&amp;@GdØ¼'@MÓB(@I¸¯&gt;QO*@ì a&amp;@Y-Õ«g_x0019_@ä"G69$@W· D  @5­_x0014_6fô,@Áú_x0019__x0005__x001F_@Þm¼_x0017__x0001_(@îóõ_x0018_ÁÙ_x001C_@tb¿_x0003_Ef)@_x0011_û_x0005_'ø&amp;@ðs_x0006_8z% @°~_x0001_Lrµ!@_x001A_±s!@f.QiJ#@¡#&lt;_x001C_ #@"Scõ"@Ö	Q_x001F_X(@_x0004__x0007__x0005_Ùùx_x001D_ð'@_x0012_ÚG°+(@_x000C_åó·_x0007__x0015_!@'s«ÅÂ. @G_x0014_¨vò(@Mô&lt;U·2)@vlR9þ$@_x001F_`f_x0004_"@'^r_x0003_ZK$@î=Q1bÿ&amp;@_x000B_ý|_x001D_ì @íRYÕ8#@ê+`ÉmÖ)@B¶_x001F__x0006_â+@_x0002_Åc2TÓ'@_x0003_Ë+6©_x001D_@1IXó @çÇÜmé$@_x000E_¦kQS¡ @Xlt×ðA)@_x001A_x02#@î{ç©)@æäÏ8&amp;@ò_x000E_q_x0007_£"@H_x001A_îîp_x0017_(@_x000C__x0001_«#ö%@`àýþ(@z½2E&lt;'@T&gt;_x0008__x0014_(@ ÿ©_x0018_"@_x0013_(&lt;À@&amp;@l|ì4_x0001__x0002_fÒ @k,©_x000F_#@¬!tE¦"@ûunÜ¸R'@rãõ]Ä'@@Âù_x0005_hÈ'@&gt;Ø-_x0012_&amp;@?.ÝÆô*@xyÒñâ¾+@X¤ñê_x000D_[%@®ÈX9=_x001A_@_x0004_N%X²#@$un^mc&amp;@äý¿\_x000E_N_x001E_@f¸gj#@Rå±d%Á&amp;@¼&lt;xZÀ_x001C_&amp;@_x0007_ú¯¡ :#@%ó=©,%@ÿÌ2Ò7#@z¶òùµ%@¶U99h @_x001B_ëé_x0016_%@i48Ó&lt;Î(@°ÿë¦¦#@_x0015_\ó:-@_x001E_y\¢ç%@îèçÁ#@.Ôx­ÉZ&amp;@Ê	[`²(@8:Q&amp;'@Ä[Áeq%@_x0001__x0003_ªM	P]&amp;+@_x000B_[Ãº_x000D_®%@&amp;p_x0004_êT_x0005_&amp;@ò=C®®%@öi¡ý_x001D_'@ä®ÁôgÅ%@ýG|ó²_x0014_ @_x0002_½8Õêú_x001A_@¦Fâö^_x001D_)@Hd{'@ñ;F³&lt;_x001B__x001C_@i_x0013__x0001_dÝ³_x001D_@²¼Z¡v @_x000C_8+ùe_x0002_&amp;@Ü×èÍ_x000D_)@ó£áüWN)@[;òíD6#@_x000E_°_x001B_,8+,@P_x0017_­+»,@ò&gt;Ã_x0005_É"@èù_x001F_4ùa"@=Y'Ñ,¥(@¼ËD_x0011_Ò%@¹´ÓSâW @+OÕõ%@_x0013_(å|(@«ØÜ_x001D_+@8²3GR!@þqZvîd)@À®¦Y|&amp;@8{_x0007_w%@jÄ_x0001__x0002_ðA%@EÏ_x001B_n_x0006_#@Àû}µ%b_x001E_@¤y_x0005_1Þý_x001F_@iÒâ"(@ª_x000E_¤ØÃP @Ö2S3¹"@¸§ßuÓâ)@:ãy _x0015_&amp;@äeKÿqK_x001F_@Z3k&amp;=#@Ç¢·T_x001B_x'@_x0010_vÃn_%@brð%Ë'@_x0001_¼hð!@üZB_x001D__x0006_)@Ä`_x0011_4C£&amp;@¶ÜÔwÛm!@_x0004_ØNýÈ%@o	L±½+!@àë_x000B_=ÑØ!@åZ	_x001E_3%@¨¶ÐL½%%@3pâÒ$@,Åë±â&amp;@ü|"jã©_x001E_@0µesàÓ&amp;@°E°6¼_x001D_@!}ÓdD'@ºPØÍ3(@Vþë _x000D_¶_x001F_@rbN_x0012__x0008_$@_x0002__x0007__x0017_æ.£û%@ö6éhÊ"@°_x0005_WP+@^KÀÄ¦)@Úã_x0003_ º%@fg¢Ü¤E_x001E_@KÜv_x0018_º_x0005_&amp;@º_x000C_ã³¦P'@%d-@óâ_x0014_³Â_x001E_@ÞêÕk'5%@_x0010_ÝZN_x000B_1(@èLì_x001B_÷#@Üè=¸_x0006_K%@_x001F_³3hY%@2_x0015_rÈ¦(@V¼_x0004__x0012_%@"Ô&amp;"(@_x0001_)ó­~+@Â,§»%@Û_x001A_jò_x001C_(@Úwª6p5!@_x0004_Å_x001C_äFe&amp;@¿5YÞ77$@&lt;¨èci&amp;@Ù5dÐM+@_x0018__x0019_n_x000D_²-@í¥'8áÃ_x001A_@_x0006_yo&lt;Mì_x001D_@»_ïÝs-@¡æ·ß}'@_x001E_9øn_x0001__x0002_èý#@_x000D_Ä{"?7,@¹_x000C_!	_x001C_@	}ëtG/_x001E_@_x0002__x0012_\$}*@x1}¾¾!@bææÈ_x0001_~%@Øï=S¯\'@wOcäÐ_x001B_@G÷3Ç×_x001D_@_x000E_Z_x001F_ù_x0008_ @`*àLP_x001F_ @cE_x0011_pk,@_x001C_f=6T+@Pkúg' @ÊÁ¿ë» @¾þáØ/*@c±§ÍÝü$@¦_x0007_­#@ªFH0.$#@4)¿M(@_x0006_J)Ãû_#@Í·#z'@¤7i	ú$@¿VÚ_x0005_N "@Ã_x0011_ù_y%@~_x0019_üZÀi"@âL/N_x000C_ü"@ÍHØû'@_x0005_ï_x0018_)@{_x0007_Nò~Ç&amp;@_x0016_oðf,)@_x0001__x0002__x0002_ú%k¹¯!@`í9_x0016_'@P¤¨Y)@Fè³_x0005_7 @Ô_x0010_µ1 ¸'@\»_x0015_àQý(@_x001B_Oµ·ì_x001F_@q§°ÀÙý!@¹L_x0015_ö['"@_x0018_T¹)@\àê³Z)_x001D_@$öï¿_x0004_z @$~xçÈ|$@à\"5Bô%@NÓâ{]&amp;@_x0012_¸ 0K&amp;@ËK_x001A_4_x001A_@ ëN'Í*@üº =)@_x001B__x0016_&lt;_x001E_±'@ü_x0019_öoG%@õR;Q_x0019__)@0²´]ò(@0_x001D_T*0_x0010_*@{°'_x000B_Ì_x000D_!@¨iJw_x001B_(@sýPh#@¹_x000F__x001B_%@~®Ùª_x0010_(%@-_x001C_K,©^!@¶¤Õz«D*@tG¡õ_x0002__x0004_#_x001F_!@ÀvZqò_x0017_!@Ör5 _x000C_¯(@ìÓ'_x0001_:O%@¸óÛù_x0018_$@ ¶_x001C__x0012__x001E_H)@}1_x000F_Ô_x001F_&amp;@`@C_x0013_üÿ%@[bØ_x001E_ì"@p-çJ_x000F_$@¬¢Õwà#@tÔ_x000F_6¯H-@_x001A_ýê_x000B_¥!@øà_x001E_Y*@°ÛOÃ['@8ôÎÖ'@P|ê_x0006_ä$@L_x0002_wyH @M_x0002_Øð'@&amp;OKÎe=$@ ü þv&amp;@­_x0002_9ß¾$@Ü+_x0006_®|)@.R=´¾#@,uEjy!@ùu_x0018_ÒÝ!@m_x0008_@c"_x0003_$@ñ_x0012__x0008_Ñ¥µ$@s_x000E_páô6!@ìí*__x0014_ø'@³è[×&amp;@öÇ{¼g_x0002_#@_x0001__x0004_$_x0002_ÀÜ\æ @_x001F_°ó×l(@k¡óIÛ'@ô´0±ñ$@GÙ^å"@_x0007_]þîLp"@kG`.®,@¦¼Åb?×'@(¦pu¢$@tJé_x000B_ª~!@²&gt;Óz¢Ý%@ät,¢4_x001E_@Å"bã&gt;!@_x0012__x0013_ÿïèÈ&amp;@×Ú_x0006_¥_x0004_&amp;@^éÞ6R%@Ê_x0013_ÔÒµ§"@é_x0004_[óÏ#@^LðqÝ$@ø.8!e'@)².çS)@Êâ_x0007__x0018_L©$@ÔÙú_x0011_Ò(@4êzÝ&amp;&amp;@~T£µQ1*@_x000E_-¦ÌB÷"@|_x0003_Ef¾"@ÆË_x0007_G_x0002_¢%@_x001F_¹_x0012_À"­&amp;@ÓÂ|ô_x001F__x001E_@ x|´"@ú¢×î_x0001__x0003_ê&amp;@x_x001E_§fÉ @ðP&lt;_x0007_£%"@¦äÒµ_x0016_#@°_x0010_06@!@ú8A_x0008_âÀ'@-}ê^Æï&amp;@~U5U{$@ch_x0006_Á¨Y"@ûgt&gt;s=_x001D_@Ö·ðL0++@ÂÐÄæÂ_x0004_$@ás_x0006_Gõì#@_x0014_qù_x001C_%@µW?u)$@_x001C__x001F_8ú-!@Ë¬uQàQ#@Ú_x0013_¸_x0015_¨&gt;"@ööñó+B#@_x0019__x0011_²%@6k,Õ(@HòÃN#@@X_x001C_wMY&amp;@6Ý7Î¬ú(@V-_x0004_ÖèÅ$@_x0002__x001A_¾_x0006__x0017_%@¾;ôÛB5&amp;@_x0001_ ï¤X(@¸oM]+@|ú¢8ùd!@Ú_x0003_åx_x0003_$@­fXAX_x0006_%@_x0001__x0004__x001C__x000D_ñÿ.&lt;%@_x0016_áaWX_x001C_@º~1Uk%@_x0001__x0003_xÄ,(@!îéâ!@ämJX± *@_x001C_Å3MA%@½àÔ_x0016__x0003_%@rÌ.­F_x0011_!@G÷Åî}_x001C_%@_x0006_zïLÁ¶)@t	~(d+@Îê#_x000F_í³_x001E_@Ú§:{$@¯òñS_x001F_®_x0018_@ _x000C_%ÿá#@jÖ¤Y_x0013_ë!@c/_x001E_@gÎ_x001E_@_x0018_Ý´Dl°#@_x0017_@MäÕA"@±|ç=Ö+@E|¨(@Î8ú_x0002_%æ%@âÄÝ_x0019_K,@ôqà$°()@0íÓ²_x001D_,'@Ö¸8	K_x001B_@7fsÀ_x0019__x001A_&amp;@_x000B__x0008_+T#@Ø(©TÑ+@ûüÝÖ	Ê$@¾Gýç_x0001__x0003_#A(@_x001A_ù2ß6)@µþ_x0011_Å"@%ÜK¾¸&amp;@ëpVüv_x001E_,@±l1¥}ß"@R_x0007__x0011_¥î*&amp;@»UÜüÞ)@z0r}_x0014__x001B_@ _x0006_ï¾)@/DDtR_x000E_&amp;@3æø·ëË#@T(5É0_x0008_'@|&gt;Wk¡_x0007__x0019_@T&amp;&amp;_x0018__x0001__x001C_@öÊ]Pï^$@k]t|4)@w~&amp;H%@FÐÀïQ¥+@rkKÂx\(@éó®WC&amp;@t½Äôî$@ú¡Uú&gt;×%@ºUåò}F#@4µkøV#@_x000D_µµ=«'@_x0005_7s#_x000F_s,@_x0002_nV§_x0002__x001A_@Æ¨¾	&amp;@6_hä9_x0015__x001D_@¥\#_x001E_G+@N_x0004_-_x0010_&amp;@_x0004__x000C_*.J_x0017_I&amp;@Ú@_x0007__x001B_%@¥g¼½3&amp;@_x0003__x0004_G_x001B_|w$@_x0014_2&lt;b\&amp;@_x001C_ «lÿæ_x0019_@_x0003_KK!E¦$@²b¿Ü'@8¶ô"î)#@ç$°_x0002__x0004_Ý_x001B_@ÅåoTgV,@V½s_x0007__x001C_$@6©KÒhË%@iìÈäØW+@;Eë&amp;_x000B_$@¨¼«_x0001_ß'@èz°]_x001F_x*@3BÚ±_x0016_,@ãòú;µ&amp;@0÷	v_x0011__x0005_)@ár­wZ#@6_x0010_+ÁÈ$@QuÑY_x0012_$@_x0001_@03o&amp;@_x0010_._x0007_N_x001F_@}¯&amp;1ñü&amp;@_x0006_ÎÝó_x0016_#@A¢Mü$@3tãºDS%@$ è¿,	-@w§Y_x0008_óî#@ÔqÈ	_x000C_ßÄ$@¬»?P¤w"@¥¨ì2$@Xÿ_x001C_DW)@_x001C_ßê _x0005_3*@m¨_x0007_Zß(@°§©m%@F_x0018__x001A__x001C_R%@²bdù @_x000F_±ï_x0014_3%@ª±w&gt;M(@¬8_x0016__x0008_Ç$@ ¾_x0001_Pßã_x001B_@¬.Ö ª(@äpüú @¤_x0008_©_x0018_³(@«iÏ5}&lt;%@8RjWZä_x0019_@-¸=ê}"@¦¼_x0011_­aÊ#@ëÀ»g©_x0003_'@âLÅ_x0004_u0 @#¸©¬Ø_x000E_$@P=)»!©'@ØMzx_x001E_@t/L9 @^ç_x0002_ÿB	,@GÿP@¨¦&amp;@_x0010__x0006_Y_x000E_ô @ºwkÌJ!@ú):aÅÍ"@j_x000B_:_x001F_¿¡+@_x0001__x0004_Ï.0Aú6#@pê¼:¢#@ZæÖÐHï&amp;@ºù¦É_x0013_È#@¡ðzì²¾_x001A_@rÎ¯b0_x0003_+@Pg´&amp;@0"¢Ô²t(@_x000F_ùêb&amp;@°uÌ`ÿí_x001E_@þ ÓÓJ-@Q_x0004_ê_a:#@·ãê_x0018__x001E_@¢÷ê3n{%@¢uIl}]%@!m_x0006_¯'@³øÅ_x0004_ý(!@n¾É°_x000C_	)@À´_x000D_b1Õ#@§_x0010_D_x0006_0"@olÇF$@62Àìû'@ÚSv ä'@_x0010_é_x001D_ü¸_x001D_@j÷fO)_x001B_@4÷ÞÝ\&amp;@K_x0002_ò*@_x0013_Jq6â"@xîgíOX%@ô_x0017_o&lt;_x000C_Ì+@_x0003_òZP²F$@ôÖEæ_x0001__x0003_ê-$@_x001C_G¯pQ_x001E_@_x0003_iF_x0011_ÉÃ+@Ia|$@*}ÜÎMÿ&amp;@R=_x001B_1'@_x0006_	1M¶_x001D_@_x0008_v/ÔEV'@&lt;ñxÜ\¼)@VB%Õ_x000E_à*@ ï¬îV%@àºKzü(@_x0008_Â_x0019_Í"@_x0011_IÞR9%@ää;ÓÁó$@À@Ôá$@%mBâÊç%@åâ±I%@&amp;v`&lt;D&gt;'@Ë_x0008_E_x0011_þ«#@ú'å*hT*@:_x0003_2 _x0002_$@!à±9_x0017_É_x001E_@õúè(@NÈ/ø_x001F_&amp;@Îy1ÇHô%@#_x0016_äz( @_x0016_ÜH_x001F_E*@âfP_x000B_!@Ö$ÞHP+@Î|P: ë @û´´!,@_x0001__x0002__x0008_ÒÏÎ`` @_x0012_e._x000F_Ì«)@_x0012_Ù¶]CÀ!@Ó©M@ÀP @f+nÂ8%@xEêÇ,ä_x001E_@hé¹W!@MJ-_x000B_Ê¯)@ßCÊ¶ (@e·rpÀ$@åkO*,@Ü_x0008_O¤_x000B_²'@¦_x001B_¯ö©+'@ Ùbös)#@ÅmÏI8$@_x0003_¥f_x0011_9*$@6Ã¸ñ)!@$Â:qÃ'@.¾_x000F__Ñ*@F,åKæ @R_x0010_I_x001A_¾¹"@ÙQ_x0016_mW$@r^T¡ùâ(@®íÑ÷;®+@t}õ&amp;÷í&amp;@¶Ò_x000B__x000B_[_x001B_*@Èå_=îõ_x001F_@hÎ_x0003_ÃÏ(@cÛ_x0018__x001F_@_x001A_Ø_x0004_í"Ó$@_x001B_M«{_x0002_)@µgt¶_x0003__x0005_Vï!@Á_x000E_jµÀ%@jØ'&amp;ÂÍ(@_x000E_+¤n»ð_x001F_@R3ï¾_x000F_Î$@_x001A_)c_x0007_%@Q³«¥ £ @ë_x0005_Ö0_x001D_&amp;@`}_x000F_4Õ¼&amp;@_x0003_BÉ_x0014_¥)@|è|'@é­_x0003_¯5Ê&amp;@´ÙQ$@Ñ_x0010_Ú}56_x001E_@6±ë4&amp;@&amp;ôU_x0018_ò_x0001_(@áÃ,r_x0008_!@`û7(@ó_x001F_W_x0004_ZË)@&gt;_x0015_	¤¥$@ýZù°_x001A_"@¦÷{_x001E_Ç)@ÅBè¸m4_x001D_@LAÕÅó_x0010_*@"|õÎ_x001E_!@*Ì÷_x0002__x000C_¬&amp;@ß_x000B_Ü_x0018_-@"[àíÜ.#@¦Tw/&gt;$@Ê_x0007__x0010__x000B_"@ø0`P_x0006_$@H[&lt;Þ{ @_x0001__x0003_T6ñeD_x001D_@_x0008_§__x001E_l)@?X_,@jk×E*+@z_x001A_lV$B,@\ûº¦)@­Bà_x001B_ñ%@IpFj_x0012_!@ÀçÙõºò)@_x000B_Ýq_x0006_d(@£Ö³8@p%@ºsð9Øæ!@àÂOÚ¯=&amp;@_x0010_LËÝ#@)Q/_x0008_DS$@í+ûVÃ$@òP_x0005_.!(@¼{GáÞ&amp;&amp;@_x0001_¢yúº%@_x0006_ÀÌE*@¢±Mfâê'@?(@O@uÓÙø%@@W_x0005_$@¶ËR&amp;$@_x001C_±H-_x0018_"@4bH½'@Ô_x0002_²S}*@·Àãë;û%@\È¿¡_x000F_%@èÒ·=_x001A_)@s&gt;=_x0001__x0005_0·#@:_x0015_lØ@#@üJCBà_x001D_%@xfµS&lt;!@H]þû*@¶QÕ¦ô(@]íØÀ_x001C_ @ÂþÉv¬)@_x001A_¹ëU"@W_x0012_ç)ê_x001D_"@_x0005_û _x001F_Cç%@òMÃ_x0003_E$@þ²lìdÔ!@û´a,&amp;@Òç­Ü)@=uc¬_x0018_@XàÙ:_x0019_&amp;@Ð[_x001A_å70$@_x0005_õT#4#@$Y¬°&amp;@p.QD+@ú2Êý¨%@¼=)#2å_x001C_@Ê_x001A_£_x0014_*@Æ|_x001F_åØ_x0004_&amp;@_x0002_ÅèMÍf_x001D_@úB_x0003_ÿx%@wVæâÑ%@ßä®]_x000D_)@ük@ÙÉ2'@IUY_x0015_#@¬_x000F_éK&lt;}_x001E_@_x0001__x0003__x000E_LÞ_x0002_ %@^M\`²!@drnç¼Ú$@ÒV»_x0007_r_x0012_,@ÇrCys#@L_x000F_2Ë(_x000B_*@ØrßS±#@(Ê_x001E_xKä#@òÃ²±¿#@_x0001_·@Ë§(@&lt;OVÉk_x0008_$@¼.Å_x000B_ç#@ç¾_x0014_KaS"@u&amp;ñNy1"@Ül_x0013_$nb%@F*4;ïW'@_x0016__x0001_R¯_x000B_&amp;@W¢´(*@8í\f&gt;'@6kc¥A_x0006_'@X_x0018_CÆd('@ ü3da_x001F_@M_x0012_c^_x0017_#@®_x0017_º¤x'@_x0018_:Ãª?£(@	Ü*hÞ_x0014_ @ÄfP¤^&amp;@-êxìÈ(@.?3g_x0017_§)@ë*ä&amp;@N_x001E_zg_x001E_)@LG_x001E__x0005__x0007_Rö"@Í{r_x0006_óà'@_x001C_ËY #@Æ5¢!=#@o^å$@Î~ùT¿"@¬9Õ2z_x0006__x001F_@_x0010_fuPO'@_x0008_û"%	,@~ºFëÛj)@2¥Sr$^(@_x0004_NdÁkÝ"@p9 xb)@k$P,@¸§VÌ Û+@«ªYÁ,@ÌàNÁ|+@_x0001_e_x0003_"@ÌõÉ*(@Ú ])@º`Ïäæ.'@_x0002_9º:ý%@ì74zÎ&amp;@ò_x000C_³Mû8+@^Ë`£#@_x0004_ImÐ!)@ÚE°._x0010_ö_x0018_@4j [¢_x000E_ @¨ Nü³v%@\H4_x0008_\³!@4Ëâ @é_x0016__x001A_Å¤Æ#@_x0001__x0002_cg_x001B_O_x001B_$@[ä_x0003__x0001__x0007_ @¬ËÊ¯ú³ @(¶¢ÊbÚ*@o¿Ùhå)@Å_x0015_K_x0001_YÌ*@v%ÚqÝë$@ÅY]&lt;&amp;@dü_x0014_´¹ '@ª7Õò#&amp;@f´±&amp;ß5)@Z&lt;_x0012_w_x001F_@nþ«è_x0013_´_x001E_@A&lt;_x0016_ _x0014_'@Ôð_x0007_,õ· @K_x0006_|Ë_x0007_#@VìºÖg%@âù%H'@v­¾Ö_x0006_X&amp;@R(@ö|"@!vWaÇ%@Q_x001E_;_x0017_eD'@ûG®Tôc @_x0014_dqÙ!@¨&gt;¥_x0004_¶$@\î_x0010_§&amp;@Eæ±D$(%@Q+¶_x000E_H¸$@¹À¶Ì6,@Ðö©ºù×!@_x001E__x001A_.c=O%@;Äâð_x0002__x0004_A_x001F_@üD-K$@_x0015_ ?y÷)@}µA­|S)@8mX®÷!@DmÀ&amp;_x0004_#@«Û9i+@PßÀ_x0018_Ò#@ó^_x001F_!@Ë¦¼_x0012_GÏ%@KW*Z*@@M¹I_x0008_*@%j¨ÿP0(@Ë+¦_x0001_éz+@t_x0003__x0018_ð¬*@ÔTÂSÄ'@²]Ä(@_x001B_¨L1)@pF$ûÆ&gt; @¬_x0007_½_x001B_Ý!@	C¤lq_x001F_@²©q3h!@0'0î~'@²¬hQ$#$@²Gi^"@ÈÐ­_x0006_Ù)@l_x0001__x0004_ä3&amp;#@$X_x000C_ãâç#@Ê_x000C__x0003_X_x001C__x0015_(@wÊØCÏ'@àïkZw)@_x0014_r_x0019__x001B_R)@_x0001__x0007__x001B_¥1_x000C__x0014_$@õ¹¦	p*@FÇ1qè_x0010_&amp;@ö©íªå"@W_x0016_lì§ @Ø_x000C__x000F_F_x001C_5(@¾kQ©&amp;@ú_x0003__x0005_;C"@Ñ+t±ÀÐ"@,p×Ç!@Ë­¹ú,|)@ÔùV_x000C_l,@_x0016_Ùó­_x0006_a"@Î_x0003_ns_x000B__x0004_%@§^£áØ!@&gt;ûåûG)&amp;@Hi¨j¿%@/fV&amp;@_x001E__x001E_&lt;£¦P!@ß&gt;óÍ#@jC­ô+@/Í	Ewü#@hM»G._x0010_"@_x000C_ºKGPc'@,.ÏZ`Ö"@?©-_x000E_'@×$?Tb^#@4«_x0002_é#@¬x½_x0011_¦,)@_p@¬['@0ò_x0005_I,_x001F_@zÊÇ_x0004__x0005_D#@ô«çB8f'@_x0016__x001F__x0016_{'@PIÏ4tÙ @"|¦°.&amp;@âzÃ¤ã&amp;@ª¯¶4B(@dtÛÎÀ_x0011__x001F_@q½ì_x0006_x @Ê4_x001F_°^s#@ç£_x000E_Ì4-@~@Fgvu&amp;@r¸n ñ"@Ü=_x0016_ê6&amp;@¼iç&gt;ª_x0014_!@êë_x0003_ @p«_x001C_{r]'@¢7QÞ]*@_x0007_Èë*¥G_x001B_@&gt;¥ñ&amp;ôç*@2êà_x0002_­_x001D_@¼à½y÷&amp;@K qÖb_x0001_%@_x0006_I¨ðS(@±6v&lt;ý'@À"_x0003_!Í!@_x0010__x0004__x001F_$@K_x0019_¡I7_x001F_@J'_x000E_$¶%@è_x0002_¾UJ&amp;@º¯[¨P%@ëÃcû×(@_x0004__x0006__x0010_'gÕ£G(@(kª`_x0001_¢'@¦_x0016_½_x0018_3ä @6¤ñÕ$@ªß}µwt"@÷&lt;&amp;iþ¹#@å_x0008_&amp;ÑNª!@þbv_x001C_ØV+@_x0018_äð!@.úRÄ2!@üm¦5)Í%@ÞÝãú3_x0017_%@Yèh-ò&amp;@º_PàÚí_x001D_@õß+_x000C_þò*@_x0016_¼à3¼&amp;@þáWÝä%@b«àÊ'@ó+zÏ0&amp;@_x0005_êXøf&amp;@|_x0004_ÕMõ,@\ÙMÙ%@^Ç_x000F_2©$@4ªá_x0015__x0011__x001C_&amp;@üÐ_x0019_._x0003__x0002_'@nËs@b&amp;@"æÔ&gt;¼Z$@ýçPÏN_x000C_'@4JbLqz#@`õî1_x0016_q'@ø]G)@É¤Á_x0001__x0004_ÜA_x0019_@38=_x001E_Ü#@àÏ¡«#&amp;@Äw_x0012_1½þ$@¼.¥;Å_x001E_'@D3gUâ?$@d2Ü_x000F_¯a(@ê_x0002_?£_x0004_$@bZÀ#@ÜBÃ§S5'@ÂÚØ×¼"@lÀîXîû!@'oüYà_x0011_&amp;@8!w!ÙÊ&amp;@6_x000F_Ú`·o_x001E_@Ã­äÞ_x001C_@XA»¡X*@_x0002_áõ&amp;@oê¢«$n @*­äGýú_x001D_@h?tb³"@-¡³Æ_x0005_#@&amp;~º(&amp;@EKÛ|ªñ#@Rû½æ Ô'@_x0003_Ã	Ñ4´-@g½Éø¢_x001B_@daÆF)@_x0004__x0015_Ï½Ö%@µÁ°±Ý$@µ¥Å_x0004_6l#@Rñ#6uÌ!@_x0001__x0003_Ç_x0002_ÁnÓ&amp;@¦ÒA5$@(ë¾¡)@_x0012_Ó_x001E_3	ê&amp;@þ:_x0012_V&amp;@CuàGÐ,@LÅ´_x0001__x000C_$@ExC=u%@vy#i_x0008__x001D_@Æ´½_x0018_;_x001A_@É_x0013_°gö[$@È_x0002__x0017_Î_x0017_="@_x001E_Ñ§Aû&amp;@©À~_x001D_ôL_x001F_@¾^_x0011_èÊ$@_x0015_Ö_x000B_""Á#@õÙ·eh/%@ã¡Z_x0013_)%@ø_x000F_ãc/",@_x0018__x000E_y[m'@±½'r_%@ZÍæ_x000E_ÅU#@B»ýÅ @Öüs¸-:(@äDjî'@%¡kC#@¾µ¿=AÀ(@¼"ð&amp;@'­)Tÿ%@m%0_x000B_8)@öÿ¡ö4*'@G®Nd_x0007__x0008_Y$@=úê=_x0011_'@q¨_x000E_rh°"@È&lt;Ówc_x000D_+@_x001C_ÜÄOd!@@`ý_x0002_¬_x001E_@q$è4H#@%(m_x0001_³+@¾_x000D__x0005_9ô_x001E_@*|gH1Q_x001B_@3©­$_x0001_&amp;@ë_x000F_jB;#@p²_x000B_IºÎ @%ñÒæÚt$@Ã ¼Bô_x001A_@YTrâC @zCö9_x001C_È(@XþÆÕAk#@$u@üÎ_x0004_*@ùFP¨3&amp;@Púû¸_x001C_(@_x0005_N_x0007_Æ_x001D_³*@)·Fæl$@LþðJú$@÷_x0006_ºÎ­s'@COààÛð'@Äo¼4÷#@z£¿;D_x0005_"@_x0004_ªò+%@N_x0003_ÓÂ1+@Ûm­K_x0017_m!@_x0007_ä_Þ¤}#@_x0001__x0002_T·Ç»_x0012_~%@è¤y8ð_x0019_!@_x0012__x0015_G×#@:*ÖÃ)@_x0006_Yùoò(@2,¶_x0008_FÚ#@Z^&lt;¶ö?%@Ê_x0016_î·Ç=(@"b&gt;'@êuÿþ¬"%@;E!µ¤"@wµå$@ _x0011_K!Ó%@ïCè_x000B_¾£_x001F_@4¼äPÜ$@ÓÅÃØ_x001C_*@_x0007_N.Gx(@_x0008_ÄaCa+@Bï´rÞ'@t?ïQ7_x001D_@@&gt;n_x0016_¯a'@xc½bd*@kT©µ/%@*_x0015_ÚÂq%@ÚP7(_x0002_R&amp;@ÖSì4CÒ)@¡Ø;_x0017_TZ @í8è#@ÝÔR=j`&amp;@_x000E_ÏG²^I_x001C_@¡*tgÑ(@²_x001F_&lt;4_x0003__x0004_ã­(@Ï_x0007_KXàè"@Bãb#@_x0001_¯_x001D_Ø»L)@¬ùa'@_x0006_ .[&amp;@&amp;Å=_x001E_@ak} )G!@Ý"2_x0008_æ'@«o±_x0003_&amp;_x0018_$@.gL°nº&amp;@äìù*_x0002_w$@z£&lt;_x0008_fØ+@ép&lt;È'@½À_x000C__x000E_u&amp;@L_x000B__x001F_BÈ$'@_x0018_ò¡ _x000C_«%@ÃmÎÀNý"@ÀªKih¤'@,_x0007_ I$@ä._x0007_&amp;@tNÛcð @ó9ÿÄ£û_x001C_@3í)J`_x0019_$@ºêãÈ"@ôc²À*@v*_x000E_îØ*@_x0010_´å_x0005_6 @u´ß1%@möÑE))@zÈ÷/K @6_x000E_rá®à&amp;@_x0002__x0003_#@ªÒ®!@å.#Øh"@j-,Õ_x0013_#@kP_x0002_g)@&lt;Ù_x000C_$§Õ*@8¨un_x000B_%)@2_x0006__x0017_÷§~!@Ú+I´ãw#@®i®_x001B_C!@Â¬þo'@á\x9+l"@_x000D_¶_x0001_÷¯=)@&lt;Þ_x0012_Ð4¾)@AºfYÍ"@__x000E_E¡&gt;+@ÀÄ¸v°Å&amp;@²¸~Á»!@ìÌ*9Î_x0019_%@7N$0¹)@_x0003__x001E_ÒYÚ (@ú_ÓWæ÷$@¿~_x001D_¹(@6ÝfîÖ_x000D_#@4_x001B_¤ûx,@[rß_x0012_e,@mIè¿_x0002_³$@Rw_^ÞÃ%@Þ_x0003_ÐdÜ_x0011__x001B_@,ÆS\Û÷!@ ¿ï]ôP_x001D_@üIn«$@Eï_x0002__x0002__x0007_±ð$@_x0001_1Q­Ü«'@îI1mg*@ú´_x0005_UM*@LkG¥)ß%@²ßµ"@ìÁª¿&amp;@$àR$@ãÊð;­6%@Õ_x0014_að_x001C_+@_x000B_Dßú§ã_x001A_@Ì©U»¢%@ä¿_x000D_Lo»_x001B_@¦ßþ_x0004_\#@ +zæù$@_x0003_ä_x0007_¹)o)@2¾W_sÔ(@ª×ªÊê#@#Ë_x000F_eýV#@#FAÒ_x0014_\!@_x0016_ú¨a &amp;@è6¬_x000D__x001F_'@`_x0001_A=Ø_x001F_@ð§Ò&amp;	j'@kâ&amp;_x0006_®¾$@¤ùEL4$!@Ðá#}UE%@L|±&amp;$@\­å°+Ô @O·/Õ&amp;@nuÝNt&gt;&amp;@n4ä±2¬"@_x0001__x0004_¸%)y_x001C_@_x000B_Á?Có_x0003_(@.û¶W³=#@v¼:6Kz(@DêsW"@5$_x0005_cS°%@_x000C_üÀrü£_x0019_@(_x0002_H$_x0011_+@óSfKw @¾¨Ì³%@´_x0005_ÊL{$@,"_x0002_UK]+@À"¥ò&amp;ð$@vé¹Jí¡"@_x0017_Çõ¤Ê%@_x0014_0Ü4fº @µÍ¡d	!@Ç¶\xÎN&amp;@¼*9Íà%@Ònº ÒN(@9­© _x000E__x001E_@¦ÕÀÈU(@Øoó$¥"@:Èq Ò_x001E_@½?éÂ1	'@_x000F_)¥_x0004_é!@klÔWÜ_x001D_@#_x001B_'&gt;³&amp;@µÑr_x0001__x001C_f"@}ø*·«_x000B_%@ñ;Ø_x0012_xn(@*_x001C_ _x0001__x0002_çb#@_x0004_ÕÙæ·%@¶áéé%@4XZÐX(@_x001E_{c¯º_x001F_@ÕÁ_x0012_¶(@_x001E_¸xDá_x001F_@Ãpc_x0013__x0019__x001C_@ñ_x0006_ç_x0011_ìÞ$@ n\bM"@ùâ`#&amp;@Ð³t_x0008_è$@&amp;cô+_x000B_m @½Ç/}_x0010_.!@ÜBM])¼$@_x0019_fG¶_x0017_'@_x0014__x001A_;ak%@_x000B_á©o_x0018_l&amp;@*»~?Õá)@æ¹îúõë)@ÃÌ8_x001B_'@ÒÇj»4_x001A_@Ffø¨ôá#@Ý_x0013__x001B_á_x0017_	,@ÜÐb/_x001F_"@_x0004_u.¡!@tC®mO$@¤Æ×ßH,@{zá¤ëI&amp;@ôòJ%@õåÛçÖÑ&amp;@Ô.b8³#@_x0002__x0004_LÏ['@?J.Ø%@°¢df©o#@_x0007_ä0Y_x0001_Å'@$ÊF_x0003_g#@Ü¤ñCVM'@ÔùLñ`+@êÄ&lt;["@a9_x0003_n_x000C_4_x001C_@41pì¤$@&gt; Ã&lt;]y*@kéÆ_x0015_Îi(@_x001C__x001E__x0006_rô_x000E_%@La_x000D_É%@x_x000B_qLØ'@lu_x0007_jÜ(@Íüïø_x0004_J#@hl_ _x001B_\_x001E_@ÔÎáCÜ&amp;@l9oÀ§%@VBÄ_x001F_F)@f¾°j×"@YæÛ_x000B_b$@¬a}Ì&amp;_x001E_@t_x0003_ÑK$@_x0016_Å Î¼G"@ZÍy&gt;Ý%@_x001D__x0018_Mì¸¨,@|]Î+ç(@ý¹ç³¬#@o_x001E_Íó1#@Øhùz_x0003__x0005_="(@ªr**@_x0006_6½_x0016_&amp;@O $iì%@è¾`#î"@ò°¶ô_x0004_!@_x001E_µßÐÿO#@TAüK%ô"@_x0002__x0013_v¯""@_x0013_eãH_x0008_%@ÄæË0½%%@@t_x001F_Z=(@_x001A_&amp;I¸Ã!@¨_x0008_Ðªð%@ºÐ4Z¸*@8»×ÛQ'@`ÍâvÓ)@C£Ê§^¨*@0üön!@p_x001A_ã'"@_x001B_ÞÚªZ%@l²[·_x001C_#@`_x0007_QXq*@diW_x0018_Tz!@¤_x0001_¬òÔA%@ àMp+@_x0002_¢1|)e&amp;@jbE2-D"@Ö@¨s_x0013_Ã_x001C_@'xé_x0001_k#+@f&gt;_x000D_÷_x0018_+@Â_x001A_?Ëô#@_x0001__x0004_Q_x001C_1_x0002_d&amp;@ñ«7¡¬e%@¬/Nü+@_x0010_tiDä%@æD%¼&amp;¶'@_x0003_®`ß¬%@@p¿E`p&amp;@!ñ_x0014_rm÷(@Ïá ÿ(@ÙÐ'_x0004_¶&amp;@!$±^ñ-(@,_x001F_@¶9!@Ö£p³÷}_x001C_@&amp;ÐYÞA_x000F_)@ZBüÔ¨!@û#æL£&amp;@Åè¸¾S÷%@Ï3_x0015_â!@_x000E_Tv_x000D_(@÷¾_x0016__x0016_ËQ"@_x001C_³S_x000B_2Æ%@_x0001_½M¼I(@_x0008_.þÖZp(@h³!§#@­/òC'@ÆÏ_x0011_2À'@ñYa_x0005_ Ú&amp;@¶@ø¿lJ'@_x001C_¼÷`sº(@ÐPÊ¸ÃK%@¶ïéF_x001C__x001D_@¿I_x0001__x0002_¨%@ä)pÌ_x0015_¯$@~Xsp&amp;@Ôê_x001B_Ã_x001E__x001D_@fí÷âê%@®Zó v!@_x0008_uo$@_x0006__x001D_¬_x001F_þ#@jaÝK_x000D_F&amp;@]w´þñü&amp;@F«_x0004_TÙ_x0018__x001E_@âL_x0001_M¾%@¨ûÊ_x0018_âg*@^È_x0002_ø»^!@*_x000C_{-þ!@,­)üÍ_x0003_)@ôvsî_x0019_® @Ìïù_x0012_%@îÛ¡Í_x0007_(@_x0016_où_x0012_v\_x001C_@Ä_x001B_Ly_x000E_&amp;@~_x001B_ÖÈ,"@Q_x0012__x0008_$2_x0006_%@®aúò³'@üåÊ³*è&amp;@?Þ:¸_x0001_#@hgÓ¾]_x0014_&amp;@j¯)¿_x0015_(@RHP_x0010_¨"@J_x0013_.¸_x0012_ã%@&lt;Cg_x0008_h$@â®Û_x0017_(@_x0001__x0003_Ëòùæ9'@îª÷bÛ'@¶óa;kÃ&amp;@,_x0007_¡R_x001B__x001F_@åÖz_x001E_ú_x0014_)@_x000D_-9"@0h÷_x0018__x001E_=%@öàá:_x0015_Ñ'@ÈS__x0010_³9*@_x0005_=kÞù"@_x0007_Jö_x000D_o"@´Á½A_x0001_"@Ì_x0014_·_x001A_(@ºoóÆ_x000D_Ë_x001D_@vÀ¥%@uæ·IÅÞ @´R_x000D_{'@¾bæß^_x0014_)@À_x001A_Q3H¼"@=ªâ_x0019_j_x0011_$@À2Ê @q3_x000E_é,@U`S$_x0012_ì*@ÆØÅ"_x0002_ @½__x0008__x0004_à"@j;«¾"~(@·Ê¥®û+@JEîIxi$@15N Iü_x001B_@Þ!¬B¡Ø&amp;@¶1Éâ'@&lt;­óâ_x0001__x0002__x0011_÷'@_x0004_¾pW½#@xa[_F(@¦ë$D_x0012_#*@y@G&amp;(@GÄî&amp;_x001A_±,@½0`=ß+@èÅÚ_x001A_á:$@ßÍ_x0012_·ìt)@ÚÆôLK*@ûjSäI-@£,_x000F_7câ$@ü¶¢*ÐX!@va¼Ë_x0014_"@÷e£?A)@vB§_x000C_"@LQTT_x001D_%@_x0006__x0010_£^ãº'@hï_x001F_M#@Rü­+#@ä\,_x0001_Ü±$@H(î"@&amp;_x0011__x0004_"ù#@2_x0001_âU_x0008_"@¦K\ _x0012_#@í_x0008__x000E_LT&amp;@_x0010_è|]I&amp;@D mØ$@{§_x0011_ôÀÐ!@bFX_x001A_D&amp;@LÜF^Í_x0015_%@!2:_x001D_°Ä"@_x0003__x0004_¯_x0014_p{¢ý @&lt;ø_x001D_;ö'@­p1ÐÂ_x0001_ @|»Ü'_x000D_	(@3_x0014_Þ	&amp;@HåÂúÉ"@°¯eX_x001F_@³ñC_x0018_é'@låÃC_x0017__x0016_&amp;@ÑØµîT^$@_x000E_ «_x000F_5"@¨jVW³)@¥v_x0016_¤ì+@_x0008_¯ù©º»+@º_x001B_¯\â_x001B_@Ú¼7¸_x001F_(@Þ.ßN_x0003__x0003_*@_x0002_¦»j_x001B_'@P_x0011_íYÆw_x001B_@jì_x001A_å)@&lt;UKÚË @_³&lt;»Ù¾_x001F_@0ù3íÞº%@ú·_x000E_\iz&amp;@ës.uÌ'@¤y«ÕÏ:&amp;@.r#ãö´$@t_x0018_êÖ¿ @0Õ³ÅÚñ!@Vâ_x001B_#@}&amp;Iü[-@O~G_x0004__x0007_.U!@\¤®_x0013_ØS @Ç_x0001__x0003__x001C_s$@_x0002_¥=ô_x0012_û$@Øð¹-ó_x0019_@cº_x0016_|m'@U°áJ+_x001F_@ùà_x0006_dM&amp;@õÔÝÙ)Á&amp;@_x0016__x000C_ÐT_x0007_A(@ØÑ@Þ#@ yá{/Ä(@&amp;¨ID-*@^_x0007_m58Ñ_x001F_@^JHö§_x001C_@PË»9_x0004_y&amp;@µ_x0002__x000E_B&amp;@N9_x001E_e$@%¢iL__x001A_@ï_x000E_^_x0001_¿ä+@Iìa7î#@:íkS;¡*@´¬_x0017_	äY&amp;@ôp¶kí(@_x0005__x000B_&gt;G&amp;@¡Ü­Ý8'@_x000D_=~Ï$@!øEu³f(@8TÀ½_x000D__x0011_(@H=_x0016_¾ @¼Z$Y_x000D_$ @§,_x0006_KOé$@_x0002__x0004_`_x0016_É±p$@_x001E_¼P_x000C_¤0%@z_x0011_±_x001B_X)@D¿¶\ï%$@¹õ+å¨H%@§_x000C_Ú2?*@_x0017_ÀÕ¾|&amp;@îfd_x001E_j&amp;@¹Ôä©jÐ%@:½_x000C_p·_x0001_+@_x001C_ð{_x001C__x000C_(@é|r_x0001_8*@þÑ&amp;ö)@Z¸_x0008_Ñ['@§`XL¢_x001C_@º¾ÃûÄ*@íR#ßÈ¶!@Ó%%}v_x001E_ @Q6Aìé_x001A_@óá©H_x0001_`)@'_x001A_¯z_x001B_ò @;ªsÙÞ×(@÷_x0003_#ùÂ_x001C_@î_x0016_êi%@*9_x0002_R_x0011_$@×_x001F_Aî¦F(@_x001E_°_x0011_Öýv&amp;@_x000C_K+4zJ_x001C_@éhÁ°ÕÅ(@¾)|A_x0006_Y%@V¦ðn§ê*@ò_x0016__x0014_¦_x0001__x0004_$@nõ_x0018_JÒ³_x001E_@]~õdz%@Ø_x0019_7i%_x0019_@®_x0018_ùD­'@^R»õ$@r_x0019_wÃn|_x001E_@d_x000D_Áq$@vëëH_x0013_#@Ë²Ï_x0019_'@É¥b_x0003_5+@±*ó!F¼,@PÏLhöû%@f@«"»#%@	_x0019_â_x001E_Àú&amp;@*×zaÚ)@_x0019_O¿_x0002_£#@`dNbÞ_x001C_@%§Æó_x000E_£&amp;@ÂøèH$@z_x001F_»Ì%@°ÐRw_x0012_%@wÄßóß%@å«áiW]"@ª_x0012_-ý,_x001C_!@'q³C_x0013__x0011__x001D_@_x000C_&lt;ÂK$@ÈïwõÆ-%@õ_x0011_mwÁ&amp;@_x0018_â_x000F_ÕÎ&amp;@&amp;ÃQvq)@û_x0006__x0016_ò,@_x0001__x0003_S_x0005_%1_x0016_ã&amp;@{_x0007_	{&gt;"@Zw)CL!@_x001F_ð_x001C_3¹U&amp;@-_x0007_Òá_x001B_)@_x0010__x0014_? |û_x001F_@\å.¼õ_x001D_@Ô_x0013_­â¬'@¨_x001F_½1¾k&amp;@gPPT%@Pô_x0011__x001A_¤!'@j³I+½&gt;(@ëj_x000D_IO"@ô2OM%@¬¾_x001D_&gt;]_x001C_"@_x001E_Ò(Ö_x0008_H,@\âíc¡&amp;@O2+¶_x001E_'@1*Q»d»"@N86+_x000F_Û"@K_x0005__x000C_P$@_x000C_ÀºÊ"@zéme_x001F_$@l_x0019_2ë(|'@vÓÌF_x0002_ @ç_x0003_&lt;n#))@	V_x0018_,Ï_x001A_@ÓnA²9_x0011_ @­4Ïð3_x0011_&amp;@ÂÚW/Ø%@Ç£Åç_x0015_þ&amp;@¨_x001D_éu_x0001__x0004_Ãc&amp;@ò&gt;ws_x001E_@'`p¿_x0003_A @)ê_x001D_nÉ*@~¯\$_x0016_/$@NçÃ­(@_x0002__x000E_HáÐ"@ë_x000B_H³Ñ#@Ê~;þ'@Úã¾'èh$@y_x0015_3®Þ_x001D_@¬gja]+@°]{ýÇS(@&gt;`B)å$@R²*Ï'@=Ùzç½"@]S¾à8#@ÐÏãs\	(@GòÌVJ«&amp;@_x0006_;¹1jÁ+@@Vá]®#@fæ(ê_x0003_¸%@|_x001A_ÿÎ((@*1£¯	&amp;@fdù**'@c(¯:_x0013_R_x001B_@¼*_x001F_ð°*@._x0008_ÏZU_x001C_@+,ÖZ!@e`Z J"@6míF/®"@_x0015_ï%@_x0002__x0004_Jóe-]s*@8¡sÌ_x0001_+@_x0004__x001D_éÑ0)@^~Ju¦$@_x000B__x0010_w'@|I$5¹$@äÅ_x0003_Á$@ïxd_x0019__x001C_&amp;@á_x001A_tZÉ  @J;ûê`a+@äÝv&gt;_x0011_7!@QÏÿ_x001B_ç&amp;@lÑà_x000D_èî&amp;@Q£j!@-V; %@æ»§Ð_x001F_@V&lt;TrÅ%@S_x0007_°¿(@ÜagYÅ_x0018_#@d1/æ+@Øuv6_x0001_$@a\9·É"@_x0010_èh_x0006_x*@ÞàÖ6_x0011_$@¬|^_x0007_s'@½é_x000E_`}#@´QÎxò+#@iqnýá #@â_x000E_Å"@V{V¶"@MK{×ãn&amp;@ËÊSö_x0004__x0007__x001A_z'@_x001A_úÆ_x0016_(¼)@&gt;­_x0013_H&lt;_x0019_&amp;@_x0004_à_x0017_hÒï#@Fã_x0011_ aù%@J._x001A_À¦#@°1Û-°)@Ü_x000C_®_x0004_ëo"@Ô%V`ª(@Â_x0007_ÿe_x000C_Û*@ëR=|£$@v1d¥¾\%@_x0006__!É²¶ @è¤â¤°_x0014_%@9ôÈK @2÷cNi$@ q¾ê=:(@_x000E_é=ß,¤!@êÓy%}õ"@ )X«ì_x0003_"@­C¤_x0017_TÍ"@::æú_x0014_e_x001F_@ ¹f+ä+@_x0016_Üó°(_x0005_&amp;@¾6&lt;Yî@)@ÚS2FÎ#@^_x0005_©{&gt;A%@4É_x000C__x001E_Nh&amp;@_x0002_K1Î$@ò_x0017__x000D_!"@pÑ0_x0001_l_x000B_&amp;@.yÃ_x0013_|4-@_x0003__x0005_ú_x000D_Ê,¹ä#@"_x0004_éôõ#@ÂVÊ¿OÑ+@n_x000C_=ÇU_x001C__x001F_@_x0016_£@ËÈ(@_x000E_ér_x001E_tN-@_x0017_7_x0011_&amp;cW!@cOèÙf_x001A_$@P¥Âµ_x0007_$@Æt·»*@r)¬|%@ìÍµ8Ðc!@_x001C_`_x0011_z:É)@¤1_x001A_(@;/t"@ªá_x0014_¯$@âÃ° N*@â¹ÃF&amp;@^·ÆÁ2_x001B_@.±k_x0002__x0013_#@ _x000F__x0011_Þª© @ÕæÚ×-+@3_x001B_r×$&amp;@!ªj_x0001__x001F_@$_x0019_¼R·*@TêI@Ô%@HV»pê @WÏèYmS$@_x001C_c_x0014_õû&gt;%@8ÒÆö_x0013_o%@_x0010_hº[_x0003__x0010_(@_x0007_p¨_x000F__x0002__x0004_}À_x001E_@åÒ9¾_x0002_&amp;@Î¶_x001A_Ì$@T_x000E_/ [_x0005_)@òVt=*_x001C_'@*Ñ9¤"@_x0016_¤_x0018_±é+@ãX_x001E_êÖ_x0019_@Í_x0014__x0002_ô3_x001D__x001E_@¶_x0003_m¢¶í_x0019_@þöf/Y	&amp;@_x0011_ÿ.Ëg_x001C_@`cÊÜ+@7C8Î;!@_x0001_òÃÿ@Q#@¦É¸Þ¿)@_x0007_ç)ª_x0001_)@&gt;8O_x001E_ß*@f·ç!@fÓê[¶*@øúõw%@TMÙ_x0011_¾%@.¢&lt;\s#@N{}Tw"@_x0006_t»&amp;ð#@h_x000B_Ä[!&amp;@â&gt;]éT#@_x0012_ _x0011_o4Î_x001D_@è_x0011_úP6á$@*¹¨%@²äòHÀf(@¦=eù]&lt;'@_x0001__x0002_ñØ_x0005_%L(@8´"6;_x001F_+@*Ißj+ï+@¾_x0017__x001C_¨'_x001E_@)ÙÇ³_x001D_#@ø_x0003_KG&amp;@^\oç"@u_x0019__x0016_£%@èÐØÚ%@T&gt;ù4Y"@_x001A_Æ6â¢2&amp;@ä°_x0014_!;#@V¾_x001B_ï]H @GP¬V^_x001A_@Û¬_x001D_C-$@ÜÌ_x0019_Zp_x000C_!@Þ}2­#@x¸_x0016__x001C_I)@¹Z ^$$@jHsh~+@åæ_x0002__x0006_,@¾Ë®W?_x0008_%@_x0018_¯ Y¨×"@_x000E_L-ñ"@î»6¤ø$@ ~¡_x0011_I}#@&amp;#_x001B_ÝÚ$@ìF(A'@f_x001B__x0016_ê_$@Ø_x0006_mÄ&amp;ß)@¼èµ.F+@pcÒ_x0003__x0006_l-@Ê4X	¾×$@@i&gt;¤:'@_µB!&amp;@Å±Tl_x0006_#@ú;_x0003_{{(@,QÙ_x0011__x0017_%@_x001E_ù¡j´ù#@÷é\î&amp;@Î_x0011__x0002_M% @_x0001_Vh%_x0017_$@½êÙ÷_x001A_x!@ÎB_x0003_À_x0006_º&amp;@_x0018_ê¾_x0005_Ø!@ôYM ±!&amp;@	©Ô	_x001E_@¦_x0001_§°lÔ$@´f»pp&amp;@-ºÀn_x0004_À!@o63÷_x001E__x001B_@js³_x0003_Ñ!@MÖÄxÅ$@_x000E_vö¹¢%@|_x0006_BDº!@_x001E_îw "@±_x000F_âî¢+@Ëõ3&amp;ª$@_x0003_+_x0017_ÍÎ6$@¶A{ !@a_x001B_}C=(@ê&lt;_x0012_¥¬&amp;@X_x0013_6«J' @_x0007_	ø)4=_x0006_#@%­6i)@u_x0006_þð® @_x001F_¦_x000E__x0001_iµ&amp;@Ü?,_x0004_:+@_x0002_¢_x0007_6S_x0018__x001F_@âJè×A«!@lð·µÓ#@_x0014_Ï_x000E_å_x0014_*@^_²v/$"@GËv©½è"@è¸£çi&amp;@ª_x0013_¹ÉEm'@°_x001B_`_x0015_4*@6_x0003_2PË)%@l_x000F__x0008__x001B__x0007_Æ#@8¿æ_Í_x001A_*@¥uì²æ @¾O.cÈ%@ú_x0012_O %,@æ@¥!»¨(@x_x000B_ê3ê_x0006_%@_x000E_åYl¤(@_x001D_+_x0007_?#@Öñß­_x001D_^$@EO_x000C_þN&amp;@ îÌÆ_x000B_%)@´Öü\_x0012_"@_x001D_ò¶#h!@îõaQ©'@x0_x0005_Y¾_x001F_@_x0004_cÏ:_x0002__x0005_A'@_x001E_Ùè#8%@²Yw_x0011_'@ÈÔ$å+@_9Å)¦%@µg+r_x000D_*@~_x0018_K[S*@À§)öhl!@Æ{Ý+LÕ&amp;@ÑJ`Te,@I_x000B_¦\*@vÔÄ³_x0001_%@&gt;ATqb"@¢n°T'&amp;@Þ1V(@_x0004_æ+_x0016_¶ü#@Ð_x0012__x0018_è²%@J&amp;Ë^Ð_x000B_%@~/éB}à!@_x0003_@jG¡_x001E_@2^Ýu¢%@©ó-ì¨&amp;@s/sÁû_x0015_(@eãù_x0003_L#@&lt;ü÷{_x0018_'@^p_x001A_fè_x001E_@^»ZLë_x001F_@_x0017_QU¶_x001D_)@o¹ÿób @©ôºtÉ;$@ý°cõ @Ý§_x0006_½L$@_x0001__x0003_ºq9Ý'@¶­(ú_x0003_\&amp;@V®·_x0008_hä!@_x0003_Ä'0Í_x001B_@&lt;ÛÙTR)@â¥N¶'%@þÎQ_x0004_Lx+@¼t_x000F_Ï,)@,,_x0008_^(@_x0017_nÙ¼_x001C__x001C_@½t_x000C_ó;É#@ìØé)a)@(\Ìíux$@ó&amp;)ødY'@_x0006_øÛyAu(@(&amp;Ì_x0005_$@"?ö*@ë£_x0005_z|V'@moAt4á%@8/«ßsù)@ôÝ_x001B_H«(@Î_x0008__x0006_-T_x001E_@ê&lt;_x000B_ïÉ!@_x0011_{c_x0002_=~_x001D_@2s_x000B_,Ë7*@ðÉdÿ_x001A_@þYvâ"@_x0010_À¿öÒ_x001E_@_x0013__x0005_Ðú@$@.Sn_x000E_&amp;@Ø¶)Ö_x001F_@ÅÛ)Ö_x0003__x0004_ÐÇ @ÄqùÝ#@¸wº%èk$@H_x0017_«ô7"@ú_x0016_]T_x0002_6&amp;@7waøa%@òýôó_x000F_%@ÔÌx`Æ¢)@¡ü?_x001C_-@dÔáé¦z_x001C_@phPó1 @äÆG^V%@w`Ñ_x0004_ (@_x001D_ðUO_x0001_J(@öÑ¾._x0002__x0013_(@æ5º®#@aéÞÚÙ'@_x0010_Æ©³ (@ôj_x0014_ö#@ÓÀ_x0011_sR_x000D_,@®¬;%@KÆmè_x001F_((@þ_x001C_i_x001A__x0001_V&amp;@_x0017_ÓÍ=+@ØÓ6_x001C_@L+yþ'@i_x0010_Ã?Êÿ)@ìÐ4_x0019_!@*wq±X)@_x0016_|óiÜï)@¯_x001E_Èå¯#@üßX_x0019_}B!@_x0004__x0006__x0018_Â1ý%@£Ù_x001E_WQ_x001D_&amp;@ C#¦&amp;@0f@¤òý+@ýzâ£"@ÜI¢J&amp;ü*@/q¬ñü!@J_x0001_ü&amp;ç, @¯%~!@ÈEvL_x0014_Ú!@©}_x0016_Q_x0006_O_x001D_@HÝ_x0011_üÜ%@¸_x0003__x0010_õâ'@4Z'@èiåzæö%@\_x001B__x000D__x0014_á&amp;@­ÂK74(@_x000C_æ_x0010_U_)@ÂÚì_x001D_ ½'@5èâ÷ã(@_x0018_ÜÍ_x0001_å'@_x0004_Û+'_x0013_$@Ùà_x000F_[)@[._x000E_¤:&amp;@~_x0002_mÎ @f=_x0008_7_x0016_!@EóW¨!@_x0005_%N_x0015_ÐI*@j1É_x0017_}-&amp;@±+_'@û_x0016_®¤@})@_x0004_§&amp;&lt;_x0001__x0004_1*$@ýåìd_x001F__!@ADÿõ_x001E_@È_x0010_U?Â^&amp;@ðzh«¨/&amp;@Æ¤DK)@²Zêº`d'@_x0017__x000D_Ñf_x001F_@Ñ_x0011_'l¤*@4OÝx&amp;@_x001E__x0010_{T#@TÃù1Ì&amp;@¨§½®ö/#@X._x000F_õÓ'@r¶DÉût)@¶_x0011_¡+?_x0001_'@4&amp;çU¶ë#@_x0002_óÛ_x0002_J=&amp;@è!&amp;ý:*@_x0016_¿¶_x0008__x0004_#*@î+º/_x000D_'@÷_x0003__x0011_Î_x0019_Å_x0018_@ÄµÞ­%@²ÍÀÜ&amp;@ýxïÔÈ @H}UÛÍY&amp;@ÀwE¶%@_x0011_è_x0019_5(@iÁõmÎ)@*ÌY_x0005_ï_x0002_$@è²_x0015_¢_x000C_·&amp;@?y_x000D_O @_x0001__x0005_j!Ã¶_x0011_,@n½ä_x0017_øÌ,@Hú_x0015_(õÈ&amp;@äW^z_x0008_._x001F_@b¶âX_x0002_m"@%_x0019__x000F_6$@È	q+%@R_x0003_¶_x0008_Û_x001B_)@_x0005__x000B_k}_x001C_¼_x001F_@1×fßVG%@¯ï_x0012_^¤®%@²R_x001A_tO%@Â³_x001C_n($@_x0015_h#@&lt;_x0004_IË7°%@-_x000F_¥+N&amp;@2Ëä+'_x001A_@T,_x0019_Ü$@î&gt;ý­²$@^W7_x0002_!@Þíâbj&gt;&amp;@_x001C_ýàu­ $@cxâ+_x000F_å&amp;@_x0014_Ð_x0010_&amp;6 @zY¹G®?'@I#Ë_x0019_/(@_x001C__x0003_¨|óÎ%@_x0010_Õ¤ë_x0015_h"@£b_x0012_²"@áÄe4_x000F_ñ$@+~Í7¡ø!@$½Â_x0001__x0002_å±)@l®\Ïô!@Ö#_x000C_u$@ûN[ãè_x0001_*@_x001A_IÖ»Úy#@bPP¢ÚÛ%@_x0019_0Y³b,@Ô_x0005_ÖN}C&amp;@tú=_x000B_U&amp;@h2Òý_x001D_Ò*@È|m;ß/ @d²U_x0003_'@Þ_x001F_;Q­a&amp;@_x0017_U4Ù @Üë	ð_x001C_%@_x000E_ªäóm(@Ú­ñéâ @è°9å6&amp;@¬{]#fl#@Z0s&gt;ß³%@!W[Ë¸%@BVòE§_x0013_$@*Tûe1þ%@òÆ_x001D_dÉ$@ì_x0010_ðÙ&amp;@¡;$@_x0014_¢ð¢çð%@6§£_x001D_@ØR¼¬ì_x001A_@ÿq·1#@ê |ÖÊï$@`ïÿÌ_x0014_ã)@_x0001__x0002_dp¡_x001B_ %@7Þl#\#@ Ù-Ç: @KÀ¨TÔ&amp;@Ü9aïÝè_x001D_@¦TDÒ=À"@`[´­Lñ&amp;@æ9îÁp'@V­Å&gt;(@¢öBÌ&lt;R&amp;@ý½Ìþ¨%@âøh¾#@UCîò'@X÷Õhò)@Ôt_x000F_ª[­_x001F_@oþ_x0017_ùq_x0019_@6â¯Ôw#@°ûi).²_x001C_@Î_x0011_'_x001E_J2*@dE_x0018_çþª#@_x0018_"ðD!@Þù\]Wé!@B2´y)D%@Æ[µ¤(@¯³òÓq!@÷HüW_x000C_P!@~÷?_x0004__x000E_Å$@Ê´Ì_x001F_*¾)@âOf*0"@¹QQ_x001A_@EYìà'@`8_x000F__x0001__x0004_ö_x001F_@_x0006_pßóz¼$@ø_x000D_¿l÷'@1Ç lE("@_x0003_T©uxü"@~ðÇÑ_x0004_Ö)@é1âd'_x0002__x001D_@´_x001B_ø#T¶'@_x0008__x0017_a_x0010_'@]¯ë°N#@»+$sÔH_x001E_@_x000B_ Ô3ûP'@_x0010_¥vc="@Åís_x001D_º(@Ö_x0003_`à¯"@`ª_x0003_ú_x001C_"@?*&lt;_x000C_3$@\P6Fà(@CS_x0003_O!@§	·/3M @«¢ ÙhÁ%@_x0004_*Ø_x0001_ñA_x001F_@d´¿òp(@@1ÀÇ1ø&amp;@_x0014_w_x001F_Ë£,@7à2Êê&amp;@ðôµÎÖ+@DÒ6² î'@v+®FnR"@_x001B_,ÑÛÙ\#@`@x_x001C_?Q%@__x000B_fIt%@_x0001__x0003_Òàc_x0006_.ö$@+ç×P @ðÛô_x0007_¹C"@_x0010_éc¯_x001B_½&amp;@(í°L_x0016_ã%@ø!æD|ß#@j®5^`#@IY'¸e'@,µx×ªe(@}4´_x0018__*@V}Î×Þ"@ÂRô_x0002_Wf,@D5 iß '@ÞG`ûû'@´_x000F_2¸Äì&amp;@¯ïGé%ç$@yc_x001E_5ñ¤)@_x0010__x0015_ÅÅ_x001F_°+@ü	_x000C_:&amp;_x001E__x001D_@º¨Ink&amp;@üY_x0012_½·f!@PÅ8¥_x000E_¯!@¶_x0015_\bØ'@03Æ_x0002_!@Bx5L"@-ä÷vú%@iA0ÃO(@ù©ÁêTQ!@Â¤p#!@ _x0014_DNF$@ÚWmè(@O_x000F_Þ_x0001__x0002_æB"@Ù_x000D_~o,'@sd!?)@"g_x001D__x0006_	#+@_x0018_4Ð4_x0011_u&amp;@_x001C_Lâ¬Ah'@r»á"@TéÂûº_x0014_&amp;@lúd5)@hI!h_x001F_m%@_x0017_yúcûq%@Úo-dK%@Ü_x001B_Uî%@D+Tâ'@w_x0018_@Ú#@Qi_£ª"@&lt;Ô±ò¯'@ne_x0013__x001E_ò(@£?i8²Î$@fêÝÚñ_x001E_ @^2,uz"@ý&gt;¦x(\_x001E_@`#â #@Ä_x0018_ácW_x000D_$@ÊÐ_x0015_í!@¬iÞóÀ#@KþÜ&lt;O_x001A_%@Îü\Ë.#@zí×êÇ_x001B_#@lõ:m=*@uRÐ §_x0008_#@[º_x0014_½#@_x0002__x0004_0_x0007_òAãw-@ä$¨$@©(ó_x001A_ÿ$@^ØÌPr_x000C_#@¾SÌ-7'@Î/#6(j#@îña'!@_x0004_u¹tP_x0006_&amp;@&gt;W¥ö'@øP_x001F_£_x0006_è#@8ÍBH_x0019_i%@"mmØ6_x001F_@_x001C__x0004_·ãe @EÇ)_x0004_",@5¿Tj)·#@Ö/	f)@Æ=leâ#@rÈ£ë"@Û{!»@$@¸MHeS_x000E_"@*÷I-¯#@gÍûTÓ(@«_x000B_GS¸!@=_x001C_å"@çóg_x0007_8o#@_x001E_£_x0007_Í_x0007_)@^.Å_x0001_³#@´ÖÓõÖ_x001E_@ÊúÇ_x0003_0´'@Vý0*\}*@4ïu_x000E_)@Ñµã4_x0006_	^_x0008_"@Úw)rÇy$@ö»BTØ»$@6³D¦'@´_x0016_¹Á @_x0001_Ô_x0007_zD(@k4ýìmÒ$@ò_x000E__x0012_ô):_x001D_@_x0018_)Ëá_x0003_Â$@ØiÃR!=+@@6mºð°&amp;@_x000E_ÞüZV_x000F_(@_x0018__ñ$ù3'@¤Úv_x0014_''@â¥oB%@ÎÐ1lÊ#@:ÅI_x001F_§8)@(w#ý_x0017__x0004_(@å[k¼ @úVº¸#@_x0001__x0010_Ã¨_(@%cÝ©\"@_x0015_	A_x0014_°_x001C_$@p9Â%P3'@Û_x000C_Ï'@û¿Q×Gë'@VEvSn_x0008_+@8{_x0002_}_x0005_#@rÙ	Þ)"@§ä_x0013_8ç)@§ø{`_x0016_"@+_x001E_ëpÕ @_x0001__x0003__x0015_&amp;HÕSò!@¸ÞIMU+@ò²nás_x000F_!@_x0014_y_x0017__x0008__x0011_^%@aÑ_x0016_Ïô&amp;@_x001D_­¦éóP)@k¦æÑ)@4:Öc[$@áÇ¬¯X2!@Ë_x001C_Õm'@Øl }|ª(@±NÈGù @¦µ#úÃ&amp;@¬:_x0014_Uü_x000F_"@BÂºSMs @Ø_x001F_Zº_x000C_q+@u}¦_x000E__·+@­Rúý³_x0004_'@´_x0008_²òJ+@"0G,ÂD'@ióûsVª*@_x0003_Èddj$@R½´Vþ(@øLÀB` *@ZÈÂânÒ'@ÛéèÎ¹'@_x0002_æ_x001D_p×À*@øS¦ÞÎ&amp;@A¥$hg_x0008_'@_x0018_0_x001E_Wp(@â1Çf_x000B_$@¸_x0014_I_x0013__x0002__x0003_·³(@êê¶O_x000B_ì(@_x001E_×_x0016_²9_x001D_(@_x001C_b_x0005_?&amp;@ÏdEÿ"@eÅÅê²_x001F_@Bn@¿çi%@_x0006_^_x0006_stÄ!@_x0013__x0002_èü_x001C_@µg2_x000F_Ñ'@F7Ì¯¤B$@ÐÓ_x0013_è_x0017_&amp;@èJ|¥Rö*@\áòË_x001E__x000E_%@y_x0011__x0001_Ã_x0008_'@a#[²_x001F_Ö#@BÌ_x0013_y_x0014_ @°\Îàe#@î46m'*@åuP}á,@&amp;Mè§_x001C_Ö"@³ûEyô(@þW½'á$@¾_x0014_#+È¯&amp;@HV!¡úw%@b&amp;_x0019_&gt;)@_x001A_ãÿJ_x001B_± @ßÀ"äù"@4³ô¤³è'@~_x0014_ÌN§W(@ ö×_x0018_Î)@¬[Í±Î(@</t>
  </si>
  <si>
    <t>7c43b10b017d0c8fadd1ff4960fd31a3_x0001__x0002_ç_x0015_@«~Ï$@Ð,U!{.'@A&gt;=_x0019_@hzÿ´$@+pu¼'@¬zG±þ_x000C_+@æ\C=º9"@_x000C_¥_x0004_o&lt;+&amp;@_x000D_N,Ç¹4"@B_x0013_eè¥&amp;@m_x0017_/ó_x001D_Ñ%@_x0001_"Yxdy @T&lt;P=£Z @¡#Ç_x0007_Ì%@¸05[*@\gµ_x0006_Y_x001A_"@Ë&lt;uÑ!@*";_x0018_yº_x001D_@JF_x000E_âd%@`Á_x000F_-Q_x000B_)@Ìu_x000E__x001A_!@bïÁ-×*@âéÚ/t,@$OâaÒ(@ÙëIßé)@ªh³1[_x0014_)@@¨_x0017_Ö%@xì²=Û·)@AÃVZ¿+@)Ö9_x0010_&gt;c*@:¤ì*h0%@µÂ_x000D_}_x0002__x0004_ü¬$@]_x0003__x001C__x001B_m%,@_x001B_+ÇêË½_x001B_@¼@GfI'@*Ðï®Æ['@ù_x0005_KÝ§\)@|_x0010_S#%@HÇ¸%_x0018_°(@_x0004_^*p_x001D_@Ï_x0015_Õ¡ #@Ò!$Î)Â*@ü-K*J&amp;@¾óG	*@vÑÄÒê*@O\_x0017_±¼*!@V¤ÚüMF)@dÒ _x001B_\Ë"@¾µq¢ @FYÁ·Bf&amp;@_x0001__x0010_Îxü%@Ørb¹¤Ê%@ð_x0012_ôÂ)@LÄ5Ê}$@¤§_x0014_¯_x0012_*@_x0014_µdH[(@Ä&amp;Ë_x001C_þ)&amp;@SÂ_x0005__x000D_"F#@·_x0001__x0003_Ïì(@_x0016_¦RÅN'@:¨_x0018_ @èÙÆ:p_x001B_@Tl´£_x000E_3,@_x0001__x0003_¬~Ï]ô"@~=H½_x0001_Þ(@î_x001A_4å×_x000F_+@$È9X_x0007_Ù_x001E_@èÏ._x0003_&amp;@ò_x001A_/É(@Ør_x001F_!S?$@ò±Md$@_x0019_}âÒ4l*@_x000E_¶q_x001E_Ð&amp;@üÔì¸w%@µ+ÂU_x001A_É!@_x0005__x0008_`_%@1·_x001F_ì?&gt;_x001D_@zó¤(	n)@_x001B_GF5¼/!@~`sWÔã_x001F_@½¬åoA*@¿ áÖR,@(i_x000E_+IU @|ljk'@JA%K2_x001E_@à}÷_x0002_ø-@ø_x0001_ü|)&amp;@sè_x0005_%'@KÑÙì$@¾:ÅïW$@£Ú3R&gt;Ã'@;_x0001__x0002__x0003_,@&lt;dR+_x0008_ @®õ§ª¶¼%@.µ$_x0001__x0005_A&amp;@¨CßÕ_x001F_ä @_x0018_l_x0011_+î_x001C_@^l¾Õô)@cd_x0019_£Ej+@nO­	'%@cçP_x0011_¾'@]ºëdßR'@d_x0004_Aq_x0005_5%@%_x0010_7Ë5#@u³?_x0011_&amp;@°³W.ðb$@CGäpý!@_x000B_ÕüB#@¹_x0015_|°_x001B_@øV&gt;Lå_x0001_(@$bÍ_Ë'@²;õQ_x001D__x0002_&amp;@ÄÐ¥iß @_x001E_í#@Þ_x0001_º_x0008_a#$@Ð«rfu_x001F_@Ï©_x0013__x001C_!H&amp;@ Gz_x0008_	_x0003_%@2&amp;¦;pC*@yjïÚT_x0013_'@_x0018_Sý_x0013_}e_x001D_@_x0002_öoÒ¯&amp;@~b_x0010_½ý_x0014_)@bc*vÄP$@`1Ür_x0006_(@gðØyùÈ'@_x0002__x0005_fosh}Ï&amp;@°\á\Y&lt;)@&gt;¹Z&lt;o @_x000F_i{îl @²Ë¾DZ¬%@lÛ-Ý$o$@\_x0015_³hæ%@^PÓ¬IX#@&gt;ßÁ]C_x0002__x001B_@¶_x0006_|á¥ô%@Çþ_x0003__x0014_©v!@ð²C²Þ$@ó&gt;×_x000E_Ôê_x001B_@¸$3 {&amp;@_x000B_Ã¡,Å"@úÙîÈYÙ'@K´ôh_x000F_(#@ÅW¦=þe"@_x0018__x001A_ivW&amp;#@]q}U_x0013_!)@´J¢9v_x001B__x001B_@¦bÙõBa'@_x000E_¦_x000C_A;k*@ÄK_x0001_°$@&gt;?lEDþ @_x0016_ÜljÂÚ&amp;@¨_x0004_·MöÃ'@8Dæ)w(@²z¨K_x001E_@Ð~D_x0011_-@_x0016_äÌ!@È_x0017_b_x000E__x0003__x0006_Ðé%@÷¶_x000E_G"(@vº:ÌF´!@_x0002_ÕÍF#@D­¶¢_x0004__x001C_@_x0016_°_x0013_¬¸8$@?âòxô¸(@zÎsZûS_x001F_@§C`_x0005_!@jj¸öïù(@­_x0010_äi(@C¿Tª)@Â_x000B_+Þc5(@{¿&gt;à_x001F_@ô_x0012_Sé²*@&gt;Çe q'@ÔÔM¨Ñ @hçR_x000C_e#@·ô_x000D_«'@¬$:À8_x0001_"@Î%Ã_x0006_Ý(@_x000F_Qìy%@¢/ìbÄ%@;NI'@Þ:_x001D_Ïê%@­c¥pÃâ"@@Io_x001D_@!_x0014__x001A_£æ~&amp;@þª._x0007_Ö+(@Ì¿3½&amp;@Ø&amp;_x0012_Î6%@_x0002_)é_x0017_+@_x0003__x0004_âzI(@¡V|'_x0012_#@_x001A__x0018_H_x0006_ü$@V_x0004__x0001_9é$@¼)_x001B_Ä(@ø­ãHx)@ÙiÄ@Ç&amp;@º&lt;_x0013_'@ò¡Sbñ+*@æi×+É,@_x000E_Ó¯¡@,@ÈÎ_x0008__x0015__x0005_"@²ë(_x0016__x001D_@MiôÖ°É'@ _x0005__x001B_Ü·#@Nr¡&lt;	#@Îb\«*J(@â|¢&lt;Li%@ÿ&amp;òÉ_x0002_¬!@_x0012_Kmà(@¼0&gt;ûU_x001D_@¾(o_x0008_Jç&amp;@ÌCí±J' @CÔdÀî#@_x001F_xÞråc_x001D_@,÷gûI$@¼_x000C_éjW"%@Úg.,¤	!@Ã_x0004_5ðe{'@f)_x0006_«$@£§êÈ|´#@Ð×$_x0013__x0001__x0006_$@©_x001D_©Ó_x0004_(@_x0018_ÀcJz_x0018_%@_x000C_ m½×_'@Ö_x0010_2n'@_x001C_ÜN	Ð'@QFG¸ _x001F_$@éaï_x0012_Ü¥_x001D_@x ß³Ô^$@Òöæ©a_x000F_(@¿d×§Ö)@Áu_x0003_s[*@T¸_x0010__x000E_Ã6!@÷¶×«Â&amp;@öAHòW_x0005_$@|\xÿ_x0019_5'@_x0002_IïÎ_x000C_)@Irð_x001B_k¶'@_x0005_,Èì'"@èLê±g%@ITtù7_x0006_+@1¢&lt;¨Nº&amp;@ÿ×" &amp;@,=It4×$@_x0005_]{_x0001_ü_x001E_@5ÂÕÊ³&amp;@úà¨_x0003_!@asvr¸×%@_x0008_¹¸^f_x0017_(@V¾] ¿"@þbN;[Q(@À8ç)@9;Bz¬±o%@´¦ !³&amp;@2:òc_x0014_û*@â8è¯a(@_x0001__x0001_99_x0002__x0001_99_x0003__x0001_99_x0004__x0001_99_x0005__x0001_99_x0006__x0001_99_x0007__x0001_99_x0008__x0001_99	_x0001_99;_x0001_99_x000B__x0001_99_x000C__x0001_99_x000D__x0001_99_x000E__x0001_99_x000F__x0001_99_x0010__x0001_99_x0011__x0001_99_x0012__x0001_99_x0013__x0001_99_x0014__x0001_99_x0015__x0001_99_x0016__x0001_99_x0017__x0001_99_x0018__x0001_99_x0019__x0001_99_x001A__x0001_99_x001B__x0001_99_x001C__x0001_99_x001D__x0001_99_x001E__x0001_99_x001F__x0001_99 _x0001_99!_x0001_99"_x0001_99#_x0001_99$_x0001_99%_x0001_99&amp;_x0001_99'_x0001_99(_x0001_99)_x0001_99*_x0001_99+_x0001_99,_x0001_99-_x0001_99._x0001_99/_x0001_990_x0001_991_x0001_992_x0001_993_x0001_994_x0001_995_x0001_996_x0001_997_x0001_99_x0002__x0003_8_x0001__x0002__x0002_9_x0001__x0002__x0002_:_x0001__x0002__x0002_;_x0001__x0002__x0002_&lt;_x0001__x0002__x0002_=_x0001__x0002__x0002_&gt;_x0001__x0002__x0002_?_x0001__x0002__x0002_@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W_x0001__x0002__x0002_X_x0001__x0002__x0002_Y_x0001__x0002__x0002_Z_x0001__x0002__x0002_[_x0001__x0002__x0002_\_x0001__x0002__x0002_]_x0001__x0002__x0002_^_x0001__x0002__x0002___x0001__x0002__x0002_`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_x0003__x0004_w_x0001__x0003__x0003_x_x0001__x0003__x0003_y_x0001__x0003__x0003_z_x0001__x0003__x0003_{_x0001__x0003__x0003_|_x0001__x0003__x0003_~_x0001__x0003__x0003_ýÿÿÿ_x0001__x0003__x0003__x0001__x0003__x0003_Æøúçá #@_x0003_ù]ºd$@_x0003_lQ÷0'@Læ*%¥$@(6Ñ*@è½C*)@$@ÂD&amp;_x0008_*@HêèÁZ$@bÓË@Z·$@`Nê_x0015__x001C_+@sL_x000E_!%#@!üÚ,îç"@»Ê&gt;¯¤(@ò_x000E_g_x000D_'@ûF¤_x0016_í'@²_x001A_~WjÚ$@sT­Ó"@õp´%÷_x0005_&amp;@MéÇâ_x000B__x0014_,@nºqÒ)'@¼Cqè_x000C_ @K«_x0002_òS#@3_x000D_þ­H#@tðôÁ¥'@HãhË+)@Å¶_x0008_'/,@(ñQC_x0001__x0002_¡&amp;@G_x0007_±i2½ @ [Î_x000F_\_x0012__x001A_@\_x0014_à;(@nX¢¯æ_x0015_'@=Q_x0001_xÓ¼*@\_x0008_Q@%@ßdZ_x0013_°(@8Nà&gt;)%@â¨w. @X4_x0008_U¹(@ÐoN¤ 6%@T %Ó_x000F_| @âViUá&amp;@Àà\ê°&amp;@_x0005_±GkÓ%@vm_x0013_Ûþ²_x001A_@ÈMAkx_x0001_&amp;@_x0012_M#hü+@ÀèZ_x0011__x0010_+@8ë¢&lt;Ë_x0003_'@t =6ÿ,@fq9Ö5$@Ó_GÆ_x0001_)@·z« @7W&lt;a!@&gt;_x0001__x0002_Í/'@j{S *_x000E_)@ÓTØ`ñü%@¥îÉ0$@Ð´yÝ$@ýH[àç_x001B_@_x0001__x0004_F_x0013_+P})@_x0019__x0008_pJÆ%@T_x0003_:1Å&amp;@lñCT:©$@Ø¯_x0002_l)&amp;@û}»|$@ôª_x0010_zEæ%@Öï_x0006_à_x0013_È*@\{¹_x0007_z{!@ÂÄÒÔÚ*@_x0008_)ÞYØÿ_x001E_@|×_x000C_8_x0006_Ø @._x0016_$ºÝ[-@.ïÜlQ*@5/Ý¾þ#@'ï®&amp;=_x001F_@&lt;äô'@_x0008_)ðl´_x0011_&amp;@\_x000E__x0003_¬&amp;@Ø_x0003_vàèú,@ÊTA×f¾"@Jè1M3À(@\´_x0019_ù!5#@$@As?*@ÀÌÚÌ&gt;$+@_x001C_È-Mµ_x001D_@.kf"@b¢¶Ú³%@Ö¢_x0004_ÌþÕ$@Iù¢­2ô&amp;@à:í\Ö£&amp;@_x001E_Íß_x0003__x0004__x0001_)@àíCÈÝ!@-ò8÷N&amp;!@ÙÜ±Î·_x0004_(@ØNÆ²e%@dÊÅØ'@~nó{ f)@wr@î¸Ê%@D_x0010_@o_x001A_@^nc·ÿ %@*yéA0%@'_x001A_	0®#)@ú±©ïC&amp;@_x000E_*y_x001B_Â%@H)©-.)@TÓy_x000E__x0002_Ú_x001D_@l_x001D_h)Ò)@Dµù:!@¸±Ù_x000B_ç @ØäL:U÷)@(&amp;Ø¯_x0006_%@_x0006_ø¦µ)@R¼t_x0012_j¶_x001E_@È_x0004_FD'&amp;@DH_x001E_3_x001B_@p´8i¡r$@YÖ»å)å)@ìdÈlÃ_x0006_ @èõ¹^v_x0014_"@Ø©eôÌ$@òäñ Ñ_x0008_#@´XâA_x0016_r)@_x0002__x0004_æF`f'@Ämv?&amp;@K_x0012_ÉúPI%@³þ×Ö#@ô7ý_x0007_5#$@)_x0010_KØ*@jZÌAP&amp;@^w¿9+-#@±_x000D_	_x000D__x0003_(@@Ë_x001E_¯Øé)@å/D(ê(@¥9¾`*@_x0007__x0003_ÿ(ä&amp;@~Yª÷,_x0011_%@U(}ÄBF"@KÙ_x0016_¯#@_x0004_m_x0014_ÖL'@nÃ¯_x000F__x001C_Ã(@dà"ë¹£)@.o_x001F__x0004_[s"@v°¿¾Ø_x0018_(@ßìoxÓ!@	-Hwôð"@¬Ìáõf_x001F_@ó½b¤Ô'@Bì%@&amp;@ÃK¦0a#@ÞÝ$v0_x0012_*@S 0_x000F_($@ÀÛ¶_x001F_@;_x0001__x001A_r'@a_x0002__x0003_±ó"@*)Ðä¶f$@î~Éè®_x001E_@#ÿó_x0016_¥#@òC~6Æ_x0002_*@èú¸XuË_x001E_@Z÷Q©ú#@_x0012_m_x0014_*Ü_x001E_@P«C÷áC(@ÿ&amp;_x001E_%zu'@:W_x0001_Ü#@½§º{Â#@º(Ñ|P"@_x001E_ä_x0004_¨['@*YìÃ¯%@M_x0014__x000F_9¹)@0·Åz·ò$@ø,'îÍ'@ö&amp;_x001C_'_x0012_&amp;@k·_x001B__x0008_¹)!@_x000D_ÏâýÑB'@¥sø_x000E_1_x001F_@¨C®?·o"@äèM5Ýw)@DðAëØv'@_x0003_Í²»*+@R\*cÖ&amp;@_x0016_ô=_x001A_'@uòåf#@ñ2?h~&amp;@OÂæ_x0005_Uã"@U*Ê_x0002_O,@_x0002__x0003_xTèÌW!@[N2Z_x000B_!@þà_x001D_Íì%@ë1@mõ @W¶D"ã{$@kð¿+S @.3òÎTc'@Ý/Hív&amp;@âËq¦3%@ºr	ªS"@ò¡)ÊÜ_x001E_!@_x0010_[_x001D_Y)@PåvB?#@Ñ5_x0007_N¾&amp;@Ê'X$b_x0007_(@_x0003_Dÿü2L%@&amp;j&gt;,&amp;@J&amp;_x0013__x0017_'@EG%»Xk!@|(ÇC_x000F_Ç#@z_x0001__x001E_pÕ»(@M²N­«x(@ð_x0010_ªd$@ in;_x0011_S$@J'ÔÎ¤¶ @T#nïER(@AðÃ ¹%$@ZÃô(@°åt4ø#@¢ø_x0003_9_'@¸¢_x0011_?_x001F_8%@ÏRÅý_x0001__x0002_êþ"@ÓQ½Qi¡,@W_x0007_iï²)@½Wí&amp;´b_x001E_@ß«ÿÇ @~rÖæ¥)@^&amp;ê÷Ö_x0003_#@FO_x001F_g[\&amp;@1%G´C_x001D_@_Øï­+#@ÉÍ"?ê"@ªt_x000D_L%@L¶HáV#@_x0012__x001B_mnJ§&amp;@hàóÀiz"@ÐãË¨*@r"§$@8BõÚç&amp;@NüÈºM½+@âe2¾þ_x0010_'@L"n¸¦é_x001A_@OE{Ô @íq¤&gt;j"@ÊZkK'@XyHæ%)@¸_x0013_Úã_x0001__x001E_@_x0001_1N_x000F__x0014_)@roäEÀ @%ä«_x0014_#@1gÔ»û$@lRÖå&lt;x_x001F_@¿ö[ @_x0001__x0002_t³&amp;ûë_x001E_@U+0øá#@$ÐçÛ0_x0001_!@_x001C_D_x000F_Í%@&amp;Äâã­i'@i²_x0016_ \"@¤´V_x000F_þý&amp;@_x0006_ËJößÌ&amp;@&lt;_lû¥&amp;@_x0015_33ô$@_x0015_í+Õß!@¤¹¡6c$@1ßCÖ3È"@¼mfù9 #@áÚÁ_x001F__x0018_#@ 3ÔJº*@_x0002_ä¯fµ%%@_x0002_wQ±£!@ÌÊúå!@S_x001A_í¸Ü+@Vý:_x0008_q&amp;@áúú¿ât#@=Êù°#@é8_x0011__x0012_¿^)@Ej]B-$@óÀ_x001D_ _x0002_%(@¼LÇëÀt%@G¯.{þ÷ @¡¡ _x0018_©'@ø_x0004_h_x001E_&gt;ô#@Nùo3}#@î_x0014_eÍ_x0002__x0003_7õ_x001F_@TvÞ³Â0*@ø_x0001_¢Pð @ÍAÐ_x0006_,&gt; @_x0004_Ñ]SôQ'@$Ú¡#P'@å_x0019_Ç²$@é//Ö¶é!@¸`X#JT&amp;@âT4¹Ø_x001B_%@]S_x001B_)@ÝÖC$@Æ¡Çßf!@_x000C_¬ì~_x0018_#@_x0007_ÑèdM$@ïÚà±X{&amp;@¡dH^C!@ÌHè'YÅ*@jp2_x0011_r&amp;@tQ§_x0019_%_x001E_@bYñì×"@4x_x0013_²j§"@löÂO}U'@Ø_x000F_&amp;©ì&amp;_x001E_@£[×øÿ$@&lt;xo\]g"@/_x001F_S/Wt&amp;@ë~_x0003__x001C_ZÜ!@\"ÂÁ_x000F__x001F_@é«×Àñ%@­î½_x001F_%@_x0002__x0001__x000E_íäp,@_x0001__x0002_8eò~#@¹|*Üa¸!@6_x0015_à6¶1(@NcÍp$@¬_x0017_&lt;_x001B_	N&amp;@©× mù_x0019_@_x0016_UÑì÷_x001D_@A¨9PüÕ#@Ï&gt;umnx&amp;@xô3Ûµ(@_x001A_û7M"@D°«T+.&amp;@n0_x0014_ $@°®jíã%@C5ó_x001E_G+@6vâÞ _x0016_%@F{àæ½_x0017_$@¦Ðó_x001D_À$@÷Ð³ g)@p·w_x000B__x0001_'@#Úéê$@éEÔÐZÂ$@¤_x0018_J.¸_x0011_!@ú®Ä_x0014_f!'@_x0018_úØá_x001C_@OÇ[læ*@_x0012_6_x0014_lrp+@ '§iÒ(@µæ¦7_x001E_@_x0012_¾'QK @Ô2Ê7(@¤½_x0019_F_x0001__x0002_L_x000D_'@_ßp¬nf#@ÚY9½_x001B_$@Þ_x0013_Ún_x001B_Â'@5þLxðÞ$@Fc2YJ½#@*!}dZ#&amp;@`ÏY6c4+@S!vè_x0002_! @z_x001E_õÌ«+@ä)¹0m-@eèG(ä!@0.×·nO_x001F_@ÝT= _x001A_@_x001C_'=_x001F__x0012_$@74±=ðs)@Ê";_x000D_.Å)@&amp;_x0016_tUþ»'@Ä"J´I&amp;@&amp;¨5ç:_x0003_+@ø_x0011_kþ_x001E_+@âÏ«¦Ei#@\¼|gá%@,_x001C_ÔÂ_x001E_@Þää__x0019_$@Â¨ÿ»_x001A_'@`TÓ±!N)@:ý_x0008_V^Q#@Ï_x001D_ÅÐ @=ÖÒð(@x_x0004_Õß£$@` i±×A(@_x0003__x0006_d_x001F_"?&amp;@zò_x001C_=¹)@_x0001_x_x0012_³J_x001A_@n$_x0014_{Ð'@dw_x0007_ÖÑº%@\^T&gt;)@óÜÎ¹ë}'@üÓ8ª'@æ3 ì$@_x0012_MéÎ_x0004_ø"@ç3Kz*@hClÄ_x0005_í#@#·8m°3_x001F_@¦_x0003_È_x0004__x000F_­'@n	_x000C_Û_x001E_)@_x0005_ÎØ+@*[-_x0017_ò)@^oy·_x001B_#@{Këì&amp;@õZ¾¹@ *@¨]Ú8#@_x0008_Ï_x000B_ön(@_x001A_\_x0004_­~;%@Òã_x0016_¢(@:{Ý[7"@V_x0002_­¥nb*@ÒRä:k$@ï:`$ì"@_x001C_@hýË#@_x0015_È¦&amp;w¹!@ÇJêø$@`_x001C_mT_x0002__x0003_4!@i_x001F_Ùq±$@S3	_x000E_r7&amp;@¼­JÐ#@T5X%@87òÏ'@NÚ{_x000D_kÍ#@®Ì0_x000D_ò_x001B_*@Ø_x0016__x0002_£¢Þ'@cJ~_x000D_HÉ(@jCCruË$@ÓeGý_x001C_@Âüþ0_x0002__x001E_#@?ÕjY_x0001_@%@N¡@v¿%@âEXßò´)@Óì|¿¾)@Æ~_x001E_dù"_x001B_@dåUF»ô)@5ä¦_x0010_Ø)@_x0002_]_x000B_pe(@Éß1_x0005__x0002_#@&amp;P·Oê2$@ù4"ãù%@)~Ù:î*@âa59_x001D_­"@pN_x000D_TË)@¨l;ð_x0002_f'@½äÿ¢Ì(@ðýÜzF(@Úç`_x0011_0%@èVØ&gt;+@_x0002__x0005_ê_x000D_È¸4)@PÛ_x0012_]á @Ðh~g&amp;4 @Ö­×_x0014__x001C_*)@Ç.¼"Ñ&amp;@E²©_x0010_K¶&amp;@ï|(`bâ'@CL_x0004_&amp;@Ü°&amp;íã+@$qU?I¾!@_x0005_ìíhm#@X_x0006_c(%@t±¥'Æ_x001C_@ºÎI`úX)@Ù7Dlzh_x001E_@ÒÈkîÀ%@J$À$c|*@üÌ_x0018_ê_x000E_ý_x001C_@ËÀÃH¥!@8;Ú_x0005_Ý_x0007_$@_x001C__x0001__x001A_]qú(@¥+Í|&amp;@[/_x0003_Á²A)@D#t¬-(@_x0014_7ðg[_x0008_*@§_x0007_. Ú#@Ôö¹èóë @}¯&lt;0×&amp;'@eá~Ëê&amp;@:±'@¡_x0004_Ã3È&amp;@_x0003_Qù_x0001__x0003__x001E_[#@î®_x0003__x000F__x001E_@_x0002_ã,mÆ§%@Å¹_x001F_× "@ÑTß(@ØúëÈKâ%@_x0013__x0017_Y_x001A_»³'@òÌ_x0008_î_x0014_)@Ç Ñ{ÿã*@"%(¥5h_x0018_@´_x0015__x0004__x0010_¬ @_x000E_¢î#¶+@6î&gt;±_x0015_©+@.Çap#@	pµ`&amp;@4øËR¼&amp;@_x0003_£¨ÁÅ)*@ê@oÿ¶_x0002_"@b³Îíõ!@#_x0013_BÞÂJ&amp;@îUga_x0006_C)@L_x0002_·G\_x001B_@2dÂ/_x001B_­$@Dô°-!@8@0Ûiº"@!_x0012__x000B_äÍ+@_x0018_ÈÄæe%@JÉ+_x000E__x000E_&amp;@«»Ô»øl @M_x0012_$'@Ì®àë%@_x000B_º_x0017_×\(@_x0003__x0005_R_x0005__x000C_JòA#@_x001E_h_x0003_»&amp;(@áÿü~8Ã#@ð_x0011__x0010_Ç$&amp;@)åÿd¯#@ò$r_x000F_#@àä°ã,%@¸Ü9_x000D__x0001_´,@în'Ä&amp;_x001D_'@ uPM­!@¡Õ_x0014_ãÂH"@8E] ë!@_x0010_&lt;¬÷6É)@¶pÿÚ%@ØôàÃDº'@@7§Dþý#@°_x0005_É_x0007_)@´³Óf_x001E_Ã!@0ç}AOé)@{&gt;Üs÷o&amp;@QmÊÇÃ'@pÚ¡xdó&amp;@ÔrùTá_x001F_@1_x0001_¢ø_x0002_(@ô`cV6'@-ûí7+@_x0006__x0003_0RQ_x001C_@oEüÍh(@ÿúà_x0004_%@n_x0005_ã©Î!@3éÊáE&gt;*@åd&amp;_x0001__x0004_',&amp;@¦ì_x0013_È2_x001A_@VÀlw_x0002__x0002_&amp;@ùªÂm\_x001C_@AÌ3Ðô%_x001F_@úÁ¶OB&amp;@öÕ&gt;ÎØB,@ô÷@.'_x001D_@úv/ëS(@Õ_x0003_|ìb±"@_x001D_/Ço7¦_x001F_@æh,y}%@:¨Í-ç*@_x001C_½:±T_x0010_$@8ÁÕ¥`E$@_x0008_»Ø­¦X+@æ´_x0019_,_x001C_@°e_x0005_cÐ1#@_x000B_Z_x001B_]"@hk+ò"@_x0012_Kub7;!@`»_x0007_·mE'@w_x001C_¢LÆ¬)@&gt;_x000B_WÐ·"@âdJÂÖ'@_x0001_SïM$@_x001A__x0018__l"@O­J2±!@;¨_x0004_Øk,*@_x0015_A_x001A_h_x0005_I'@WþÙæ_x001D_,@ì.§kL(@_x0004__x0007_ü;m:_x0013_F%@¸äA\óV*@ä rÈ%@_x0002_Àz_x0006_7_x0018_ @&gt;Úêw#@_x0001_§­±©_x001E_@´	éî!@ôD_x001F_&amp;@ûÝr¨_x000B_%@çg2?) @_x000B_¬TR&amp;@þdFW¸°_x001C_@þ_x0005__x0011_8%'@=&lt;¥eB$@_x0004_ÏÀx1&amp;@½©\Ûl"@¦¾~¢_x0002_æ$@_x000F_ê_x0003__x0017_Þ @½â=óO?'@óó_x0008__x0007_$@õn&amp;âMÅ#@|§{_x001F_Z+@_x000E_hw3_x0016_&amp;@Dü~yd+@dÌ¶x_x0016_'@3ßÿþ~©(@A_x0012_Ð[,,@_x001F__x0013__x0019_&lt;-@ÔÜÝ_x0011__x0006_=$@Ï%&amp;K«v%@ý/{o_x001B_@J$_x0006_i_x0003__x0005_@Ë_x001B_@¾i^_x0019_#@­Æê¤k)@û-à_x0004__x0012_ @ö¥ª?®t$@Çy$9ì|(@}wê#"@xªò¤Ï°*@Ø¥S_x0016__x0002_'@ÑÔ¹¤G%@Z&amp;Áÿ{(@_x0018_Þ5¦ (@®X¦2_x0014_¡'@4Ê÷Ä\b"@NåMÁÝ&gt;"@¼½ÂH&lt;Ó&amp;@Ç/©gl&lt;,@ÞÒÍÁ&amp;@äÛÞu¨; @J_x0001_¨Kdú%@ä|ÂîP_x001E_@töÀ='@Rj_x000B_W#@_x0004_ÙÎjùÑ%@ÔuwKÃ&amp;%@Díj"@WË_x0001_q_x001F_@38³ãûÍ%@ùQÿ´³Ý"@._x0016_³$@ô%74_x000E_&amp;@ÁáH¨#@_x0004__x0006__x0008__x001D_z7_x0005_ (@ôÉ I!@`"L«ÿ®%@=xµâ_x001C__x0010_&amp;@«ëSM @_x0007_Åõ`¢b#@V÷¤!å'@_x0007_÷_x0003_)@ªQR49_x0002_$@M]_x0011_ZY_x001F_@IåsÒT!@0_x0003_äZ_x0019_²%@_x001C_§òÿ¤Ã"@AS¢E	&amp;@_x0012_æHç$@úéÅïmý!@3_x0014_ªE*@~£w8{A"@_x0016_Ô_x0001_bÄ+@iºãÍr @uÉô`¾'@H-U~	#@&gt; ] @_x001B_}pW¶_x001F_@ãåøº«¨"@W¯_x0003_ùÊl'@.9ì_x0008_%@î+"æ+4&amp;@*ª_x0017_kW%@+H=F2)@m!ôn»Þ"@¾¨­_x0015__x0001__x0002__x000E__x0015_*@+#'!_x000E_$@¹Àõá.ê'@éEñÞð!@`ãPZD"_x001D_@ ÑÚy#@µå:-1?-@n#'­ØÅ$@³å_x0008_ëø"@¦SBz_x001A_Á_x001F_@¿:­_x001B_6Q%@àçáQ¾$@÷ùÑd#@_x001B_Jï¨|´"@´ºÛ¯Õ_x001C_&amp;@¤ÃX_x001C_îî&amp;@ò9¼­_x001F_!@2k)U(O)@_x001E_úzUèÚ(@¨IL_x001A_mÜ%@cöár(@ª¶._x001C_ùÕ%@¶÷M	_x0002_*@_x0002_ ßóÑ&lt;$@pðQ5Æ!@:u±Og&amp;@Ýâ¬_x001E_ÊL*@¶_x001A_È¹À©)@ïò+ï(@r ·àª#@_x0006_û-\Ï_x0016_!@D_x0018_V$Þ¿'@_x0003__x0006_K¼DÏ3_x0019_!@U!4_x0018_Ü+$@B+h!_x000F_%@w-_x0007_c'@D¨_x0004_)@¶q|ae&amp;@,Â&amp;ò#@ç¹kw«%@æ¬Ù_x001A_NË,@.U|¾Î_x001C_@ü^ÊCX&amp;@ð×Üñáè#@¸j¥,_x0014_¬#@N^«94o!@0Ýz_x0003_e_x0014_&amp;@2pAÚ_x0002_¡-@_x001E_Ô¸«_x0013_%@C²*\%@__x0015_Ó_x0001_² @:+¼ì'@ü_x000D__x000B_k%@PÃ¹	¿_x000E_'@$|ÿÀtª @¡¯EàÐ_x001D_@,íãÒV_x0003_*@ã¶×p¸ !@Ö_x0005_1H_x0004_"@_x0019_/¸#@º_x0012_ÞCB%@l_x001A_edôw%@ÉÒr}aö%@ç_x0003_çö_x0001__x0006_ÀÌ!@¨¬_x0010_¬LU$@ô_x000E_â\%@À_x0005__x0005__x000C_q$@æP_x0006_Ôä#@Økh_x0002_*_x0019_@WÆôú¶"@_x0003__x001E_´Z!@_x0019_ÎAï_x001F_8)@ Hnì_x0013_N#@¯EgQ´È'@lQ[_x0004_],@I¥2BEw_x001C_@~- .Ðg @¥!u_x001B_"@Hp;0»$@2^_x001D_Üÿ1"@_x0001_A_x000B_g&lt;3(@ê¡¦ê¤%@"Ç|_x0007_^$@:5_x0019_«é%@­_x001A_îë!"@F¡XÀ_x0001_Þ&amp;@Î?_x000D_4 @dòÄùÛ&amp;@ª¥¾É*@+_x0017_ÒÍ®ü(@-3_x0005_&amp;ââ$@.i_x000D_Ý&lt;J#@¡_x0002_FìÞ)@ÃÇ©ã+S_x0019_@nÿ¹7Þ%@_x0003__x0004_}C§r%@ô½ý:X"@_x001D_µw_x001B_Þ#@_x0016_$&amp;)î_x001D_@á`zÛ'@ÿZ_®_x0005__x001B_@Ìõ_x001D_-@ÓÁ/Ô_x0019_&amp;@ÿÝ´Huw_x001D_@È1Y\_x001E_¥ @Í _x0017_ê#!@Ð~§Ëlk&amp;@ríÓzð$@tÖk_x001D_j(@®'çëÜm$@*_x001C__x0006_ì&amp;ö*@_x0002_áÔü-V)@þ6×k0!@ÈÛñæWè,@tPQ£Æ,'@ó®_x001E_ZE_x0019__x001C_@_x0013_YLEÂÔ#@º_x0001__x0010_3 @às_x0003_w,"@ÌÄUî %@ÈV&lt;F%@â\sDÈ_x0010_(@_x0002_&lt;q Ô'@îúêmÖ,@ ï_x0019__!@;)½g+@æ±_x0002__x0004_oM!@ø4KaCÝ_x0019_@:ro¥¡$@K¯Á_x0006_ê&amp;@_x001E_7}¦."@}BðW°%@^b@_x0001_¼Ö+@]ýÃ_x0003__x0014_Ê"@Cþë­"þ$@l¼Û)_x000E_"@áàÝìÔ(@æÓ¶_x0014_÷_x001F_@¿_x0013__x0004_êçk*@4ò¨_x0018_¬ù'@oTU®Y!@y"_x0011_3X(@&lt;1jyv_x001E_@ªZí×î'@¢Q_x000D__x0004__x001A_"@YD^{_x0018_"@ÐÈ_x000E_ºÔ:(@ø4+}¾[(@'£VÎ"@xA_x000E_G²F)@Û;Çj_x001D_&amp;@r-_x0006_&lt;'@$¢Goà&amp;@åvàh¯_x001B_@&amp;.ª­_x0002_Ð_x001F_@_x0017__x0018_:^&amp;@¥igO¯(@Ø2C¤C_x001F_@_x0001__x0003_Æ_x0006_`Úô×(@ç¯xßþ;#@Vý_x0012_ôa_x001B_@ox¾y(@CüÍÁÅC#@J@7¥v!@Eýl'`_x0007__x001C_@y_x001C_4f^µ$@ÐÃ_x0003_f  @xÖ¶N_x0011_$@×Tæ³´ô%@Çg"`Ï\#@î_x001F_þk,@!ÒH&amp;@&amp;ÅvÈþ'@&lt;Õ_x0012_#@_x001C_1&gt;_ @ðx¨¼"@!ë-_x000F__x0001_%@(¯©kn_x0002_ @_x0008_ÿßó«*@_x001B_({ T%@E_x0019_Éwu+@í^_x000E_|W&amp;@w_x0018_2_x0015_;'@ªtÙG¯_x0003_"@Fóý©_x0008_ö$@¾0k^l_x001C_@¸§à{_x000D__x001E_'@_x001A_ Å§ùr(@&amp;ñ_x001A_)µ*@_x0004_éQm_x0001__x0003_§È$@Ã0¹å°C @§ùÛþg,@d_x0002_«Ûlt @iÿ¬ÕÔ&gt;_x001E_@+Q²#Ä$*@¥j¤|{Î_x001B_@ÊKu®§Ø!@¯¼ÀPâ_x0012_"@ Kà*iÓ$@:k$ôH,@_x0001_§_x0019__x0006_BG!@HñRÔ_x001F_@*T§RÍ©&amp;@ ét_x001A_%@Q×/7$@_x001E_3_x0018_o5*@°"x1/G&amp;@ÞlpÌð'@c-"_x000B_&amp;@o¨ûÐû_x0003_'@¸_x0001_!_x0012_]_x001E_(@d_x0018_ãÖ]V+@£QÑÔJN"@ÏbÑ(@©=è³P¢%@_x0019_Õ_x001A_þÒ{%@uªÔJU!&amp;@¾gG_x0005_àc!@_x0019_ÎZ_x001D_$@pJ£KPT @v_x0013_¼q*@_x0001__x0006__x0002_,©¡%@)úËiaV$@®@Ä&lt;Æÿ+@.hLB_x0003_´%@¢ÃH"._x001D_@]Ï?¨·%@ØÏxØ_x0013_(@;PGïç(@WQ¡Úä^!@Ð_x0005_~NÙ&amp;@Téå(Óò+@±_x001A_0_x0004_Ñ$@|ßò&amp;#@1_x0010__x001A_N¾#@,²æà1+@_x001A_X[3K+@`r *_x0001_û&amp;@edn¤À¨(@rÁç7ºø+@|a¼ÈúO%@È;Í&amp;l9"@ þ2Öh*@ô|ÓO (@MÏH¸_x0013_»%@üU¡g_x0011_ø&amp;@§vø!@Ö§!çÇ(@ôÒ´© ¢*@¡¼´_x0010_l&amp;@j9° @_x000C_)òå=%@ùd4_x0010__x0003__x0006_pä(@;0lµ_x0013_"@PXé´{i$@³:uøx$@Èô*[*@_x0006_§_x0010_äF_x001D_@4p6ª6&amp;@ ^#R*(@MèÂ"c%@dÇ_x001E__x0015_«y"@_x0019_ßÀÔË&amp;@×Ud&amp;«,@Bõ_x001F__x0010_Ð(@ÏØ_x001C_Eòe)@·_x001E_U_x001A_"@»_x0007_\0Ç @ ¾0FÃc&amp;@G «Ü{¨%@¦_x0010_t%@ó_x0001_áÕQÕ"@ki8Î`%@_x0003_ph_x0015_&lt;&amp;@öYM_x0017_â_x001D_%@îOä_x000F__x0005_[)@JYk$@y1HV;&amp;@ÏBxÈVØ*@tÆ_x0016_4úù'@Sg_x000D_¾$Ì%@÷tµ£_x000B__x0002_+@_x0002__¦ÛBë+@ûC2_x0004_"_x0007_'@_x0002__x0003_âBï%W'@ÄßÒÉª&amp;@IF3`B	,@ëi²^Æì(@ü¦÷_x001E_ð%@?®Ä_x001A_+@_x0003__x0008_Dî&amp;@_x000C_4«_x001E_ @û_x0010_@µ31(@Ýr_x0012_p&amp;@H{¤àÎ @aÒx¥_x000F_@'@_x001A__x001D_ÏyÇÿ!@´U_x0008__x0007_òB"@Ó_x000B_~pÄø%@4_x0003_Ô_x001D_Ö¦%@_x001D_»_x0005_¨_x0019_i%@0é_x0012__x0004_!@XYi¸+@E_x001A_ðöª(@/³¹Êêb$@Ì4í1W_x001E_@³q_à¶Ï(@È$±ÑÛ_x001D_@6¼ï6©»)@ÔÛ0^_x0014__x0006_%@_x0002__x000C_5zGW'@*mhVr,@# _x0007_,ï_x001F_@×K&gt;_x001E_"@¡RªO}&amp;@_x0001_QÐ±_x0001__x0005_l_x001B_&amp;@_x001A_·Â_x0016_Æ)@E_x0017_(ë#@üO_x001E_¿«÷&amp;@.¨é&amp;"@TØÆKà&lt;-@(Ï°_x0003_û+@·_x000B__x000E_]e!@gÿ_x0013_,#@¬_x0014_é_x0010__x0019_(@gìÀÎé&amp;@»% ùÊ#@_¿«­é#@ªµ§T{à_x001C_@_x000C__x0006_Ý¹Z®(@l2_x0005_Æà«'@¸[_x0005_Ä0"@%Eq_x0001_¡J)@ØVAÏ¼£'@ö[Xû_x000B_%@È,í_x001D_M @ -~ô_x001F_@-«7y_x001F_x)@&gt;Û_x0002_rn%#@ÎãÓS¼Ø_x001F_@Q_x0013_Û_x000E_,P&amp;@ËÅ_x0007_ùü¯#@öJéjj)@è7_x0004_]´=)@_x000B__x0017_¤r&lt;Õ&amp;@æó_x0013_ß_x001B_I)@ ZJ_x001D_¶Ü'@_x0005__x0006_¶Æà q_x001D_'@¾O2_x0015_2Ù%@,"t| (@§T_x0012_ø%&amp;@_x0018_)§4I-%@¬ì!Ûs&amp;@×¶öÚ$@øÃ¾Ùê_x000D__x001E_@(4_x0005_I_x001D_À+@çÝ&lt;_x0018_Í_x001F_@þç&amp;Zß#@íQ_x0010_e!(@þ_x0006_t¢Ç!@òü-&gt;Î)@¦#Àë_x0005_+@_x0016_¤&lt;&lt;!@Â]_x0006_39W$@}m¯ %@_x0003_ñ¦W4&amp;@_x001A_Ú_x0012_Íb¨+@õè_x0014_GË"@j_x0004_÷t_x0004_&amp;@2_x0010_¾_x0012_|E+@u_x0008_), @dë_x0001_2Þa_x001C_@óÇ!*@/ÈvQ&amp;@hiE8_x000B_s,@í_x0002_½_x001C_}ø_x001B_@Ç¹rO_x0007_½$@_x0011_d_x0011_X;_x001F_@ºC¨_x0004__x0005_«&amp;@:&gt;S_x001D_à_x001F_@QÆØ@_x001E_#@_x0019_J#_x000E_Ò$@×#Æ_x0012_Q_x0002_"@ÜóæðY_x0001_'@ô_x0008_É4_x001E_3#@Òa~Vª!@úÚµ_x0006_º _x001C_@V_x000D_iÖ_x001D_"@ó£Ç£º°_x001E_@£KóÈ_x0006_!&amp;@UÏª%!@z3_x001A_ªY&amp;@T`"_x001E_²$@ÖizÑX$@¶_x0003_¿É`_x0006_#@1oG¹_x0010_'@·²Éºõ&amp;@_x0016_6_x0010_Ê&gt;Ì!@qÙèp:'@ÚÛTné#@_x0013_!÷7_x0002_$@sºbªÄ#@!²îâ6(@ºYk¤/"*@ ]:Zk(@ü´^_x0007_é½&amp;@lqïí®'@¶Ã_x0014_6$@/g_x000F_Þ_x0001__x001B_#@ªÅ_x000E_d$@_x0002__x0006_®»_x0017_pÐ'&amp;@üÉlÅ}$@jM'¯æT_x001D_@m"/ë&amp;@r%FÑ&amp;@]Üòy!@¸sî1_x001B_@`p_x0008_BÙ_x001D_$@_x000E_«QE-+@ºxVö_x001E_!@§Æï¨_x001E_&amp;@_x0004_-Ø\u @_x0005_ÎCõ_x0015_Ë(@è-ü*r @_x001A_à5hö*@_x0008_rî{+a%@J_x0018_ßäh¢ @_x0010_lN_x0013_i)@ðE_x0006_P_x0012_*@Msbn1)@¨´ú_x0012_)@¡Xå_x0003_´#@àòÇvÈµ_x001B_@Ï$qOy$@_x0016_"¬ý_x0005_¤!@µäöh:õ(@e[AP¼²&amp;@X¹Ñk\)@ Ð] Â%@:ó_x0001_ÇÐ8!@ÐEæÙ|? @b#_x0001__x0002_ÞÒ'@í_x0016_-n'@__x0001_Ù«×8 @ÏÿàkÒÆ_x001E_@rt5_x0008_ß"@_x001F_úu+C&amp;@l- É¬&amp;@Jó	ù'@ÝPßø#@tÔcÁ&amp;@°	j_x0018_#@(æh ú(@t¬oÆ$@4î1d,@ä$Åî)@fxT_x0015__x0011_&amp;@Ñ_x0017_U0ä_x0019_)@çMÂã_x000F__x000D_#@ÈW_x0011_ü\Ã$@Ê[ì_x001E__x000E_×%@Rù=@ó_x0008_ @È,äCü*@h_x0011_Óµ)@ðvtO÷$%@¬_x0012_ûüê*@Üîo_x001A_ @w_x0001_©_x0016_AË&amp;@._x0011_ì_x001D_%@s)qj¶#@°=*,@DÅß©é*@þô_x0017_-t+@_x0001__x0002_ôü_x0001_4!@%R&lt;_x0017_á_x001F_ @bJìÔ_x0017_&amp;@]ÒmJ_x001E_.)@ÕD¹LLQ%@S_x0002_rS'@îD¬Õ](@áBt,z(@_x001E_¡ý×_x0017_-@àø¤Ò~Ã&amp;@ _x001E_Ôùv&amp;@_x000F_[ö	Ü#@án_x0002_Ýu  @ ë¾³1g'@«f@¸i$@¼×Sa_x0015_J$@Û¡ttâ'@ rSEÎi'@a'_x0016_y·,@|æÝ_x0016_S(@+ÐaØk_x001D_@ÓÒ^É_x0005_ö#@ý(ªr/"@Joh_x0005_éN$@´¯¾qÌ$@HÊ°Åy @_x0018_X_x0001_Þ*&amp;@æ,ªÀ.*@ïIJÝ_x0002_%@³³F×gÑ%@nl¤à9R!@Ð6½à_x0003__x0008_¥U&amp;@|òLºáò)@)æè:_x0008_É_x001C_@üVf_x0010_'@l4Maýç%@ôYFÎ¾_x0002_&amp;@_Kñ6Ï&amp;@_x0005_`&lt;ëï(@_x001E_M×¤nÏ_x001E_@_x001E_òA~Jû$@ø&amp;!kv#@V]Ý)¬:+@68¨_x0017_)@âC¥Þ5_x001F_@Û]Ts_x000C_h!@ $_x0006_çï_x0015_!@Íù¥Ê @}=)àú'@ÊlTÚ$3(@Â7&lt;[Å_x0005_"@|à=ÛWQ(@{Ïºy_x001D_é!@¡»£b?"@_x0007_L¿éE#@_x0003_÷÷=µã'@àÇLÊ_x000F_r$@J_x0002_wr&lt;#@Ìey_x0004_Yé'@Õ_x0006__x0015_­#@Ão_x0001_à&amp;@¡x¾@Ô*@á!ÉÅâ*@	_x000C_zú_x001C_ÙtÙ"@È _x001D__x0011_1&amp;@N³EG@¶%@æè\I%@_x0008__x0001_ÆáØ»%@Ü_x001C_Ð¬Ä"@ðz¬Õíx+@_x0008__x0011__x0015_Fa3*@O ùW^)@_x0016__x0004__x000D_2$Ï'@_:_x001F_¤ó%@_x000E_á0WSg*@A«w_x0007__x0005_'@ÈÎþâ_x000B_+@õ§)_x001C_0	&amp;@û'O~n_x001B_@Â*Ý_x0018_z&amp;@U'd'ÇH'@_x0006_N^×É&amp;@KLJ_x0002__x001D__x001D_@\è_x0007_|Ó @ôÐ¹_x001A_D'@0¶Möç#'@¯¶7Z_x001F_@ò_x0013_L·2 @½¨ïRb-@:Ã²©,Â#@_x0015_?R§[_x0016_*@_x001A__x001D__x0001_1_x001C_%@_x001D_Ìb×:"@ç/_x0003_'@_x0007_b+_x0004__x0005_´_x0005_$@Èç"á&amp;@^®_x0006_S_x0010_B%@R_Þ|Ø'@ÖÅ._x001C_Ý&amp;@²SVkµ#@ö-6Í®&amp;@Ê/óäV'@r_x0010_;A_x001E_@®_x0019_¨_x0015_ô @¼¤BFøà'@Èèv_x001A_-e*@øÏ»¼r_x0015_"@ÂJ»[O;%@L3_x0002_#J!@j¬D-_x001E__x001B_@ô_x0004_¼%@öH¿_x000C_Å)@_x0001_ô_x000D_gtÿ @^lAiHå#@¯ÀNÒ)@Z_x0004__x001A__x0012_\&amp;@v»u_x0012_Ô!@óÆm1õX @&amp;Âd°Ó)@RÓjHù|)@dà¿Éxý%@õ4V_x001B_´"@_x0017_åS_x0017_7$@¥&gt;_x0003_*('@}B&lt;_x001E_Ï$@8îø×Â_x000E_'@_x0004__x0005__x001A_{9¦_x0016__x0003_%@þÏ!@4p,_x0002_ú&amp;@T&gt;._x0007_o_x0013_#@_x0001_)pLk&amp;@Ä_x0001__x001C_R9(@$SÕk«A)@»P_x001E_A"@2ØÞrÛ%@ RÙ#@"Tvâ[P*@ªJ^)Þ)@ÍIáä_x000C_'@_x0010_ÜÅ+(@_x0015_ÛZ@ß%@_x0019__x001C__x000D_`Gq*@	èYÆ¤_x001B_@ÕÁ_x001F_Ú&amp;@M~$%W`&amp;@{ºWÖÓí"@æ_x0004_«Ó¹` @¢×óu4 @Náá½Ú&amp;@±_x0018_¢È_x0011__x001E_@ÎVm©ã(@?ç_x0017_°$@|úÁrÄ(@³Å_x000B_C_x001E_+@dM 3ý#@òb³é$#@È¾tÑû#"@¢p9î_x0006_	[c'@á[¢0U+@=\_x001E_"°{&amp;@g_x0005__x0011_-ì%@_x0012_íõr1_x001A_@AÇ¹_x0018__x0014_+@LAþå]Ð'@&gt;ýÏ1?k'@_x000C_üøÄáð%@_x0011_¶õmë&amp;@_x0002_f@J+_x001C_@@9t1(@¦_x0001_-_x000F_Â"@æýèÍçû%@0éÍ¾I#@_x0008_V/_x0011_(@¦¢ï^É¾*@ÀÓÃ«'$@_x0007_(Nù:o!@vãC`zØ#@àôZ¹û&amp;@bäåÕÁR$@ApÂz	"@ÄOgS_x000C_.&amp;@eõ_x0004_ÏÈv$@D¹©·¼_x001D_@ö_x000D_ú_x0001_(@Ìô*yæ;*@ÿ_x000D_ZÇ"@ägT_x0001_"Ì'@r_x0003_&amp;(¢¨_x001D_@xÃ¾´G%@_x0001__x0002_Ü'Ýæ)@~=·P!@_x0010_b­t¥L%@ú_x0006_$_x001A_ð+@ú_x000E_nv_x0010_Á!@k}¨(@_x0006_÷ÝæÑg_x001A_@ÐÍ=èq_x001E_@h)ª;|_x001B_@]&amp;Òª!@h£d´)@ ?ßC7*@¨£_x001C_âù!@_x0016_Ô½Ë¹_x001F_)@VµZ¨"@«_x0019__x0016_\üw*@ö,á6éG"@`´Ë©£()@È=HÎ{5)@::¹¶!@Rü«(@ÆÐìÂF*@x¹® ä_x0004_$@41×Wcì%@¶`_x0010_8Þ!@TÕÃ³¸î$@ª½Ìgõì'@bêÛÖ2b#@	Ú_x001B_wýò#@ZÊG_x0008_*@ê2ËE_x001A_*@â¤P_x0001__x0005__x001B__x0010_#@¢`qå_x000E_A_x001C_@b¾ñ½u_x001F__x001E_@ìæ@¶Öï%@nØ(XE_x0008_'@_x0010_ïIê$@£Äl¥ò¶&amp;@_x0012_ê¯|o«(@&lt;ýB@!@HÂè_x0013_ @â8¡ÝZ¿%@áÚ#a(@.©ÙX*@"Eíg_x001A_%@(ôô}:&amp;@Ö»«Ò=¹'@MÕãø&amp; @vvhkÑ5+@&amp;M&gt;t'(@dî_x0018_"D+&amp;@í´&amp;28Ü(@`;µ¦Ö"&amp;@°_x0003__x0015_67ê$@Õ_x0015_PK¹"@_x001E_Z\ìÔi#@_x0008_ÃÎfÅ"@JåHþ'ä#@t¾þNF#@_x0002_-hó_x0004__x001B_$@&amp;ñuó#R"@dÍ¢)Ñ(@¢$nUg_x001F_"@_x0003__x0004_1ùçæqE$@ò­k&gt;T®)@KDd©_x000B_*@w_x0017_Ì%@X0_x001A__x0003_)@».4ò$@:Ï-Ýv*_x001D_@_x0019_¬_x0007_¸þ²,@`r.´Cs'@]9b&gt;_x001A_Z'@(nY¬_x001E_*@á=Òý´%@_x000E_Ïøwó%@ÉNQÁþ=#@-_x0015_\DÌ_x0010__x001C_@¼	Ý77(@Äæô"@Ö_x0006__x0001__Ü"@ÀÒ|ñxû,@_x0002_IÉk½b)@_x0008_·_x0016_§Ì&amp;@Á¶_x0019_£·!@SdGtg$@Öæ	H @Þ÷`±WÈ*@&gt;_x0005_Ùæn'@_x0007_Ðm§ @±_x000C_øÖP_x0013_(@Æò3:_x0004_Â&amp;@ëV¢¥¹#@ý®e_x0016_)+@¸+Þq_x0003__x0004_£_x001E_@°*q_x001F__x001B_%@+àb]+@\Ýà4ùÉ)@.jï±_x0015_"@£°+9³'@®Î­ð_x0006_¾'@?ÀFÇ%@¦²l÷iu%@Sº_x0002__x001B_@øPmÓ $@Rö_x0010_U&amp;@²É2"@_x001D_«´ã_x001E_@:_x000F_ËIÉ%@ìOEÜ_x0012_"%@Ø_5æn7#@fH_x0001_	_x000C_ª$@ÂA±¼ô_x001C_@_x0015__x000D_û_x0019_×f_x001E_@¿8_x0015_ú @ÒYtÌ(@Ê_x0017_æï{Æ&amp;@ð6_x0005_ú#@"è_Ó¼È'@b[6kO¹&amp;@bdÔÚ'@Ús~J_x0010_%@_x0003_PJz_x001A_á$@È¥ÔÇlñ(@a?_x0012_¼Ë_x001F_@__x0001_±_&gt;%@_x0001__x0003_GDbP« @ÔÃÒè·@#@ZØsr¶$@â/_x0001_%Ö$@\Htú"T'@7¦¢Ö#@_x0019__x0008_xÄ^!@ü _x0019_:y#@°¡ê_x0010__x000E_&amp;@&gt;&lt;@Ð³Ä'@Å¼£Þ^¿$@ìö_x0002_ÌÃ @vhøCðq)@9ÇLÊ-#@_x0008_©¥°_x0012__x001E_@Ö_x0005__x0018_¾S_x000E_)@æ_x0003_9oiû"@D_x0004_1%(@0ßå¥Y8)@(Pa)1%@Å.T§éà_x0019_@^YIèC(@ìøûR&lt;&amp;@æÜ_x0017_¾X#@-ØÚ3ÖL*@|çæ!9_x0019_@rézå;q_x001F_@¨Ï-«°'@èÅø®_x000C_ð!@ØYgö_x0010_$@òçvñù¤)@¤Íå_x0003__x0006_íU_x001B_@k;&amp;´u!@Ì_x0014_Î\«%@VBw_x0019__x0004_(@Ù_x0006_ö_x001A_êÔ_x001A_@^vlvÜ!@¸_x001E_ú_Ø6"@_x0002_Øãî¤&amp;@ ê(#â"@ðGõ0'@.ÀÓßo"@+nÍ­n&amp;@EY3Î#¢)@,	¼_x0012_!@Ì_x001F_zh-@tÛ)@a"@d³&lt;w~±)@ú¡ô³_x001F_@^ãpJ!§&amp;@HÄþÃ¶L&amp;@¤o_x0011__x001D_$@b¨_x001A_t¹$@_x0018_í_x0012_¡_x0013_$@4Á_x001D_á_x001D_@ª$ý?r_x0017__x0019_@\V_x0003_zc_x0019_&amp;@f_x0001_ÒS}æ&amp;@rM6_x0005_â)@Kl_x001A_÷á_x0004_,@©_x0002_Úô@æ(@Í×Vú_x0004_)@eö/êdæ%@_x0001__x0002_Ï3¥£Yw"@v»ØÆ¡"@Üw¢_x000C_%@¼;/_x001E_´{%@LCð«_x001A_Â_x001D_@bæ4gq_x001D_@D_x000B_Vð¾ì&amp;@6^_x0005_ûLÛ+@_x000E_pDëW7%@:·ë«û#)@ÔTbÈ\X*@ô,¿.Ëè"@_x000B_?Cu_x001F_@:Ç_x0006_:©_x0018_!@Tå·Uãd&amp;@b»Ä5yA$@²Gü&amp;%@p¤íûm_'@ü®ÕBò @3æzø4û'@²"&gt;õ½Ó%@ÜvÆX¯j!@]ßKï;3%@­YËÒMù&amp;@º_x0016_B+@¢IÅV @_x0006_o_x001F_&gt;'@'üjâ\Ò+@Â¦ÎCé_x001C_@_x001D__x0018_!Z!@a$_x0008_wW%@¼!Ti_x0001__x0004_ùo$@éØ_x0017_þó'@p©Ë_x0010_¬&amp;@å9_x000C_M#@Cßð¼Ñ$@_x001B_Ø;¿r#@g_x0005_÷×¡$@ú_x0004_ô_x0004_0%@:_x000F_?­ÿU#@öü_x0012_ÃÆä"@_x0015_TÜEðÄ%@¿hRK"@2@îøõf&amp;@y¯_x001A_A¿#@Çy¯¤ò"@pù_x0002_0,@XþfÙO&lt;,@à§&lt;`´õ%@\_x000B_9Ðð|(@@Ñ´&amp;@á¿0J_x001A_@ÂÚ_x0003__x0006_t=(@¤Þ_x000E_h%¯"@RñzÀ;Ù#@kçÕÖOu%@_x000F_"êNö|!@?_x0003_'é·_x000B_!@{:Ó3©*@%}"Øo*@ÃÕÊ¶_x0001_u"@H_x0003_YÏu(@¬5l_x0015_Ð_x0002_(@_x0001__x0002_À·Zo#0_x001E_@²:Øk×±*@n\OcúÁ!@r@OÀ+4$@NR6®%@@×âK'@r~SËK(@^_x0008_@_x001D_2&amp;@ô&amp;pçéN)@_x0013_ã1Ç_x001A_@_x001B_8ã`ó'@ö_x0007_-{_x0005_Þ%@Ì_x0003_4µ,ç_x001E_@_x001A_¿Wa®_x0006_)@¶LÕ¦!@B|í!."@_x0015_)=_x001E_ï'@Ä±ÈÙx#)@}RÜ·ÔN#@º:n¿¤%@±^ÏÍ"@_x0001_ë_x000F_ÃÏ,!@sqô_x001F_&lt;Î,@Uï_x0016_«ç_x001D_@7]À)@Ä%×­_x0004__x000C_(@&gt;¯Z_x0019__x0008_&amp;@ùíV;^'@Ô ¯'e#@ÿ¶he"@Àyht°ã$@lÂ1Ì_x0001__x0002_Ë&amp;*@¤	Ó]+@JØ_x001C_íý¼!@p[øS¦"@Î,_x0012_k:$@W*µës)@úQ`Úâ9_x001A_@_x0004_¾Ü*@T(t=$	_x001A_@&gt;î1\ÀØ)@«@_x000F__x000C_v(@ëÊVz½&amp;@eH_x0018_Î_x0005_#@.+í·ÛY(@E%à­_x000B_"@_x0006_µ_x0002_/_x0016_%@Cq©tË_x0015_$@¹	J(Q*"@äãÅK"+@²a_x0008_l$@«Ë(½_x001E_¾"@_x001A_zJS*@^tÀK_x000D_(@þ_x000E_u/!@Â_x000C_ò¤Ò @2 d½­d @wÏºó©*@ÒÃ´õ» @_x0008_ª_x001F_µþ_x0013__x001D_@a»Xhgß,@ùcÇy'@- ÙÑ¦,@_x0001__x0002_TY8Õ¡V,@ÄD¼/Kí @bÜjxbÓ(@¦I¡.¼ß$@@sè¤Ö½_x001F_@Ê4:k"@¾ë_x000B_µ_x001D_ê)@P_x001A_$'L$@^ÚÞbnà @ÉtcÑÙ$@ªéóGY!@º[.Ââ¯%@_x0004__x001F_òØA*@þ9BÖ_x001C_@VJÉ&amp;!@VÜ_x001D_Ðø)@~1Gûi_x001D_!@2A¤6·'@füÇè!@òª_x0013_Ð_x000B_ÿ$@ªpá_x0011_`$@:xÆ÷öó_x001E_@Vhï_x0005_}"@/tuÙ*@Â¢QKÂ¼(@ÆPgÝ_x0011_%@_x001F_2V^±_x001E_$@èä_x0014__x0018_"@ÙlýÏF&amp;@º³ÁsU(@_x0012_øZã¤(@ú5ª_x0001__x0003_S"@7U_x000C_ªî^&amp;@9¿g2_x000B_&amp;@g«Û)$+@Èøª­F÷"@IÑhÕt%@]6û#@}ÛLtã%@à3_x0018_lõ_x000F_"@rºvÃñm#@aÉ_x0006_:¹ô$@FÙ¬$ÒÙ @Ê´&gt;_x0003_4©#@4C_x001A__x0011_ú¹$@¹°Ö2Ô¹(@ÿ´§_x0003_«½#@(ÓÖd%@ä£Ã8ØË+@^Øå¿_x0003_+%@ÂÌÕOQ@%@LÒ;Ñþ\%@Ò~ùUÈ$@Ý_x0002_3_x0014_À_x001F_'@ÈÒw8(@ºQ='&lt;$@WÂíÝjÝ @_x000B_npt¤E(@ÕV.»Qù)@Ù¤_x001A_Ï%@Ü×vÔ#@ðEê_x0015_)@Ú_x0008_`C_x000E_%@_x0003__x0007_Ûb_x0003_Aô_x001F_+@ª2ezn%@YáÕ_x0005__x001F_@c`_x0003_æ_x0007_¯$@æ 2T)@ôß=§Ç(@\âÍ_x0002_X#@Îÿup%@_x0010_9rH%@"þ ýQ'@¤]â&lt;î-'@R_x0013_c7f$@_x0007_æùuåì$@é_x000D_H6Ú'#@%Ì¦í¬³ @_x0012_1Uu%4#@¨¹/5o_x0001_*@@pt(e%$@Jø¯_x0006_by%@_x0014_JOÝµ¢$@ÚÐ[Ø]$@¯	Aa¯!@ÊSÀâ&lt;_x001D_@_x0004_I¶OÂ'@m_x0006_¿_x0004_%@|zBõ&amp;@v£IVr7$@àIl&amp;Ø÷$@týO_x0014_Þ(@pÅ\`V©$@è/ÆíY0!@jcn°_x0002__x0004_8Q'@~a	Ïeò!@_x001C_-Úæ"¾(@yÔ{ó°ò#@_x0004__x0010_®}$6'@0OkW0B'@^{ sé_x0004_'@Î¦ÊFE_x0001_#@b¨`Â @QµûDÜb%@:RÐH,@gÖvzá%@UåFÀ_x000B_Î#@r_x001A_z§_x0005_X&amp;@N±\Ñ*@X|ê_x000C_r'@dKm &lt;Ö"@fE_x0007_=s'@_x0003_ï_x0005_ãë(@aK)_x0008_%@d$ Ü_x0018_'@# ±ü)@_x000D_nil$@Y_x0017_Ó%I&amp;@÷ïóí__x0008_,@D©_x001C_é±9%@_x0018_³ ×d(@]1½7R#@`¤â=S"@hR{dI@&amp;@î2Hg¿[#@Ê¿ïõÐ¶"@_x0001__x0003_./¾å'@_x0010_HÀj_x0006_ñ"@_x0013_·ª_x001F_@%ZCIm @ v2úMû @°_x001A__x000E_{_x000F_%@&gt;×QN_x0011_û(@Ç:¼|#@ÖB_x0019_Æ!@Ö^_x001B_;ó&amp;@$ùîÇ _x0001_ @&lt;B"_x001A_ì_x0003_#@xKzQÙ&amp;@®_x0002_ù2»¹%@_x001A_Ëó_x0008_#!@@â¶J_x0007_(@ÔÑµÛßã&amp;@ã_x0005_ñJ(@D5_x0017_Gj_x001C_@Ü\³æ_x000C_)@¿@5=;_x000B_-@ =2_x0008__x000E__x0015_&amp;@Pbk±!@p]&lt;Âu^"@ÂÜ_x0003__x001D_À%@£ÒW¦	$@äÊ¨¼¢»*@ÄÎ~_x0002_§_x0005_&amp;@ið_x001B_v(@² ³"_x0011_&amp;@*_x001E_, _x001C_@ëÜ~ú_x0002__x0003_Ï_x0002_%@Y¨ëHª%@_x000D_ÏJ¿.'@¼_x001C_¤)úÎ @T_x000E_NEX$@Ö_x0007_é_x000F_ @h~}Ìp(@Ã_x0010_?íðÔ!@_x0006_ö_x0016__x0005_f#@  	6c)'@TàIs½@(@üó¼ !@_x0013_Á¹&lt;ØD%@j_x0011_xû°W"@ñ _x0002_Cæþ_x001D_@Tvçgq_x0017_(@ª¦bè+@,©¦_x000F__x0010_=%@|.·`*@0_x0010_0$@_x001C_n%Yÿ'@ýá2_x001D_@ýPÜ?&amp;@ÙY_x0012__x0001_Óø$@!õdIâ!@lä¤ô¨'@.W_x0008__x0003_N%@ÜÊÙ·S%@T_x001D_µ4×(@_x0018_Éu_x0014_Fò*@ßv¢C$@ JIÒb&amp;@_x0002__x0003_§_x0018_:Ðv_x001E_@[÷_x0006__x0011_D!@^2C3Ø!@R£\ùæM'@Êc¹kÏµ @D[ZÔ_x001C_Ó"@È_x0006_ ~£*@\TÂ_x001B_Êä'@zoùÖn"@°°qº¥#@\_x0019_*xÄ*@û&gt;±·,$@@±R_x0006_k%@ê£P¨ÛX%@÷Ù=_x000F_ø{$@Z#è\Ò&amp;@ìà '@*â³_x0010_Ã&amp;@D[Âê¶¢%@Cb_x0008_ç)@8½m9	Ì$@_x0013_£ÀZj`'@ò_x0013_Áª+@øÅ9àYV_x001F_@øg_x0001_·_x001F_¡#@ôý_x000E_²¬*@ÐQÇw=õ!@doõ|i+@ÙÂáN_x0019__x001B__x001F_@L"Ïd+#@üM´/¬"'@úï_x0001__x0005_Í8&amp;@ãÎTïÍJ&amp;@®[ÿiAl%@ÚOÜ;_x0019_ª)@_x0015_¢N["@_x0001_C_x001F_\²%@_x001A_q-þ&amp;@ÍC{Nî#@M§ñvh(@B_x0005__x0004_åq"#@_x0003_52d)@z_x0011__x0012__x001C__x0014_,@_x000E_ÏBgÍo#@pîËþ¤$@ÒoÄìÌ$(@¤»ê_x0005_U-@òb_x0016_ÂÇ#@eY[ô_x001A_ @å!¬Zcá_x001B_@dåCC&amp;@_x001F_xQ_x0003_Ä,@SÊ¤Ø²%@¿_x0002_jy"@_x001B_Y';K#@¬þí)Ä)$@µéã!_x0016_£'@#_x0019_öeQ @üÀ_x0006_!IR*@Pôt_x0006_ÊG_x001F_@~y|_x0002_¶(@VëÔ°\%@hT£O×_x000D_$@_x0002__x0003_0_x0017_ûj_x0005_!@F;h+}+@It_x0008_ô_x0015_|'@dÊ_x001B_a_x0016_'@ä#à!ãÏ#@ÌÓ_x0010__x0017_ÇK'@v_x0002_Dí T$@çXQ@öþ"@vÞW±¡&amp;@ÞìXbà}_x0018_@kU`£ð)@Ø~ª @T+Yï¶_x0013_'@X«_x001F_Êá_x0002_$@_x0002_Ðê¡^F)@æË,+%@ÔSztrD"@2£ØGf)@pA×2Ç+@jê¸"x_x0019_@ÄÈ×èê,(@~=³Ü$@¯0w) _x001D_,@2XJ~å @â_x0013_njè$@_x001C_Àï_x0017_»'@,`«-:¬"@²½¢Ðû¦_x001C_@_x001C_¬õ+_x0016_°(@aÚ~rw'@±Å_x000C_âÜ¡&amp;@_x0001__x000E_¥¬_x0002_	?$@j_x001B_j[¬_x001E_(@ Vh9 _x001E_@B&lt;8_x0001_*@_x0004__x0001_Uwè&amp;@¾w¾e&amp;_x0007_+@îäZ}2_x001F_@h¢ßh_+@Þ_x0013_6_x001E_ùl(@ç0_x0007_6c,@Ds³§³&amp;@ûk'	%³-@_x0013_ÝæõD$@hòSD8'@g/b_x001C_/%@âÚ`aßñ$@Aä?~%@j!_x001A__x001C__x0011_¦#@ä×_x0015_y\#@_x0008_å§Ó#×$@_x0005_Ñ÷ï_x000C__x001F_@t"¢VmÞ$@j_x000E_º"@ ýÀX)@ñù_x0012_pm&amp;@_x001E_8»ï¨M+@ü?,Ó±_x0017_%@&lt;üÝ?_x0003_ @_x001E_öö_x0006_Ø,@t8'}Õ,@öÖ6_x001C__x0012_þ&amp;@È_x000C_´y_x0017_v)@_x0001__x0002_6Ûaä/_x001F_@_x0016_W_x0013_Ê_x001E_k!@_x001B_il_x0019_sÜ&amp;@ééÕÒ.!@_x0007_ç¹Ñ*&amp;@JÐê!O#@çYñf9¯"@\­_x000D_/&amp;@.½#yñÄ%@ L_x001C_o§,(@ ØÙ.g'@_x0004_~_x0011__x0003_9&amp;@ø_x0019_ôÄ)@Êb((uE%@_x000D_º!J!@'&lt;2"è#@ÊâÄð%@_x0017_ç_x0005_n'@_x000F_þÉ@~I&amp;@ÄXèw(!@³âº­¶_x0003_'@_x0016_­/Em%@_x000E_ÅÔ_x0018_&amp;&amp;@$Bú¢$@4¾_x0010_ 	_x000C_$@ÄÿvÐò @_x0006_ üsÀU'@Çt¹4ß!@ç7#@¤_x0017_ÿáü'@@ª§oj¢&amp;@ÿcW_x0002__x0005_¹H"@bi¹,zo#@j9A¸úÞ%@ç"» Ã%@fY_x0005_Ô¹«"@]|±D)@°_x0012__x000D__x0007_èR&amp;@T¶:òW_x000C_!@æ)ãÐn_x001A_@_x001D_·_x0004_ò"@\;_x0018_Nü¹)@¶=sÕ{+@Æ&lt;¬%@_x001A_Ü_x001D_*Ú*@Þ0_x001D_È¸Ð$@,jÇF_x0015__x000C_'@ö~çój&amp;@V§eeè_x001E_@_x0003_µK'@úøÜí!@&lt;1QJ¼$@#{àÅ`ó%@àS_x0003_n]¸%@­ñ9B^_x001F_@Æf0ýõ"+@Iü_x001B_üÀ'@ö_x0018_d_x0018_ã!@·ÎBZ%@|¯_x000E_ì'@¬nazA%@_x000D__x0015__x0001_Ü a$@_x000D_l_x0002__x0007_E$(@_x0001__x0003__x000C_ç^Hµ¼'@uþ°p_x000B_"@¸DEÐK_x001F_(@_x0007_ÃëîD"@rM©ê_x0018_³*@^y¿a´&amp;@_ü6[*@²ßDIÄ&lt; @R_x0012_§O¦H)@P'ú9$@æÍ ¶Ç'@rÔåa_x0016_(@_I=b_x001C_@çïut°ª'@Ä8_x001C_r'@ÿ\¥È(@aìî 9'@vÍîZ³!@º_x0005_Æã·&amp;@Q_x0004_Äà[Å'@_x001C__x000B_é_x0006_Õ&amp;@8_x0017_âKHh(@_x0008_ngk#@Ê°¦,"@z]sú_x0004_#@Aì@x!@h%2 _x0005_)@6_x000F_o%_x0010_+@ä@ÒYo(@é=4ô\ã$@ìô÷Ëóé%@Â÷_x0002_D_x0001__x0005_5_x000C_(@{_x0017_'_x001C__x001F_@_x000C_/m/PW'@gc44d&amp;@xrÊò¿%@ßèúok«*@´ÌU·¬6+@G/z_x000C_'@¢ð_x0006_yj'@þÎ+°o)@e´.~Ï_x000B__x001C_@òç5Ë%@¡uóQ_x0016__x001B_(@ _x0007_ Å3ù#@yÅ¼Ù_x001C_+@UÐ±ór%@ÈVZ#@)Ø¹üVÊ*@Gvè L @J_x0008_]_x0004_ *@(åuT$@,®_x0003_)þ#@T_x001C_Heñ_x0015_!@ïi·£Ó)@¾_x0007_.£Ç'@PÜýqG$@[&amp;»,@v_x0002_äóëC%@!Ð¡_x0014_ÿ"@µ9äØ±+@	AOpÓ$@ó_x0007__x0012__x0019_î"@_x0004__x0005_v¿&gt;$@v	X'@á&gt;_Áf_x001C_@Õ¤?(@B¿gär*@CÊ7Éo)@çUE«("@ÔöáD_x0003_$$@.)ÒH}û%@ÌBßÐ_x0006_#@N©º%|Î'@ÊlÝ~h5&amp;@ã,Ç+'_x0015_(@\Ñí_x001B_&lt;!@£ðgûê @×*×&gt;Å+!@VÇ¶ãG&amp;@üý	É`ó&amp;@+È©ù_x001E_@L@QÃÐ%@ÚÁÎßË-'@:¡_x0017_&amp;@­|\#@O×KÉþ&amp;@$_x0001_7,3_x0016_%@"3ù_x0002_õ{,@n¾t{	¢'@¡ñmÊ#@&gt;×Åú7(@OêbO$@ðg_x000E_cc*@,3M÷_x0003__x0004_û¶'@DWkXì&amp;@¦¡GF¯$@ÞUo·a'@._x0017_ò-;é!@GY÷êp_x001F_@|Åbø\"@_x0012_qÃÝ9£(@VÊI174 @ 70¿ÒÁ(@èW_x0017_Ã_x0003__x0013_ @Ù8°À_x0006_)@Ñ_x001C__x0015_ñF%@_x0002_»(½_x0010_¬!@JÞ_Ü*@-ßy­_x0010_*@_x0017_'Å(_x0010_ #@ð_x001C_T_x0008_SA'@Û\°¥±_x001D_@&amp;ô_x0017_«{'@_x0005_¹_x001B_¢º_x001A_@ìQ¤:ìï$@#êpO3D$@	~p?fà"@&gt;©ýZoX(@NRä_Þ&lt;(@73!à_x001D_)@_x000E__x0001_*&amp;ÈM%@ù-)¤ÎÆ_x001C_@¬VyÂäÍ"@8$q0Ç°'@Zí£H*@_x0001__x0004__x001F_ã_x001A_Ý(@_x001F_kû_x0003_/_x001C_@y¾xzÁ%@_x0004_Blhe¬(@:}_x001B_H]%@ªÅ=iº"@:íJ.&amp;_x000C_&amp;@ðé_x0016_þhÞ_x001E_@Ìª©B"@:_+f_x0016_#@N8_x0015_)@_x001A_pN_x001D_@.àI{`2&amp;@_x000E_`©_x001A_Í_x001C_@ê®_x001D_ì×"@ÿ,%õh#@_x000C_Jx"ù!@_x0002_´7Iæ½&amp;@(¡F^@)@ï`+U"_x001E_"@Ð_x0010_IÄ[)@Y¾L_x0019_Ü'-@r;c	Ð-#@U_x0004_+=(É#@RJÍÈè$@µ_x0012_¼!°_x0018_@¨¶Þ_x0017_	)@Ìrl7¸1"@î«=_x0019_$@_x0008_âMãI&amp;(@­Øäv/&amp;@_x0002_áOQ_x0005__x0006_EÄ$@¾-²D{º%@1g#Ì'_x001C_@Yw7 !ð#@|Z?¯!  @5-1à%@KTÌyí_x0014_'@ÁùGô)@¢øøkÙv&amp;@_x000E_õ·|~'@_x0005_|?2ßú"@µ_x000F_Fg*@ÚPT_x000E_û¾%@äÇ¿cvt(@¦­'ò)@_x0002_X3_x0007_zß&amp;@~Lòõ!@ªTÜ_x0007_-Ó$@º_x0006_­y3å#@_VÕ¤Úÿ!@»³õê_x0004_"@Öh_x0018_Ð%%@]ý4_x0015_&amp;_x0001__x001E_@aí½®%@J§_x000F_çÕÚ&amp;@_x0003_îC3ö% @,¨ç×_x001A_@èR­&amp;_x0010_*@_x0016_ÝÎe³b_x001D_@I+S$@µZíz,@nªç"9}&amp;@_x0001__x0003__x0011_MMHÖ°#@_x0006_D_x0008_Ê)@¢¥ß\&amp;@~_x0011__x000D_^n$@_x0014_/ç¾¡($@l_x0017_Y]Ü @l£·l3Ú'@9_x0003_µÜ_x0011_Ê @B\^+@D_x0001_x¶W&amp;@%hÄÆÃÁ @}ÌÂM&amp;@H¥®nõ,@NaïIÃ(*@çß2RR%@á»_x000C_¥$@¸¦X©_x001F_@R5^_x000D_Ì´"@_x0005_ãG´_x000F_¼ @(=] )@µ&lt;ÁX_x001E_@hæWSný'@WcAæ%@´Ré_x0002_u'@¬zÜoP'@ÖHßÞÏ(@³OM,l_x0006_ @-)Ø_x0007__x0017__x001D_@Úz+l]ð"@l?q_x000B__x0015_Î$@ÇÒÅ_x0001__-@£KÎ_x000F__x0001__x0007_´#@³²k`_x0016_&amp;@¨×÷^É0"@EÒ[ùÃ+@*em0h)@ïXÝ¨&amp;@4_x0003_îFþ_x0010_&amp;@_x0006_ùµô/(@_x001E__x0005_ÇÜ'@(&lt;x}Úç%@×÷ÎV¬£"@¤¡ÁÄ*@¾6#ÂL#@Æ_x0010__x0004_{¯&lt;'@3È_x000B_64Â_x001D_@_x000C_Lê_x0002__x0007_!@å:6ÑR*@_x0019_ :!'@_x0016_l"_x0001_$±%@Ò8JÚ#@¶A'_x0004_üí'@¨O(nbD(@äÈ_x0014_Ör#@$,Câ9)@&gt;¯ðè=%@0P^]$@"_x0011_*Ýax%@p_x001C_¿òÿÈ&amp;@_x0006_QqT_x0003_&amp;@?TÚ_x0005__x0006_$@òåncè~_x001E_@_x001A_'(«Y!@_x0001__x0002__x0013_iÛÀä"@EÄ_x000E_­à)@³¹_x001C__x0005_[&amp;@Ü_x000D_}Þ&amp;a"@_x0017_#:-ºg&amp;@._x0010_ _x000C_Ö#@nÛºP¸Ö_x001D_@n²|&amp; 3*@/Eõ_x001A_î'@:_x0016_´ÿÅ_&amp;@Q©Åè¾'@_x000D_µV¨#*@bì#Ö2p!@p$3Æ°)@ÉÇÏãíI&amp;@÷-Ûk'_x001F_@ÕOß_x0003__x0007_¤,@à.5Ö1$@äûr	 @&lt;Ë:ýhÖ'@T(2çC-$@_x0004_mÐ~]'@_x000E_ç8&gt;_x001A_Ï*@VÛÉ"k_x001C_@æú±zOa#@¬_x001F_Ó_x001C_9"$@_x0008_]Ð_x0008_Ü_x000D_+@_x0012_÷ÕþÝ%@_x0011_û[-%v_x001F_@!_x0019_ßì4*@G_x0013__x0018_Ç $@Ä_x001C_@_x0004__x0006__x001C_"@ô_x001B_Û"'v'@_x000D_Ó_x0001_`ÿ*@ùG2êD_x001A_"@ @_x001A_}ù_x000F_!@Ñ9$ÇÍ&amp;@_x0015_FA_x000E_"@úýàPõB+@6Wèöõ @vTA_x001E__x000D_%@ÏÁL	t!@3²¨þÑ)@¦°],V_x0005_+@=@çÚç'@@È[ì®#@®eçå(@_x0003__x0018_aPø%@-zs*³Ý#@ètÂýHv*@_x0006__x001D_À1~!@Ì_x001D_§Î}"@_x0005_u/F+y&amp;@j·T7þ @_x0002_\_x001B_.__x001E_@Gæ~§O&lt;#@:ö!_x0019__x0015_6#@_·ÙÿN+@l:_x0010_ÆY#@ÙÊ_x001B_&lt;_x0016_%&amp;@_x0003_×È~ªz%@^Þ·¾óÅ#@ð§5_x001D_@_x0001__x0004_9û!:_x0002_Z'@°ìNÒÛ!@Û_x001E_¡yõ(@ÄäÃÍèò$@Í3zÝ_x000E_B&amp;@×G_x0006_1_x0015_þ)@~{µ_x001D_p&amp;@[Ñ_(Ëñ!@C_x0003_}_x001D_ñ'@Ubú_x001C_Á_x001E_'@ª*Àè&lt;*@Âdáqjê#@¢ß4¦_x000D_*@pÐt/Ä_x001F_"@v_x0005_«Fî(@Â[,õ,%@ðÅy_x0017_+@QnÞx_x001D_@G_x000C_nGæþ(@M0#Vt @yª_x0004_5Ú%@â-g$@7~A©V°*@@ª@Ô/`!@êÖÚêrê)@Þ¨Uý_x0005_&amp;@.)üK@ @í6x	Ã"@²ù4ë_x001A_z_x001D_@éA_x000C_Þù)@_x0012__x0012_Òs,@·0R_x0001__x0004__x001A_Û @*&lt;ÞÛÿ_x0012_#@ê_x0018_£xÊ$@_x0010_¸_x0004_Û	V!@_x001B__x0003_ö½(@à2SüH'@¶8'J^_x0017_,@êÿêÕu¯ @J=¼pÑ_x0008_!@^RÔR/Ê"@`üø;´%@XØ_x000E_Æ_x0016__x001E_#@]uIK1d$@8_x0017_î%!&amp;@þ/Pa%@7e7£_x001C_'@%§0_x0011_µ'@Cë&lt;CÍ!@v ?&gt;Å(@ðÔ8ä @_x0006_;³~}d'@_x0002_lh°e_x000F_$@«À®õø&amp;@þH_U5%@Ç_x0008_!|	¤'@øÑÁÒt)@LPF_x001C_&amp;ñ%@n~ÆK_x0002_!@Öè;ãý(@_x0004_ÊïÊ£#@­ÿç´â1&amp;@Là7ãD!@_x0001__x0002__x0001_×_x0011_	Ç!@$ç_x0016_Í­'@_x0018__x0006_&amp;Þ_x0016_Ô"@(QåÆ*@Ô¼DµÊ!@¸"Îc»ì$@£ôg:_x0015_"@Ýt\_x0004_l+&amp;@:Ê @*Â'aºV%@í,_x001E__x000B_%@³ín]ãw+@Pðò®s&amp;@"Rø%»À"@´x[_x0011_ÕW$@'ú_x000C_Ìb_x0014_$@¶Ô_x0007_ØË|%@F_x001C_óX&gt;$@T_x0017_jÃl._x001E_@sÍ¸"@CaËÄ%@ºti³l_x001B_@`©5«þ;,@úP\_x0016_ý(@Ï_x0017_Õ¨!@n_x000B_÷å$@h´Cxá)@¨= %)@_x0012_°Gö­&amp;@ÝÄ_ObÕ#@ü)_x0017_$@*0_x0002_F_x0003__x0006_¼^"@V_x000F_z_x001D_Â_x0008_$@N£_x000C_­¶_x001F_%@ÖV¬_x0006_Qf @l©þ±ÜÄ*@¾T_x0002__x0019__x000E_&gt;#@x_x0007_#÷TY$@býðÊàÞ#@sBx_x0007_9',@Ï_x001A_õ_x000F_)@_x001A_2µë&lt;_x0001_(@Bàû$|D&amp;@_x0002_'_Å¾+@ù='_x0005_ÝN"@ª=ZÑ©U#@C_x001E_tÙ]å'@+[¡,@®Ò^EK_x001A_@_x001C_É_x000C_æX&amp;@üâ_U¬:&amp;@\\B`Ô_x0019_ @ÎX@v¡%@%6_x001E_Âp¶)@ ±_x0004_ÇØ_x0019_%@ôõ«Mõ)@Â¹M_x001A_|"@ßÍ;+ú&amp;@êoÚNË_x0018_&amp;@8gYï%I$@ µiî¨)@g|ê&gt;r&amp;@Ü4Û_x000F_Zù'@_x0003__x0004_2¹9UIf&amp;@Å_x0002_,Á_x001B_@i©±Òö"@ÅÞ»&amp;_x0007_s%@6þÿé(¥_x001D_@¶å_u#@_x0018_ùv_x0001_\_x0002_#@£óÍ&amp;uæ+@U¹Ö_x001D_\¿_x001F_@l:%Ø³_x001F_$@\É[ªd+@Ý|à:"@Dì_x000D_´êÕ(@jû_x000D_uÒ'@,ì¼iWp$@txóÊk+@®ìEîï§%@ÁéOg«I!@\FZ:1U(@¯L¸á#@Ï ÃÍfË%@vo|U&amp;@»sø,¹_x0011_#@²+÷ã_x001D_¥$@±wzz«&amp;@AÆÓ_x0015_¦#@&gt;_x0007__x000C_#@¨$À:b+@¨.ºjmÀ$@_x001E_Í_x0012_!ÉÈ%@¤Þ¤V¡á#@·Úø*_x0002__x0003__x0007_'@b&lt;ÛýÈ'%@ÊìÎ«nË'@Äú­³q½#@ ;W_x0018_¿ê_x001F_@_x001D_ôË4ÊA!@«á_sn«$@äFõm$@ûó_x0002_¿õ+@Mv«T_x0013_"@¶Þ1Q$@úÒY0è*@¨¢T-=ß(@pb+Mâ'@$É`æ"@ÐgÒÄ_x0006_Á&amp;@V¦}w¸"@+_x0005_÷Å_x0018_%@&lt;YeØ²$@ eL2'@w_x0017__x001E_@@÷¬ÔL^(@0±d_x001E_K¢!@ÛÍ»·àd"@Äý._x0019_~$@r-à_x0018_Ö*@]ÏÐ ª#@PÿW8¸$@_x0016_&amp;_x0005__x001F_,@$@bÄüëÓ%@u_x000B_°_x0001_jì*@¢~_x0003_5U^$@_x0004__x0006_ú`Ë_x001F_@¨ _x0002__x0015_í'@_x0005_{ooZÙ_x001F_@C_x000C__x0016_74!@CFÄ_x000E_r&amp;@âtï{W @9_x000C_&lt;IÚÂ!@_x000C_{î¾«{&amp;@T¦_x0016_?u")@¸(eD1 $@i¢$_x0005_#%@ìY0°ý$@_x001A_qWÚ¸*@8QYqJ%@I©'ò_x0007_#@PÕç_x000C_ø8_x001F_@q_x001F_ÌVÖ!@¢_x0003_wC_x0011_%@_x0011_Æÿ!ºú @VÕ&gt;l'@Òáï_x001B_Ij%@ÈÇõlü_x001C_@Ï¨_x0012_ @­p_x0002__x000B_î%@å'ùN_x0005_&amp;_x001E_@çUõ.?«+@³@õÝ_x000E_ô+@äLóúo"@ð8G_x0001_è&amp;@_x0005__x0013_Éßk¥)@_x001C__x0007__x0010__x0019_w#@L_x001C_&amp;_x0001__x0004_^ !@ÅFN5|#@,_x0019_l¤Ës_x001E_@9_x001B_8e_x0014_µ_x001B_@Ör°1¹_x000F_ @Ö}©ô_x0005_ @D~Ý¥i#@R2Qù)@X_x0016_Ç®!@Òuàp½Ç$@?¥_x0004_Õ"Ò!@xmÝ;7±_x001C_@ÁÁ_x0002_Ë#"@Ú_x0019_Pm(&amp;@À«_x0005_YÉã&amp;@âtÄi_x0008_© @M¬Þvñj @|Ecm#@n7ô Ò¤_x001E_@p+u¶pü$@r	¸{/*@Æò'¢É©$@³[øä¡_x0018_)@U\unÅÁ#@ú&amp;ÞúD9!@`B©o_x0001_"@Vúr,¯(@¯[Öµ&amp;@_x000B_?,[Ø9$@È_x001A_%@Æ\ê;$@ª_x000C__x0003_®9_x0012_%@_x0002__x0004_@m»¿ß$@ùçEÙPf!@ü8,ÍÕ) @}r^_x0008_(#@i_x0016_+¹®$@py_x000B_.R @05V`el&amp;@T_x0010_äÖT%@ì_x0011_nÑÇ_x000D_&amp;@ÀVÓE_x001D_@Ä_x0001_xã#@Da_x000B_é_x0019_!@)´Pa_x0005_â(@bÿ«¿)@ß)Êã£ @óú _x001A_öÖ%@Ù42ë&amp;@ÔÉ_x000F__x0003_0'@Ð/:"Ç%@ÒÐLLkæ&amp;@¶_x0017_ÜÁ. @AI¢µK¶(@nAeÑÃ;&amp;@¶_x0019_4í_x0001_$@BÚÄÄ³Î#@b¡ÄN"@XàêSó3$@V_x000E_î_x001A_&amp;o*@ýÍçsÞµ!@ñpsÿ¾!@G_x001E_É_x001A_9*@Jê÷ç_x0002__x0004_/Q#@\züCìj+@_x000E_³_x0006_cö(@I®0Qy2)@'³zÊ_x0017_é @©&amp;%ñÚ_x001B_@Ç_x0019_"¥¦b @uË¬w¯ã$@&gt;D_x0012_hÆ&amp;@_x000C_è@/(@õî¤¹",@JRÄì8ù(@ôüî_x0003_&amp;@¢oÕF @Gêu_x001C_%@T_x0015_MÙÚ$@k$2a!@_x0004_é5/_x001E_&amp;@_x0001_¦0!@v{GTQÓ"@_x0018_uÜ,XÆ$@O_x0011_Ìd_x001C__x0007__x001F_@¶Ñ$¸^&amp;@##:BWÇ @,ð_x0007_¸f+)@m1_x000C_îÕ$@_x000E_å#¬kf%@F_x0005_Lù_x000E_|)@R2ÁÁÕ_x001E_@$45í©Ä,@É*ìÊÕÏ&amp;@Î£Çw&lt;é'@_x0002__x0005_Ò¤ÃÒ@#@°Ä_x000C_4!(@#_x0017_¢J2%@ZZ§9Wi(@Ýá»2;_x000C_"@_x000D_û¼¯¼_x0006_*@m¥¾*° @Ò´Pé7Ï%@2ZÏý&lt;)@&amp;h_x001A_]ö#@É_x0016_dz®!@©_x001F_ÍVK?'@¬_x000E__x0003_?¶$@_x001C_^_x0016_¨Ô @m·_x001D_/Íô#@à¼*_x001B_^¦&amp;@Æð?÷½+@ýf¡î°*@_x0010_èWÿ7" @.Â·_x001C_!@_x0012_å%ñ(@Ï_x0001_âµ_x0004_Ú(@]v_x0014_ty @¨°_x0005_ã'~ @fvZ37'@z?§(@T¹rJôb%@~_x0017_S!@¤&amp;+_x0006_ß_x0002_%@*_x0002__x000B_C@_x001E_@«_x0004_¿_x001A_%¸#@7rF¸_x0001__x0006__x0010_ %@{q×zúÂ&amp;@ì[¼¼_x0015_&amp;@°ÊÑ GQ_x001F_@Î0ð_x0001_¥(@þLìx/ü*@©_x0012_¾É_x001D_k,@®TWé_x000D_%@ýS9_x001F_d_x0003_-@U_x000F_eâSð&amp;@Ü2Ð'Æx$@®q¢¸ý%@LÇ;	t$@_x0010_Sèúþ×)@ê8æ)_x0005_a,@6Z#ìcP_x001D_@yìuI4±(@j	ËÁU_x0007_'@p«]_x0013_®_x001B_@LuÏ_x0013_C @:í=Æ~_x0004_(@¤ó_x001C_%_x0002_&amp;@®q|bº&amp;@N_x0017_ßû2z'@1×Ò\Ì_x0019_@ÚÅSÑ_x0010_(@ðç_x0002_D·à*@`õ/ò_x000D_&amp;@E³¦å®$@L¾_x0013_Kæ{$@p&lt;Ø_x0012_7Ã_x0019_@&amp;õQòµM)@_x0002__x0003_çÓ$ÒÍ¼&amp;@Ü;_x0001_×h%@µ}{UÞ$@/n_x0013_À±L'@¢?Ó¼ù(@"Ñ¨¼"@¤ÐtÉ+@p4 &amp;J+@{K_x0017_p48_x001B_@ª6£+ù_x001A_@0Þ]Ð_x0012_µ#@_x0017_%3S«ì,@¼~®_x0004_©(@´½ LèÛ"@àÈUÍ_x0003_O)@_x001D_P_x0018_S8_x000D_(@ô«6ÙfÌ&amp;@9·_x001F__x0018_G(@_x001F_ÆÈ~+ÿ%@Ô»Dçt_x0001_'@2dlÁû?*@våÝ2I#@úWC_x0010__x001B_@MÏ®± `%@2¬`(@`QL}è÷$@«_x0005_k	_x001C_@¼Æé-·&lt;"@_x0011_ëß§n @M5&gt;MÔ)@+ÞÙ=Ù&amp;@,µæ_x0002__x0005__x0016_*@_x0004_ì^õ2#@Z_x001A_	_x0005_ú_x001D_-@2v¦ÜìF&amp;@ËßÌÉ_B#@6/®_x001D__x0003_T"@	ÓDÇ_x0013_ç)@z_x0003_ f$%@_x0016_2?º|º'@"8_x0004_JY"@­4µ_x0015_SF_x001C_@¼«Ü(5$@)µ0_x0010_$@Ìd_x0005_`*@Ð1ª¿­P&amp;@ªf¶°®v(@zª_x0004_8J#@«p&gt;ó&amp;@|úa¸Ûr(@W Ý)_x001F_@à_x0016_io,)%@_x0001_mC­O%@ô)`®.+@[ãR_x0008_dJ(@_x000C_°p_x001D_í3%@êèÝMæ!@¦T_x0018_åwl"@S,(&lt;¼_x001A_@X_x001D_§¥*@4²e&amp;@|ÂÓD"5'@ØFUËw%@_x0001__x0002_M_x001C_\Z}_x001A_*@»×£+@V¥qÇ\¥%@¨Ý_x000B_êÖ"#@«.-ª7#@_x0006_èãXQ*@_x0004_{_x000B_·Î(@I(ª9_x001D__x0010_)@^K_x0003_£S'@I_x000B_çF è"@@Ðwooo(@._x0012_êl5_x001D_!@DÃ¬ÏÀ¯)@ù_x0006_W\²&amp;@ö£_x001C_?_x0019_;_x0019_@FÀçÔ_x0006_é(@¢_x001D_ ¼n%@DÂþB±÷_x001F_@Q_x0017_À_x0010_Ë_x001E_@ùrüUp_x000F_(@!Æç¨_x0008_%@WÌpKØª"@8G|YÌ_)@þ$ó[¯ö%@ÈÛÔ½$@'	_x000F_®*(@t¬P Aí#@_x001C_øY_x001C_Ú_x0008_'@¼L¥B0V#@_x0008_ß×5)@ð,_x001E_%'@vRæ_x0001__x0002_ø#@æá_x0004_\¡)@_x001A__x0005_7®-@ã0¥__x000F_#@ç_x0010_7L_x0001_,@^¹É|Ã-@ôºûH:S_x001B_@_x0006_b,_x0016_B_x0004_%@Dù°ÆÚ©%@Øà:¦Ì_x001F_@_x000E_W_x0001_Aæ_x001C_@'_x001A_X%@ð_x0004_ö©`v)@¯q/ß	&amp;@81v_x0019_'@Üd¾³¯(@Á`öf¹_x001E_@Eâ	YÕ÷%@¿£·v+$@òjñ)ò_x001D_@L¡þuö:"@(_x001B_iùe#@åÌøý_x0011_&amp;@`Ê4_x0018__x001F_@Ì_x0005_%@ÑL²ë#&amp;@O_x0018_!õ$@*×_x000B_æ_x0010_"@^bÆý_x0012_7"@v.Ç_x0016_Í)@Ï&gt;µA"@ã_x0002_xrÍ_x001D_$@_x0003__x0004_8¹_x0002_¦$_x0001_$@ÂÏyu7_x001A_@Ôj_x0013_¹8g$@¯_x001F_VÎ_x0011_'@Y=^q5,@j_x000D_£$_x0004_¾*@_x0002_ê_x0001_Õ¥"@z_x000B_ûl_x0010_·(@)³_x000F_HG_x001F_@ðþu8=Z(@9Õ û _x0018_'@_x0003_@+_x001B_î	)@ê'¥;õ'@_x0010_8rn½3(@_x0010_QNüu%@_éßÎÜÐ(@!EÙö&amp;@äxIS²'@ÒÎô_x0018_+'@_x0019__x0002_?ý@Ø%@Àcµ/&gt;%@®âÿa "@_x001E_oj{r'@fñ"£Câ%@ä8²_x001E_@VÜ_x0017_ÞI4+@2«³Ò®&amp;@À¯ï,)@_x0008_[µQ©'@=¿_x0002_q+@áPN$#@Ã_x000E_Pv_x0001__x0003_ìb)@P@5	Q'@´¤nä&gt;&amp;@ÅZÞfæ_x0019_@|ÖwAÁE,@vðY¸_x0016_;%@þQ_x0004_qX)@Êài_z(@F³Ô_x0019_n#@r_x000B_@T)@èÉ¿°*g!@_x0003_#ù=å_x0016_$@z*1´À_x000C_%@:a%"b»(@Fý%] @ãë|Z_x0017_Ô'@S®ÑÖP,@Î·A¿Éâ+@îÅ¹å¸ @[r¨*,i"@_x0002_A*köd(@ÞbÁØT%@®7]Ï_x0017_*@6¢Jºáä%@"vF&amp;§&amp;@¨Å_x0018_k¾#@Z_x0008_ªtZ"@ÈÓÎzÅ²%@ô_x001F_U¬úÍ @É_x000F_xZÐ#@é^ý¿»!@v_x0012_íÎe(_x001D_@_x0001__x0002_&lt;Ñ²_x000E_+&amp;'@|¸{U_x0011_)@wW_x0002_Ãê$@T};_x001A_"@R¥ÞÏE#@àò_x0019_OY2 @zg_x000F__x0011_v$@?Ð2&gt;øI-@èrYì_x001D_@êÇô*p*#@¢$WggË+@&lt;¬íûç_x001B_@ê F*@îÄ_x000D__x0001__x0013_&amp;@ßÃ[Q(@h~1à6l)@î »æàÙ+@¨ÎQ*_x0007_p'@6®çËl_x001A_#@Ê_x001B_ý_x0019_å/_x0019_@PuÐg`×$@ÞÞ¤®D'@h¨3©S¼%@t_x001D_¢N!@e%è!@]ÿùk$@_x000E_UoVÔ&amp;@,zN_x001B_&amp;@_x000E_Øß2 &amp;@6ù2;æK$@_x0018_ _x0003_Â&amp;³_x001F_@z)9£_x0003__x0008_¨_x000F_'@À©Ô_x0014_¤S+@_x0011_m_x0006_ô9%@S!æ·Gõ*@Û½ØÞ'@$¡$_x0006_u"@ú_x0006_û§_x0004_0%@TCíH`!@¬GMð&amp;:(@ª_x001C_RZ'y"@÷Í_x0011_f$@&lt;_x0010_4Ç"@3#EÐc_x0007_(@8µµ_x000B_Îù$@QJàÄ_x001E_@GùÛ&gt;_x0010_,@~9e	KL(@Hl1iâ_x001F_@¸¢ïµ_x001E_(@ª§Â_x0005_)_x0001_*@_x0012_S_x0018_áÌy#@Á]bJ[#@Ý;_x0002_dÈ_x0017_ @­_x0010_×&gt;q_x001F_@y@-R!@Ô#èF_x0015_&amp;@e5Á^ï&amp;@@û+EØ_x0012__x001E_@_x0016_uIa~u$@&lt;~ó¾Ù0#@}]ªWPó)@QGÓÅ"'@_x0002__x0003_)¥_·$'@&lt;_x0006_¬_x0015_LZ!@î}_x0007__x001E_l_x0005_'@¸ _x0003_[Ú"@_x0008_9o&lt;#@ÊuG ÷(@he¸ñ'@P-cô{_x0012_)@ÿO¹v.{!@ñY"D'$@_x0001_úV_x000B_§-@_x001D_¼V_x0005__x0017_W#@¨Õ:_x000B__x0014_{(@¨Âc_x0011_Õ½(@_x0010_4`_x001C_þ_x0005_&amp;@K»¶ßh(@_x0006_»{Ø6_x001F_"@ oÒA_x0014_-@pº_x0011__x001C_&amp;@_x0002_:»7"!@Z_x0019_J¼~é"@J9ñòÚ$@°&lt;!5&amp;o_x001E_@zv¸Ýöp(@Î¾Hx#&amp;@½¾N_x0005_v%@·þ_x000D_?«Ò&amp;@7ENA_x0008__x001F_@ÝÐ¨:À(@Nÿ_x0019_¿_x001F__x001E_@wCY$_x001F_@_x0003_ÙX_x001B__x0003__x0004_B¶'@Ô¿$pMe&amp;@S«ò=¹o+@*â¬(_x001E_|%@¶è^?ï#%@tËF§Â´,@½8ä_x0017_¤&amp;@N_x000B_y6&gt;'@_x000C_ÂO.ÝY$@&amp;Ë¦_x001D__x000B_â&amp;@fér\_x0019__x001F_@³i_x001E_¢"@MÔüs"@È)©X)@E_x001D_OC¬,@_x0014_(Jô,"@ÎÅ_x000C_Zû_x001D_@kV'Äõ'@Ï¸_x000D_a_x0019_@õ;´;[á)@òµëG r)@_x001E_ñ\¬_x001D_@_x0012__x0001_Ò;ù&amp;@´|xü©k%@oÓ%ö!@_x0002__x0018_Ä_x0018_6µ$@Tíè_x0014_ÄÆ&amp;@ü0ýÑ_x0008__x001E_@ïÿ#³!@+÷ès{Ô)@¼_x0005__Ð_x0013_p"@"àbFú~%@_x0003__x0006_ÃfÖ_x0002_ @Ù$jþ%@_x0018__x000F__x000D_&amp;_x0017_$@CS`O,@ßìÛé·ð @°JÏáò$@o8®òÆÏ"@Dò_x001F_&lt;°L*@ªÕyù%#@ýEPêU+@=ùæÝñ"@#`¾iâþ!@ðË7%@ê/&lt;ý_x001B_@]_x0004_ñ¡0&amp;@f|K_x0013_ö(@àÿe_x0017_à_x0001_&amp;@_x0010_ù÷_x0016__x001A_Í*@çÄhá#(@ýº3ÎÔÓ_x001A_@]Âè¾$,@I°_x0019_JCD_x001B_@¶¢Û_x0014_4_x0014_(@bof_x0012_Ý_x001E_@iv0_x000B_Ü @°vð+_x000C_¹#@^*ÖR` !@&gt;B¾*Íh$@£ËÖ&lt;"@}^µlÓ"@Â_x0005__x0012_ÄÀ_x001A_$@60Vó_x0002__x0005_Në#@:_x001C_Háæ_x001E_@®ÞÙV_x0012_-*@úñï âJ$@¸~#!w¤_x001A_@è¤_x0019_º@_x001F_@èå8[U_x000E_'@Ü)_x0004__x000C_ @*î¼7\Æ+@+!tÓÛ*@LÛï÷ß)@QÏ[iÄ¿,@Úl.²¦#@vÇ_x0010_´D)@_x000B_ì_x001E__x0002_ô_x001C_@Ü_x0004_:ó= @î³Ü^gl'@_x001C_ò{L&lt;_x000D_!@@Ýp,}'@LÎYeõq#@_x0018_å_x0001_&amp;æ×*@a6E°©*@_x000C__x0015_ò_x0014_Üà$@07ÁDâ¼&amp;@_x001C_D_x0003_Îö_x0013_"@§°\½_x0017_,@¬v±êt-@_x001F_\Ñ«I&amp;'@_x001C_Dy_x0018_,³$@Ü*\¶ìÅ#@¨¨IJi&amp;@æªøÇ_x001C_'@_x0002__x0003_d=Od£_x0008_*@}µC@_x001E_'@nÇ_x000E_nÐ)@{ÃñF$@°¦Ét8¯(@? _x000C_s_x000B_A-@@½_x0006_Þ%j'@¶32_x0004_ &amp;@ÜU]_x0010_Ëô @C¹+ùÁ_x000C_"@²_x0017_úæ]#@|_x001C_1M5!@ÄtòÒ6+$@_x0001_ö_x0004_HX#"@WrT?UF'@)±Xm&amp;"@ÑñPÅ·J"@@j_x0007_\fL'@_x001D_ì)@Óòx_x000C_G¾#@bA¬Ü!@rpRt%@£d'_x000E_*_x001D_@5ÉPdbÛ"@_x0005_Õ_x0010__x0005_²#@°S{_x001E_å!@_x001E_S/ä­Ó#@hP5¡Ü)%@ë&gt;õ_x0017_t_x001C_@öG®Ü_x0016__x0001_ @É	"Æêl!@%_x000E__x0001__x0006__x0005_Ð!@;Y¢X_x0012_&amp;@_x0017__x000F_ér(@ýP5Èâ%@nãt2+ @ðkW`î¨&amp;@"#!®&amp;&amp;@P_x0018_èáv_x000F_!@»ù	F°_x000C_,@._x000E_lÜp'@_x000D_qÃq5&amp;@$Ôk_x001D_EÑ!@X¢_x001F_ '@3mh(*@B÷_x0007_Û&amp;&amp;@x_x001A_Ò;þþ"@¼:q_x0017_v_x001A_#@$ø_x0016_k:+@º_x0001_7b~"@Ý^}_x0003_Ü#@1aü&lt;&amp;@_x0004_Ä_x0016__x0013_Äÿ'@_x0002_D©N{©!@íGHY'@_x0010_.&gt;Û_x001F_&gt;_x001F_@FË58w)@f0°¢â[_x001C_@fH_x0003_£öi%@Zß_x0014_;½m(@6¨¯°³&amp;@¨¾êÚÊ[%@8*ê&amp;Ó'@_x0003__x0005_³Ç_L&amp;@Ønè_x0011_ü%@_x0003_ÜVÓ\ª#@ú¾#E'#@;P_x001B_î»'@l­mU(@¤!_x001C__x0012_&amp;@ä_x001B__x0011_Ó"@_x000E__x0018_ÖçJ_x0007_(@fz_x0007__x000D_à_x001F_@^5¾'®!@Ï³'¸æ_x001F_+@¼ô½ýÉÖ$@¸w3M7_x0011_#@h_x0005_ªÈ;7'@´þû§­0(@sâ_x0002_¶(@fÙ§Äxî%@êX,Ñ_x0004_%@«õã_x0001_k"@o_x000F_­YÜÞ#@xkÁ~? @@±_x0003_1lË$@}&lt;&gt;#@È¶_x0012_'@g®Yöó»)@Ó_x001A__x0003_=(@cU;Oâz'@_x001F_K@zÚº&amp;@þ¬è®Aä(@)!\i0_x001F_@Ìÿ¬ð_x0001__x0002_¸f#@($j÷Ï&amp;@9£ò]m7%@_x0017__x0002_¹|àÓ_x001F_@¾|i´5·_x001F_@ã_x001C__x0015_ü{_x0005_#@¸_x0012_LNÀt!@- f: n#@_x0017_.¥Ú_x0013_(@ÚºÉW_x000B_x+@$ð_x0005_þæ_x0005_)@ºªÍgCè&amp;@ed9SZ%@F&amp;oíÖÅ*@JÕ¼ãÍ%@ãY×_x0015_'@¼_x0005__x0001_x5*@4 ©_x0002_(@" _x0019_=­"@¥_x001B__x000F_mü%@vf_x0006__x000B_y&amp;@_x0018__x0018_Ñ¦ç%@Wy@*vµ!@_x0011_â#Ø%@ZÉ]ÝUÉ'@Fí%ï#_x0010_$@LWY?Þ_x001C_@Àg2ìÙ+@îµ¶4¢N"@,±ÅÉ+@_x0013_WÿÌv|&amp;@,àÍí×Í+@_x0001__x0005_ä1þÃ_x0003_"@¼´ïLÒB&amp;@*p}æâÿ%@_x0005_6{?Ì'@FíBÖß&amp;@ò4_x000E_W¡ã"@\4¸`1­&amp;@öÅ¨_x0001_ì(@ùò_x0016_:äü @_x0002_60_@(@¯Î°Ä[&amp;@Y6#$&amp;@8¸+_x000D_'@Ú"Ig*@ÂÐýáB$@¶y¿_x000B_*@´@,)_x001E_*@3yýtô&amp;@ïL_x000E_¸Ï_x0017_(@dw_x0001__x0019_!i(@âGéþ)@Bûxñ:!@Bðå°¦&amp;@hk_x0014__x0010_cµ"@y®a_x000E_iØ!@ôw.QÊA#@×ÈLùÊ_x001B_)@4Ä_x000E_é_x000B_.&amp;@þI_x0004_VÄ]'@¶,`Pø%@#Ñ©§îL#@rlá_x0002__x0003_!Ù)@|_x001E_³%EK&amp;@¡¶8Ip'@¹®Í¥-"%@5_x0015_/L#@_x0012_±­gÍû'@EIÜ_x0001_.ë_x0018_@_x0003__x001F_Z/$¼$@ÒX¨q_x0018_&amp;@ejSd_x001A_@`_x0015_^b_x0002_Á*@Ìtoó_x0002_,@ _x001B__x0017_Ú#@_x0008_±8'_$@ê¤Õ_x0006_d_x0006_"@Wåö)]($@D8_x001C_;@P$@e#X/_x0018_ø&amp;@_x0012_O'|«ã#@Î¼À(Q5"@]~ªdd'@ø_x000D__x0012_i_x001D_@C_x0005_Î5,@Ú3PgÀJ)@w_x0008_ý_x0014_f¸$@¤V£]+@JEwî_x000E_&amp;@iæNÏ&gt;#@Ö#çS_x001F_@Á?tz,F!@òG_x000E_®_x0002_8(@3_x0010_¿*l_x001E_@_x0003__x0004__x000F_C_x0001_6_x0008_&amp;@vù_x0013_¾æ&amp;@v^¶fÏ0%@ð,lõ_x000E_Ý%@'p	ÌïB$@:_x0019_f_x0013_{(#@_x0002_¨ëÁç @~·'@H_x0016_¢5$@$ÿZ§ð7&amp;@ôÎ´áØá+@c_x000E__x001D_Pl½ @Òïfú¯À(@êâù_x0010__x0012_»_x001E_@/ÚÛ)§$@þOOY_x001F_@`?gÉ°&amp;@&gt;Ç£­½)@_x0008_ô_x000D_s_x001C_Í'@oMû#_x001B_® @TýñÛ_x0005_°)@9mP`D(@'Jàû%@£Úæ_x000F_t´ @¨¶?ò^ç!@ëk#å N%@X_x001A_*yN+@£4_x001B_ÑÀ'@F_x000F_Ú«co!@/¯+_x0013_t#@ÓëK_x0006__x001D_"@x_x001D_P3_x0002__x0003__x0008_%@r£H(á_x001D_@'Ô_x0017_Ú_x0013__x001D__x001D_@b­&lt;I!@zYÏ]*@:¥ÝÆ÷)@ßV%uØs @4IÑùTs&amp;@Ø/Ðh!@_x0005_pá7*@4¡ì])@ëc_x0013_A±§#@Ö_x0016_Îã*%@z«RÀIH%@.~Å÷\ã+@\_x000D_¯_x0001_"@k±_x0001_6®*@æåQûp:"@ÕõÈ_x001B_nZ'@ê(®ü}d!@/\JÀ£$@_x0016_9Ï_x0011_lÌ(@{÷]Dc(@x_x0014__x0011__x0008_ÿ_x001D_@iFÞ­©}-@eí¨}6_x001E_(@_x0019_Ì§_x0016__x001B_'@QU_x0013_ëÏ_x001E_@ä2?G¯Ô @Òö¸².T&amp;@¸½uÅj$@©²5å4e @_x0001__x0005__x001C_Phühâ_x001B_@¥^¥ü_x001A_@_x0012_¢A_x0005__x0019_2(@_x0007_¤!¿n$@L»6åu)@­ná_x0019_³b'@ã¤ÒøCG*@ æk1ÈÊ&amp;@n³GË_x000D_C(@¦,ÿnñ#@u'ö_x001E_eÍ%@4¥â´Ð(@Z¬þ_x0002_ù!@»Ò¿££!@ÎÁó_x0019_Ú'@_x000B_Á_x0011__x001B_3&amp;@¶xD½_x000F_+@¼³#Ö&amp;@ÄÝ{#@5_x001E__x0007_s+ë_x001B_@_x0004_'¬Òà_x001E_@_x0017_ü%/_x0003_!@»Ï+|N· @¨Ç_x0011_!_x0006_#@XE1¹ML(@Ò½e_x0013_¼Æ)@zÉXwÄ_x0016_'@Z«v_x0016_&amp;@zíPáw$@û&gt;¬ËÀ_x001C_#@`Ó_x0004_\+@oÐö_x000C__x0002__x0003_S$@Ê'{_x0001_ôP#@²Aûû.e,@¾.8X(@àS5£ö*@£_x0004__	m)@÷_?tù	+@ûÙpæÆJ$@¾CíH_x0017_ú*@oøPG+@íBV_x0018_ÀÉ(@LR^àOæ'@¤ú=_x001A_²í_x001C_@f®b_x0013_a_x001F_@6&gt;A8x¡%@4_x0016_êÁ_x0006_S_x001D_@à_x0018_³ïE"@^_x0019_åúþ(@P_x0001_]1Óv&amp;@qR_x0007_¤}$@cÙÁ½8)@Øá_x0017_Ü4%@öçy&gt;&amp;@&gt;\Î/Ë~_x001F_@¤Aq0J_x0014_!@_x0015_l_x0011_æd#@@_x001D_û9K &amp;@á[Ë4Ô_x0011_%@xúnâtç"@ûôºê&amp;@®ßå£÷%@J2´_x001A_K'@_x0002__x0003_ä=ñE_x001D_@rów_x0006__x0011_-@*9&lt;Îq_x0016_*@òM_x0008_T(@2qñº°+@Û	_x0002__x0004_Y_x001E_@&amp;_x0013_o}p. @&gt;ä´u÷¹%@òï`|Ì$@º\£öÈ"@GËYª3_x0004_&amp;@_x0015_£²d (@¾ññ_x0012_¤p,@ãÔ_x0015_f§%@ä_x0016__x0017_·M]%@dÌ#p¬"@6E%_x0003_ó"@Êr)ó9&amp;@&lt;TäO¨­#@À_x0001_µ7¸+@pÑ]_x001C_)M"@ìó¡Ña¹"@ïMë.Ó_x0012_'@VÀü_x0008_UÜ*@20xFDá'@_x0012_^_x001A_ÓC%@[_x0019_8ùû_x0007_'@Þ¬ÀÃV @¹YÑ]Ï_x000C_&amp;@ù\_x001E_e&amp;@è*&gt;Ð_x0008_@$@Öû,_x0001__x0002_«_x0015_#@ug_x0008_R&amp;@Ú3_x0007_&amp;²'@_x0002_£¯_x0010_¼¯'@2´õ$À&gt;%@Cn;µðü&amp;@é*Õ_x0006_µ,'@Ò	3ÎKÀ$@Ýµ¶Õ"@_x0002_/;s_x0014_K(@_x0016__x0002__x0017__x0010_º(@_x0006_få_x0015_¦_x001C_@_x0016__x0012_g ä|,@òWñ(Â8#@SªNÁÐ%@ª_x0015_\_x0014_º(@_x0008_¦K©«!@[~îÀøë'@@ãzû(@ÌxÆ_x0006_&lt;(@_x0004_ _x0019_ß@T'@ëBtS,¦(@Ð_x000B_ïT¥_x001F_@Ììõ:ð&amp;@(_x0007__x000C_û(@TÑ|~F"@@a!_x000B_&amp;@_x000B_ëÂ._x0007_ö$@ÊjpïÅ @3»»òí,@Xmc"$@ªæVÿ©_x001B_@_x0003__x0004_B7²Áû}&amp;@hôvm! _x001C_@r1Ïvd%@½_x000B_ó_x0015_È(@õ_x0001_n"T._x001E_@¶²_x000C__x0017_V&amp;@M_x0016_8öã$@H_x001E_ÿYB«(@¦6+ÛE_x001A_@ÆqÀ5+@_x001C_ÊAx&lt;û+@JËìB%(@@`P_x001D_+&amp;@Þ@Ïnãn%@rÍK_x001D_µ²*@u¼Ö.°Z,@ùé´Æ|×'@ùHéX½ #@0bVx9'@djQþ&amp;+@¿TÕÐ¾&amp;@¯¹­$@f^ám_x001E_@M&lt;T)+	'@VkÿB÷ @ïËê|_x000B_%@¼oFjf_x0017_"@bX859m$@)FüL8 @]Ï_x000E_ðü#@6_x000C_Å~yA+@_x0002_ââ_x000B__x0002__x0003_è_x000B_$@&lt;øû@GÃ%@¨V_x001A_Áè%@ÒyÊ©ª%@ó_x0016_ï%@"h¥Wv¥"@aïæú»+@l©_x0014_±ì@&amp;@¿º?ÈÐt*@húì&amp;@ ¤f1_x0014_D)@é!Ù:;H&amp;@vß-g_x000F_$@ßýaB´%@Øa_x0010_Q%@¡@¡`;k#@b_x000C_2Îíä%@_x0014_ÿvíÉ%@¨S_qª"@x¥x~!@_x0017_ÔeEú#@¢Æ;©mÉ!@_x0006__x0013__x0008__x0005__x0001_;,@^Ð_x0014_Ç#@Zòå&lt;_x001C_@â=ô^*'@ö_x0011_i~¥(@jë²Ø]n&amp;@ÒÙx&lt;»`#@r¬«¹ï*@FÍGC,#@(àø_x0015_¾_x001E_@_x0001__x0008_NPÆ_x0013_~¶%@j	ýý|?%@Tîó_x0004_Wæ)@ûºYâ±À @_x000E_ D\ðR+@T(ö_x0012__x0002_'@_x000C__x000D_éNG,@±APF&amp;@w%0&amp;*%!@Ì´øÚ_x0019_!@Î_x0017_â¾G#@»4¹s÷%@&amp;FÛ@ß(@_x0001_ØáÍ)@_x0017_Éÿr%@¸'_x001C_x)@BÝÓ|)@_x0008__x0003__x000D_TV ,@ÀñÎ_x0007_¦g_x001E_@^;_x0006__x0014_$@ÔÕD_x0015_Ac)@b;_x0012_Im_x001A_(@8_x0017_4è;¤%@_x0012_»½_x0001__x0012_ú"@ùû°Æ®g'@îR_x0005_-!@þ_x0018_Åúq¤_x001E_@RÕ,V×x(@P_x000F_õÑí"@&amp;øÁ_x0019__x0011_-%@ZÊ¦^)@${_x0002__x0007_§Ü'@£éÓ/C)@¢U_l¿'@ûTu;!@]JCÇþ"@hí %§ì$@h­V³_x0003_$@1ñ_x0010_ s)&amp;@|Ê­Ã_x001C_;(@kãýÐà @@èx4ñ\(@_x0007_zÃ Ç%@súEÆ£'@|_x0004_Üo*@¨±"Dê©'@_x0019_é?þR)@º7&gt;8$ @_x001E_Æ_x0015_ÿ_x0006_%@ö¡åâ¨ @Y ËUí(@é_x000B_¯´È_x001F_@TÇÝO(_x001F_$@N&amp;¦Bæ(@HÒX¸@_x001C_@_x0006_ý³ÕOÈ&amp;@Ý©Ö_x001C__x0012_ê#@Tµ_x0016_'@¹5¤1¬¡ @è	¿_x0001_á_&amp;@ò_x000E_ûPwq$@_x0019__x0005_ÞrÝÑ#@±|B] @_x0001__x0004_h6àÃ,(@4_x001B_ÛÆ&gt;'@¼_x000B_õö]É$@ÞÚuA#@_x0002_Ð _x000B_ß\$@&lt;_x000B_Íq_x0002_(@·_x0001__x0003_X_x0006_+@]ÂjÖóT'@4¾ÃßI%@ZXúÓÐÚ$@¥Ä2`´c&amp;@6£C°D°%@_x0018_Ë_x0006_¡Âò&amp;@^°_x000D_Ø%@@ñÒ_x0019_ð)@@d?¡o'@å!(ç,@nw¾&gt;næ%@]ËÓZ9 @¼SÍ8Û_x001F_&amp;@b_x0016_¸Xê$@_x001D_Å_x0012_ÃÀf!@¡¨FzÛ_x0008_!@ ³®_x0008_&lt;j+@«yùæ$@ìæy¶î$@±ÁP!Å&amp;@ö.þzR%@Î&gt;Âòß8$@ws¢tSa%@_x0003_w\xØ-!@$EZ_x0002__x0005_!Ü$@Xò_x0012_3\á$@­ZrL¤»%@Ò_x000F_æ|ôu#@Ï÷&gt;O×  @_x001C_=sî%@¹Ûã¯Á!@(âÂ_x0012_*@_x001B_Y.¤@"@Ì'ÓT_x0007_P+@LÞÐ_x0007_)@ôË¹]_x0007_¢#@BEåkjÅ$@y×Û5öz#@_x0010_pÇt#@¦+äbV!@Zæø6Íû_x001E_@1|9ËÞ$&amp;@:mÙMJª%@_x001A_Üú®ÌÓ(@7ÏÂ(í!@TPÌ_x0013__x0007_/'@QÆu_x0016__x000F_%@_x0019_Z(õpê(@*Ïï_x001E__x0006_$@_x0004__x0017_ _x0006_§O'@_x0015_ó_x0015_) @  ·÷á3"@î_x0001_9_x0003_¦³)@(Ç!,%@_x001A_ÈÎ9Ô0*@â_x001F_D5_x001F_%@_x0003__x0004_þft?Gê)@_x0007_³#)I)@qÝBèíÌ&amp;@þ8©NC#@hnW-n$@`_x0001_ö(_x0003_5'@&gt;#Ð+"(@_x001C_cù÷Ì"@_x000C_UÇ((@ÛkàÁ#@¿%&gt;Ô§Q)@ÉloìdS"@_x000C_ý_x0010_Ü'_x001D_%@@Pi_x0010_f_x000C_&amp;@_x001E_ÿ[}v%@ª	M§ d*@_x0007_æµj4ò(@ê_x001E_]¶&amp;@àè_x0003__x0017_?_x0018_@ï_x0002_¦ò¼$@G%_x0016__x0007_Ée+@Y¬%õ_x000B_ _x001C_@ &amp;$©'@Qï2áÈÑ,@¾YîèLê*@Aµ$Ã(@_x000C_µo¨&amp;)@ uOB_x0017_+@©u_x000E_vt*@_x0015_HÀ{	#@#aÎN× @ ìØ_x0001__x0002_´Ö%@âZ	uo'@z_x0008_¦²ùò+@´_x0006_ÀÔÿÀ"@.iÆ,¿_x000F__x001C_@_x000B_pdë!@\M³_'@t²-ªFM!@ô_x0002_í_x0019_Ô"@¥½;Í*@%DÍ¶ä#@_x0002_Äaf©&amp;@D&gt;ùÊÈó%@ÜÖÚ_x000C_#@¿ù/O¤#@Ò¸&amp;17_&amp;@Uçñs÷"@_x0002_T_x000C_ÙZ¦$@0ûá+g)@&gt;Ò9¾8#@?a&lt;ä°(@SO9%@7Þj_x0017__x0016_Â$@.´0úþÑ$@h_x0014_#B_x0016_?&amp;@ôùMÄÆ%@egÂâ'@##úª$@°ñ}su/)@è³éø$@½ï#@ìÈö_x0019__x001E_g"@</t>
  </si>
  <si>
    <t>0357b9d64999fc8c4051c056850a194a_x0001__x0002_fb%Y_x0008_3'@r_x0005_8.#É @ë}íÀ'@¢%DÖ¢¿_x001C_@"jO&amp;lí @_x0012_oFÙU_x001F_@_x000F_¼ _x0012_·*@5dIèî_x001F_@}!JAò!@nFÜmò®!@F2s._x0001_ @&lt;HjÝLV$@¤=5ÚX2$@_x001E_ÉXÂ"@²+0ñbâ*@ëÀ4F0"@_x0002__x001C_iÙ_x0013_"@F«ÚOt#*@Ö_x0018_®_x0006_Nb @N_x000F_Á1++@àösÉÈH'@_x000E_Â×m G @v®R2_x001F_)@¢SéÅÛÓ_x001D_@	|C_x000F_½#@XÍ®rÁ#@_x0011_]#3Rà"@¶úÒ_x0019_«¶#@ÑÒ_x001C_v*@"×õ_x0019_u_x001D_@ü¹Ù&amp;@6~*X_x0003__x0004_Ý}(@¬_x0016_8_x0003__x0011__x001D_@r¦T_x000D_*@_x000B_R,@È¾]ÀT,&amp;@¬=. ½"@VrTèø#@[Ç_x001D_bt¡'@vE©_x0017_¶$@Æj_x001E_§1&lt;*@_x000B_¥?AÂ&gt;*@t.ê-_x0017_ù#@¢ÞÙ_x001E_y_x001F_@Ãy»ë_x0005_(@Ì@Ó¨-¥_x0019_@Ó)_x000C_/X"@â0_x001D_Æh%@_x001A_ì_x001A_hÕN @&lt;/ú	_x0016_%@I(j=)@`ûµî¸î'@¢ã3÷_x0001_Ç_x001D_@_x0002_¹Ã -#@¥à«£+@¦'ç @dÛÛD_x0003_$@±ÐÒÙ=_x001E_@àÝ/É_x001B_Å"@(î_x0004__x001C__x0010_*@àäw«Î")@0_x0002_®¡F~$@_x0012_óxoh_x000D_)@_x0002__x0004_å]ý$@^§ö`_x0003_ $@þ_x0013_Àbõ#@Ó¹±bÐ$@_x0001_­·Ù_x0016_)@â£Ô«`(@^Ê{?W$@FÏùÆ_x0008_Á%@YÁQÁg&amp;@íÐÃÅ"L @´z,_x000B_õÓ'@ÐtJõ.)@¦íøàv"@iD_x0016_*@_x0018_Ý_x0007_~¯b"@_x000D__x0002_W®ø_x0007_ @lN_x0007_Åo @É_x0003__x0004_ô"@ÂÒ»níþ&amp;@ïñË#[_x0017_ @	·A:\"@_x000E_Mç vC'@¨$¥qÛ&amp;@Ú	Î8W%@zY:$@ñG2ù!@¥~_x000C_Å'@y_x0005_|| @£ÿóð%@¤_x001F_ùäWG(@ª`Æº!@ìT0¼_x0005__x0006_Õk @_x0004_.³G_x0003_°$@Md_x001E_~_x0001_%@pW_x0008_K4#@×¯æõÀ!@ÈßhSÏ'@_x001E__x0001_ö¾]_x0002_#@¦«_x0019_·Qà%@`_x000C_©)@1_x001E_Eå#@FþÞØ#¹)@(_x001D_poS%@Pp_x001C_b!@4õJUÔ$@ÿ{_x000E_(@6Â9R_x0011_(@Ú`¸`_x0018_%@_x001F__x001A_ëi_x001B_@ÎýñjQ$@ã_«I @ÉÚÃ5$@v,äÉ&lt;%@dQ¨ìgÀ&amp;@plñQt'@¥Bpþ)@øª	ëÈ%@ÐÇÍ)@i$@üÇRI{*@çvI_x0017__x0005_d$@_x001E_a_x0016_[{"@_x001D__x001A__x0019_5M_x001D_&amp;@l_x0016_äCÓO(@_x0001__x0002_Ikó['&amp;%@+cóÚ_x0011_©$@¶0£(èú$@$®:$@èâ¦±#_x0012_,@R_x0014_âày,$@R86b%@¶_x000B_\Ê«_x0018_#@ÀÛ_x000D_u1$@¡M@_x0019_ñ±%@D`¨àVR%@^-ìw_x001C_!@æþûl"@yúÞï¶k&amp;@_x0016_/x4²"@?]_x001D__x0012_z$@TH;|Ñ#@¨ôl)F³_x001A_@býø÷­%@¡'µÅBÖ&amp;@"ZQ¸'@Rüá¡îT*@l:×_x0013_%@óZ^D%@2[âÞp_x001A_%@r_x0011_.yT(@è({¤¬'@ªVøxp&amp;@5_x000D_(×_x0006_\*@0_x000C_G#B!@ª ÅQ¼v'@Å_x001A_±_x0001__x0004__x000C_)@ßR1ÃÍÛ(@üTg1í#@Ê§|ïÒ%@ æ0Ä#´#@Ø¸1_x000E_ @_x0006_úRëö_x0019_@`º_x001D_O¸×#@òÁPb&gt;Ù(@Ò_x0012_ÔKYy%@X"¾¬ÔÅ!@xuÖc¯?)@_x0014_Ô°ï¿Þ!@¨Ûbå£*@_x001E_¨A-P\_x001B_@Pç_x000F__x001C_ä&amp;@T¦_x0014_:_x0015_)@+_x0018_±é¡ç'@_x0006__x0004_\ø³(@ÏÆ:¿_x0017__x001B_@Ó_x0015_ìL_x001C_Y&amp;@¯é_x0004_%$@úF§Lwë%@Ð_x0005_PaÂ)@(Û²_x0002_+@é¢Î_x001D_@5¢¸ ¸'@|?«_x0006_å÷'@¦i_x000E__x0003_ÑÝ&amp;@;L0&amp;@dõ±$@ØÆ0¹+-@_x0001__x0002_@»b3_x0019_&amp;@o±_x0010_n\7_x001A_@¼vO85)@EPà''@X°=_x0008__x0007_$@ï¦û_x0001__x001D_)@üÕ.ÿ-%@¹#_x0006_Dfá!@kLNT @ÃÆ¢íüN*@âkHÜm¹_x001B_@	_x0011_Nv%@_x001D_o4¾%@_x0010_ç_x001F__x001A_+@Î¼ÐôÎ @JÆ\_x0008_cb$@kïè9¢¤)@_x0016_þ_x0010_M%@üÅ÷ÙÄ_"@J_x000D_)S))@ñ_x001C__x0005_p_x0012_"@M·yXå_x0001_*@¼U_x000F_	K_x0006_)@!¼_x0002_mó$@ÛDù_x0001_ë!@ã©SDË±"@^lg-_x0016__x001C_@ês®Ë#@_x001C_éÛõEÛ%@¥£^	_x001A__x001A_*@¼bæ BÐ_x0019_@tÚ0_x001C__x0003__x0005_½P&amp;@Ð]?=$@5vh§!@9¶¯á_x001F__x001C_$@oXCÕjß)@&gt;Ñèú_x0019_³&amp;@ì^u_x001E_Ë!@Ô_x001B_ ¼4Ï#@_x0014_P±B"¿_x001D_@_x001E_ký3	"@Ôì¦ÉT#@_x0001_9¼_x0008_Æ_x001F_@1¯£àÜÏ'@#¿gd;_x0008_(@,D´¬ @É&amp;_x0015__x0002_#*@â°{æ$@ä_x001A__x000D__x000D_á' @_x000E_ÄÒ 7$@b1©§¦_x001B_@øGø.ó-!@×©Ð_x0014_ùû'@ _x0017_8|õò!@_x001C_vOÅ/#@@_x0008_Ø_x0014_Ýj*@¾wVÇÏ*@é&lt;r_x001B_^$@ì?"_x000E_? @ÜBíÕx&amp;@F£^w!@gr_x000E_rÁñ%@¯_x0004_ËD×_x0019_%@_x0001__x0002_DúxæÖ) @xçþ:/ë$@mRÙÕ÷_x001B_@ÀÁÏ@%@Ï«+EY©&amp;@¸GÆ8Ð'@Äû¢)&amp;$@h·8_x0005_(@2+_x0002_|b$@6íE=¹ã%@,n½6^ø%@¸Ò_x0010_G¹)@_x0008_1åé&amp;@3ß&amp;@_x001E_Û =_x0001_%@´a_x0011_éÅ$@æQ_x000D_¸\+@Öû¶7Þ'@qûQí%@bù¿X¿#@^_x0005_N_5þ_x001F_@%DÚDø"@ñ_x000E_sNç)@tÁÅÙr!@$=:«d"@$áw_x000C_j_x0007_&amp;@_x0001_§bçì$@_x001D_=èeÏ_x0013_'@¢#êÍ]!@Ê7ß.Ö'@³0_x0013__x0014__x001E_P#@Ê]Ñj_x0001__x0004_ê_x001B_@_x0004_à}v¶$@È_x0010_8_'@ð;£@Ü @_x001C_¾uPÜ#@ÒQ±XÀ]_x001F_@ø1"eY'&amp;@Þ¥_x0012_zF'@ÝÔ4_x0019_à&amp;@¤a*Ý³ò"@²W×¥X#@k!¸_x001F_@¡:¹ @¼¹Ïi"@_x0003__x0018__x0007_!O*@BC{è_x001F_@á®Ê[;A!@ÁÊDN_x0018_@+_x0002_VÖs_x001F_@î_Ç;&amp;@Îoë'Q @_x001A_¼=%K¥ @óÖ5Ú*%@gÍÖÂ¼Ì'@Øï*ÎSc'@Ù8©¯8*@&amp;_x0015_¼ô)@¨´"ÐBh%@s:_x0011__x0004_G¹_x001B_@ÒRvñq#@_x0004_Þ±dÊÕ)@¼þRL¶¶"@_x0001__x0002_­_x001C_Y¸çr @}_)t_x000E__x001C_@2_x001B_÷_x0004_ô&lt;#@,@Ö/«:&amp;@Ú4£¿i'@»Í¤Üv)@¬»_x0015_±"@¶J|ew¡&amp;@_x000E_¥_x0004_P_x0019_á$@f_x001D_ç_x0012_ @ø_x000F_µ¾0Ø!@+=_x000F__x001F_,å&amp;@_x0018_àÉ:b&amp;@(=2ìTU_x001B_@~«Å_x0018__x0004_	&amp;@Ò(Ü·_x000F_$(@¢ÓzD.'@üüy×¥b!@p_x0007_E©lá#@ÂíÔÍJH#@Þ_x0006_UÏM_x001F_@_x001B_	Çò÷*@9ÅP(¶(,@ñçïØ'@µ/:ê_x000C_û#@&lt;l_x001E_bO'@òÊ]_x0019__x001C_&amp;@ÃÕ)£ë?&amp;@ën_x000C_P%@Rð¤ë[#@Â_x0008__x0017_N!@Ø_x0006_¼`_x0001__x0003_¢f+@¢PMÀØ'@»çR_x000B_+@?_x0015_Ó-&amp;@¡ù+x(@¸¡»ÈÒ%@ º¸Q~!@zQåª%@æ;¡é%@xF&amp;?ÉÈ)@tÏ¹öÊx%@gy=/(@Ç¾ÿÏE_x0002_-@_x0003_J»af*@}#F_ô&amp;@6õÙ§ ¦_x001F_@j¥kô« %@ ªrH_x001F_°&amp;@s²Ì"7_x0005_'@j_x001E_OÁæ&amp;@(Û¨&gt;Âm'@Lâ_x0015_yÔ]#@Óþ_x0018_ÇAB%@ÑºFd&amp;@Vºú_x0013_F3(@[IÏäO½ @ÍWÄ3U&amp;@_x0001_m7Á-&amp;@ÞÁ/ô}-'@[îÕL%@Lßc)_x001F_@Ô_x001D_mÌ#@_x0001__x0007_Ô~Nm*%@íÒtßy _x001E_@ÆJÉúS(@d«è CG,@_x0013_\ZWâ @_x0006_#_x001A_ÀÅ*@_x0014_aô9_x0002_&amp;@Ç÷_x0006_0_x001E_"@mrL·rÊ!@½S â&amp;@Ôñ-¹r_x001D_%@0%_x0001_Øß$@íCøKß7_x001E_@vrùÄÅM$@_x001D__x0005_ëé(@Åà_x0004_«þ_x0001_&amp;@Û_x0015_8È,@­°)Ev_x0018_%@èÓôù._x000B__x001D_@_x001A__x000D__x0015_}j«*@_x0003_1RÀj'@_x001C_Å¸e×$@¡­³Gë!@«1ùåö!@mj~ý£&amp;@F°k_x001F_I´&amp;@ºGÕMó&amp;@_x0012_êQÌ? $@&amp;Z_x0008__x0007_¯$@	`íøª(@ØÈúöF&amp;@_x001E_v½1_x0001__x0002_õ_(@Ù×¬£f_x001D_@K_x001C__x001E__x0004_HÓ)@_x001E_ê£ÏOd%@Â&amp;?&gt;_x0017_+@_x0004_LÈæÙ%@2u³ë%= @vÁOTõ'@_x001B_ú_x000B_¡§_x001D_@Ñ:~½¼&amp;@³]Dq³&amp;@}|M&amp;@$`¨¬$@ÂS!´xÏ&amp;@»Ý_x0014__x001A_Äx+@òyð×8s)@è_x0011_c_x001C_H:*@÷4Êj')@DMÜã- @O´_x000D_¤_x000B_4*@öE­}ø&amp;_x001E_@_x001A_#Dl1%@uh|¢z#@ç&amp;Ï'xü!@¸ýÕ#©&amp;@C,_x0008_ë¹'@úôÜ%@DW·_x000B__x000D_(@Dq/*@­ApÏ«w&amp;@ïã_x001F__x0004_»_x0014__x001E_@µ,B­_x001E_@_x0001__x0003_QæËq_x0018__x0008__x001B_@æøWy:¾)@¶µ1o*@ö_x001B_ðÚÈ_x0014__x001F_@ôºßép,&amp;@àÔR\r¹&amp;@_x0005_æýB_x000F_%@þ_x0019_X÷è;#@à_x0003_ÿ7#@t©¥Ö~&amp;@J_x000F_(¤_x0010_V&amp;@Q¾û)*@Ô[ÇþÕ%@MTYKBÂ_x001E_@R;K%u&amp;@ã_x0019_¬8f¢!@£7&amp;-^%@±*F:Óx"@ä»_x000E_K&amp;@_x0014__x0013__x0015_ _x0001_+@l±_x0013_¸$@_x001C__x$^F)@ôwL£­{_x001C_@ÀDÊêâ©#@B	?×ú3_x001D_@½L_x001C_©Iª$@KÆ¼£"@&gt;Ø÷_x0011_¿!@	×sGTA#@dkPöÑ"@ø_x0002_a:ÝÛ&amp;@äx_x0001__x0003_Ù_x001D_+@³Ú¿¹ñ¿(@£_x0003__x0007_Å_x001F_@¿_x0011_6N«)@ùE[»qþ)@åíY{"@²±R[µ{$@(³\_x0001_++(@0V©j_x001E_(@clu0&lt;_x001F_@Çk¦éb%@rCe¾Á_x001F_@ÚÆ]'_x0002_"$@cªÏT8#@½åóè_x0016_#@ÝUo_x0001_Èq%@¯Þ]f_x0004__x001C_@z_x000C_F;ú_x0001_'@ÀðÖ2+@NÓþøÅ%@_x0015_{xî¢$@_x0018_¨_x0019_M#@-¹Z)V,@:2û«v @5#?F«m @_x000B_®_x0016_ê_x001D_)@@_x000F_Þ¸Õ#@V|è³$W(@W_x000E_\¤[À_x001D_@C[¤MÕf_x001F_@6H_-%@&lt;bI¶_x0013_x,@_x0001__x0005__x001C__x0014_Þs\(@Æ_x0004__x000B_jb#@_x0011_ ´á'@-×Aã"%@M­Rþ£ '@h7e«+@f#?y°(@è_x0004_%b7_x0002_)@÷ùúæÕ,@î¿ÓÅ¹!@°äòQÌ_x001C_@®Åëð_x0004_%@_x0019_\ýRö)!@*_x000B_ï&gt;×%@	_x001F__x000D_n¤m#@ú.¤Ùï'@_x001D_f³­¹&lt;'@wDcy8&amp;@ÞVÝa##@À»/$@z39ÅÚ$@á&amp;_x0012_×5(@´³¦ü)`&amp;@üK^èö_x0003_+@è|w¸áÑ-@²_x0019_s}ö2$@¨{CXÈ+@nÎ~_x0011_&lt;)@«±_x000F__x0010_$@!N ML_x001B_-@_x000D__x000C_=N¯*@î_x000E_¼í_x0002__x0005_]Ô*@¢Õ*³¹\&amp;@®ùBáñ_x0014_)@ô Ã¯h'@õ_x0019__x001A_ëÈô#@fNl}_x0003_b @Ûr_x0016_(a,@ÂÝ¥äß#@3ðsê'@Ï4|§ @5¤_x0017_w%@Úh9N¢Ë$@\õõiî&amp;@,Îù_x000E_ðU*@ðÚÂóÆ'@Íå*_x0001_¡_x000D_'@¹jÃ_x0015_S_x001A_@&lt;­}Â­%@§]&lt;4&amp;@TäRR_x0010_+$@Òs_x000B_ôS%@_x0018_Jhñ½{!@ÆSG_x0004_i_x0002_$@dQ£(É+@Ü)é2$@B\æå/÷'@þÞ_x0007_MãÇ$@í*ûï_x0007_$@dÕ»'@¦SÅm%@¹®*_x0014_´_x001E_@T_x000F_~î_x000B_I)@_x0003__x0004_ÂZ7|ã!@ZÇ:»Ð(@jE)	z$%@Uè_x0005_K(@î×ÀúA&amp;@ÄnÔ#)L*@k/Åâ&gt;,@_x001C_&lt;ëÔló*@YUf?¶'@Ôò¶çvÙ&amp;@sl+¢"E*@¾hâE"@Zgr _x000B_¥&amp;@s9_x0002_Ï#@&lt;´­`G"@Þû6B©_x0012_&amp;@:½Ë: @4S_x0003_&lt;3 @_x0019_¡ãT?$@¼Þãù¸¢_x001F_@ÈO\ç_x0016_Î"@Z9&gt;*®_x0007_#@~É&lt;=À"@b9ÝÒ_x001D_¯#@_x001C_H9aÁ¶(@_x0004_¢Á¡_x001C_Ð$@ý!_x0013_=5ð)@_x0019_Ò,Ì§!@&lt;³«4qf#@|3_x0001_ë"@,#¦ò @¢_3¯_x0001__x0004_ð#@¿#,N_x000F__x001C_#@_x0012_(9zpº$@Áy×ï(@@ÌCÚÖ(@ÁÚSÿ¼I%@wÎb²G&amp;@Ü@«&lt;u_x0004_&amp;@Ã_x0001_	¤ö³"@Ùã_x0016__x001C_~$@Âc3{H_x0013_%@¾eæº7'@{·_x0010_ØÐ_x0018_(@.\IabÚ*@_x0002_Åy¡)ð$@_x0014_¦Õ´\?!@_x0017_»_x0003_õí+@3ÜÕw_x001E_#@×åkZ #@Yº©$@³¡È°×¸+@_x001B_j¹ä·&amp;@RcÍªãb"@È&lt;£RÖ8%@J_x0011_¾îé_x0018_*@!ÕV65&amp;@&gt;)_x0006_0_x000D_&amp;@Åÿº³ð_x001F_@&gt;_x0004_9õ¾E$@ÑèU6J(@¶ûkD^ @¹çÏ#@_x0001__x0004_qçÙÎ#@±_x0007_e6L'#@@âÝå_x0014_F!@°Za_x0002_$@¼ÉnNi @0í¥ÿ?´'@&lt;_x0003_§Õ+@Ø±XmL(+@Ï|_x001C__x000B_k)@f4ñ_x001F__x000B_"@àA)\ @XÛ\×	*@¯û_x001E_Ã_x000B_!*@tT"wÐ @P2xÙÊ$@Ï¬¡1xÑ%@¶UÜx_x0012_°!@Öñ _x0015_÷f(@¦Â2üS(@MÐ_x001B_zÅR_x001E_@¢_x0005_JTÌµ%@@q¡¨_x001B_Á @ÄÍÏÍ%@¨¹C=Æ#@?|ÑÉ2'@·±À!â_x001D_'@§ÎpkÌ_x001C_@_x0016_ø#Dt#@=52Ù(@Dhw¶!@òQ  @Ú_x001C_Ñ_x0003__x0004_;¦"@üæëÜoµ#@Ò§ _x000B_óV)@_x001F_ù_x0006_åch @¤M_x0012_f¿ÿ"@»¹_x001A_ÏO±"@;c	Ô$;_x001D_@`O¤ß¿_x0003_*@ùrhËÄ&amp;@L_x000D_¾yð(@Øgûç_x001E_"@ xá_x0001_ý%(@Ôî_x0012_§òa#@r÷y­'@êZ#0.)@Ê»]z4_x0010_%@ÒõÆ8[%@V¢rÇ&amp;@_x000F_Içt @øï_x0015_u_%@Ks£S"@_x0013_M!@¡pùéå%@&lt;ØÏ{'*@_x001C_C2Ýt&amp;@{d_x000F_Çú&amp;@Hb-KA$@Æ_x0012_7DMz_x001B_@)M¼[Ä @_x000C_`_x0018_6!÷&amp;@_x000E_ÏCd÷_x0002_#@M_x0013__x0016_J&gt;Ê'@_x0002__x0003_RraÈé_x000D_$@t=_x0004_r§j&amp;@À_x0005_'Õ¾%@w+ÝaI @¾b7qÀ_x001A_ @¾_x0012_¼­(Ó$@lÂ±¹W'@Ç8"°4_&amp;@r_x0008_ª¹³:%@ønÛR_x001F_,@XÕ_x000C_£`"@kÔ _x0001_ëÂ$@¼{óï^*@¨Q_fÄ!@¬_x0017_jSÂL&amp;@ô_x0008_»G­%&amp;@ùSU9hG_x001F_@Z_x000E_AÇu¦%@Âè+KÛX&amp;@Av_x000F_ÁÙ¤%@_x0015_+®8â'@´r._x0016_ü @&amp;8ÀÎö_x0015_$@0_x000D__x000D_Jj_x001D_@Æv`+@_x000D_ÿ/tPï!@dMùÉÂ)@åñ¶Üå.$@Ø0CÈ+%@âeÌO_x0011_'@©û2{_x000F_#_x001F_@»]_x0002__x0003_®à'@¬_x0018_m»\ì_x001E_@_x0018_ñs8Ç#@G*Û@£$@ê·_x0007_fe,@¤_x000F_1$(@oxü¬_x0008_Ö(@v5ùÏÀÞ"@î½ø¤ã_x001D_@g«;ÃÚ!@iE¥úê#@'Õ_x0004_£¤t*@ðÑäJ_x0018_¿&amp;@_x0018_l7TV_x000E_#@z_x0006__x0017_9_x001B_å"@ââ_]£h!@ÔãOþ(@WX_x0010_i:_x0002_(@_x0003_}_x0015_Y;÷$@_x001D_Cì)@æ+=zi!@©²Í~&lt;"@ö_x0011__x0007_,]_x0004_&amp;@ký9»_x0012_å'@H_x0014_²_x0019_+@ê¨W_x0018__x001C_=+@ßáê3}_x001E_@*:Ð %@îßh_x0015_§ !@ZúÅU7_x001F_(@VÈ_x0001__x0015_Ä_x001F_'@Â­JâÀ¥#@_x0001__x0004_Ø6$î4!@)ôÁá´!@8·JÛû#@È§Åíøø @CBÆe_x0001_"@4à#*QÂ'@V=*ïYÜ+@`CÛÚC&amp;@¦îàÛê(@w_x0019_'Zb-@Õ_x0005_h_x0011_¼w_x001A_@_x0002_i_¦JQ%@ª1x_x000D_¬&amp;@÷1»._x000C__x0012_+@'^°_x0015_b~,@"^_x0014_öt''@i_x0011_Á9¹Ã"@«w^_x0006_ÎU_x001D_@|-¨C.J"@½ÇNTÔ"@@]_x001B_Ø¹+@Ç³ÿ}Ib)@_x0011_°aO%@jØ»Í)@_x001C__x0010_'k%@æFçB_x0003_\'@TÇ|§ä"@tÝã_x0017__x0010_"@Ûé¨bU%@R-cqU_x0005_%@í8Î_x0002_Ù$@M½ú_x0003__x0002__x0005_á_x0004_)@©_x000F_)_x0001_!@B&lt;q§+@Í&amp;_x0008_ôR_x001D_&amp;@xîN_x000E__x0016__x001B_@~_x0007_&gt;ixª'@_x001E_Äñ4õ$@_x0010_øçI '@_x0008__x0011_'¬(@¶q(@L_x0001_ÔPÄ±%@¤Ü4,_x001F__x000E_)@º´6°'@ô0l8"@_x0013_Ùj/DL'@T¸³&gt;*@×-4Ô_x0019_$@µVö9(@êC_x000C_)þo%@î_x0002_Q}#@À¹:'@*þ_x0008__x0003_ '@¶M_x0003_Êé#@±±FïÁ_x000F_&amp;@s_x0010_0{9#@÷_x0018_y_x001D_ø_x000F_(@³2³_x0012_¦!@ÔÝ¥üÑÚ)@Fmd7ÿß!@*z%@¤!î­~"@õA_x0001_âNE#@_x0005__x0007__x0006_,tK0ë'@Q÷_x000C_Ä[]_x001E_@MPNÄµ_x001D_@_x0013_©»Ó'@@rµ_x000F_¯_x000F_'@_x0016_¦¤5%@æM:Ar(@+´Á9+@½Àð°4%@;_x0014_FâÓ @G_x001C_j8·(@§Ëol(@_x001E_òò0E©"@ð"_x0017_®¬_x001C_@c®) _x0002_,@äÕ_x0003_1v_x000F_!@j§`_x0015_!@_x0008__x000B__x0010_,_x0016_%@XÞÉ©ôS @ùá¸L_x0003__x000C_"@*%$ëµL!@IT	X_x0008_A$@Ôx_x0004_C\4_x001B_@^ûØý	%@Ùü0¶_x000F__%@_x000C_¿2¢Õ|_x001D_@ÇéG_x000F__x0011__x001C_)@_x0016_ë¾aCÙ%@_x0001_ÚV$@_x0016_D*Qÿº%@¾=NµÙº%@Î_x0010_Íæ_x0003__x0007_`±&amp;@© -_x0015_Ô_x0015_*@_x001B_`¾ùK¤'@_x0005_J}ßh)@SØÆ_x0010_,@Á_x0014_óÑç!@M_x000E_1þê"@Òß4ªJ!@é%Å_x0013__x0006_·)@²FA³_x0001_»#@êÐZß¡)@TØyë%@î¯U¤àã+@@¥xûå*@ú¾_x001D_o3_x0014_$@&amp;¼DþÌ"@J}Gk²)@ô`¦2_x001F_L)@¯ÝPz'%'@ñ}ÉôÜ)@ÌxJÆ"@Ï_x0005__x001B_(Ô_x001B_@ª&amp;èðÏ*@&lt;G_x0002_Ý_x0007_)@FrÆ~¥*@Þ.]GJ#@5(:_x000C__x0002_'@½ôé¶#@SÐ_x000E_Ðf(@_x0011_~ÉQ)@_x001E_Ø_x0004_¥Æ$@_x0016_3ÙGîÔ&amp;@_x0001__x0003_n_x001D_?Í&gt;¦#@&gt;_x0002_ARíØ#@Î,R0 @*Tó"C"@09s_x0015__x0013_#@Ð[0_x0017_«£(@YV_x0002__x0003_Æ(@_x000E_i6Ú(@`_x001B_8óF-@º§ùgÜ$@|_x0001_ _x0005_ãr$@¶»ð&amp;)&amp;@SE_x001D_.¨"@Õ_x0016_¥_x001A_@.qöIèñ$@¢?_x0007_µð%@ìoæ¨à%@¨è$ä+Ù_x001F_@_x0004_ç÷-{ @È_x0004_8×¼""@_x0003_V#å#)@n_x001D_®B¦¨'@´_x0002_E´*@/)¨&gt;!@ÐÛ³AM,#@ú'9:¸.%@_x001C_Ë4à_x000B_z)@!_x001C_Îv#@Ò£0tNZ%@_x001C_ºw_x001E_¾Å&amp;@Íèt°s°)@^3Q_x0001__x0002_iw'@|_x0016_9¸_x0017_'$@®y¦_x000D__x0018_&amp;@ó_x001B_ÚÚç,@&lt;L®EÒ!@&amp;çHÂ_x0019_&amp;@_x0018_Saìè²#@_x0004_ÒM«!@ÙL©$@ÚZ«&lt;Vþ%@&gt;Ýª_x0012_Û_x001C_@Ên/_x0018_|U!@æ!_x0012_ãÉ­#@Ë_x0017__x0010_óg&amp;@óûô])@¹ö±"Ø_x0019_'@Rµx =ü"@¿_x0001_Î£_x000E_P&amp;@xó¬I+z!@öa}ý.)@_x000B_¨¦¾"ñ'@b~_x0017_î°q'@$µnÉv$@ÌáÞT9_x0018__x001D_@sGIÎ%!@0¸)gv|&amp;@T¦WÉ©%@ty	}_x0012_Ð_x001E_@º_x0018_Í_x0013__x000B_'@7¶_x001B_Í_x001F_@ Q¹óý&amp;@Iâº:J'@_x0006__x000D_þì¹_x001F_G(@l'Lâp_x0004_"@Cÿnì_x000D_%@v_x0008_«û	+@Ø­ä*_x0017_"@_x0018_æ_x0001_·#Ï_x0019_@^.f'@|®FÔ$@þ_x000F_Ç_x0007_`U'@(ñ$k_x001D_ý$@8_x0003_ý&lt;a!@ª¤GëV("@&lt;OIL±%@ Î£µQ(@._x000B_¨Êÿ$@LØÌá¸g'@¯ÌÜ~%@à_x0008_lÝÎ%@Jx_x0016_¨&amp;@_x001E__x0016_®g_x0014_&amp;@¢_x0017__x0001_ýí(@2®_x0017_5#@_x0015_Êó_x0001_ÁÆ_x001D_@Èµò|äÈ&amp;@ÆC_x0005_ËQ3)@°@_x0019_@_x000C_~Û&gt;·%@_x0018_ïQ_x001F_Ø¯ @_x0002_?Wt_x0014_+*@ä_x0004_nlÛ_x001E_@¶pbË*@ä6Û_x0001__x0002_Z	)@ºJ_x000C_¯n&amp;@_x000B_­Ö.r_x001E_@Ë^:Æî_x001F_&amp;@*úû¹%_x0003_ @_x000E_^IEmR&amp;@^òp	 @nvI¨/*'@ZJæ%&amp;@&amp;	õ4Ká,@êkYoï7)@²_x001F_jIê_x001C_@¾_x000E__x001B__x0015_FE%@^ZF}S'@­TÒão)@Î_x000B_¾´&gt;(@næ_x0016_pV%@ÉIñããº_x001A_@_x0006__x0010_vjâ:"@Ïðh²Ñ_x001D_@_x0010_+ÛA=Ç"@Ê··ìCD$@h_x0002_]ó¦*@g¾ì_x0004_GÇ!@Ì¢·-xL$@Ë_x001A_Cß_x0011_#@ðRè¥úÝ"@²³_x0019__x0001_#@_x001D_GPúÏ¥,@\_x0012_$+rL"@_x0008_æ_x000C_È%@pÈ¯_x0005_%@_x0001__x0003_'ø©êS_x0010_*@_x0003_ WÍ$@ YÚem"@.üËi6?'@öK¼õr_x0002__x001E_@Ø^\§²_x001F_@¹Û,$@h_x000F__x0001_×Í&amp;@_x0008_¬¹~-@Äæ%s1"@ôÈ_x000B_i_x0005_!@ùë_x0011_J§¹#@´(1!#@±_x0001_y_x0004_ä$@r)rÿ¢M+@ÙË&amp;Ls"@_x0008__x0001_F­¦$@ÚÙ_x0019_ô(@_x0013_X_x000B_F"@¾¢3?±'@ÖÏó_x001B_s%@lQ_x0012_tÙ"@NS¦BÈÃ(@&lt;ªÕ|Ð#@!_x0012__x001C_&gt;Æ'@å_x000F_´RH%@¼_x0006_Ò_x001D_m$@ _x0002__x001E_$6þ&amp;@ÐhØd_x001F_$@ÿõ´dý_x0002_,@°yÑYðã"@Üª¢G_x0001__x0002__x0018_(@&amp;ó^ãÀÔ#@_x0006__x001F_b©@*@~°?.ñ&gt;_x001E_@_x000E_?_x0013_s'@üÜ?´$@üW_x0003_½Ù%@Á`_x0008_Ûé&lt;%@Hô¿!ð)@hÌP_R$@59r*ñ&amp;@ëP_x0008_Êg"@_x001E_áSñø_x0010_ @¿½R^Ù_x0015__x001C_@Ö.ñØù$@ÉûÝ_x0017_Ú @ê(_x000D_ß_x0007_+@¬d_x0015_×ñ_x001D_@k°ö8&lt;$@8Â-)_x0001_(@ëb_x0013_ÝÀ$@éÖ²²½_x0012_)@r_x0002_¼©¡%@*¶_x0013_N]B)@°a4C5T#@$_x000D_LÜó%@Ú$CeË&amp;@_x000D_ÁF(C'@ÛRÖü_x001E_@_x0016_9yÇ*@ÅqÞ_é @O*LIÚ(@_x0001__x0005_ðÝ f_x0010_)@$À±_x001E_¯x*@¡çÐ_x0006_9º,@·dÖ°	_x0003_!@4_x0016__x001D_eL\_x001C_@C_x001D_o@· @MÏÆnÚ0,@Ò¢­_x000C_oÂ%@_x000E_Æ*á³_x0005_#@_x0002_1Mx¹4'@ñ®öGþ,@·ÍdÀ¢G'@¤¸=_x001E_@p¬*E @P_x0016__x0001__x0006_$@Ä¢x²á)@øòP1$_x0018_&amp;@_x0016_ã_x000D_ÊW"@ÎÖ_x0006_{ç¿%@ö¹ó8p"@_x0011__x000D_Y_x001C_!@¤¬c10#@fy_x0012_P7·*@¸m#fG_x0019_@²îh Þ)@Bw@¦=Í(@°è&lt;Oa)@¸5YÇrw$@&lt;_x0004_Bãæ#@_x0014_ø"ØC))@_x0003_Ö3ÒC[%@ì.+_x0001__x0003_¥p$@6S;Û&gt;_x001C_@J_x000E_Õ'@Ø_x0018_váâ"@B_x0007__x0014_ÛT+@ê|5áxã*@D[.m9!@D£b8Ã)@0|A_x0014_ôë&amp;@_x0016_ë#l_x0014_(@ôYjd0Ê%@¤Ô(7c(@_x0004_8À$³_x0003_(@_x000E_êÆ_x0002_ó&amp;@YÅN_x0017_6ï @Ï3î¥'@Ô{|íâ_x0014_"@g_x0007_(Þ&amp;@¼ç¿ð&amp;@l9uÔ&amp;@_x0003_°_x0005_^¼'@n]_x001E_LO"@ëia·.I$@_x0014_t¨1þn+@Ëw¸¤)@:ð{-'@%ú?#@õ_x0010_kÍ_x0003_!@øÒ&amp;÷_x0017_'@¯Õ1¨(@ÄZQù¨t!@L)C\7m!@_x0001__x0004_FP7e®(@S_x0004_Ñt;ú+@)¨M,Ê(@Ûip_x0008_m"_x001A_@1#ÏÚ_x0003__x001D_@außôX*@PfÙ[ëö#@pÜFS[$@È RnJ	_x001F_@]Ë;-ýù"@Öà__x0014_ø(@H_x000E_EfÀ*@_x0016_&amp;Þ$~¡'@Úy_x000E_¢ [$@«_x0002_!S_x0018_ *@_x0003_§C§_x001A_ý'@_x000C__x0013_ëI.à_x0018_@õ,©C#@}Ñ&amp;©s @{&lt;_x0002_Ò_x000D_ü!@¿_x0007__x0014_5^©%@4p«,à%@¯ªn¿*-@Ã¾'£Ôå(@H¸ùÁ&amp;@¶dË#@_x0003_?6_x0002_úM(@D4ä½'@Q£Åõ_x0008_*@ÁÇH_x0018_Y(@)U¢Jº"@H´_x0013__x0002__x0004_:C(@Ê,k$@àò_x0004_¡	{(@:²w;ï"@D+_x0006_Þ¼g$@ mÌèüS!@$@	_x0013_/"@d	oèäï*@WBú%zG+@_x0010_"èFd`'@ò/[_x0014_bU)@ø_x0008_«t{)@Ô¼_x0013_ZÖ+@·_x0001_¿ßÇõ%@´7È_x0008_Æ$@pêèÓ%@æè_x000E_æÀ,"@TyÎ_x001F_Æ¾"@_x001C__x0007_Ç¥p_x0017_!@E&amp;_x0018_=ð%@ßTö=em&amp;@NÍ_x0003_n0)@Yzx¯&lt;Ì @)»Ð¡¡è @~_x0006_Ã°p&amp;@ _x0002_µ_x0006_A(@©_x0016_OÅû%@«~àø_x0007_'@6ìÒðF8$@òsÓã©z%@Ê_x000D__x0015__x0011_i#@Ö8æ¬E)@_x0002__x0003_Ò¥_x0017_¶4S$@Ñ%·×U\"@Tß2¯|'@`_x0007__x0014__x0016_?&amp;@B1 mxs(@ÑwüÉ,â(@V)_x0006_î_x001B__x001C_$@æc³TÁ#@&lt;làXC1&amp;@,æµFà(@$ÐfÆÌÐ!@n_x0018_Ö$®#@_x0013__ç\Ýê_x001A_@ÐQÁL½$@_x0003_´åè&amp;_x000F_,@îº¥Í-*_x001C_@Ëyý_x0017_]_x000B_$@m¯A@)@oß_x0019_©ò_x0019_@È¸ÿ_x001A__x0015_"&amp;@	_x0014_)âd+@_x0007_³Í_x0001_j(@éW¡a¬"@ÄMh4Õy'@p_x0017_Khÿ$@Ä&amp;É/»(@?yÞïdí#@_x000C_UË¹_x000B_f$@B¦êe#@¸pï,ø)@_x0014_&amp;þ2/.(@²5YB_x0004__x0006_Ã&amp;%@äÓè`$@uªt&lt;z)+@¶'_x0006_8­"@¸83_x0019_m$@\Eý_x001A__x0001_'%@_x001F_A_x0019_0E"@âôï}&amp;@(2äÚð³(@Ó+i_x0004_Û+@//Üf!@A_x000E__x0002_±Ø¨%@&lt;záíÎ"@bÞ¬øËF#@t¿~ù&amp;@¦ãÚ1¥ð$@C³¶_x0018_%@ QÂ_x0002_"@NU6ñ6Ù)@ùÉôºo'@&amp;$Ò×_x0006_$@/_x000B__x0005_w/'@'(S_x000C_øÞ(@÷Gþé#@ÐðRT_x0006_(@[_x0003_ð0!ý)@ïßa¡Æ¾'@Ìñuþ&amp;@®_x0019_&lt;_x0001_Ò"@apx\n&amp;@ÅM.kk,@w_x0019_âÞ#@_x0001__x0002_I¯àl'@¦æñ¸Â'$@Õ°Xÿ4!@þÅ©7öB#@`°_x0007_p»%@èýÇö¢6%@¦|Õ_x001D_Ef$@"Nð-ò!@n_x0007_÷bG_x0011_"@ôéåa¸&amp;@l°³£Y¾-@_x0012_ú¾_x0003_[_x0018_$@À¸êæx(@µ\V}6;#@¾xÜØæÿ(@Ñ9÷¦ï @8Ë	x#@4»P_x001D_×'@$\LÈà''@Ãß_x0017_9¥!@ð#o\-%"@ñeìgË_x0006__x001F_@ÊÆ_x0014_,@_x0014__x0013_®_x0014__x0005_"@ä_x0011_gN´#@ Ù{Ø,@-×C¾nT_x001F_@áÁËÌ(@êLòÛi%@_x0006_ß¶îu)@bÞ«w^{'@¡\V§_x0001__x0004_r$@8äP~_x001C_@Ìé+oò+@MõI_x001A_Y&amp;@Á_x001D_Jn»$@"_Ü±_x0002_$@-»¡ÕßÄ%@_x0004_§ü0¼é&amp;@v)I"@H_x0019_ÚÑ®T'@Ì&amp;&gt;P_x000D_'@¬¬2	ñÝ"@+ÉË_x0003__x0003_(@Áé±Iþ%@,ºnMÒÕ)@`ìr_x0005__x000F_k(@ài&amp;Ðxd&amp;@¦cµ_x0016_(@´7ú2|_x000B_"@à°¡ß_x001D_#@hI0ß+@Ý_x001E_Qq_x0018_@_x0016_óf/&amp;)@_x000B_³_x0015_öeR&amp;@ÀJ_x001F_ì_x0019_w#@»­ ,_x000B_ß"@$	ô´±)@_x0017_ë%dh_x0010_(@S_x001D_J#¼ª)@ó¦»[_x001C_@/âÜÃ#@_x0010_FæÕ¶	*@_x0001__x000E_UVÒëså,@À¤¨_x0014__x000C_%@È5l¯#@x§®¶S%@þïÊÐ_x001E_)@re`Oì&amp;@_x0012_k)ß{%#@þ_x0006_ÅL´"@Ð»&gt;Ò^&amp;@Éieol'@´s_x000C_X¤$@&amp;æWdÜÃ&amp;@)Â_x000D_såÀ#@ú§þ_x000B__x0005_$@dkæ&amp;@~¡Þ÷¤¸$@P_x0016_ýìà¸+@ ù§g*@´OÎê_x0018_*@±_x0008_@:B`$@À5gx£'@Èëk  @1(lû¨´'@NÄA_x0002_z)@%è	$@ì~ÌðY¹#@¨	E¼~L*@Ï_x0007__x0008__x0015_Þ"@È4%Îp#@¨Å_x0003_F,@ä¡ÌG)%@_x0004_á_x0014__x0001__x0003_ï*+@Ð_x0005_i¼]%@m^jbaÒ'@y	v_x0013_æ @§¸æÌQ½'@í2ä{©(@îÞõôF_x001A_@_x0008_ó5Pa¸'@_x0002_úÕVe'@ÜGÍN×_x0016_'@ýùØàxÿ_x001F_@Ü2YTfj$@d_x0003_°Pù_x001F_(@mýá¹Q¼#@ãV_x0015__x001F_@b¼Ô_x000F_Q÷%@å_x001B_Æ-±(@røOnQ_x0007_#@|º'5ä'@«¹Ø­·%@Â7Ä_x001F_'@¾¥êH%@pfÏ6õÝ)@1!pT_x000C__x001C_(@¸Éþ~6b%@^âDëd%@~´M@åq&amp;@FúR)gÍ%@þ´¡ÀR$@_x0012_l¸ÖÖ @&amp;Çàq_x0016_G$@Ü_x0008_]iï"@_x0002__x0005_À³_x000B_#_x0007_o%@ì-¼ÝÚ$@;_x001E_¾ÌÇO @ø'bë{(@¯_x0001_ö[¶ @Ó\`_x0014__x0016_z&amp;@"b_x0016_k_x001A_%@¤1_x0008_u"@m&gt;{ð'@5´/WßÁ!@¢L7_x0018_R)@ê=_x0001_¾®)@§Òçl6_x000D__x001F_@_x001F_ßÍ÷ à_x0019_@K@j©!@_x0012_öM£93#@º~_x000B_·Wº%@Pni_x0001_k_x0002_#@_x000F_ÿ_x0003_¤!_x0012_%@¤5pz_x0007_%@fÍ3ø_x0008__x001C_@D±§X%@P_x001C_t_x0010_æ'@_x0011_9ÿ(@$áÆÙÉÃ)@±0æHé!@He_x0019_áqn*@ÿ¹_x0015_agà%@Ò_x000B_Ò;"@ÙÞxky¿%@¥Ø£-f_x001F_@_x0004__x001F_O_x0002__x0003_Õ®_x001C_@¶ØÍ`ëõ#@,±_x0003_áeö'@Òa)0_x001F_@Ä¼íñ×'@Jª_x0001_É$@_x0011_É,+h#@Õ~ÿF§)@:Dz£6$@°^_x0014_eB_x001D_@Ýô±_x000E_¾(@HA¡¿ä&amp;@æyQÔ_x0018_&amp;!@æÁ¬#@ùa²!iL"@%eÚ½d8&amp;@å?ôè$@-qÏ	å!@E(Î¾_x001B_)@w­ç¹i&amp;@L+_x000C_,'@,dBÁ~é%@_x0006_yfÇ_x001C__x001B_#@é|D­5_x001C_@hLÖàg_x001E_@bHçGR)@Li iä_x001F_@n#Ä¤Ø_x000C_#@º`_x0002__x001D_ã('@Â~uø÷&amp;@_x000E__x001E_¡a1_x0001_*@:NöâÉN$@_x0002__x0003_B_x001F_e$@g¹_x0018__x000B_ #@'_x001F_n _x0004_(@è/4_x0005_K%@/ÎµÝ#=)@D_x0019_T=y @iIÐê"@Pc¯nSË%@5_x0001_ùö&amp;*@ñ_x0001_ÒÅ%_x001F_@ÄvDäào$@V_x0019__x001D_B1+@d°Ü1êÁ$@âvÀ»&amp;@8%6®æ)@ÉõñÁ'@J_x001C_?w$@ôU4ýx©'@_x0017_{²_x001A_ö(@¼Ô6?1A @_x000B__x001D__x0005_oå¨(@~_x0012_\¥*@û_x000F_£Aô&amp;@D_x0016_ð"$@ìÍñ:n#@Ç1º]Ô!@ï$g³Ó'@}_x0001__x001F_Ê&amp;!@Àê.N_x000D_L(@ÌÉãØP/&amp;@7·Ê¶g)@rl@_x0003__x0005_ã)@ ¡Ä!Û'@@#_x0006_k#	_x001A_@[à®X $@9±Þ:Sý+@â®7fBä(@*ñ²B_x001E_@Öã#þ[(@ìß%#@LöÂ_x0008_ÿÐ%@Þ£Ú¨'@¼MüÒ &amp;@XÝ_x0019_D_x0010_#@åOH7_x0002_Ô%@¬º =&amp;á&amp;@@å_x001F_*@bÈ69$@JÔ%í8l&amp;@´³$_x000D__x0013_-@üÀ_x0006_[ @Î6$òý$@Ê_x0016_4îº(@&gt;_x0003_%+@à_x001B_¶gæì)@JbüË_x000E_O%@÷_x0001_-)@_x0004_vôÞÌ:$@4·ù#Ju!@*/ I_x001B_'@_x0007_*_x0003_Ç¼ñ,@ðf4Ê&amp;@Ì_x001F_rÔP_x0008__x001B_@_x0001__x0003_P$ðä!@ÈD¡¼×-#@$_x000F_;ìîé(@E`¢_x0003_oà'@â²@ÃÈ0&amp;@è|ªÁq¾ @;]Ïå`+@Ñ{º¦î*@Xb³6@Æ#@_x001E_õ_x0008_Ûã%@ÈûÕÐß2%@HV_x001A_¶&lt;{_x001D_@¨·_x000F_a²µ$@C_x001E_ÈÄp(@ÚWEcpò*@ÐÔ_x0016_RWß$@\Å_x0006_Ü_x000E_A$@¿Ò¶»aÐ&amp;@_x0016_Ä9wKæ"@°üºí#È)@Î_x0019_Þ%À%@ÝÜFp£Ç_x001A_@j_x0005_ÛQ/,@,·½ÈB%@ð	Z¤^"@/Ë_x0002_TwF @òWï°Ø(@Ä_x0003_Ej!&amp;@à_x0001_Vwþd#@ÍµQ_x000F_D£%@Ý/ÖW_x0005_#@¶ÝÑõ_x0003__x0005_Ôø!@nÀNçº_'@ZÅ_x0002_ÛBC_x001C_@5_x001A_&gt;ÂÎ!*@iLôd_x000C_&amp;(@ìÂÿ_x0019_¤,@Ì_x001E_óÇÒ¹ @íºF'C'@WQ_x0008_ßòÎ$@´N)_x000F_+{&amp;@ånXþÌ'@î_x000B_`Ç¤b)@&lt;©á_x000C_T_x0010_*@$ÑB	ý_x001D__x001C_@úIÞ?¦A%@9·^]âF!@^~@ªI$@´_x001E__x001F_L_x0018_±#@ÆRÊ¢mK#@lè¬-a_x0014_*@ÅkåÙ"@ZmûGÿ#@îIQìûi'@ºM_x001A_\´Z"@ÆL6îâ"(@Õ6üM_x001E_@÷Â_x001A_(¥O(@Â_x0004_pÈ_x0001_¯"@NÉI§?%@,Â]ÙÆ_x001F_@_x0005_ò|y×ç(@óãUú´í%@_x0001__x0002_ZÅù*/â_x001E_@¶_x0015_ªÆ&amp;@_x001E_û+_x0012_ÿ?'@_x0012_©¥£v @,BÛH{¹(@x_x000B_}ÿL%@È®µ\ÝÚ&amp;@Fë9í_x001E_@¶&amp;AÄ_x0002_"@µ°Gò¥_)@_x0006_\ÄRç'@__x0005_;(¶_x000D_%@½O¯»óL'@Øg_x0007_×[¢_x001E_@óX_x0003__x0006__x0007_ý'@D_x001F_Ü_x0013_aÌ)@T _x001B_[Ò&amp;&amp;@pÀ¼Ã¬!@5ì¶±$@jüiy¬%@Ä_x001B_r1°Æ$@Ô*¨é8*@ÿ¼p?ìÂ"@ï_x001B_\ìÜ#@zå_x000F__x0007_ÝM&amp;@ºBsïÒñ)@ô0p_x001D_Í$@q!C_x0008_[!@z÷,¼*_x000E__x001E_@lF_x000F_T$@_x0018_µ|*$@\_x000E_fK_x0001__x0002_W @â_x000C_õ&amp;@Zp]î%(@Î°&amp;X_x0015_Ø&amp;@ð_x001B_Mr_x0006_%@EQ_x0006_?&amp;@Wä	cÒ_x001E_@À_x0005_Öf !@_x001A_;åÅl%@ÇÙÎ_x0012_Ú_x000E_!@ßkÇÌ_x0001_)@/ÃN*õ_x000E_'@Ø³,oÀq+@ô_¢|&gt;Q!@¹iX½"@&amp;_x001E_¾8{h%@KnÙo_x0013_)@_x001B__x0019_!à×#@Ç¢ñ_x0006_3	(@« 0dî&amp;@Éïð_x0008_-@òd_x001D_}%@¶y_x0001_4ú$@&amp;y¸U_x0012_$@:G}qÝÈ*@mgE_x0008_º"@Å7HI+þ"@J.û¯b_x001A_"@N¬=PµÅ,@ àBäV!@0·OoÐ(@E_x0011_T´_x0010__x001F_@_x0004__x0005_wA{_x0018_&amp;@_x001A_´5Ü-*@çk8J³_x0016_&amp;@ûd»\:*@Áþª?_x0002_I @_x0010_?láx#@zUP±_x0010__x001D_@_x0018_\_x001D_^Ó&amp;@_x0005_¼0þ\&amp;@Ç_x0005_:á¡%&amp;@®5·)D'@R¤_x001A_©Ír @v¿Ìb¨&amp;@â_x0008_d¶1)@U`"|+@Mæ_x000E_üÎ!@Ü2Ø%õÁ&amp;@o¥ËK&amp;@¬ÞÑ×_x0003__x001E_"@û¢Ö_x0006_·")@_x0002__x001E_X_x0001_óÓ*@$ÓàðÍ&amp;@p_x001B_$_x0016_xu$@FµÏ_x0012_B.(@_x0010_æÀq_x001A_@IÝ¹ÃÈ_x0019_@_x0005_Z_æ#@cZñ?Ø_x001B_@,¬_x0010_C£'@Ô7¯Ö6®"@X OQ3&amp;@_x0004_£O}_x0001__x0002_/_x001A_(@_x0002_IiOz\+@fY_x0018_EÓr)@Aè¥9'@_x0001_/}ì0$@|lÕsm"@_x001A_#¶Ö+@´)ÁYïY*@X_x0014_&gt;_x0003_Dq!@_þsßF3-@\uì@O+@_x001E__x0004__x0006_+J_x001F__x001D_@®\oA_x0019_ý&amp;@&amp;å_x001E_I+(@áÌê~êà!@ÚÅô/*#@ð×_x001A_î_x001D__x0014_'@êIy_ë%@.¹Ùót)@¶ØÐ_x0019_ÌÜ&amp;@$P³ÝHó%@ í·Q+!@ÆX{¤4'@_x001E_ðµHó&amp;@_x0016_PÈal¶)@;à¸ÇL)@RæÉ_x0001_Ôþ @Z_x000E__x0011_&lt;_x001F_$@Ì¢QX @VRü	a®&amp;@_x0002_G_x001C_íÒ#&amp;@l9ÃÝ'@_x0001__x0004_\;0éé&amp;@¯_x001D_Õ@_x001C_*@8ËþZQ*@ää:ù)@+Q"5D$@õÍ_x0004_â_x0004_!%@cõX£¢_x000E_ @0K}1b"@T½_x000E_"%8)@Eúsº»*@_x0016_&lt;ÔÅ_x0012_q_x001E_@_x001F_W£%¥(@RK&amp;	÷_x0015__x001A_@×_x0014__x0017_Jº$@íÖ%UM#@_x001E_Ó3÷t_x0001_&amp;@z_x0019__x0012_U½*@d,_x0008_9ë@*@@Þwýj§#@WOÊ½*È"@¨_x0015_.Ø_x001A_'@¿_x0011_Ú_x0011__x0002_,@ÎhG&lt;(@&lt;%&amp;l'}'@ÔD~Þ_x0003__x0015_"@R_x001D_Æ¼Ûa#@_x001D_í_x0010_S¤ð#@ÌÙpI_x0001_'@Xõ&gt;§:C!@¦_x0007_Æú="@GTpN¦'@×Ø_x0005__x0007_@*@_x001A_(Áæ%@·	Cïc® @Ø´1\)@wä_x0003_[#@]¢J4Dð(@_x000E__x0016__x0019_ì'À$@Ú_x0001_?Ù!@_x000B_ãê_x001A_@²×Ê_x0003_$@_x0008_Uí®ñ$@è¾Lê	è&amp;@Îk­zCT_x001B_@ÃdV½è*@¦Úr_x0004_#,@Í¼_x000F_W&amp;@Ò_x001E_-x!@³¶¬¶_-@l_x0013_Zh&amp;@29_x0002_W,@$-®8_x001C__x000D_!@\iÊ&gt;8o"@ÎüC¤ÎJ+@Yo_x001D_½$@(W!ÿ&lt;_x000F_$@V_x0016_Æj_x0016__x0015_%@'ç_x000F_è*@.Þ_x0013_ò_x001A_ @hbØN-X(@Jÿ6])@3¨D_x0006_Ý&amp; @ÞuÅv&amp;@_x0003__x0007_tDÄ_x0011_2£"@_x0013_\&lt;,{_x001B_@pJ'@fÌ_x0005_J*@v´¹$Å'@2â¬¡ý³&amp;@KB_x0012__x001F_%@(«ÕjÁ_x001C_@+c²ÈËÎ!@Dñ£D©_x0014_&amp;@7_x000C_Ð{Ù*@¶Þp;_x0019_@w,­&amp;Òø"@_x001F_Ðóí$@&gt;û]|×­&amp;@bÇ-ueï$@¬½®ÖlÇ%@vØFñ.E&amp;@5B³"_x0005__x0006_+@h_x0008_ÈvGã)@|µ_x001E_ïE(@°ÃåÑ}"@ãªe_x0004_§+@_|¯ë?9#@ì'}(@¼b _x001B_ó%@î_x000B_±y!@"½)0(@äJ;M_x0013__x001C_&amp;@+T_x0019__x0010_îb$@lg³?_x0001_¢!@Ë_x0002_Oê_x0004__x0006_à @ëÀß_x001F_¬Ç*@®÷ÒeÚ!@+v_x0002_Íö"@&gt;h¢Ü°u%@N_x0016_´N!@$Â_x0001__x0001_®$@3ò&amp;_x0013_$%@ü5|Ò}û%@àáÞ'R"@|è÷ÛH(@°ÅÞîÊ$@_x0008_Îöaæ_x000C_)@þñ_x0017_AK(@®"c_x0005_Aá#@_x0012__x0003_Jr¤%@S=AÍ_x0004_ @	pç¥"@D¾^%@a°ã-z_x000C_&amp;@0Ùã|®(@32y°Ö_x001E__x001B_@__x0008__x000B__x0017_4Ð#@W_x0013_ïÄ%@tZ¡¹\,@ÁRâê_\$@_x0005_7yò_x0010_ø$@¹Sò«&amp;@ð¶Ù0ý¥#@±&gt;Ì_x0003_àG*@_x0014_W4í(@´Oü6$(@_x000E__x000F_4×+ÅØl+@ÿý_x0002_t6 @ [_x0016_Õ±ö_x001C_@k_x000B_bÄ~$@4_x0004_w_x0004_!@JP_x0007_î_x0008_%@ö§°?#@/|Ê_x0003_ø!@Óq=´"F'@ê_x0014_&amp;ãp×$@r	­kË&amp;@Üa_x0011_ýD_x001B_@®\_x0001_y`&amp;@¦àÈÖ°5&amp;@ÿ³ë. @¥óÕ&amp;@,R_x0013_&amp;_x000B_ù'@_x0006_ñ»à!&gt;%@ä_x001B_*_x0004_%@_x0005_øiù?; @_x000B_fkÏÁµ#@*êÜÆ_x001C_W)@9¢ÿõ_x001B_@;_x0017_ðí_x001F_+@ýÐxW_x0005_)@(ðG_x0006_	J!@áqG_»ö_x0018_@ì_x001C_ö_x000C_¨$@fj8_x000D_(@Ì}S(@_x001D_Ùi&gt;¬*@_x0014_äÔ_x0014__x0001__x0004__x0015_ô)@ã_x0011_ª~_x001F_@_x000E_íJð©Ý_x001C_@V¸;~F&amp;@±úÑ\_x0001_E#@_x0019__x001B_";_x001B_@/ØNæí!@:kÿ_x001F_Ú|%@0¯F(æ+@Øú3éo_x001B_$@c$p-$m$@4	3¾)@_x000C__x000F_8`Nh(@ücç$1*@LmÛwc_x0011_&amp;@òF,Å+_x001E_@_x0010__x000F_E»÷û$@+_x0002_"@oåÔ_x0002_a%@Õ,ó'@^5ÜÆ9!@¤à_x0017_\¡%@ua´_x0011_!E%@Ó_x0008_çLªD&amp;@_x0010__x0003_±6¨+"@ì_x0010_®o°_x000D_&amp;@;$¶ØÉ_x001F_@_x001C_+Ä3Û#@_x0011_{fÒX$@_x0016__x0010__x0018_ÒF^_x001F_@&lt;	^ÀyÒ_x001D_@¼_x001C_âGî#@_x0002__x0003_Ðc_x001B_ú¢&amp;@_x0016__x0018_ÃâBÚ%@ey`#ÄÅ(@æ§~#@ØÉü6¬(&amp;@_x001A_	Ñ&gt;¶!@¦/_x001F_©%%@T²CZ$%@(g_x0016__x001E_kM$@NA*äY"@ÔLòÚÖ*@!Þê5I+@C&lt;_x000C_ÅÍ'@z(ü«G&amp;@v_x0003_3È_x001E_@Þ_x000C_jVÃ*)@*_x0012_B_ó_x0001_%@Ì~²gc&amp;@Aèµò_x0006_)@²vv\(@P_x001E_LB"@@FNeò_x000B_*@POj"%@ve3¸C@)@/	ª Qß @ØÎÜ¥=$@k_x000E_»C½Ö%@»[æ¼µÚ(@`_x000B_ë±á#@Ñ°þ-v(@_x0016_½öÕr&amp;@=o¤ê_x0002__x0004__x000C_'"@W¾ý_x0007__x0016_$@½ù/V_x001D_&amp;@%XÛ_x0008_a$@N_x0008_³­ì#@_x000B__x0004_ý$@)ÉÒ_x0010_#@:|k(7Í!@NqMÔÝ¸_x001B_@W´¾1'@Ü:ËE{$@­ _x000D_¦'@äÑàDü*@oªî4O}!@Õóúéß½"@_x001A_Æ_x0018_í_x0010_)@dìÙ¨ì$@þä°Q."@Pò4_x000E_xz_x001F_@Öy(é)v+@HVaéý_x0007_$@«G	bA-@_x0017_Jú¿B² @ñ¾úTd§"@¿Qê_x0003__x001E_0#@¨,q­û6_x001E_@^}_x0001_k.e"@ªvË#@By_x0010_N\_#@õV®F¢(@1²§_x0010_µ!@X¹AWÉ'@_x0001__x0002_bGp_x001E_ @òï# Ðª*@Ì-kè_x0006_['@_x0014__x0019_ ¯à_x0007_'@L5p)%­'@ò_x0017__x0011_¨é=!@î)_x001C_üü(@¤ÎOZ¼+@_x0012_ÂÅ*ã6'@[_x000B_Önés#@xô°[&amp;@f}26å$@Téx_x0005_'@õw_x0005_r:&amp;@&amp;_x0014__x0006_Ç²&amp;@_x001E_O´)úË @Æ¾¡fÕ!@_x0006_.l¶¥&amp;@ß§÷È&lt;â&amp;@}'ª"@v,´%ôo)@_x0006_£_x0002_ó_x0017_Î @ÜôjY_x0012__x0013_(@N_x001F_¨E¼)@nªäîQ#@]\¾Ñ*@NMÝ¥K_x001D_@nYóû«#@ÙGS7þ¹&amp;@$þ_x0007_l_x001B_#@¬&gt;=iw'@ºð-_x0004__x0006_#î"@_x001A_Ñ½_x0001_G­_x001F_@,Ù sì @¾x_x0016_ïV2"@X_x000D_ôÅÛ§ @|_x0011_EÊF_x0002_&amp;@_x0018_éÍ¿~h @_x001C__x001C__¥G_x001A_!@_x0019_T,¾8(@I_x0010__x001F_Cï!@ÌB, @åFYa_x0006_R#@_x0005_\å_x0006_#@4ø³4ü_x001E_@_x001C_ôÉ_x0015_ @ì6µ^·'@&gt;_x0003__x0008_¡|ò&amp;@Ä ¦Ã$@keW?+Ç#@^Øµð4(@ØÒ3C_x000E_ò"@6~éò$@s$&gt;ÍÍ#@ªAk²)@ôú_x000D_ÛM @ÜU2_x0016_4_x001D_@_x0018_ÑÞûQÁ+@Ã°:­B,@©Ywr'@6ÄúÐL¡#@R_x001E_qy´$@HàÑÃü#@_x0002__x0006_Ï9Fù[â_x001D_@Ì_x0010_	tú`!@ ÒºN&amp;@þ¢µ_x001A_ua_x001D_@1t»Øb'@t_x0004_=r!@¾_x0010_ÛU¾&amp;@_x0014_Ô_x0001_ìP&amp;@ÅÇe_x0003__x000E_%@_x001C_´áÿHá$@*_x0012_6,1_x0018_+@²=îqé$@dÂÝ.9d(@ÌÓò_x0006_'@}sxA%$@^v«Ók·_x001E_@Óä_x000B_9D(@_x0015_Ñ_x0004__x0013_3â_x001C_@{/ùÛI_x0015_$@¡ý(%*&gt;_x001F_@_x0005_Óq¶Û8+@û_x000F_]À_x0002_t(@jÝLò_x000D_+@z«+%@øjháXþ*@ýBl_x000D__x0019_,@Õ-ïkfÕ$@_x0005_Ûày_x0013_k#@_x0010_-ð5|E_x001F_@_x0004_½B¨%Ý'@j«_x0018_v_x001C_@½Ð_x0004__x0003__x0006_;Ë(@J_x000F_ã@ñ_x0014_#@_x0003__x000D_è¸gÕ#@Ç(ß_x0010_&lt;'@ÿQ_x0007_x'@U3_x0001_e$C+@_x0016_Û8«Ç @Íg8_x0015_Í_x001D_@ Õ¹",&amp;@_x0004__x0001_at%+@»V3J$@_x0014_Âÿ³zÙ_x001F_@øi&amp;_x001B_Y!@:È/_x0011__x000C_Ä%@=Í]V_x001E_@1©ÖÜ_(@¬Ä_x001F_øp%@·;_x0012_Ô8õ#@_x0005__x001D_Ú?O'@Ô`_x000E__x0002_1%@£Ä_x0019_Ù @_x001A_|°6×@&amp;@2Õ¬._x0018_T'@&amp;ð_x0013_Ìph#@D_x0014_e¼Ò @»u²C5(@¨_x000C_LðØg$@míV_x0018_û'@·ÖÃ(@±Ål==&amp;@0UPB#@ü_x001B_qH®%@_x0001__x0002__x0008__x000D_!_x0013_=(@&lt; C½I&lt;%@JxMÊ0±_x001F_@2m©¢="@C¿Ð¼x%@ÒC_x001C_i§«+@t¢Ü(_x001E_@©í#ûx"@¾Í_x0017_{{_x0002_(@_x000D_výâ%@_x0016_Û_x0013_5y*@*3wo´,@z!Ov¡¤$@AÇ¤Ö^*@ _x0006_Ï¼*@(_x0011_.È!@42-#_x0014_A(@à,_x000F_%Ò$@Oµºri"@w)[t'@Tot¾Ç_x0011__x001E_@À_x0008_G&gt;ð_x0004_&amp;@¤«¥x°C)@/TÞxmØ%@×ÿØÖï%@JxW_x001B_mn!@Â&amp;ñcµ})@_x000D_æHî&amp;@ÈAÀåp_x0011_%@_x001A_¿_x0013_÷)@-c"@Ç×_x0001_'_x0005__x0007_)z"@_x0004_d¡ÿ_x001D_@Ïe_x0011_û¢Ö_x001B_@_x000E_P-àw_x001D_%@Ø$Ó"áÏ)@¤ÉÅãë_x0011_'@_x0017_Û±S_x0018_ "@\(V$@_x0004_QØ­T&amp;@É9qÌ @_x0004_.Äó^³%@¶c!_x001A_ù#@¿$_x0005_À.Ä(@_x001D_æ;ö"#@O»l"3õ$@W:*¶_x0003_V_x001D_@fÚ¤E£«$@_x000E__x0002__x0002_a±	&amp;@à_x0001_ °ÿ!@_x0007_µ-6)@nÕ§ ,â"@q¡_x0015__x0012_Ì+@_x0006_c°Dk(@nø1}F_x001A_@¸_x0001_wö_x0010_&amp;@BÑ=Á$à*@_x0004_1pÉº+@ÙÙÚ¯Çn(@èt!%@ô÷lÇGu*@!d¶.!@2±SØdf!@_x0005__x0006_ØýÑ/%@F`Õ_x0019_`|%@_x001E_ìÙ°Y'@P¢À"43$@_x001E_i/TÇ&amp;@è«ñÑ{ @v_x0016__x0005_ÆË,@_x0003_ A~eR%@_x0015_nÙ'@_x0001__x001B_¼¿V+@Ù}cÊ %@Dvu+aR*@_x001C_»òg*@ö°'_x001C_Hõ @§goH o-@_x0004_§dIÂj @ÌéK8¤_x001C_@8vk_x0013_Á^'@_x0006_J_x000D_RÂ¯'@à_x0002__x000C_ë_x001F_@ç	a_x0013__ò'@ÐhExÇê'@ÞÈÂ½³_x001D_@úÓðux²*@_x0008_-Ê_x0001_&gt;t"@	ªZàÖG'@_x001F_øâ{m_x0008_,@h]!_x0012__x0018_&amp;@D£Pt_x0006_~#@ö_x0011_òÝÆ&amp;@c±M¬Û%@_x001E__x0015_ó_x0005__x0010_9¯%@-_x0003_!K%_x001D_!@.ÛMÛç'@ó_x0006_³Ì-$@Ìø_x000B_f*@þ¨ÔE#'@á_x000F_+¨Õ"@ö8²uÞ&amp;@|±Îë*Ï_x001D_@ó7Íïù%@ÜSá_x001C_µ×"@_x001E_h|êpø(@N+^)!%@[¬:	ÍÕ(@:¾z=­!@ùÄ¸_x0001_'@­N:õ8%@ã;ÆH_x0007_&amp;@E Ã¾_x000B__x0007_ @ìºe&amp;&amp;@ÄwÚuÌ¥%@´ÕXG_x0014_+@_x0018__x0002_£úU%@È;,D÷ù @ÿæé¸¶'@V_x0016_©¦:_x0016_)@¿£t&gt;\%@#õ¥_x000D_),@c_x0012__x0004_ÔùÄ"@_x0008_UsÅ[)@_x000C_×Ñ³{Ï%@ßSq9_x000E_Ü%@_x0001__x0003_2rÏ½_x000C_$@3uî×m¿!@N}_x0003_é[°_x001D_@òí1ì;G)@=-_x0012_Á¹%'@¸i¹Pm)@cÉi¢üR"@â¦ÞÜ_x0015_!@Ø¦ò(½!@÷FÉPµ%@¤}Ju_x001C_7"@2r_x001F_æ_x0002_X#@¸\_x0012_µ"@?dÏ?_x001C_U#@ý±_x0006_Äø¡ @ê_x0006_²:}_x001E_@`O«,_x0003_(#@^àu ³_x0017_#@bC%7Ê"@þo¸"@Bß_x001A_V_x0003__x0008_!@Z\_x000B_t%@_x000E_Gò,@ç%ð­ @6_x000C_I«Ïa @_x000D_I4-&lt;s,@ø;F¾)@!ëvòÛ$@¸®Lx$@Òð_x0010__x001D_4)@W¹±H,@u²_x001A__x0002__x0003_¾Û(@_x0012_Ç7ò_x000C_Â @tBí(\\ @P=ï"é_x001F_@ÎZq_x0019_íµ_x001D_@_x001F_e!ö[Y'@è¢[ï`ç'@öçZR³_x0019_(@_x0012_Ä°ô_x001A_*@5ºvaÓ_x001D_@ð]ÙË_x000D_ñ#@ÔÎuË0"@)çR_x001A__x001E_&amp;@ç»ü\!@Ã&amp;µc@"@WÕ¿2ÿ_x001A_$@ýù:2|Ç$@ýöYÊ8'@µ´HR¦"@ß¼Ç]t$@ÃEfm¹·%@X8»0_x0007__x000C_'@ÚÇ¡u×±&amp;@ºèI¤³+@2Ý,_M¿#@p«&amp;©vì"@üÐôt5ÿ)@ ¹/I/Q*@j´sY9ì_x001F_@B_x000C_ß;K(@_x0008_k_x0001_]%@i¢2SV5*@_x0001__x0002_þ_x0002_Æ_x000D_Q @½P?¹7:)@ÈìÇzõ_x0002_)@S=ënq%@8ç_x0015_Q)@j_x000D_ÇRo(@ÌôWdÇÞ(@_égoù#@_x001E_rÖi("@_x0008_Û*vàÞ&amp;@5I%}(@_x0016_ÙøÑ_x001F_°*@Ê%gs¤R!@_x0008_+_x001F_¤%+@øqçËÆ_x001A_'@N`v¸Ù+,@þi?M_x0007_)@µkY_ô)@'qcJ8\$@Ùô0Ãº#@.°	£_x001D_@fY&gt;~Õê(@+é_x0006_.½_x001F_@öùãÉ(@Ì@¿gA#@øcÓ\í_x0008_'@_x000E_äÅí6È&amp;@ëÝÌ2±£_x001F_@3|}×]#@_x0004__x0002_FiÏ$@_x0004_^_x001A_hÛÂ'@Ê^_x0010__x0001__x0002_7Æ!@nãCçk0)@¾f¯{¾)@­_x0015_1Ö©7 @àüudÏ_x001D_@²ø_x0010_æu&amp;@:¦öì%@ØÔf4nJ_x001C_@_x0003_bÛÚ_x0011_%@ª_x0007_haeA)@eÆ·ß0&amp;@_x000E_3b&amp;º_x000D_%@£ñ.[&amp;@wTLfê"@=li!b_x0013_+@_KÈu`#@³[_x0001_Dµ(@T_x0014_;.±ã @¿Êmt×_x0001_%@õ§sVq&amp;@p£à(@_x0004_Ë:Î~´%@ÒC@_x0018_ê)@Æ__x000C_A:"@xSøó_x0010__x001E_@&amp;Æ+_x0019_ëê%@éô {&amp;@®¼Aðf$@m¿²_x001E_û!@B3	rP(@!Éa;AM$@ý¹ý#@_x0001__x0003_s±Pf&gt;_x000D_(@Ü«à_x001F_Ù&amp;@dx_x0004_ëC$@Â¡Îl(¾ @Ô©ôt_ @®¬ù~Øs"@¬ÎV=|$@Ó´w+_x001B_=$@JaÓ_x001A_ÿt!@ÀÄ]_x0004_b"@Ëâ(_x0006_ &amp;@ÌÁu»&amp;@ÔF`ÓÙ_x0010_$@èó_Á¸ @øp_x0013_é+@µ¨Ç\ïn!@Âð&gt;w¬%@ð_x000F_q_x0005_Æ&amp;@3_x000F_»_x0012__x0002_æ%@¼X{g_x0016_&gt;%@_x000D_b{õÀF(@Ññ@ÓÀÖ&amp;@TB_x001C_þ¨#@ÿØé_x000C__x001D_ÿ&amp;@0_x000D_«~*D)@_x000F_P·_x001B_B±*@mmçÚ#@ô-u_x0012__x0013_$@²^Ô2ÉÁ_x001C_@úQ46­&amp;@hZc_x0004_­#@_x0001_È_x0005_ò_x0004__x0008_¹Ó(@Fe~½Óô%@©¯Ds_x0017_®'@_x0005_VÖVH'@âÖÏU®)@~_x0012__x0001_Üt[+@Úk~!o*@ôKÖ_x001A_º%!@7­]¸*_x001E_@s%ùð_x0018_#@õ_x001F_Àm_x0011_\"@!{_x0002_wjz"@çâÞ2Ñu @7ÈÍ	K'@@Å«Ã¸+@Ñ¯Î!ÊZ'@âx*ÊÊ´!@¾_x0006_O70$@'ÿV\A_x0014_'@_x000E__x0007_ë¢wÒ%@Ìi'©#@%Ê_x0003_½I+@àË~5ÝÎ&amp;@.hÁ¨	æ @TñÍé¾(@D_x0011__x0018_	2%@øFÄ_x0013_Ñ(@CX_x001E_Ïx*#@Î4l)-&amp;@d_x0004__x0001_! /%@®ê'0Ü£"@Ní|,å_x0011_*@_x0001_	_x0012__x001B_¼[p'@Ð_x0007__x000D_êÏs&amp;@äU¥8Í_x0006_'@f_x0018_9_x0015_%@_x0016_,v E%@ÇW^_x0002_Z!'@¨ÇSÇh*@ýC²~)~+@ 3ÝþíS&amp;@dA|_x0005__x0012_'@Ñ ui~\)@­0_x0003_8u"@/s÷¡óÝ$@	ÉR ­$@. à|M´&amp;@._x0004_¾£.W&amp;@C!ïÒò&amp;@|4" W_x001D_#@Ç_x001A_½@"_x001F_@:Éö_x001B_ø#@_x0017_6ÀB{%@©Ù}(m)@Þ«é¢ÒÍ'@_x001B_2­GP_x001B_@cä_x0008_¤Ø(@2_x000F_!'Ü&amp;@÷µLL'@¼ùJÌñü!@,Ç6Gé£)@j·¸@&amp;@#¿éB&lt;_x001C_@¶òz|_x0003__x0005_¥n_x001C_@îw£ø5"@_x0014_OÝ´Æ"@*s`¬?P#@_x0001_¥8_x0003__x001B_6_x0019_@´_x000B__x001A_8´¯ @Q©¸_x0015_#@H_x0008__x0005_ù½¶$@»î§Ù%)@êÈ_x001F__x0003_¾Ó"@Ôo_x0002__x0003_Ù_x000C_!@i/Ù~x&amp;@ò w_x001E_f%@_x0014_/@_x0004_&amp;@m²Wt_i#@ê0ÝÆ36,@Åz_x0007_.)_x001B_ @àðFÉ`&amp;@b2_x0006_g?!@î:_x0002_K`%@)¢Z_x0001_ªà_x001F_@¨ç.Ñ_x001E_@òp ©%@ì? FNf-@_x001E_E[#@_x0012__x001D_ë_x000E_£î$@-¾v}k{$@À;ÞCW+@Àè{O¹$@m_x0015__µ_x0008_¿_x001E_@®È[,º²)@3P¯}az!@_x0001__x0007_#âv	³%@ZxªKMÖ$@úº_x0013_ _x0006_&amp;@B{°]øË'@yJã~·Å,@KÖÁÝÅG$@_x0006_ì_x0004_^7ú%@ê'·_x0004_`+@ü)áïÁÜ#@"D_x000E_ã¦V"@3*+i¶G%@_x0008_U®5"@ÖªÄ)@ÛÂ±s;Þ%@´_x0007_=*%@±	­"ó¨'@®`"Â°_x001D_@n#¤[(@ÖIü;Ç%@%_x0010_ÄöL%@­ò@_x0005_%@µ_x0008_¿¾«¨ @&amp;g_x0017__x000E_c#@_x000C_wZk'_x0003_%@õúÑ4J#@è|ÖÙ_x0005_m&amp;@­µ÷§F @q£;¿$@_x0002_OÁh)@&gt;ìBÊp¿"@÷Ñ_x0013_ @à /_x000E__x0004__x0006_R!@.ýx @$@Ò?_x000D_qã,@ªPÇ2Ò+@4_x001F__x000E_ù4,%@zË&lt;¶%@¨[°sÒ#@_x000F_û|:ãÇ(@_x0008_1¿Ò&gt;*@A_x0001_[(Ø_x001C_@t_x000C_$¤_x0014_$@O¹_x0003_c&lt;)@ÿ(F´_x0013_q(@d¢u£À&amp;@_x000E_åç©T$@_x0018_¤èm7ù&amp;@2Øn_x0005_ù$@_x000D_B.a_x001F_@ÂdÃxkù_x001E_@s,IÀÄ1'@M_¨Å4$@Ã¾+ @àøÎëÄ°+@ aÎ¾ª_x000E_)@Ììd_x001D_d$@_x0002_Nq_x001F_*@~V_x0008_eÐy#@´_x0005_µÁë__x001D_@¾Pîù"_x0018_"@Bç_x001A_.T&amp;@l_x000D_O$@_x0002__x0013__x0016_héh'@_x0001__x0002_#å:çNS$@m|ô)+ê_x001B_@_x0007_? ºn&amp;@PvSQ{&amp;@}Ù_x0013__%å#@R¬&gt;7ð6#@H9±1O_x0008_#@`e_x001C_&lt;Ì`$@ë¬;D»*@«näõdº'@L´'á"@Øï8ëÇ´"@§	É½'@tb`ÈÝ&amp;@÷Üs_x000B_ôï!@&gt;-Îí÷"@	]Ü%@WP$fJÆ-@ÿ9h¶°"@lZ{jBZ&amp;@¼(ç Û"@î_x0019_Zw_x0019_»&amp;@K°÷¢4#@ª_x001A_. _)@8Ýþ}É$@TÛeã_x0013_%@_x0008_É½C»8$@_x0014_Ä¹Ï3d(@i{È_x0015_&lt;_x0017_%@òW]OV%@lñ_x000C_×B«)@_x001D_´¡õ_x0004__x0007_Ô_x0001_&amp;@_x0012_0_x001B_Ë«Û$@È¨ÿ	ô_x000B_%@(Ç_x000E_ú&gt;g @_x0006__x001A_ýäåÚ*@~§.e)v'@&lt;ßå^'&amp;@ZÒ??ï$@5SzöÊ @o¢_x001D_°&amp;Ì&amp;@j_x0004_Í#É!@_x0018_èâê®_x0006_$@ù_x0015__x0008_F&amp;*@ÈãA.ÛU @$èt¿±'@_x001F__x000F__x001A_x_x0002_Û'@Àºø|_x0011_-@ìKÌØg_x001D_$@_x0002_Úëûs*@þ_x0002_pf&amp;@vs_x0014_rtÏ%@|âI©Õ"#@J_x0005_ì_x0017_!_x0017_!@_x0015_&gt;¾&amp;%$*@Þ4þÉØ!@MÂ+^"@¨_x0003_ÎoçT(@&lt;Ê_x000D_gÉ_x001F_@ø~_x0003_Om_x0004_&amp;@TðrLÿ#@Ìëð4+'@N@DF_x0012_"@_x0002__x0003__x0016_f¯õ*@À_x0001_ÈZS§!@ú~â_x0006_ "@X°Fª¤,_x001B_@Ðiqûñ_x0005_*@üG÷¨)@_x001C__À	f(@Ä§´_x001E__x001B_;$@p_x0018_÷!@_x000E_ß1¹oJ'@9ï%åÒ&lt;+@{YôI¦Ô_x001F_@_x0016_CË¸ú_x0010_%@myúÌÈb%@6_x0012_"¹Óx(@_x001A__x0019_ÞèÞþ+@_x0008_«ÇQ_x0003_h%@à ~ÕGâ$@kz@ó¥!@ú_x0002_&gt;¯k"@b_x0008_Wsf'@_x001C_2_x0017_).Ø"@¹Ë\Ê&amp;Æ'@_x0014_æä&gt;,@lÞñÃâ#@ã_x001F_hb+$@t:¯¤'@_Qä_x0013_&amp;n%@¸3¦¨?&amp;@_x0011_(©ÿAý$@ô§:çt9%@ê_x000E_Nã_x0003__x0005_y_x000E_&amp;@_x0004_¸*Ydß%@õ_x0018_È_x000F__x0017_ã'@_x000E_«~_x0001_f"@ìªRQòð'@&lt;bÉ 4Ä!@ö±Y-)@ä"À@Ñh&amp;@_x0014__x0003__Và(@ÂÍ{£&amp;@s_x0002_Gcm_x0012_"@`þÝ8ÿ"@û[ï}^*@f{;_x0013_çÄ$@§_x0003_ãHi!@è	Q¥w÷$@Ö¦_x0015_Û'@`b~pña#@IH¤ÌI_x0019_)@^ÿ4c_x0015_"_x001A_@¸k**.(@6_x0013__x001A_{Ûv#@y÷Ð_x001E_®4&amp;@®þaY$@ýr_x000D__x0010_Ó*@¬sIýr&amp;@ö_x001E_kè*)@£llÖ_x0014_k!@@!cI_x001F_+@l+çU;%@aPñU}w)@ôt2ÿ"@_x0001__x0003_Ø,ÑÅ'(@ê_x0001_Uö_x000C_Ù)@,¢f/­â(@FD_x0015_§Õ*!@c2)¦ç(@.,ÏÎ_x001D_T'@µÔê¢_x0018_Q&amp;@ ôç_x0002_Ù_x001E_@Ü_x0002__x0019_e&amp;@_x0010_ëG0® )@ÐeÎ._x0015_)@º_x0004_¯úÜ_x001F_@+bþ_x000C_Ú' @Í£¡_x001F_ÿ_x000B_"@¬²üzí#@_x001F__x001B_MUE_x0017_ @¯Á\*L!@XÍv´ë_x0002_)@qþ_x0015__x0017_ê³'@0·éëv-@Fã9Î*"@.úLH«õ#@ô¥0À°b&amp;@{{a¡"_x0008__x001C_@	úL³¹_x001F_@ý6B_x0001_K+@Ùº Ù_x0010_h_x001F_@ÅuãVÅ#'@_x000B_cR¥ä"@,¿8_x000E_c9!@Gd¡I¦Ó%@_x0010_-®_x0002__x0003_:5'@¬JmÝ^Ù_x001B_@¼Ö1¿ @ ,M_x000E__x000B_æ!@*Hÿ'íz%@_x000E_Y{î{_x001E_@_x0017__9HNµ!@;_x0015_sÛ&amp;@&lt;_à¿@×%@üUX¨&amp;@Ïú6a,@_x0014_×ñôu_x0001__x001F_@*4v_x0019_^,@_x000D_*ã_x0014_ù"@¶öUãÿ,$@\&gt;OóQO$@))£¹_x0005_#@Mm)_x001A_ü%@¶_x0003_oxï_x001F_&amp;@W«_x0016_íª!@©!j³_x001F_q$@NHD|!@ä^Þ zÞ$@qëzc_x000D_Ä%@ÚP~í_x0005_(@¥Ego#@L°±HC&amp;@vJ¿ü_x0001__x0001_ @¬¶Ûµ_x000F_,@³m+g%@~âº×'@¨FP\-¤$@_x0003__x0006_üÇ¼«øÑ&amp;@/+Ú#vi @âþ&amp;½uÒ$@º"×ÆEæ)@0ìËÊ¿"%@Èú_x0011_¨y%@{Å_x0004_æ_x0005__x0017__x001F_@\Ø_x0007_t_x0006_"@jVÅg¿#@_x0003_ôgÚÝ"@Ë_x0001__x0003_&lt;¹%@	{ë_x000D_n$@V'_x0019_í+@n_x000F_èO'@_x0014_¨l**Î#@Lo_x001C_CöÁ*@¤¶Z®_x0005_"@oÃ.g)@_x0002_öóD!@æKnP_x0017_¡(@Ô¾r_x0005_(¹&amp;@JÌgI_x0007__x0019_@_x0019_Ç\¦_x0016_ñ+@_x0003_¶Ä¨è#@_x001E_7r2©'@!waBÜ®(@ïuêÄ,`'@µç÷©:_x0015_&amp;@ÕC{H#@_x001E_smºqv"@ß¦Z)%@êÜx_x0013__x0001__x0002_^'@_x0013_ÿ_x000B_Å½&amp;@sw$kL  @L~_x001B_6û_x0008_%@[_x000F_¨Kõ'@kÕúµÁ#@¸=_x000D_q_x0018_ð&amp;@@x£¼Ë£ @÷_x001F_¢3ô_x001B_"@¾ëóâVÉ_x001D_@´_x000B_ÌzÃ+@_x0012_iAí_x0007_+@äÓv$@x_x0019_nb³! @.Ä3ð_x000D_´$@§_x000E_E "@èÅÂÕ_x000D__x001E_@$éøM#@í_x0019_ÚÊyL"@#³æ;'@XöKg·°#@Ç¥A_x001B_hT_x001D_@¡  ¸ô$@Öàà_x0015_Í,@Léçrë,@._x0013_¬¯}^(@_x001E_»¾¦_x0014_('@!ïPe*@Î}ÉÓNn)@ü'_x0014_V6_x001B_*@òA`_x0002_(@Á}Oãë_x0018_&amp;@_x0002__x0004__x0010_¥_x001C_7_x000D_$@'1ÎiSu(@î¶Ô_x0004_*&amp;@ªÉÇsl#@ï¯®Ãê_x001E_@Ùkd´j:-@eåêAÐ_x0019_@n«_x0003_8*@_x0008_65§Õ"@NL'_x000D_ý$@_x0008_OObFæ$@~®'åq'$@4|ý_x000B_4_x001E_%@Îoî,S)@.ìÑd¯Æ%@üRQ_x000E_¦ @_x0006_vê,½%@ÝZ¨1Ò)@¡åsÅ_x0001_ò!@=ámº7¨"@²&gt;ùwº)@ª(û@Ç'@±X«;ÓÀ"@Uêñ_x0002__x0008_+_x001D_@_x0019_í_x000C_·_x0003_!@¬R¡_x0003_Ôì$@_x0008_ÂAmK?'@Õ0[g_x0017_0_x001F_@ÕÚ_x000D_}~)@_x0001__x0007_pì!@¢8Ð¤'@§¹öé_x0002__x0004_-~#@JÆ;¢+_x0016_"@Ò_x0008_õ4ÐÍ)@_x000C__x0013_W¼õ'@îªÈ_x001F_$@îÑìÕYÃ&amp;@&amp;Zi#J"@ñéö&amp;@= \}ã@!@TÃd_x0012_/_x001C_@qZFh"@È?ÝHø	$@_x001F_ßt=_x0003_*@"7Ö_x001E_¨$@°YÛ9§ô(@¶+ûÀ¡&amp;%@ê\ã°};&amp;@ä4×vÌ"@¤) '@ UÛwYí_x001D_@_x0004_Åî3"@_x0001_Ç_x0004_%_x001E_@c7Gv¼!@@k_x0002_l½%@7~ûÆ£ )@&gt;ñÿ6ß'@¦;ððË#@W³$"$@Üaî8Þ{(@_x0013_V]_x000F__x0016_â!@èß±^ïÔ)@$J_x0018_N'@_x0002__x0003_·Óäh_x0015__x0006_"@ô³ÒzkÎ!@Ë_CãJ_x001F_@nÀ|9(@Fþü @éoÁö_x0001_D_x001E_@{_x0001_ÔõP%@ í¦]_x0019_ª*@³ü¸_x0016_ð%@êôIIÎ×$@È+w¬ @÷ £N"@ãpm½ÕË%@_x0006_Nc_x000E__x0011_$&amp;@¶òP_x001C_!_x001B_!@ÔÌ&amp;&amp;@Ã_x0019_S_x0016_&amp;@âp_x0017_Í§k%@â­Ý'@ðWCýú;*@&amp;_x0018_r÷ô2*@_x0010_þ_x0017_$@pÅß!´$@ø9µã}-#@(ÃÞoäi_x001B_@FZù_x0019_X%@N*_x0001_":#@úAª?³l'@´kXQ¹c'@_x000E_yRé_x001B_@æC©ÝÆ @ä²JQ_x0001__x0002_wT*@V²_x0013_9'@_x000C_1}#E"@¸º_x0007_)_x001D_$@&amp;¢Xâ)@ÍÜ_x0011_1ø&amp;@_x000E_R_x001F_è³#@Øì¾Ó÷_x0017_$@_x0003__x0002_¿¡*@/yßR})@N7Õ?_x0007_Õ%@P_x0017_M_x0013_#û(@öÂ¥Ý_x001A_@n_x001F_[«Æ_x0012_!@@?/èæ_x0016_(@V_x000E__x0012_Äw%@v2vjÜó_x001C_@_x001F_ÔÄKO_x001E_@_x0001_Òöø7_x001B_&amp;@å$-åöÿ_x0019_@¸`]Q_x001A__x001D_@d_RÍÌ!@Kï-_x001A_!ç"@²å{ÇJ_x001A_@_x000D_êÊW¸"@õÑûò2$@T_x001E_Ã_x0013_¯¥$@ÐõÍ-ù+@p_x0005_ræ¼_x0005_#@&lt;vÈw®E#@¾Så%]&amp;@+R$D_x0014_¯&amp;@_x0003__x000B_áE_x0006__x001C_ ã&amp;@ä#m¶E-@hûêZC%@ÐVÎ7¶#@drË©_x0011_&amp;@w2Ýrä$@_x000C_ïg9&amp;@ÙC_x0005_vu°(@êê_x000B_Ù°$@òàLl_x001E_@nÁ°)_x0004__x0013_)@Û_x001B_Mò_x001A_#@;_x0007_tÓ#@0ØÂ`y @-_x0016_©C¥ò_x001A_@ôæßa$@ÐÊ^ÎãÙ%@ìMÍ$@³nÃ_x0014_R @°Ù_x0002_'%@_x000C_pq¢_x0006_$@k_x0001_Ú÷«$@f_x001D_­½ë#-@_x0002_jä×'ñ(@,	¦ÂL$@ ;_x0014_Éâ+@þ!ÁÜ_x000F_#@b,_x0012_×_x0012_S$@ëÙ¦ÖÁÉ)@_x0010_ _x0008_·_x001D_)@@Xý}t'@_x000D_é¶É_x0001__x0003_6õ&amp;@ò_x0007__x000C_aY*@ëE=9_x000B_3&amp;@4ºäm_x0004_'@pÆðKe_x0006_(@°N_x0008_7Ô!@A_x0015_öL!@Ä4¤;_x0002_ã%@Î´hÄ2#@2*º÷E&amp;@­0W|h%$@_x0007_yòö*@`_x0004_4wÏ @_x0001_ü_x0001_éÅ!(@~ÞòõQ)*@ç÷Øc#,@BûâÛ_x0019_Ó_x001C_@ü×n_x001C_¸Á$@Q«WrRU"@íê8Âz$"@no$_x001D_^¡$@Ï _x0014_°Ú4%@å½fü\ @êÓªøÿ(@,Ó7 T_x0011_#@¾5g_x001B_Y_x001F_@Bv÷4U,@!Hk8ñ¡%@{þ_x001A_×³_x001C_@ÄsvÖóD'@7o_x001F_AÉ'@,47ý,@_x0001__x0002_ùò)ÿ÷ @õ|à¼PJ)@ä?eÔSª&amp;@f!W(@_x0016__x000C_|µa%@¨Þ²k_!@2Ã²"@ºâ^	È_x001B_@ã¦ùµ,'@+_x0018_¼ýç&amp;@MÊ¹ÝË$@aÿö;fw*@1Ý_x0014_Ùë_x001C_@øìOÀ(#@$j©à_x001F_@¢_x0005_FC¡_x001B_@Pç1èÜ'@F®ð4¡B,@|AZ_x0019_þñ%@_x0011_$7N#@}ø°íë'@_x0010__x001F_NåÔ_x0014_*@Ù"dá Ø @OÑ6öDU!@_x0001_cÛ_x0005_o%@ým^_x001E_Ë(@Zì¦7 ý'@J½Ý(÷%@(ÂÄMu¾!@V_x0006_ßÐ]Í*@_x0018_UMôE¹+@úø_x0007__x000B_ðg_x001E_@Tð_x0008_|òZ%@_x0006_¯ùr_x0003_"@_x0007__x001A_µé'@_x001C_óõ¼Áe#@ã@¥Aü5_x001F_@_x0005_îã¦_x0001_²_x001A_@º1k¿'@È¼BÁ%@Z¨6ÖV/'@ømw	× !@&amp;÷üé¶u)@_x0007_ÍBfü_x0004_+@R0xM­j)@¨_x0012__x0008_éL)@ñ°»+@_x001A__x000F_ôýú~%@ô¨ÃSB(@(¶÷±r#@¿zàCoj+@jì-_x0007_#@ÒùÔH×s%@_x001B_¢ãoð"@D\+}Ä"@Mã5õp="@³ Ë_x001A__x0008__x0002_'@Çm±ö_x0007_e!@{_x001D_A_x001B_ä)@Ì»Ø610!@°ñ_x0014_z_x0005__x000B_ @úQ.&lt;ç¥&amp;@}ZØoG¨(@_x0001__x0003_.ÛçUêo_x0018_@îÁ_x0003__x000B_*@wãg_x0007_¦&gt;#@îÎÀHw_x001E_(@Ö§Ç8âs_x001D_@Öì_x001C_:Ó @6ó_x0019_®ÍX)@_x0005_k_x0007_ý¿)@1Àñ_x001C_¨,@(ãÚl_x0019_@&gt;.#_x0016_o¬(@+qÅ§$)@¦f­%Ð'@_x000F__x001C_ÊJ]}*@_x000E_²ìz*'@¥&gt;ÌÖ&amp;j%@ogÝ6V#@ô©	º\'@\P^~Þ#@Ü\z)@_x001A_&amp;³öT#@MÝ'¬ó¼$@L·:_x001A__x0018_J&amp;@_x0002_jk·Ìõ_x001F_@&amp;÷EÒÝÛ!@í_x001E_z¹/_x001E_@ÈÚi}â%@D"õ©æK(@?H_x000E_Ë¼·)@ÎLÊNÜÎ"@ük½fU'@0®ý_x000E__x0001__x0002_ðH$@¾__x0008_$÷6&amp;@0_x000B_®5_x000D_#@]¿_x0012__x0013_jÑ&amp;@ÅÎD_x001E_z&amp;@oLÛÍºÒ*@¯Ñt] *@È·q%#@P_x0008_5+&amp;@Tå%nqð @R#ôk_x000B_(@³ôgöËH#@_x0008_3PLv_x001F_@ôí;Õê+*@@¼¥¢!@²%l2±	#@p/V~y_x001A_@úÐ¥_x000F_µ'@_x000C__x0016_x5*@_x0010_ñ¸%@ZÒ_x001F_µ½¶(@J_x0010__x0016_'@?.0îg_x001C_@¿_x0004__x001E_jà!@Ôhvößô @SàØÀe)@Dv%!C§+@Xy3 s_x001E_@-_x0006_?Ó$@_x000F_wîB? @K2¢_x0016_k_x001D_'@*Ð_x0014_06+@_x0002__x0003_ðnÌ;#@d+¬ù'@&gt;_x000B_¬_x0017_Áo'@¢tíì#@;_x0012_ï¼æ&amp;@IÁâ	yk(@ÀCm_x000F_S_x0012__x001D_@¹_x0012__x000E_qH¸,@[(Ä1Å._x001B_@©!ùÝãì&amp;@8_x000C_Ê&lt;£'@_x0001_ç{ìü'@¬_x0005_g½¸×&amp;@5;p·(@O¡zêy'@~ÿS¨Ê@_x001D_@ÛÕw·	$@ÊÛ[P£%@NÇ°Ö¡#@Ï{`b_x001C_º"@}_x0018_¿¹((@ãâPð_x001A_Ô'@$ë_x0001_X!@«{¥üô_x001D_@RA-rÏ_x000F_'@Õ-ò8Ñ+@b&gt;ÇB¨_x001E_@ñ0i_x000F_jO&amp;@².VÅ_x0016_%@ÞÆ&gt;×¾3(@`_x0001_é	q+@h}`_x0002__x0005_÷ @¤R_x0006_%@°ß²éVI%@íhé}_x0004_K @8÷£¹j&amp;@_x0007__x0003_1Ûî!@ë´Þÿø(@+&gt;_ÅH&amp;@¿X;º.&amp;@Ñ}_x001F_%_x000C_&amp;@ôêH)F*@ñ©_x0014_£µx,@95_x001A_(!@ÞÄEÏ&gt;ñ)@$H´Ù*n @Òæ¾L;ù%@_x0001_2¶_x0003_ÀÉ%@_x000E_$b,+@sêk %@8¸0dè­%@¾_x0017_¬°Ë_x001B_%@g^\wÊ#@XÉ(@_x000D_ã&lt;Ø#@¬h_x001F_[(@@mðiÉ'@_ó_x0006_	&amp;@`Ï7¨x+@D4¨ë_x0012_(@µ_x001E_ÝÀº(@_x0017_búÒf¥(@Ç[VÁ¡%@_x0003__x0006_Êó·_x001D_¶2+@_x0011_JÑ÷5(@Bê¥º¦%@ÁË¿kÊÞ @R?¢×O!@ã{ç&amp;­"@î_x0004_ó_x0012_s$@ò_x0002_ºµh|'@æHó}¶?(@_x0008_ÕñôY(@Õî¿ü&amp;@iöÏ""@':æuº$@BÄoÜW_x001E_!@çÂvn,@#X.ê_x0001_(@sl_x001E_Èñ¦#@_x0002__x000F_¶2!@%M é0!@ìéÈÝG#@D_x0001__x0019_÷L&amp;@kqEbú)@@¾wÈÇ#@_x0005_ÍB{+*@Ð'ã_x001E_Ý:&amp;@Aç_x001C_¥1(@Ü´»Îy­_x001A_@V0Qû=(@_x0003__x0017_÷ÆK#@®_x0012_\é$@_x0012__x0004_ýÎ5%@_x0018__x000F_ö´_x0005__x0006_zS%@ÎÖxñ$@_x0012_«îUO"@\+º©_x0010_(@8¤ÀÝ)@8ÈIçï(@G Y_x0006_£ô"@7rf_x000D_ @íú5_x001A_. @þ_x0015_§jí*@_x0006_Ý_x0011_:7%(@`]']i$@._x001A_z_x0019_S¯!@È­u/ÞL*@_x0018_ÄE?±_x001E_@_x0015_c~íg½#@ßðl_x0003_Â(@%àZò_x0004_(@_x001C_¬_x000B__x0005__x001D__x001A_,@t_x0004_`_x0001__x0007_!@_x000E_Nx¤#@°¯n÷î'@&gt;NüÄÄ*@_x0015_í$%@â&gt;O[p"@_x0013_g1Î_x0002_$@¶_x000D__x0014_'¢"&amp;@$_x0019_Æè~X$@À&amp;Ri¸&amp;@Çì©é%@_x000C_OÓ_x001C_Cê*@ÔÚ³IÌ(@_x0001__x0002_E0Öú&amp;@_x0001_0ÅÊ@%@g³sC'@_x000B_'@9P[òÒ: @ü_x000C_²¶¾_(@¶«ÍÄ_x0011__x001C_@Ò?^µ$%@B_x0010_v¦_x000B_+@²cÊLß*@_x0003_G¯Hn_x0019_+@mÝÛ´Æ#@_V_x0008_ê @iª¥-'°%@§òt?ñ_x0001_+@oÂN¨}&amp;@;_x0010__x0008_©H×'@÷e«ÃO%@\qq_x0004_ë&amp;@(ä-¹_x0010_&amp;@ã?_x0006_/¦'@6¡_x0011_d_x001F_@ØG³3$@Ux÷¥'@¬_x0011__x0007_f(@_x000C_Ý!tþ&amp;"@0q¥ù_x0001_Ë)@ñº§}Ò&amp;@¼_x000B_vØë%@Íè±_x000D__x001C_@h_x001C_*î_x0012_)@Yl0_x0006_	_x0017_i_x001C_@î_x001E_^RÏ#@ÖÈË¥Ò*@ã\yÕ×$@0`/h_x001E_,@_x0005__º_x0005_$@ß©Ä&gt;	$@&lt;r¢0D_x0004__x001D_@_x0010_gM_x0010_ @'_x0002__x0018_@x,Ì;Ã+@Fíï)@èÉ^W.å%@rÙ%_x000B_õ"@î;_x0006_Õ}Ô_x0019_@_x0001_¨x@_x0008_»#@nê_x001F_h&amp;@1_x0017_ò\)@/@=¿Õ)@r éXz[&amp;@`Ë_x001C_e×»)@Pxi«o "@.w§0cý'@x	GT®t"@\_x0007_þ_x0005_Ò¨#@.]è_x0008_#@¤Û{#@ÞRÿß!@)_x0014__x0003_ìëÿ"@À&lt;j,äå*@ÞK÷?4+@óøÓ_x000C__x0016_î(@_x0002__x0004_´µ°]²t'@rdüÝ_x001B_!@Â_x000C__x0018_	_x001F_@2_x000E_¿_x000F__x0015_Á!@ f _x000F_¬_x001E_ @æ9ÎwÜ_%@_x001F_¾y_x001B_#@¶]ÏºáT(@rî»9Ï$@à²m_x0004_&amp;@$Êf|Û)@èÓ_x0013_1%@ÐÊ¶_x000D_.(@_x0008_PmÚç%@¨®Å_x0016_.O$@_x0011_^l¢$@½OcÉ{2!@Áp¸r~$@k_x0013_^_x0019_&amp;@¤DÑ;&amp;@û£yãü%%@5ÝÕ}G%@¾D²ÂÅ%@P_x001A_tx@"@,_x0018_âS)@¼_x0002_&lt;¦£7#@_x0014_Ú©ì$@,_x0001_&lt;9{p$@ïÔÐñ_x0011__x001B_@¯$o%_x001F__x0003_$@_x001F_(&lt;ä"@dIç_x0005__x0006_¡(@tiWKP_x0016_(@ì_µ Zo&amp;@ºPá£0&amp;@â´_x000D_M¹&amp;@Èïúà&gt;s&amp;@_x001A_C_x0002_ºu)@à&amp;ØôÔ®!@\"Ø_x0003_'@î¤HÄÉ$@C3Fÿob(@_x0005__©0?Á)@êÑö³ýV$@4_x001C_¯E½!@ÄmmÛV @úJ3¼ @_x000C__x0001__x001C_Ò¸à&amp;@_x0016_¿ºh_x001F_)@_x0005_r.ñ^$@n6ãf*@_x0014__x001E__x001B_IM(@Rà7Åv&amp;@i¹=¿±Ð%@·Ìx&amp;î)@NÂ}ª_x001B_!@2õ_x0010_1ö_x0012_(@_x0017_«`_x0019_#+@zø\_x0007__x0019_+!@(à9 ´&amp;@ú´_x000F_¬°_x0011_%@¨£¹N+@n/K_x0004_k&amp;@_x0002__x0003_P_x0017_Bgé"@ïÐÁ³&amp;@£?á9/_x001A_@^_x001D_P}_x0004_*@_x0011__x0016_Vyéç!@²Õ2~¦« @·_x0012_Üf_K @·6¡ddñ*@_x001D_x(ïK!@"¾\_x0017_"@_x0018_æ97}=%@_x0002_ÊPú_x0001_"@_x001A_$âaê!@¸«Ç_x0015_a"@spùÃS&gt;'@üDÍ_x0012_õ!@[ABä_x0015__x001E_@ñó¬Ú_x0003_%#@(öoô}Û @þ¨/&gt;Ôç$@Ò}-_x000D_ne%@-³Qs`e_x001D_@àõ@À(@ìùE$¤_x001D_@`º[^Ëõ&amp;@noêÇ´±%@_x0016_Á·_x001C_j(@Å_x0015_Ð_x001D_ @Þ_x000F_üÛ1%@@ZÅùX"@Ø(8¿n#@Ê©ÅÙ_x0001__x0002_Í_x0019_)@W»MF)@aÀ_x0017__x0012_}"@5_x0013_Ý!@ªYÍIqú&amp;@_x0011_:+iM}"@l_x0015__x0003_ÑÔ @k_x001D_ñt_x001E_@Ö¤Yo_x000F_Á&amp;@?WÛ¼*@&amp;Ã°[!@6¹ª#Ø%@ÜY#C	'@_x001D_3Ó_x001E_7í&amp;@ Åf1!@*¿_x001A_Îõ_x001F_@ÖÍÑôÇ_x001F_@*@ñ±5#@_x001A_«h	_x000E_-"@6Ô_x001C__x0015_2ü)@vW¬ù?ã#@ËFP;½v(@D_x0017__x0019_eø%@ü]ôú$$@RxË*BM"@ÛY_x000E__x001F_@Ðw¤S&amp;@X;üò¾¨)@n_x000C_M%@Øª¿ûFJ_x001D_@ÒVÎ6u(@Ø­ù¤$@_x0001__x0005_dtò I)@@xQæ%@pHf¸Fz'@Æí´á @¢ÈÖ d¤%@_x0011_A_x0002_ÙOû"@úî)V1_x001E_@CÎÙéª#@öOþà´)@º0_x001B__x0014_)@ý¹Ã_x0003_¡Ì$@ö0[¢BÂ"@T÷Mt¶_x001C_@Â+ÊÇË*@7Ë_x0004_·p"@ðÊø_x0010_d#@0H1ÈiF"@Íìc^2¸'@.N+ôçô#@Ú¢Ì#¼j"@2H1_x0015_0$@_x001A_ë©àZr%@û÷uÊ@$@6á`´Åq_x001A_@¦_x0012_±æ_x001D_@ç5ñygÃ$@!F-³0*@Ã}ðí*@ÅÃr|_x001F_@ãX¼÷7Y+@¬ªC¬`é&amp;@¾-¬Ó_x0003__x0008_ÿ}"@jÐôÝ¬#@NËPh&amp;@_x0006_L1K!@2%O_x001C__x001B_3$@øYox&amp;@N_x0005_} @G_x000F_§X(@%_x0005_Q@Ú'@²{ç&gt;/ô$@úÔ¹r~*@HÎàª_x001C_*@_x0004_¢±1÷(@ÛÆ_x000D_¯K#@øfl¸ä!@½_x000D_ë|º&amp;@Ú*_x0008_gC(@_x0016_¾z'{¹"@¢=e0_x001F_@ ö¤\_x0001__x001E_@_x0016__x0007_V3_x0015_¤_x001F_@_x001E__x000B_¬çL"+@äß_x001E__á["@23t_x001F_!@lõÍ8_x001A_Ð!@­ÀB_x0014_P,@_x0013__x000F_¼)Ñ#@Lõ^£dÉ)@Hª'íW,@¥_x0013_¿ÅÊ_x0007_%@¤õ_x0002_Ã!@¡Xîo¯#@_x0003__x000B_óâ¹þ¨+@·Ùxû_x001A_'@Ø)~ÅîP(@@ì¬fxÑ @	móib$@ä!~{#@»¨KQv{%@Æ1_x0004_C{s*@Rè_x0011__x0005_ÝÈ"@ÐÖïRãg$@/_x0005_RîtË,@DB_x0007__x001D_#@ª÷e¢W,@± ÷Ñ_x0019_%@¬3`_x0012_èo_x001D_@_x000E_û_x0017_%k)@¦_x0008_	àD+@ôDq×*@þu±®o½*@9B_x0003_&amp;y$@_x001C_µ(m_x0003_X_x001E_@¶¤ðzµ-#@¾Ö_x0002__x0006__x001C_@_x0001_¸_x0004_b¢%@Vñ:q¡Ã*@Ì_x000D__x0005_º¥à$@²&lt;N-¿$@Ó_x0001_äx_x0008_*@°y_x0004_â=·"@®78Åû_x001E_@¹ÓiIë	)@g_x0011_÷d_x0001__x0002_&amp;@Ëú_x001E_Õ$@ÈÆÁ_x000D__x0003_$_x001D_@Â¯_x0002_ÍG$@Ø®&lt;¿uò(@º®Ñó¤#@_ÞÎ3tO!@«¸_x001A_%@`òhÿ&amp;@­úZßÖµ!@Êó%¢E(@_x0018_Ñ_x0018_VY(@oæÉ)'@Ö	ñB_x000D_%@ÎWK_x001D_É$@R_x000D_Îð5''@BfÃo(@:G_x0010__x0018_r­'@_x0006_4ÌÛô+@|!|´ @r¨Ø"@_x0003_×VÔÿ&lt;"@3¿	òd'@âpç_5%@Ô*_x0017_-!@+m ¸è-@×4¯uÙo%@Ê_x0004_=*å_x0014_&amp;@~"zkV%@«ÜÑ`_x0011_,@vtW_x0001_×'@òbw_x0015_¡p*@_x0001__x0002_j¦ý¹\K'@M¨m$_x0011_&amp;@ª_x001F__x0004_é_x001A_(@Öª_x0019_.\)@ï$_x0017_az_x0003_%@_x0002_?¼KPÓ"@¬äÙ_x0003_"$@_x0005_´*yªÚ$@O@&amp;Y¹ó"@_x000E__x0006_xb9x*@-	¾­'@Pu!¯« )@\~_x0013_a#@Xà_x001A_õC[(@¿·_x000C_ê_x0006_ü$@·XéÂOî @H@KÀ#@·9Ú±Ì)@è÷b_x001E_&amp;@ÀY;â4"@m}¡¹D&amp;@¸gÔô¢_x0004_&amp;@$u _x000C_'@&amp;@;_x0005_&amp;&lt;)@,8®ó&lt;v'@l¼eÊF&amp;@üEWþô_x0004_)@2ÎúîÚ_x001D_@ç¨_x0012_:_x0012_ê#@Hñ	¡'@¤_x0014_W³ Ä)@_x0002_µÎ1_x0001__x0002_t[,@ì¬Q× @ÄÝÏ"Î_x001D_@R;xå_x0014_"@|_x0012_÷o¡Ú%@èSÖ_x0005_((@,4_x0003__x0015_#@Nb`Ê'Ë"@_x000B_ê¿ @IÛ®5¬$@:m_x0011_^"@Åà°(@Lg_x0010__x0001_à_x001E_@iî_x0012_¾Ðk#@&gt;ÍÊÒ_x0003_ '@Ï®_x001E_ë'@Þ$gú*@p½o#_x0002_Û*@L¿_x0010__x0005_I#@êiý¯,@,¸ö¾_x0012_Ç%@_x0002__x000F_E_x000F_P @öÉÜs%@¶_x001D__x0002_ù8"@0¾-ý%@,'!¾(@b¬É_x0019_"@Â_x000E_¬ZFW'@ú§ü7~%@tOãæ_x0003_(@.:_x0013_n{0_x001D_@6Ô:|Ñ8%@_x0001__x0002_ó²uÝøÆ(@èr-Kp#@_x0017_N¤_x0004_#@&gt;b_	_x001C_@jrb_Ú@*@"ë±ñª,@zÙj/Ì§(@D_x0012_d_x0008__x0002__x0006_,@_x0018_zÞ&amp;z#"@ñ;;ÏQ*@6¼àø¹*%@¨ê¶ªl%@¬ù_x000D_~£t$@R¬y'Í_x001E_@í´0__x0012_x%@ SFd6î+@á_x001B_6ç$@I4/Cÿ*@_x0018_o"*&amp;@%_x000C_¸m+@MJ¢V&amp;@ªØg=_x0007_§%@äX»vq!@1_x000B__x001E_ÉUí @&lt;£ Ùþ @XZ¡¾_x0002_(@ÐyæÐr(@¯cQÉH"@8èª @¶;$ÿ`_x0012_%@¾_x0010_ý¶O_x001B_@p_x0019_?_x0006__x0002__x0005_±$@ÑÀCYIæ&amp;@¸_x000D_SMÀ_x001D_@ü±¤8U%@"¸sé_x0011_B_x001B_@àÚIíJ%@_x0006_ÿÔµ_x001D_@_x0013_GM0¤."@\zõÃ:)@(_x0001_Å«2b'@¶ãy_x001F__x001F_@ZPe_x001A_S_x001E_)@f4 _x0015__x0014_´*@´ÜUo)Î(@îF_x001A_Vê_x0008_ @¼pÜ&amp;J*@*_x0015_«Á_x0004_*@_x001A_mvÔ#_x0016_%@ø8ï_x000F_ö'@(®_x0012__x0003_U"@î:_x0006_æ+@¯¢ûD'z)@¸RÇ£ñ_x0010_(@CÝµ_x000B__x0019__x0010_)@èÁí_x0008_"@[aî&amp;@(YRt«%*@´ñ_x000C_?,@"&gt;}_x000F_9&amp;@_x001F_¿Â_x0011_)'@_x000C_ý06V%@ é_x001B_Æði'@_x0001__x0003_É_x000F_"/D%@f£_x0015_÷-%@}_x0013__x0013_I´%@^*B§"%@¢._x000F_?÷ä(@ûäövÍ-)@îòQ£Y_x001E_@V'ÃP%@D~)Ù %@^+Å_x0012_Q_x001A_(@©;?â$@[ä5Ìú(@Ø _x001D__x001F_À_x001D_!@}&gt;ÇÅ1Ò#@ÂCÿZÚ½_x001F_@ÈÕJPÞ"@bAQÖ"@z0;_x001A_)U'@ð_x0006_dÈ¤ª%@}_x0019_·eû(@¤¤L_x0007_Cå_x001B_@Yz-*÷%@¤_x001A_¤¶ÃÉ(@g^«EèY&amp;@v_x000C_µ¯Pe_x0019_@V_x001E_EÖ_x0017_;"@Ü_x0002_Í£'&amp;@)²ü_x0001_ @_x000F_ ú]â*@Ãþ%_x001C_ù¿%@_x0008_¬Gí6(%@ò,ê_x001A__x0002__x0004_i,@.§v_x0003_7û!@ß}0i¯l$@)ù¿úä #@qSê_x0017_ld_x001F_@gó_x001B_»¤$@ººÌñ_x0001_¦&amp;@!·0i$@K²å_x0008_w*,@Î_x001D_ÞÖ´Ê @.G_x0012_­(@ZBÞûò$@È_x0011_X£ï"@Ü:ðçÿ0(@ù_x0010_Voçg(@F`¾1!@uÄÚ\_x0006_(@þ5÷JWÐ(@Ý8o"%@àâ¾ö)@P3Ì»$@Ü_x0010_]xS½"@ü,§&lt;Öe_x001F_@ÂÚQN÷´"@ cLG¸(@¤µc._x0017_d$@ÀMaÐKh*@\5§ÿ_Q"@_x000C_C_x0012_¯1_x0007_$@Î$=tß%@ÐÕ^#_x0011_÷&amp;@N_x0010_Ã"@_x0001__x0002_Ø=ª_x000B_ÝÖ&amp;@xrã¸Ö_x000D_*@z_x001A_¸Â¹_x001D_@gwÈÞ'@õõÒªZ'@ÜmT,P;(@ø&amp;õr×&amp;@2_x0003_NyHE'@f_x0018_l90á+@.ÿ0â¸!&amp;@)'ä_x0014__x001E_Þ(@pai¢î©*@*²&amp;_x001B_tö @)@y¸"@°{3}Ö!@J_x0017__x0019_HK_x001D_(@:ó"y¯$(@$ªéè_x001C_@eXñ±ò¸ @¿G~à=¶$@ònP_x001A_®í%@ûI[g#@®½·¼°+@_x0014_:_x0014_1#W#@Ëé2Ð'@-¡H Ë&amp;@¯'_x000B_É.Z#@8&amp;ÙìÁ!@Â'n_x0003_]&amp;@?³Óñ÷Ì&amp;@~&gt;Ý_x0008_·'@aðt_x0002__x0005_Üû#@_x001D_ûuBZ*@_x0012_K×²_x0014_'@0N)Î@_x001C_@_x0004_Ë¦8o_x001C_$@µY ¦Cê#@_x000D_KÃ§z	+@LÌ¥àï£&amp;@d86oÖ#@_x000C_¾¢H'@øzXzNj&amp;@(Ó6_x0001_Ë%@_x0006_ü_x0002_Y$@Â}çt_x0002_4%@Ïø_x0014_(å'@´V3 °$@&amp;2[ºª_x0004_"@P_x0003_ó_x000C_±*@:_x001A_j B+@òïúXz#@Ð?_x0010_bðp'@rçMí`ñ$@Ú»,È¨s @2Ñ.â_x0002_#@P_x0015_j_x0008_&gt;a_x001C_@ß?3¤_x0019_c+@:0_x000B__x001D_¹_x0002_-@N_x001B_Ò$@;Xá­_x0006_)@ÔÀ(®§&amp;@7ÅÁÌf+@B;(ÁÑ_x000F_$@_x0001__x0003_ö_x0013_÷Ü9Þ#@_x001F_å£a¸+@½,¸y!@Qôò{æg%@Þ_x0002_øÏB_x0019_$@ =äPâ #@_x001C_½Ý%@üÝÇ¸"°%@_x0012_¨Æ_x0017__x0019__x001E_'@Â7J_x001C_¤'@Ã}hcC#@n8Éj¢"@,ù/»¡©"@º@"ß_x001F_$@½ÏÒ_x0010_?9 @_x0012_lÕK' $@¸w~f_x001B_"@BâxÊ¦'@²=ÅÝ&amp;@_x0012_/¨d_x001A_ò'@HÈ|/&amp;@`«ý-f*@TÇ!Iá¼%@,_x0014__x0007__x0008_GÓ(@tdJ)@_x000E_ªLÛUl"@÷tÆ{)@dBR8©_x0011_&amp;@SçlO&amp;@_x0001_ljC?'@èà%&amp;&amp;@AÌ_x0001__x0002__x001A_Ó!@:d Õl+%@B*­w!(@4o{o«'@X#C¤'C!@_x000C_³þ_x0001_Y%@µöµÔHv%@t¿ÿÃ¿$!@ø	®´'@Òó/On)@Yý8ç5(@³_6C$@îÔ_x0005__x001C_¬,'@ò_x001D_ó¾	i @®9_x001E_%&amp;®$@|_x0019__x0003_%@9zºõÊ_x0005_+@¾RÊ4+@Òu*E!@MZÂ_x0014_q,@­øâkÐ&amp;@RU«_wN+@âhòß'@-ÉdNº%@Ä ²åN'@ìÞYê=	!@_x0002_ßÓô_x0016_'@Õäë@ÆJ)@*ËJ«5~)@Aì¬NX!@àA_x0001__x0019_Í©$@m% ´$¤*@_x0001__x0002__º9_x001F__x001F_]'@HG1õ?(@Ü_x0002_eô$$@ÆST.â$@,´°$Å'@SK6_x001E_|e"@auQY @_x0008_NF0|ý!@(¥Ðê_x000C_Æ!@0ÇÃE.ï#@äN{_x0007_ê"_x001E_@$_x0004_à_x0007_åç"@Õ)_x0018_Þu+@%¿u_x0011_-+@Gùz_x000E_$@,kþÎô%@þZ½b6Ý%@_x0002_ßÅ@#!'@L*Hsâ_x0003_'@4_x0012_¸ÀÉ[$@ûVê"gB&amp;@Þ·©/ï© @i_x0015_ÆèÛ_x001F_@ólhEfÄ&amp;@ä`dA_x0007_è(@_x001A_?õBðÕ%@Â¶Ð¹!@ÆS_x001F__x0010__x0003_&amp;@_x001E_,_x000D_?{·#@p!¡_x000B_"@ô89§R²$@XøØ{_x0002__x0004__x000C_Í+@_x0003_ÒHÅ!û%@pÿ¼Ræµ(@Â½upJ(@.+ÿÀ_x0005_í!@6·8_x0005_n6&amp;@V¥Cq0)@ü±a²Ë^*@*_x0015_×Ûð#@6_x0001_¥­/ì$@Z_x001F_}_Æ&amp;@Vt²âyÒ)@¦«'ý_x0015__x0002__x001B_@_x001D_ÍÅÁX(@_x0018_¹Í~^]#@æ_x0014_¤"@%@_x0008_D*¸+@_x0014_aª _x001C_@bl3_x001A__%@-Bö_x0003__x001E_r$@àü&lt;=A_x0019_%@Ò_x0005_Ûâ´_x001B_@®ºï_x0016_&amp;)@_x0018_KF¬Ù_x0019_+@N¤¬E9¯&amp;@ª8@5_x001E_&amp;@ðe¦ød!@ÐÕ_x000D_ @BgeMêÁ'@Ö³3ì"@ÄR³_x001C__x0008_÷%@ML_x0006_uÇ @_x0001__x0004__x0001_Öü3(@^éÏfþ§!@Ë;|Q$@Þ_x0005_ç%@?Ò3bç,@.uy=Ç'@Táêf÷)@ê2gÖëü'@¢_x0014_ÙSÜ)@¿Ð_x0002_BS%@e´þÑ¨c @Ê_x001D_¨iÉ#@|_x0004_úÂPê'@©iS¢j#@×]TX¤»&amp;@4gâC#@_x000E_°,!Åö$@_x0016_|¶9=«(@	Ã_x001A_p:#-@JÍùOÓB'@¾â+.@)@ò_x0013_ï5''@P:É_x001C_(@ÚÆ,ý}Z%@$åP¼ï'@÷_x0016_n"q @ÕòR2¾_x0014_ @xSûðiÍ,@Ú8ß_x0003_®$@îp°¥=_x000F_#@T±B|­5)@Df`._x0002__x0004_è©!@D$xýE#@?aÁ£_x000C_&amp;@#ßdÔ_x001B_@DújKä$@£Pd²!@Ð³1ù_x0002_Â(@y}IQ&amp;@Âê_x001F_k_x0019_l!@.denwð%@ß;î=ó_x001F_@ÆX(K_x0001_¸$@zõ¾ê».$@¢Íñ¤w#@ç0_x0003_5¤q&amp;@c}_x000E_êMv-@dù§Wiy"@ _x0016_ÒÞä)@É_x0006_þjm_x001B_@1¤_x0004_fK$@bkæïp_x0002_$@xª=Ó_x000C_%@l£¬-ê"@ú¨¸D$'@_x001D_c:Q$@%Øà#çW*@¬i[))!@¤â*ô­"@R^c½¤L'@ª¤&gt;æN_x000F_*@_x0001_a,_x0011_Q)@j¦ë_x0013_Æ$@_x0004__x0007__x0010__Uß.g'@Ð_x0011__x0014_ºÒ'@h£¦[_x0003_ã'@Ó³õ_x000B_'@¥[»^&lt;w$@@)K??Á+@QêWki×+@è4Ø)6'@|~hØá(@ý)Ñ»WÚ"@w_x0014_Õ¹¦_x0019_@yL_x0004_Ó7- @½iÉ_x000F__x001E_#@fM¸hZÎ"@é[÷[¶ä"@PP	ï_x001E_~'@Á¼éZ}&amp;@_x000E__x0001_Oý&amp;@D_x000F_|÷©â_x001E_@°D³_x0006_#@Rp&amp;_x0005_Ï'@´gS·)@y¼ÌT_x0002_%@êíVGb"@x´['¼ç&amp;@Y_x0007__x0015_S:T_x001D_@J4ø=_x0014_Ó%@ê_x000D_D}¬± @_x0002_|!|N_x001E_@·_x0015_!@^âÒ:7*@'dÞo_x0001__x0003_³ñ&amp;@NA3û_ @_x001C_¬&amp;@RbôN&amp;@!Ø&lt;[í_x001B_#@ZeUe&amp;@LþC.£y(@þ	&gt;þ¹_x001F_@_x0013_£Ñ´U+@Â,_x001F_^ñ%@¤Fóµ"Þ$@_x0006_i#°µ%@h^4_x000C_@Ï%@_x0018_Ùtõ(-@ïëX_x0016_)@8ÆÅó±=!@7_x0011__x0005_ë!O-@_x0002_ËÀ)úc&amp;@È{ð_x001A_ü«&amp;@eÄÒl_x001C_Ì%@Ò	ck²Q&amp;@ÿº8ÉE_x001A_@_x0008_¾_x0013_¤_x0012_a&amp;@ÔÉ_x0013_&lt;%@&amp;Úúù,(@Ø_x0012_[Õzþ$@wÇZ¸±'@p~Øàþ2'@µµ'ü_x0007_§'@ªâ­5n_x0012_'@µ	ÉÕ½8$@éG,+Å_x001C_@</t>
  </si>
  <si>
    <t>0026033f81cf0fcf12343c673bd20e6d_x0003__x0004__x0001_¿_x0003_B¤`!@ãtÿ%@"Ù~Ëð_x001E_@}qß4óB$@_x000B_üð!'@t|çOk%@k%e1Â#@Ã´2ö½æ)@û»IÊp`)@Õ_x000D_%óì_x001F_&amp;@³_x000F_íi)@&lt;ë_x000E_¬ÍR#@_x0014_¬_x0002_p(@_x001B_Jé°Î_x0006_'@d,xUÂ_x001D_%@RGÔ_x0010_"@_x0018_È_x0005__x0014_+@ú98!U2#@Â^Ocñ_x0019_@_x0006_vò_x0006__x0019_l'@s×)f_x0017_&amp;@Ü_x001F_P¦I](@F(Þ]h!@¢íÝø$@_x0003_«ô²S¤)@laµ@w *@¾_x000D__x000B_ìH,@_x0011_¥2Þ,@nT=+×t_x001F_@2_x000F_ÆH'@¸WBàÙ!@_x001B_,e_x0001__x0004_ì+&amp;@u­_x000D_úA%@®bGîér#@_x0003_Ä_x0018_ØÙ&amp;@_x0010_XI¬¨ð&amp;@=_x0014_-Ûè$@WR­2,@v7ü|_x000E_J_x001E_@=d_x0010_¡LT'@ò_x001D_9 @Ð®Õc¼Ç&amp;@Àùÿa0A#@©0@hÎM&amp;@\·%-K&amp;@BQëä¾%@ô#.ÂB·_x001E_@;_x0015_Xê&amp;@hVmj_x0001_%@HËAÂm´#@í_x0015_ä÷ª¾&amp;@ÊÝXaE6+@_x001E_ýª¨C)@s|fÐ_x0002_(@¥£YØ´*)@úX|_x0019_'_x000E_!@££¥Úo @ª_x001F_-­;'@¨éÞlE+@úúì_x0001__x0004__x0008_,@zßµUóÉ'@RÏ_x0010_Ên+@Ä½ÜÑ_x001B_*@_x0002__x0004_F_x000B_mö_x0001__x0019_#@ì6çq_x0006__x0014_$@ìî_x000B_ª÷Ô#@4&lt;	_x001B_ø#@ÎÉOÚ³à%@òÕV	À_x0004_#@ê;_x0003_É_x0017_*@fQÞÿ­(@×þÕy_x0003_û,@°ø_x0017_Eb=_x001F_@&lt;_x0014_úÎß&lt;_x001C_@UÙ¬¤&gt;#@ùÈ¥+$_(@ë?3YÑÚ#@D¾'_x0005_÷ë(@x-ûËÒ_x001C_@(±_x0019_Ñ(ï$@aì.'5+#@Âæ-9_x0008_°-@c´£fb%@_x001B_® !#@ñ%cKÒZ_x001A_@_x001A_¿áçt0'@_x0002_áìVÏä#@xê~Ï¾$@ð ÃÇ®_x0016_$@Î9OKÉË&amp;@N"±w2&amp;@v_x0016_õD_x0015_U#@k¡ºbã&amp;@Pvý©Ç)@øcg¾_x0002__x0003_!_x001B_&amp;@&gt;ÅÒ_x0019_õE*@ä^ù @N¦z_x000D_ò_x000C_(@Û_x000D_äòÏ_x001E_@Rp3ôL_x0011_#@À_x001D_qS¼_x001E_@_x0010_&amp;Q&amp;¼(@_x0014__x0006_³_x001A_=$@64£_x000C_æà'@¶9£á­)@_x000D_2GÆ_x0007_­%@ÔÑkk_x0002_)@B°_x000D_|H%@ÝèùÕ;%@ÒÐ¤¢,&gt;(@=¢Ã_x000F_¡ @8Àá_x0001_:*@Î½2_x0017__x001A_)*@ø8pJW)@5 É#wú#@i,	i_x001E_Ü"@~f_x0010_.ñ_x0007_&amp;@Ó_x0005_óÔ¼ø_x001D_@Øãn_x0007_Zù'@E«É_x001C_Û(@ë¶¿_x0004_í_x0016_!@Þ Þ¶%@@_x000D__x0004__+å @_x001F_S´_x0006_Eâ_x001F_@pà½¤_x000E_!@ôõe_x0011_|&amp;@_x0002__x000C_½â5ö°"@à_x001D_BÐ_x000C__x001D_@FI¨Æ_x0005_%@N_x0010_¦²Î'#@£Ü%7&amp;@-å_x000F_n¤_x001E_@}Ax¦À'@#¥ÖÚ½)$@(&gt;úO=_x001B_@`æìZä)@Ä_x0014__x001A_9Å_x001A_@&amp;%_x000E_4»*@ö»â 	0 @ÙýDË#@[_x001E__x001F_´=Â%@ÓÅ­_x001F_@û¿_x000B__x0004_ @0sLþ²%@WHAÝ3"@%}ò_x0007_'_x0019_@_x0002_Â^_x0014_9!@_x0002_¡R_x001F_@êÑí_x0003_:#@_x0008_){í»'@¹ôô[¢_x001B_@$R7GC_x0010_'@x&amp;$@Vk®(Ô;$@Ì%á-ÂA_x001F_@ÜÐ_x0006_Iè_x0001_'@¤_x0016_ñ¼ºª&amp;@_ûÂÏ_x0003__x0004_¿²&amp;@Òz_x0007_°_x001C_H$@|ó(_x0011_Ì!@¸WLf£!@_x001E_v_x0016_c¤¹#@n@8 @{1_x001D_X6$@êñËí_x001A_@n+]Xo'@u(w&amp;6H&amp;@¶}+.¡J&amp;@n_x001B_¬Hï#@_x000F_ÐB @Ä¿¯c_x0015__x0004_&amp;@Tã_x001F_Ã©¤"@_x001C_ºà|&gt;M#@\{ë1+(@yQÒ_x0007_$ @í½äy¤(@Ä½	¼u!@rÀcV8_x001C_ @_x000B_{_x0014_*@ò@c*Ã·&amp;@ã_x0014_=_x0002_Gª%@&gt;÷w:'@:áð_x000C_Yà#@ÜffýS*@ì¨¯5¹_x0001_!@@OsPgb)@X?¯YùR!@x_x0015_ -=S$@_x001F_7rñÙ(@_x0003__x0004_nÔo_x000B_Á&amp;@&amp;p1_x001F_-*@½RW1,P%@µô_x001C_ø"@ü M\Å#@¢o|Ç_x001F_$@Á×_x000C_&lt;_x001C_'@×Ä_x0018_äxþ"@·På~¸ñ!@§X_è6'@h+à¤ÑG @úÜÁ_x0006_û&amp;@_x0007_+t¯zà @,Ì_x0008_(@ÿ_x0012_PÄ)@O_x0017__x0002_¸Åá!@.£÷3ô#@Ð_x0001_·½_x0003__x000B_+@_x001D_Zi\ö!@_x0016_®Q¤° @_x0015_Ü{9ñ:_x0019_@þO¸x$@:bFú_x0006_ñ(@àm_x000E_o_x0007_6)@½m'¨È+@ür¬cÿ^)@ÜÜ_x000B_58&amp;@/¿_x0002_aÅ©*@©¯ë©_x0015_À!@²Æ¨Â#@VÂÔt_x001C_!@bB_x0003__x0005__x001D_%@_x0002_é|»Õ&amp;@h!_x0015__x000C_Ë,@|_x0011_Ö5Ã£"@í' 0 #@è_x0003_bÇñ @¸Ý[UÜ$@²T®uh'@¸Þîf5Ú_x001B_@G?NtX#@ÉqÀÔT&amp;@êH+p\"@_x001E__x0004_ýqÁ&lt;)@Uûz¨"@ððÚ³_x0010_I&amp;@-»T_x001C_'@§cò²j;_x001A_@F4-g-"@_x001B_åi%_x000B_ï!@È1böÐ7%@Ê_x0007_%_x001D_Öñ"@k%óV£#@t#-¾#@àêµ%­_x000E_%@Ê¦3é,@_x001E_¼2³"+$@ÜÊ_x0016_1))@ó_x0018_§_x0001_8J"@n2å:üú&amp;@@Ãd×I_x001F_@J±"_x0014__x001A_!@,!&gt;0î(!@_x0002__x0003_n¡ä_x0014_93+@6n.3Èç(@4«ØÎµ(@_x000F_æõ³?'@_x0001__x0002__x0002__x0001__x0002__x0002__x0001__x0002__x0002__x0001__x0002__x0002_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 _x0001__x0002__x0002_¡_x0001__x0002__x0002_¢_x0001__x0002__x0002_£_x0001__x0002__x0002_¤_x0001__x0002__x0002_¥_x0001__x0002__x0002_¦_x0001__x0002__x0002_§_x0001__x0002__x0002_¨_x0001__x0002__x0002_©_x0001__x0002__x0002_ª_x0001__x0002__x0002_«_x0001__x0002__x0002_¬_x0001__x0002__x0002_­_x0001__x0002__x0002_®_x0001__x0002__x0002_¯_x0001__x0002__x0002_°_x0001__x0002__x0002_±_x0001__x0002__x0002_²_x0001__x0002__x0002_³_x0001__x0002__x0002_´_x0001__x0002__x0002_µ_x0001__x0002__x0002_¶_x0001__x0002__x0002_·_x0001__x0002__x0002__x0002__x0003_¸_x0001__x0002__x0002_¹_x0001__x0002__x0002_º_x0001__x0002__x0002_»_x0001__x0002__x0002_¼_x0001__x0002__x0002_½_x0001__x0002__x0002_¾_x0001__x0002__x0002_¿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_x0001__x0002__x0002_Ø_x0001__x0002__x0002_Ù_x0001__x0002__x0002_Ú_x0001__x0002__x0002_Û_x0001__x0002__x0002_Ü_x0001__x0002__x0002_Ý_x0001__x0002__x0002_Þ_x0001__x0002__x0002_ß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_x0003__x0005_÷_x0001__x0003__x0003_ø_x0001__x0003__x0003_ù_x0001__x0003__x0003_ú_x0001__x0003__x0003_ü_x0001__x0003__x0003_ýÿÿÿý_x0001__x0003__x0003_þ_x0001__x0003__x0003_ÿ_x0001__x0003__x0003__x0003__x0002__x0003__x0003__ãÖ©ö_x001D_(@_x001E_{0q·(@F:;Á!@ð°_x000F_!@ö#ÌÍ)@Ýy_x0011_®],@5ÃS²ûÀ @`Xêú#o(@ØP,ý_x0018_Ú @&lt;_x0004__x000E_/s%@8eJ®Üú*@å¸ü_x0011_Í&amp;@KªhÏX(@&gt;_x000E__x0015_Ú¹_x001E_@!Ò¹£F¨&amp;@ô%Â/ÓÌ"@³ÀÃL*@.¡'Õ"@¦à`_x000D__x0017_ @h R^'{'@_x0006__x001C_3~¦h_x001C_@N[v/p_x001C_ @`¤¦¿u_x001F_@Ò[6u°_%@_x0002_z?'²s'@õ0öü%@h¸U_x0004__x0005_$@R_x0018_3ÅË$@&amp;v3ÝDK)@Q·¶æÆ¿&amp;@_x000B_ÍÜr_x0005_9!@_x0003_Ýé[±G(@gN©¢e_x001A_@×ýÿÀÅ_x001C_@ÄZã© "@áÑÒ¼ @ì?ÐYâ#@(Ë_x001A_o%@VÓoæ_x0002_Ñ @GdvÜØ&amp;@û_x0019_&lt;÷§,@\Fd-ÌM!@1ÂÁ_x0010__x0002_ì$@4fc»©%&amp;@XUÑÁ2&amp;@XÕÛb%((@cÉß ûã'@®ÌÜ1J¦#@_x0015_Ô_x0001_° 0!@á_x0012_Â«»%@t9	E3!@ôêS¼_x001B_@@nM4þ$*@zyÞ#`¢%@Q_x001B_	|£è$@JÛD_x0011_Ý_x001D_@ü_x0012_Æ_x0013_ò$@è½_x0004_rqÎ*@_x0001__x0002_óà/_'@3_x0005_'Oxâ"@&gt;þb_x0012_ØG$@E_x0014_`_x0002_p'@¾^æ¾_x0011_$@pº[sÏ_x0001_*@%"_x001A__x0005_þ'@"Í²Ñøñ$@Æ$_x0010_&gt;¤_x001C_@Ü]´P~¶'@ö·2_x0016_´Ò!@â5,þõ)@_x0012_a¶#Èp%@¨_x000E_ì_x000B_ñô&amp;@_x0004__x0007_Y8ô#@}_x001A__x001A_ð°X'@_x000C_°_x001D_æ)$@î1÷(_x0006_ @rEÆß"@_x0003_S_x0018__x001B__x0001_$@ýë@_x0014_É_x0018_@C«ò}K4 @_x0003_^G_x0007_Z&amp;@8_x0006_ÙÁ(@FÝ'¬Ð_x001E_@5J)vÖ"@üD_x001F_É&lt;&amp;@Ê_x0004_T)=%@n_x001D_Ü8)@uÆ_x000D_[ÖÕ"@\ôdË_x0007_'@t_x0015__x0002__x0003_³o"@½]ÍÀ¼}!@êÌèá_x001E_@_x0006_°|àÑ #@$×«;¼Ç%@}_x0007_8^Ñq_x001F_@XÂø_x0011_,'@×"©OXb#@èêsd*@Yï%_x0004_À'@üQx9é_x0004_#@]@5ß_x0015__x0016_$@45}_x0016_z·_x001C_@àSo_x0003_Õ_x001F_@¨¨Ó÷ó$$@©´¥Eë @¾Gç|Ú,@_x0011_²ë}_x0011_'@Ô³zÜ)ë%@I{_x0008__x0001_õ(@æÑð_x0007_i-%@_x0015_y_x0004_ê¿&amp;@ u_x000C_Ý_x0007_ì(@	Øù_x0004_j,@\ù¡²_x000B_$@XpÓ_x000D__x0019_+@ü/w¨æÊ#@_x000E_ZÐ _x001B_"@(_iº¶%@YÙ×Zôw"@ea_x0002_Ó3_x0015_%@ê Ì¸_x000D__x000F_$@_x0001__x0002_DÙPq²%@ö6*é_x000D_*@³ÅÏ¨è&lt;"@ßÀ¬EÔ÷"@¾Ù²³Xq&amp;@ØS§j¦_x0014_*@ È:_x000C_(@$_x001C_Ô_x0001_!@¶µ_x0017_Ac2)@õ[ÈR_x001F_@{Z&lt;bI_'@¯^À®_x0013_¯&amp;@&gt;n°A¼&amp;@Ú&amp;A±, @r±_x0011_±xK*@$~_x0006_MÕ_x000F_*@Þ_x0016_C§S)@ÞÇIÛ0Ã!@¾_x0005_},4%@bö»N&amp;@vûMäûÙ$@¾3!³Q"@È_x001E_¸Ö¬ô @µ_x000D_»_x0007_	%@N9[i½(@k_x001E_×+OÝ#@´·¼_x001E_$@®#y/÷	 @«ð·nð,@_x0018_ógU($@#-þ¯¿"@_x0010_´ ²_x0006_	ãé$@g¥!=_x0018_$@&amp;¥³®0(@0ÐÁ;"@_x0014__x001A_lÝ)@qí_x0018_'?!@F&amp;¢uä(@î¡®4_x0008_*@Î_x0001__x000F_äCd+@(ª°_x0002_:#@Ù¢ç?ßÎ"@Þ	z5å4(@mÄ+_x0007_i+@_x0006__x0008_`3Ë_x0005__x001C_@jýÚ_x0005_ð#@{·wÎÓ#@ dÈ!_x0004_&amp;@Ö-ò¬_x001D_A @gÀ_x001C_Ú¡ @ÊÅcÛõ)@^Ï_x0014_)X%@¸_x0003__x0002_ï'@ñl¬þ¦_x0014_&amp;@_x0016_X®Å_x001E_@NÍ¢áx»#@ø_x0018__x0002_zãö%@´ªâ}m_x0016_'@^o_x0013_v!ê&amp;@^×ã½â"&amp;@\_x001B_a§u_x000C_#@ÐÐA1\&amp;@G&gt;};$@_x0001__x0004_Ö}_ª_x0006_§%@ I¢Ó_x001C__x0003_&amp;@(Ð5á_x0002_(@µv§'Iq!@üû_x0010_z_x001C_Ñ"@_x001A_$\_x000E_û&amp;@£bx¶L¿*@ÒÎUÎ%@k_x0019_LRU4_x001D_@eõ_x0001__x001D_Ö*@_x0014_j_x001F_|Ó5$@HuZóz"@_x001A_îâæ9.$@ÁGiyÝ_x001F_*@®ëH_x0003_P @_x0008_a_x0010_{à;_x001F_@÷¡@(@ÉíTÃ6¬'@ÜÉmFÚ!@aÞ/	jM$@oªn!!&amp;@è/Ý^È$@_x0008_ Úæ'@d·{¾ðE_x001B_@¸[ct!Ì'@âè¹¸/ü!@2F_x0011_¸î$@p¢LO1_x001C_@Ôé }¸Ö#@&amp;_t_x000C__x0012_É'@ 9}Õ}_x001E_@Hâ Í_x0002__x0004_%Ò$@© W_x001C_Ø_x001D_@T_x0013_J#ab'@¸/0ä*@	]«8&amp;@ÖÛBíü$@×&amp;-ÄÒ£*@_x0012__x0006_Ù.ûÉ&amp;@a¦_x0004_ìÍ#@u_x0013_2r"-@_x001E_ò8ÃÄ )@lZÊ_x0005_M2 @_x001A_áepÒ|&amp;@I&gt;	!@jüúp %@NBº²2Ö_x001C_@¤E«Ý#@&gt;|á?_x001B__x001B_@öÄà«àC%@2IaOØO(@ÿ¡_x0019_#@/jÌ_x0019_F_x001D_$@6_x0003_è)_x0013_y%@QÞ×_x0008_"@¤7æÁA&amp;@ÚýþUØ+@pFMñ{Q @ü¢_x0005_î_x001F_@ê«Û_x0001_8Á%@e4_x0016__x0007_%@Ç½¸ûJ"@y_x0018_¢5&lt;'@_x0003__x0006_Q 0£Ü%@µC}aµ&amp;@,ï_x0015_Ñ_x0004__x001D_@£å,øËj)@_x001E_¯Sµ_x000B_(@_x001C_!³è!@&gt;8_x001A_ß'@A_x001C__x001B_à!@_x0013_ñ_x0018_&amp;@NW_x000C_À=*@_x0005_má¬'@H¶ØÁ_x0006_-@À´§ÆãV(@ÖÎ_x001F__x0018_¸D'@Æ=ûR"@EÕP4,F"@Æ_x0003_jC_x000B_b(@ÃNf0_x0002_+@¬oQ&amp;@¡_x0014_)«_x0004_è'@!ùFzD$@_x0006_\W_x0001__x001A_"@ÜÁr¤.~%@üÌ_x0018_6³'@|¼Q_x0004_á_x0007_$@{K§=ù%@à¼¡!MS%@Zo@Å"%@Úµ_x0006_®$@_x0015_Q_x000C_ÊS*#@Ð-¡~Ú1$@TÌÿÈ_x0003__x0005_.f'@_x0010_ò­zrK%@e_x001C_hwØd%@IÈsæ9»$@xÜýÿ¹#@kCã,L%#@ó]ãß_x0013_u,@¨_x001F_¡Åõ_x0004_+@¾;öt"@o²¶5ôÈ"@|¹e_x001F_"@ôáqçïé_x001B_@VÒªÒ_x0016_&amp;@t¤÷_x0001_ß	&amp;@ÐNå¯¦A$@fÁèµi_x0002_$@¾Â5×&amp;@&lt;Pá !(@.Ò0½X$@ØdÓ/%@V¤QÉ-Å%@b_x0005_ÆYã%@ùÔÌ#@Jm»¯q(@ì_x0011_e(@_x000D_£Ø_x0004_îK#@´ìÈ¯)@i­ZÔ¢´_x0019_@ÌTýä2$)@äü°­_x001A_)@`Fø_x0014_³\$@¬ù _x0007_Û%@_x0001__x0003_ìzë4Û]&amp;@,§+(@Ò_x001F_8G'@fYOmý7*@×_x0001_ù_x000E_&amp;@Ô¹_x0017_7_x001C_@z»KÖä0#@®Î]å*@r_x000B_$oìÜ"@_x0007_¬Ç3`µ,@^Uf]Ê$@pqßÖ£$@ÜÂ1_x001A_++@_x000F_âª_x001B_Ëð_x001A_@ÖÓpû_x0019_@úR.å%@Em{_x0002_%@¦uI}ê)@_x001A_P5ö-#@AÕFZÔ%@ûÑ1®g+@¤îÚ%Ê @ßàö_x000D_'%@$_x0017__x0011_­)@_x0012_hÞ~ @´Ùå_x0001_#_x0019_@Ö_x0014__x0008_ªÄÅ&amp;@N_x000D_FK8$@P_x0018_ß«#"@ÏÆD&gt;£_x001E_@ÍeÃ_x0004_È#@)Á4¸_x0002__x0005_Ëª)@FØãdmî)@6¦òP¡@%@Ãþ®m°'@fÞº7&amp;@6ã×¢·¦'@l_x0002_£^T!@¸AN"@¦On u)@_x001A_HE_x000E_¸_x000B__x001F_@ºýKÖÌ&amp;@ÈUºðô$@¶ãl·¥E)@_x001C_j1ü%@_x0006_jö¾é:%@(Pû¿þº%@´·ÙÛÊ&amp;@ïÉ/ÑWp_x001D_@àf^_x0007_¨w&amp;@-V¬0&lt;},@_x0018_ú©8b @ÒÔ_x0003_æîm&amp;@_['¯ãK%@_x000E__x000E_4{SÖ'@&gt;_x0010_Â{»'@_x0017_©¨Hm_x000C_&amp;@/r_x000C_Yc_x001E_@É_x0001_uµx!@²TsXòÂ$@Z,7_x000D_tø#@_x000E__x0004_ÞtèM*@;ÿÖq­_x0017__x001E_@_x0001__x0005_æZÆÜ×.'@9{ÝjþË!@Ï?_x0012_~¯)@¶_x000C_#%ä&amp;@¡,´r0g!@bÞqJ°K'@ªC¯ô_x0002__x001E_@R]¶ÂÕ$@F]pÎ_x001D_@nî&amp;v_x001F_@(^_x0018_~Ë_x0012_%@ *Zf$@ÈTô_x000E_ô_x000D_!@j_x0012_'¡Á'@ÄwÖ5=Ä%@ô¡Ô!@_x0004_¦áF¿%@ÜB4Ï¦Õ @nRÓÜô·"@´AL¼÷(@nF(%@¹¨@__x0003_(@FB`ÌÕj%@_x0008_¶ÞfÙ%@_x0018__x0006_år$@¾]Ë¤å_x001C_@_x0010_ÁIÌå @pz6Æ(+@\?2_x0013_ù'@@ÊDÉ¦=#@sIôû}'@_x0015_h~_x0001__x0008_Á¯_x001A_@W_x0005__x0018__x0012_Ùô"@£"ÚH.(@½ò4è_x0002_%@/Í&amp;±P%@ôÕ¶)@`+ãl¬_x0018_,@÷9_x0006_sg#@'ãýïy(@öM*zI @ÈõÜ¡"@î._x000F__x0013_&amp;@Ò¥9{_x0013_)@³øÐáÇõ'@vù%å)!@BÎm_x0003_é)@É_x0002_´éM_x0004_'@_x0004_:ôËÍ%@;~èÅNm-@_x000C_Ø_x0007_ò_x0019_%@_x000F__x0013__x000F_HÕ-@f_x0006_þÒdT#@p£e´_x0010__x000C_'@oÄW_x0008_~%'@V_x0005_øÅ&amp;*@IW`_x0005_,@îv_x0002_ÎÐÄ_x001F_@&gt;à_x0011_b5,@È+Êyÿ$@&gt;ÉÌ*_x000E_&amp;@ö®ý_x000D_!@tQ]­¯_x001F_@_x0001__x0005_&gt;9Å_x0007_"(@^2¢_x0019_¯ @(MÛÏ ]%@/5_x0018_;¶è%@eáÝ!'@3½¬]#@rúb&amp;@_x001A_lÒ»)@¬$Q3H#@¿P.ß&lt;$@_x0001__x0006_;eð¿'@a_x0004__x0003_yÜH!@_x0004_ËvMN_x0014_!@`PÃä](@[¼¤7+@ïôd©9'@F_x0008_ü°(@'s±¹'@_x0006_OülX_x000C_(@q_x0016_S_x000D__x0011_(@üÈ_x0013_®2-@7®²_x0005_®!@ê±®êú_x001D_@ð×_x001B_#¡?*@_x000B_yqc$@_ËK_x0002_qí(@PßMWF-@p¦quF%@´6é +@)_1:7(@Q2Ø¡k @ _x001A_­_x0002__x0003_¨&lt;(@¬_x001E_ P[ @j·Z_x001E_ä{#@&amp;ËÜ ÑØ"@cÏ_x000C_(ù¡'@æídÍu´+@_x0004_¼©_x001D_)@_x0014_7lmÒ4'@dû«&amp;**@ÈshÂ`z @aUÄ_x001A_z)@&amp;8P¨ß!@6_x001E_òjÁ&amp;@Zâ_x0002_uÞ#@IkjÉ¡®%@Åá_x0002_w«&amp;@$Zê_x001C_w#@_x001F_ÀYì*@]_x001B_Ö_x0011_*@ ïX±Û"_x001D_@¸_x001C_¹\î{&amp;@pºÒø#&amp;@k±WOvæ_x001F_@¤cºïB#@_x001F_Hð_x0015__x0007_"@ÁïÍ,Ã¹%@çP¥_x0005_O$@_x0001_z_Ðr(@Òâ_x0005_èRO%@Déi»i"@Õ:,ù_x0019_Q,@O_x0003_'ê%·$@_x0001__x0003_úD£øE&amp;@6P|ÌM÷&amp;@_x000E_LÍB%_x0006_&amp;@$î _x001D_¿Õ%@ÃB_x0014_Ù'@÷_x0006_]»°#@!æ_x001D_KK&amp;@_x0012_Vþ§Ç]!@àPÚ'@N_x0007_KóQÐ(@ùTV'v$@77/Jþ£'@Ðµéâß_x001B_*@"_x0017__x000D_j$6%@_x001A_×_x0015_[,9 @ø¿ÎÍlM&amp;@5ÿ#ò%@®$l_x0010_öH(@ÂpO}Lm_x001D_@:.«å+^)@Ý_x000F_º®#@þ dón_x0016_(@Ð'·lñ_x001E_@\(xÜùC @_x0010_ÅðE;÷$@fÅ^?üü)@äà¬G!@®IMé9d @Ô[ËlI_x000D__x001F_@õÖ_x000E_Q^!@ßþd	#@u_x0002_'_x0003__x0004_#@$«ÿË&amp;@_x0016_ I_x0013_|ë'@díx[{)@PÞÒ_x0006_!û"@cM_x001A_$@¡±so¡_x001B_@Üj_x000C_"pÅ(@õÊÿZK @Xí³é&amp;@`_x0018_k_x0011_ï#@_x000D__x0010_ôvl#@Bñ0RA#@_x0010__x0002_1²_x001D_@T_x0010__x001B_Ý&amp;@Îå.k(@Ë¦YLp_x001B_@ HPMÇ'#@_x000F_û@ªx_x001A_@Ë¦Ü;,@:[m.¡N#@ºy¿ü_x0007_g(@Æ| &lt;)%@ó	_x001C_v_x0010__x0011_%@F"o¸)@FAfÑ_x0015_)@ðúW35(@_x000C_)_x0017_¾ñi$@Ü`É"À)@§©cÓ_x000D_/$@Ìæ:1÷S(@5_x0001_pú$@_x0001__x0004_í£TÂÔü(@\_x0017_$ú´g&amp;@PyÓ2'@Ô¬k}x(@5s_x000C_4*@&gt;¦1+A^$@á[Ö:ü¾#@$oà/±"@_x0014_ÙÄ_x001D_{$@ÂFV­·n$@îpF@)@XøÉÆW%@á¿_x0012_T¼æ_x001D_@ì]hÝTÆ$@_x0006_=sª_x0002_*@´r_x0004_Ò7'@­ò*&amp;@Þ¯¿ó5&amp;@Zµ/±Ðs%@dÊuÊö0%@_x0006__x0015_o'@0nR­_x0001_Ó&amp;@"_x0001_§.Â8_x001E_@¤ÈâË_x0014_#@¤[_x0010_VéN_x001E_@R!Ur`á)@ÀÛ&amp;`"@ñv"Ãú)@¶Çù_x0002_!@Ê_x0006_÷ªlW&amp;@Þq"'@£D_x0003_!_x0001__x0002__x0005_Ï!@P­ÇjÀ'@a_x0013_ò'"$@_x0014_¬­_x001B_!ã&amp;@_x0019_¸_x0013_?¼ö+@¦½¶^_x0003_)@3/Ö('@ø§F£^c%@Ð¸$@®à_x0002_ Q#@,3Ü_x000B_G£(@ç¯~pÒØ(@WkÖ|ØÅ'@_x000F_ÆxQ¦$@¼òó¦_x000F_"@iþ©-Ê`&amp;@ö_x0018_òió'@2ðµ"çd,@%rVÖÔU'@ráÓ¬XÁ(@Ç×¥_x0018_Ø!@B\3r_x0010_,@I[ðàÜ¹"@PÃ:Îu(@ºçô7O+@ÜÌ_x0018_·_x0017_©"@Hc%Ô$@¸Ýu)Ï'@¿¶_x0011_Ò)@_ÎxÛ¸Û'@Iv®Ôu%@ªû_x0012_.V"@_x0002__x0003_[AEÃÃ&amp;@èâÕÅç$@ _x0018_,/J_x001E_@Go_x0012_Hª(@P_x0006__x000B_^_x000E_i_x001C_@`_x0013_ÉÆ¢í#@ðIÓ'@F5±Þ7)@_x0003_ÊTîU+@D^öÜ²(@:íé_x001E_Û«&amp;@_x0004__x001A_ù_x001A_f!@®N_x0010_Y!@û?Ò·Í(&amp;@úgõ_x001D_(&amp;@f½&gt;øR$@_x0014_¯aPCÖ(@Ò_x0005_`&amp;?S)@ªûkÖê+@«¨_x001F_ ;"@è%î°q×$@4Æ¨Èüë#@~Ó«q¹_x0002_"@.&gt;ò&amp;@zHÔ[&amp;¾$@è¨ÅYÁG*@4îï®¹&amp;@iì¾x¼_x0001_,@Ù¶VÏ¥"@"Jðx¬¨+@È:í|F±$@ÈÎÆ_x0002__x0004_¬à$@ÏúýbCÊ(@z$SÂ8(@v¤÷"&amp;@Ì­ÛðßÏ#@þµNþD(@®_x0003_µìLÊ%@z0|Ð_x0012_(@NÐ_x0003__x000F_b)@Z÷·f¤¿$@É_x0012_¹´øV)@_x0013_¨~û%@¦@g¼jµ%@Õæó_x0001_#_x001F_@_x001B_'Þ6¼Z%@ ÂÂ#¶Ð%@_x0002__x0012_qø_x0003_É!@nøÇTSì+@ä¸4M_x0002_#@°Q_x001A_Ð?&amp;@vA/Q_x0003__x001A_@9aÑ¤½±!@®OÉ_x0013_"@:6Aª+@X_x001F_qæÅ°%@pçdò"p*@ÆÁ_x0017_} (@R$£~Ø#@_x0016_Ö_x0003_¬+@aL#E¥b#@`×Z¸n*@\èïJ_x000B_%@_x0001__x0002_k÷­¤§x#@Ê*t9_x0004_n"@_x0011_Àó©_x001A_&amp;@K/t%B'@Võ-«ß(@ÜO/üèv!@ã2_x000C_£p)@°_x0007_?T·&amp;@¼Ú7¸¤&amp;@þj¢¢q$!@4_x001B_%x&amp;@)UeZf$@¬g_x0010_O Þ%@¨Êý_x000F_°B_x001D_@_x000E_¥»Òøb(@:Â-_x0012__x0004_Ï_x001F_@jÛ½_x0004_i'@]OêvO)@P_x0004_:,Î+@zý_x001A_s&amp;@¬Ék6·5#@»DèÏ_x0014_'@ÊÛÖ_x0011_¡H'@_x0004_q½Úx@'@¾ïÞÚ&amp;@²µ_x001C_u*@÷W ß±:&amp;@i¶©t_x001E_ @ÖÌÀ±³$@QPzöªÍ(@$;³ðÝz+@´QQ;_x0001__x0003_(	'@¥ÖÌqY#@;x_x001F_Ê~j&amp;@^Ù¶_x0018_Ð$@î_x000E_È¬"@^¬N³©#@ç_x001C_½rªw*@#÷#Þ½ @ÊËíäÀG%@&gt;¿µ¨ç_x001A_@îGé_x0013_ï&amp;@_x0002_¬©2³*@:_x000E_â E @Zê_x000B_¡	+@\Caõü#@ÜÜÝ9O%@'¬Þ@æ#@É;ÚÏ_x000F_'@áÉÓZ_x000B__x001D_@0òD¿É²&amp;@ìÐ)¾Õ¼+@¹eF?Eµ#@é1Ê&lt;^/&amp;@Kô_x0019_E³#@ÅM_ã_x0018_%@_x0014_IÌ6$v'@â\ÃpïL_x001D_@æ:«S'@M¢_x001E_&amp;@Úr]_x000B_e*@Þ~1_x0019__x0019_(@â_x0019_­_x001E_¨(@_x0001__x0002_ß°VÇ/ë!@8_x0003__x0007_ðþï%@h^J_x0006_8ì_x001F_@XµWçþ_x001F_@i*EAá_x001E_+@¢è~W_x0011_#@\X| _x0018_#@_x000E__x0007_HåR_x0012_+@&amp;-ëº¤g%@&gt;_x000D_ª¢Í$@z)µ_x0019_öå%@Ên!'@?9ª«£!@ß:&gt;Ó%@ô´®í_x0007_!@Jxþ¨ý\*@÷²_x0019_%@ªÒpVû!@)&gt;ì¬#@Î""ó­'@9ûUF[ø @¢eaµk#@_x0018__x0004_ÁÜ @_x0019__x001C_5Ò×_x001F_#@Æ%«,a"@}Ák_x001A_2$@n%D¡±)@Cè}C#@¡ø_x0003_Nå$@_x000D_S{Ýs#@oÉ©_x0004_$@üSD_x0001__x0003_tó*@~tÌ{f)@tÓÐï_x000D_*(@Á¿è»ª_x000F_)@S¦®_x0015_Ê¤%@?Eòi_x0008_­(@_x0010_jPÍC~$@W£áS"@ãZ$(@Z_x0010_iÚR)@KÑ_a!î%@m_x0017_y_x0008_¨$@Ov2aÐ'@(D_x0001_Ì÷³"@Ø´¯2°*@fH6ÝÄÜ*@¶àÖ0"@ä_x0011_&lt;ÞT(@_ùØÐYÝ(@GP_x0019_4éG,@?ÅÁ¶_x0013_%@o]Ý_x0018_zk!@lÝ$¹*@\[Ñ¬_x0007_)@&gt;³½_x0011_IO'@öo_x0002_BÄ+)@o_x0005_e_x0004__x0018__x0003_)@¯_x0014_[Ú³_x001A_'@ÝÞD_x000C__x0003__x0014_$@_x0005__x0001__x0018_ùy_x001F_@È/Á]_x000F_&amp;@PTD¶ú'@_x0002__x0003_p=ûL)f"@_x0003_÷ýãÕ-*@°_x001D_Ku²% @ö`É_x0013__x0001_«_x001A_@[¶=z°(,@#Ô_x0006_Å_x0004_#@2_x0019_AJÈ*@_x001E_ÙÃm!@_x0013_	ràè"@üÈ_x0017_é8#@&gt;¦_x001D_L×)@Óv_x0010_?!@^ùùw¢_x001D_@®#âJq'@_x0010_n#_x000E__x001C_%@ú_x0015_Qû_x000B_"@5§Ïë&amp;@dÛù/dó!@mè_x0012_V!@(lo@â+@_x0011_P½ßèÆ @_x0016_$¾r_x0012_'@_x0006__x0016_¸!p_x0018_&amp;@éÂüôá$@ÚËCb¼j'@HóòáÄ»'@¸f,©%@È_x0007_Ä\áF_x001C_@_x0006_­m_x0006_é#@_x0004_àFEÌó_x001E_@Ý_x001C_w_x0004_H_x001B_@_x0018_a"ö_x0001__x0002_½ø#@8V¢%@N÷¹[$@_x0002_U¡VÝ«$@¼ùl÷"@\ø)òã`_x001F_@À _x000F_w0ê_x001E_@¼CïÕ¤)@¼_x001F_%12¹!@ATÑ'é&amp;@À_x0011_üü^q#@8ý*[Ñ)@Pèm7%@J£/g)"@¸nè#)'@ög*·§'$@&amp;_x0013_v5Þô%@Æ"_x0015_'Ä+@z+"4_x0003_%@ÔÑXP-_x001F_@ÚÄÏ3\_x0008_#@kLÈms+@ú_x001F_2Õ1C#@÷Ä ðþd&amp;@_x001F_×Ðk§_x001F_@¼_x0008_ÃDÄ#@¬_x000C_ùò_x0002_%@öà÷'f @_x0010_ÊÝ_x0001_ÿ%@E¢ElD1&amp;@|V°oN'@_7~·¨à%@_x0003__x0004_Ñ_x001F__x0006_ÁÒ"@ë\U±¶ @M_x0001__x001F_[3v @Xâ_x000E_å"@1ñÓs#ý_x001D_@®ú:'ìn @ª)ûX¢&amp;@_x001D_'Àn&amp;@ÝÀFÓÜ$@×MÜÐé!,@_x0011_s«iS_x000C_ @_x0017_G_x001C_ámJ$@¤Ô_x0005_Åß['@8ÌØ]æH+@Ë_x0002_¸©;Û!@®NÐ~ÿþ"@ô¸¸£%%@Ý,Q:¥!@_x001A__x001A_vX @_x001E_ÃK`[_x001B_@&lt;mÄà&amp;@m³-C&amp;@¡eFTBC&amp;@+|Er¤'_x001E_@_x0002_äõX*@^d_x0011_Æì_x0001_'@Q}´O^+@B_x001E_îWè7"@ZlW_x0007__x001B_ @&amp;¶~_x001D__x0002_)@_x0007_­c_x0008_Ð&amp;@_x001B__x0007__x001C__x0016__x0003__x0004_É_x001E_@ÓCK_x0002_YU$@ÈM¸¥÷ª%@@×`]^z%@£r¼!@_x000E__x0004_¤K")@_x0018_*t®|·$@ÔF\_x0006__x0011_l$@ú¹È_x001D_ÈÃ*@Ë_x0005__x000C_ú_x0001__x001B_#@L&lt;þÌÆë"@aÄ_x0003_wEs_x001E_@¯:­W$@_x0003__x001E_pBg*@~-FÆx¡$@HÎe_x0004_»*@_x0006_Æä}aA"@ ÜdÓ¼k%@ò+ß &amp;@jaã¢ëÆ)@ùÙ4]Å2"@_x0011_ºfÆ¦-@G,­½G)@ÙÈVÂÂª!@à$_x0017_ÃÛ)@_x0005_"_x0003_Ä"@lºï¥ @$'äè_x0007_L(@+Vd~R*@åÓ_x001D_¬¤R&amp;@_x001C_Ò_x001A__x0003__x0010_(@IH_x001E_=+@_x0001__x0002_ITrí=_x001E_'@Ü||D_x0015__x001C_@¡Ü._x0011_þ&amp;@Ä#_x001A_ïà_x0007_(@_x000B_HÐF¼"@¾Æ&gt;ÒñY"@~¶u@")@Mùah_x000E_!@g!ÌÝ*@g;!¥F2&amp;@!Á&gt;ÚxQ,@¶_x0006__x0006_e$"@_x0002_kã¥T$@_x0001_p-Ã_x0001_F"@_x0010_ïõË(w_x001B_@´_x0001_Ê_x0013__x001F_@Âc÷1N(@­ÁoÛÂ³_x001D_@«ß¸üUU_x001C_@ùÒ_x0002__x000F_º"@æ6_x001C_7"@_x0005_µ c®(@n_x0006__x001F_3ÛK'@_x0004_	xÛI%@|'=Âûò&amp;@X84?¯%@_x0001_ï_x0013_ÒÀÆ_x001F_@#æ@¥R+@Øf	öº*@_x0002_½_x0003_V(@DyÇYÂ6%@_x000C__x000B__x0002__x0004_æÅ#@_x000B_Jø 'Ô"@ïï.Ð'@_x0016_x_x0001_qò'@Ò£4Ñ+@þ£má®&gt;+@AÙ,{_"@6y¸ó­)@Tx_x0008_¢ê&amp;@uúÉ_x001D_@þ_x0014_àdÓ¡_x001C_@D·¤,Ó*@Pa¸_x000B_6,@8²4iÚç#@Í¶n_?)&amp;@õ	1;Ò#@3³ypÐ»!@ÝX²À.&amp;@rÐyèUM+@ùÖ¤Á)@_x0004_æ«b)p)@6ÛÔ&gt;_x0003_W&amp;@Ñ§[z_x0013__x001E_&amp;@Tqi;ùÓ+@Xzäd#@¯#Ný°!@°ª&gt;½Ý"@'_x0018_6_x0005_$@&lt;R8ØÍ@!@ª\ÜÚ­È)@òTÆ¹"@Ë}MÅô])@_x0002__x0004_â§t¶"@Ö_x001C_iÝr'@Ê!ÍG_x001A_@¢¶_x001B_®à@)@ _x0018_:p_x0003_H'@¦h*B&amp;@õi"hþ#@o+Z_x0007__x0003_&amp;@T_x0017_	xÀd!@_x0013_R_x0014_5_x0016_(@Z_x0005_²ZþÛ"@Å÷´_x000C_Ö'@Ã¿Õ_x000E_	_x001F_@ø»fÔ @_x0008_æúu\'@/Ñh+_x000C_À!@_x001A_ÞGlûS'@lÂAòA @øÁÇ´å_x001F_@/i_x0013_jß$@ÏÝ7!&lt;ï+@:;¤_x0007_X$@_x000B_'À8_x0001_&amp;@áB¢ÕøÌ_x001B_@TÄj_x0001_t_x001D_@Ýy_x0001_I±&gt;_x001E_@ÀÈÇ_x0003__x001F_*@b_x001B__CdÛ(@íæó®D_x001C_@ì¾Â(@x]È_x000E__x001F_|_x001C_@àl {_x0003__x0004__x001E_@;Ù_x0001_ðx*!@b5¾í×R"@d²%_x001C__x0002_2$@°KeX*(@VÓ­Íá_x0016_%@_x0016_³±¡*@_x0019_b	_x0019_@Ü&amp;Çîß¢)@VÌ_$_x0010_è_x001D_@2çâäøó!@fô§FQ_x001B_(@§Ö?&amp;à*@G0A!_x001A_@¼2ãÇ'e'@_x0011_IåÃ$@_x0007_s3H_x001C_@VË±v4_x0018__x001D_@ð6R%@£Ë`än @&gt;¢ÒD¶&amp;@´Ü5õÐ$@&lt;y c&gt;´$@Ðºä_x001B_é'@_x0010_¬* (@î_x0007_zÐ&lt;ë)@í_x001B__x0011_]$@FÅO$@5Pá_x0007_RN-@4_x000E_å¤$@K_x0004_&amp;õ®_x001C_@¨¤Cu²ñ"@_x0002__x0004_¬º!`Â&amp;@¬@Üúv¿_x001E_@öiX H(@í8&lt;Ù"@d_x0010_L_x001D_(@ÈÓÏÌ+¶#@_x0008_Ä-ý\à#@~xKj_x0003__x0003_%@(.[_x000F_.®$@t[_øç&amp;@£IÝ!@©}E_x0017_ø½"@ûùx´p%@ÆFX¯_x0014_Ò)@æxÌÝ"@\TÃÎn$@Ã	¹¬0!@Î_x0016_À_x0001__x001B_'@èqmKv%@·_x000D_j0R¬#@Þ_x001A_ÄrW£&amp;@Å÷h@ºÉ$@ç'ëÝ&amp;@_x0012_Ð¾X*@ï3Z_x0001_Ùf @æu­5)@ì/m_x0003_vü(@®_x0012_Ù-I"&amp;@j×0Þ!@Þ_x001E_ÆiS¶ @&amp;¶_x0012_ìzî&amp;@H·H_x0001__x0003_ì_x0008_!@ _x0001__x0015_ilÏ%@¶¤_x000D_Zï_x0003_$@¸Æ_x0010_)`S%@ÜÖ_x0017__x001A_´:!@¥_x0015_tMýË&amp;@Ù'¬ðv%@_x0011_@\½wr#@|}5© @jF_x0001_ï\$@øvÂàg®&amp;@©ûoÊ_x001E__x000F_&amp;@0¸C0ó_x001E_@¹é¸wât @«Ñ!ö5b&amp;@_x0008_(Ú³þÎ(@¼ÁûÌuã!@ Qàèô_x0019_ @Kèj®é'@ÿÿÞ08(@%s8_x000C_"@_x0016_c`Èåù(@:im&amp;@Æ$ð..å"@&amp;%¡æ/#@w,lt*@|yà-JW'@\o_x0007_þô_x0002_)@üÉ3"'@°àZ¥_x001C_K&amp;@¨_x0003_pÏ_x001E_@b_x000C_­_x0016_	*@_x0003__x0005_1Ì½_x0015_|+@×=Ïm%@0T½¶lZ$@C=îA_x0006_ú!@lm_x0002_Ø&amp;@_x000E_äèÉD$@@÷ýþ#(@·¶Mt_x000F_'@åd_x0002_L__x0008_"@:Uv_x0008_]H"@Lõ®U#@õý½Òç_x001E_@ä¦_x001B_áy)$@aýs.zº_x001C_@87?Ê$#@Ìöó­À%@_x001E_ôSç6Ø%@_x0010__x0001_Äz¨'@´::_x0018_e"@8÷_x0012_Çi_x0003_)@ÎÑìÙZ¶+@¾Æ­_x0010_%@â;ÁÉ%'@ô-Ø_x0012_7_x001C_$@_x0004_ÕæéS)@_x001E__x001F_SÊ·!@_x0011_F¢å#@f_x0018_³í?ù&amp;@Ï·_x001C_]X!@_x0005_ÚO_x001E_~F'@U]]$ÌÔ#@{ä_x0002__x0005_eô%@_x0016_FÒ§î%@Â-êÉ¿°)@SÏQM_x001E_"@(µØ9$@Å­Ç`8_x001D_@½R_x0001_âA_x000C_%@_x000C_/Ù£Âg(@"S,&gt;®h!@¨3î!6&amp;@Ý9¡Ø.%@­_x0005_l5uº_x001A_@êóûñÛi"@COûzèÀ"@eFTt''@	_x001A_½[3Þ$@®¤v\&amp;%@ÞøÕÑqÚ!@iNlÈì4"@®_x0012_épèâ$@Ìæ_x0003_Çí_x000D_#@ Z*&amp;rc*@6«ÏÌ%@	_x0014_f%Ü_x0004_*@_x001B_Ìöò!:%@ÎÑDm¨ _x001F_@d!Eúk}#@×¤k¯_x0007_»(@ÞÝÉ¿c±"@Eo7_x000C_² @áx_x0014_7Q_x001C_!@î=ñCH`_x001E_@_x0001__x0004_@ù(xº(*@ë_x0001_YW%]'@Xàz8^H_x001D_@_x001A_Òè+*k'@%È&lt;ÐÉ%@,Â|_x0017_Ï¾*@R_7Ô__x001E_@E_x0004_§ÿë3%@#ò_x000C_ðCw"@þeìu9#@~'£G_x0015_p(@ÌksHì!@^æÒG¾(@Ô]ÑóEÌ"@Æ|Ñ³('@oT:GJ%@¶ô_x0010_&gt;dM'@­0® %@â_x0003__x0018_ÿõå&amp;@z_x000F_`_x0002_Cä(@Ôq#öJà_x001D_@Û|/àð(@Ð¸öÈ_x001D__x000B_(@Ø.;)@_x0015_Åñ/&amp;@	?"G½_x000C_,@_x000D_áü_x0014__x000E_&amp;@ñXm¦&amp;@öz`ÃÖ)@ª´8»I_x001F_@®_x000B_Ø:À#@aó_x000F_¡_x0001__x0002__x0007_§"@#ÉDÚh @´«_x0012__x001B_÷"@oEq¾f&amp;@çÓù_x000E_¼'@±_x0016_å%t_x001E_@c_x0002_dÂø_x001C_@_x0011_o #@Jð_x001C_¸_x001A__x001F_@$¶	_x0014_¢_x0010_'@ÔâT¨`*%@[{_x0017__x001D__x0005_Î_x001F_@æ#;¹Ôn#@ä&lt;b_x000F_¸K @q_x000F_*ÑäË)@Dr áu_x001A_@\õÙ&gt;³"@î¢[MÆÞ%@®Lõ_x0010_³,)@Rnzc_x001B__x001C_@Å#&amp;©;%@¾z=ó7&amp;@7¾°°°,@5TøÚ @_x001E_©Ïi¨&amp;@bf©?[s%@g¿?ú$@d¡_x0011_A#@¢_x0005_~yÊ'@úú\Ãbê @¢¾_x000E_QÕ­%@w_x000C_~_x001D_â$@_x0006_	5{mÜY|_x001F_@þ¡nªª'@æÄ_x0001_rL_x001F_@©êÌ&lt;_x0011__x001D_@-Û2Wr	*@D{8W&amp;ª&amp;@HjÀaDä_x001A_@_x0004_oÖºY~(@B_x0011_¶_x0002_'!@h2fr*E%@_x001E__x000B_É¼l!&amp;@d_x0018_8÷_x0016_[(@_x0017_á_x0004_¢_x001F_@_x0017_ãFù%@_x0005_¢_x0007_û_x0013_&amp;@	7Õ^¡{'@ñðÆ6ÿ @!_x0003_«^?_x0019_'@°µ_x0005_Çx+@ùöÀÃ_x001F_9)@_x0013_A£³)@X	W» @_x000B__x0005_Qñ2ñ_x001C_@_x0016__x0008_tã._x001F_@UÆù$ÇØ(@Æ	ó§ùN&amp;@`Eþ_x0016__x001A_%@_x001C_?_x0017_ÏÓ%@ '`»V'@÷°_x0006_µ'@sÅÅª_x0008_&amp;@â_x0005_i_x0005__x0006_@+@må°Û_x0019_(@úÆ¼ }#@HtÁÌ$@=Fg±´	$@¢ã_x0018_×&amp;@¥5&lt;_x0003_&amp;%$@_x0006_ÛXS1$@¡Ò_x0015_ø_x0019_j(@_x0004_oí0"'@Z_x0001__x001F_J·+_x001E_@©7þ¬|%@Ú:²Y¼%@~ûÂ_x001F_¬"@_x000B_Ð_x0013_F#@Wê_x001A_sÝý_x001F_@`Î_x0002_¢%Å"@(	_¡n'@_x000E_¡d½Îb @Ô³û'@û_x000F_Ð¥NÉ!@4óèïp,@_x0004_&amp;Ùé_x0001_,@=³T£é)@_à_x0018_	6!@_x0014_÷'Lsa$@áAó;&gt;Ì#@Ô	¡g/)@ðù	æHÝ&amp;@Fk×zpg)@f4µ?î#@ö_x0010_f_x0006_ä$@_x0001__x0002_ÓÑ_x0015_q.%@_ZvN_x001C__x001A_@Éó¥QP'@ö¦Çb_x0017_*@ü'ºø_x0019_ï$@bTYy~)@Koáíd'@ýl|k&amp;@¡¾_x001E_ã¾ç!@ð'+Vý¶$@³_x0016_0/ _x0012__x001A_@ª½Eù _x001B_@DÙ±l_x001D_@ÐzÜ_x001E_ÞX&amp;@_x001E_¬_x0001_Ù_x0008_)@»B%eIÈ%@Ààÿ_x0015_ @}Iò6ð)#@@Â2Çt)@vm:Î?=&amp;@zñi_x0015_÷*@QÆúÖÐ&amp;@´XÀ%Ñk_x001D_@¯è¼_x0010_©_x0005_$@©pü!gü#@W¸_x0012_;_x001F_"@`ÛôM*@£`(	(@·n_x0015_Ir¿$@_x000F_h+9'@&amp;PAvÞ$@ºÞJ¦_x0003__x0005_ @_x0018_}_x001B_Q_x000C__x0007_'@½lIÏ!M!@·ã¢c¿_x000B_)@(ÇÜr_x0013_Ì @ríÜ?_x0002_*@Fä»ª¡!@JÌï¾+ &amp;@qHËp§_x0010_$@÷.n4@«#@_x0001_fQ?&amp;@²À9_x000F_&lt;$@8/Kçd_x001B_@N_x0015_¢_x0011_C*@U_x0001_Uäj_x0018_"@¦,84_x0004_!@ò7¯wÔ_x0002_#@È$ÔDü%@vû@n$@ù\xÓñ#@_x001A_ø³_0*@f_x0015_Óç®_x0019_*@_x000C_l_x0007_G&amp;@°_x0001_w³í(@"_x0003_\_x0013_#@}|~NÙ'@ûÂëQ8&lt;#@iã°.(@¦àç§D¶'@ÌæmDy)@HW¯:¨&amp;@Sèõ`¾_x0017_)@_x0003__x0004_¹^_x000B_e_x0018__x001E_@îÂI_x000F_¸)@ú®F6þg%@eRj6PL&amp;@qL{a¬?$@xÄ_x001E__x0001_ö*@âÓ#j`*@_x000C__x000C_õl¬í&amp;@ªf[wÓ$@_x0003_Þ_x0016_\ì"@mD0 Õÿ)@Úø_x001A_¿á'@_x0002_ù¯È'@®_x0004_Ò_x000D_&amp;@¾sÅ4n?%@ºËòü¬H$@Lãñç¹#@Îù¶_x0001_Ý'@_x001A_ËÄéBµ_x001E_@_x000F_½TP^P(@h'N_x001D_+@·_x001D_¸°/%@ÓÖ¢_x000F_Yþ&amp;@9_x0006__x0004_Hug$@¨fñÒþ¡$@r12©(¯#@_x0014__x0014__x0019_Û1'@~dG_x001A_$@ÜmÐK%@×H\_x0013_!@Ü_»w_x0019_Í&amp;@Å0_x0011__x0005__x0007_w'@_x0018_+É_x0015_'@÷«Ìþ Ñ"@òß´!@Þß]¦±_x001E_'@ú·_x0001_J)@~_x0017_ÀMï`%@/c¯DÃ$@rp_x0004_4-_x0013_+@´lÖE#%@_x0003_{$&amp;]õ!@DN9_x0003_³R!@i¾·¸Ö[,@Ì_x0017_vÕb#@_x0005_ëBÁ¢#@î!&lt;e(@II&gt;¸_x0007_ @BC(Ùr&amp;@_¼~#&amp;,@_x001D_Ø_x0014_òe·%@´ï+a%@fo_x0018_¶-Ö$@,P[âRÈ&amp;@_x0017_¶w_x000D_Ãi,@ÏÆ­6Ð]#@_x0002_ây9_x0002_%@eÇC/Þ(@D9$û'@_x0006__x0006_?_x0012_X%@&lt;ò¼ñ%@ô1®ÙaK,@ªwU²]!@_x0001__x0002_}&gt;õCc%@äo_x0015_¸_x001E_8*@]Üþ1¸'@¦û½Ón*@Rµ_Ö#@_x0005_iò_x0002_'@k0èWz(@É;@?öî*@+_x0012_¼-÷&amp;@_x0004_Ý_x0001_ÅQô$@Â]ªÑs'@RÈ§+G&amp;@Y_x001F_P:¡$@ðVèâ÷_x000F_(@.!_x0002_[&gt;'@Ü8CÐn!@|_x001E_ý_x0002_cà @°ú_x001D_÷cØ$@E9f¯Û+@`äaÅï&lt;#@_x0008__x000B_êÅ®*@YSì¹9%&amp;@¦ç_x0002_Ío"@:Qó_x0011_Ö®'@°Ê.+WB%@_x001A_6D@»´%@l_x0002_¶~_x0003_Æ&amp;@FÞøB(@¨îÑãÔý"@ª»¿&amp;@¼¸aô*@_x001B_*ö¾_x0001__x0003_«&amp;#@_x0006_LA¯¹Ù$@6£±&amp;¤s!@L°_x0019__x000D_&gt;_x000C_#@_x0012_D×Ú#@¶{úòV"@§F(_x0003_&gt;ã%@î_x001A_Tëã¹(@ÃýRK&amp;+@i0ýBÅ$@Ãp©ä,&gt;$@¦P_x000F_Ëî @"ÀÍÃ#@¢Ã-_x000C_É&amp;@°;]_x0010_{'@ aÝ¹_x000E_%@¡·ê®&gt;'@NÇô_x000D_"*@/!^#_x000B_N%@¼_x000F_K#@ª,_x0016_ÜYö%@ä§h,(@_x0003_N_x001B_·¤_x001E_@_x0010_;ñ´ÊÃ*@h·I²+'@_x0002__x0016_\¸Ç&amp;@GÂ&gt;nN#@½_x0002_¯1Î_x000C_ @_x0011_!_x001D__x0003_nÜ%@_x0004_+0/t§%@4Î@¼a'@_x0008__x001B_y|T#@_x0002__x0003_=A_x0006_»Ú)@1ÀO:*)@¦c´JÃ!@ _x000F_;_x0018_'@®/Lkÿh_x001F_@ó';ãJá'@_x000B_&amp;_ÙC-&amp;@Åõxv*@ô4}èá"@þñ/_x001F_v(@ÞFÄbÒÔ!@_x0019_GÆ5G$@úÂ%4(@S_x0013__x0004_Q	X*@V ÊNNn"@`è§_x0006__x001E_@4£Z_x000C_ð_x0005_&amp;@Úÿ_x0001_0ÃQ_x001F_@¨^~'@s$_µjM_x001D_@&gt;yæX'@AÕ0K_x0018_¦'@¬¤)Æl­_x001F_@¯_x001B_"@_x000E_äp×(@2¹$Õdÿ!@ )´@y)@¶_x0005_+«_x0016_G!@«|D*@TÀåJ^&gt;*@_x000E_Kzøos"@\ôrÉ_x0001__x0002_¼9_x001E_@DTà1ç%@_x0010_­H9tq$@×£Øâtù)@Ö_x0016_¦Ôê$@°Üÿ_x001A__$@:høË^­&amp;@ÝÎ"õj_x0003_'@N²_x000D_Cy%@XA×Òëö @ÝDíoí_x0001_ @à_x0013_ÙÕ$@Q_x0003_Ñ_x0014_­Ô'@/VH½_x000B_'@²u×_x0006_ã %@Ä=XÆ'@U#àÎ#@æÇ_x000C_""@rµÊ9b+@cK'îP$@àµ&lt;9¢q-@âÝb%0_x0011_)@Z_x0017_®|ë'@_x0016_´w¶qª$@s|;¶«(@Jµ]¶'@c_x000D_ñ* Ã)@BáÖü¦)@¥pþ_x0002_À(@&amp;íÈÏ£]%@}ÛMe²3#@ªÄVÆê4'@_x0003__x0004_¬±wðÁ_x0010_#@±W5ã;!@ºwN_x0004_Î_x000C_$@CÒ_{v_x0008_&amp;@.òÍàE+@}¡ÞpÜ_x000F_)@._x0015_!þvï!@n/Ò£H%@.VW0_x001A_¤(@×Í5Cz"@ú_x001A_RìX+@B­¯_x001B_u²&amp;@õ3_x0010_\aµ_x001B_@R®a"@Ú_x001B_i^¯$@2tpC'@P´_x0012_5@(@$ÄpÅ_x0012_j#@rñ¾-B#@3Òh,ú_x001D_@0þ_x0007_~T*@ì5o`Û%@%M@¶U%@®r_x0001__x001D_Cc_x001F_@êÚîM_x000F__x0002_+@Ñ¡Ô_x0011__x0006_+@0«éfç,%@¥+Ý¦D)@UP|\(@äµ?Ú·$@_x0017__x000F__x0016_/Ý_x0003_&amp;@äê·\_x0001__x0003_~l)@_x0006_u¤üh¹+@$û_x000F_¶å_x001D_@r4?áª_x001B_"@émÓ_x000D_(@úÂóC~J_x001B_@*É	_x0004_"@!]_x0010_­¤#@R`ÔØ&amp;(@·ÜIµÕ¦#@_x000C_¥Tq*@´hî­r&amp;@Ú&lt;Ên¤Æ%@Év.dN)@_x0002_Äë Ý#@E_x0016_T«)@îL­wK$@VU_x0016_¦Ö_x0003_&amp;@¦_x001E_=û+@8·_x0004_@¬n(@üÖ_x0014_b¦$)@_x001D_[_x001F_×,@@¨¾WÛ_x001F_@s_x0007_qj_x0013_&amp;@½¬±ß£_x0013_#@xuKHà_x0007_#@ªµ_x0017_YàÂ+@1_x0012_½_x0002_=@"@&amp;6Sã_x0015_&amp;@_x0013_Gïë$@Ãþé±p,@Ü3¦H_x0010_Ò&amp;@_x0002__x0005_'pfäcY @\í(Æ_x0019_@?3ÏËþS(@FT"[Á(@lÌG³#@¾_x0001_í¥%@`_x0003_z³_x001A_+@ü_x000B_û_x000E__x0010_º&amp;@"ÊÎéI#@_x000E_³¡!¿_x0013_%@¦g&gt;¯_x000E_+@öû_x0006_X©$@¦Øñ$Ó_x0018_&amp;@¬­_x0006_¦(Ï"@ÿû¡%@_x0006_¹}ÉZ«_x001D_@_x0001_*îu/'@Wo&amp;_x001F_,@Þ¥ýëÐQ&amp;@_x0004_Uü±"µ*@_x0017_t ÙXè_x001B_@ø)0_x001A_©d$@;_x0002_ìøo&amp;@_x001C_eÜ_x0017_y$@_x0005_Ó-.¬%@+;ö·_x001A__x0019_)@ê;_x0012_ÿÈY#@ÝÅ¶I'"@	zâÀLp#@n®6Ú¦õ&amp;@_x001B__x0010_Ô_x001A_?%@dÿ_x0011__x0003__x0005_²_x001C_&amp;@î_x0004_³%@|_x000C_Çq.)@®·ó^5$@&gt;4_x0019_B+_x0001_(@ /¢pÂ/+@a#]ài½$@äbN_(@\æ_x0012_Õù @_x001E_Æ^ÊB&amp;@µwnü_x000F_"@o_x0007_h'ê(@ùïõ¦DL"@°PÛ_x0012_óÛ&amp;@i/µ4Ê' @6´ÁC½»$@¯Xÿ³E_x0002_"@£cè;_x001D_#@Í=¹Ï®+@ÄÍ®Ï¾ @U_x0010_gþ @_x000C__x0005_ó_x0008_£"@"ôQP_x000F_%%@~-¼D'×*@âBÓ_x0012_*@L_x0001_¹ÖB)@iITÍ!@·D-_x0011_º"@ _x001E_0._x0001_Ç!@/Àm_x0015__x0015__x0001_'@.Iôo!@&amp;Y_x0014_·Ü+@_x0002__x0003_`ë_x0014_ëÃ%@J_x0015_}µ_x001F_@åV_x0001__x000D_¤ @ð_x001D_©k_x001C_ @±ð_x0018_$æ'@D¦_x0010_ÿñ)@ÏÔs°+"@onéG_x001D_'@ÐgÍ­(@(;ø¡'@E¼×Ö%@_x0013_fsG)@½+¹Áß²!@&lt;Æ[ '{&amp;@"7Ã.1#@ðÏ6: @Ät`ç+@ßWb_x0007_5Ð(@e_x001A_ÝQfz$@Ä]|³»&lt;,@IcC_x0007_#@]ziÈ'@ÛJ_x0007_!Gô(@'_x0007_óIÍ'@äÖhlo(@2qM´ @_x0012_`½ÂÔ&amp;@4_x0010_Kc»_x0012_(@ÜTÏçff&amp;@r	v_x000C_ðË(@â\é%@?_x0019_}_x0001__x0003__x0001_~!@!¿4ÚÅY!@_x0008_^£_x0004_kn%@Y_x0019_¿ip¡%@![_x000E_'$K*@_x0004_TOJ_x0002_,@°]æ)x(@_x0016__x0007_'C_x0005_%@bVIoá&amp;@(a¼Ú_x001C_è$@ øl5_x0017_%@Tf_x0011_½)@_£&amp;Ïå*@_x0013_æ@$ÝÞ"@#5Ûßà)@_x001B_`Ä_x0015_¨%@Zeû_x0005_Hy @Ú$×~9"@_x001C_Ì_x001B_ê¤§!@°ÝYL5Ò$@É:övùÆ$@_´i£b	-@Ìÿ²Ë0U&amp;@ãä®·aÃ&amp;@ó_x000F_Ó½{þ$@¾ø1âk @¨X-\³(@C¼è[º%@ðJ^Óª"@öB_x000E_ÅD¾,@8n?ò%@ô1®_x0011_[\&amp;@_x0003__x0004_à¢üp+@4uÐú·Ö!@Üò¢_x0002_ò0 @à¦§OP_x001E_@þ`qkàw&amp;@_x0001_Ã^!@p: o¢ü%@Èa­¯!@åÇó×';_x001F_@x¥½u¹'!@²÷ôÅ°+ @K_x0002_dÖ_x001C_@k¶èãN¥%@ÀáÁÌß,@üQ?&amp;¬*@ø_x0004_»W#@0SÎòÊê"@æÔMR¹$@9Îsõ©i'@_x000C_RM+tß)@&lt;ËÄ~N$@_x0012_,_x001C_þ'@j±-ý_x001D_ô'@zJèÄe/)@Å¤Ó¤¦(@(QGd/$@ÆìDñ£ó"@}lÛó @íµÓ²b)@Hê%5ôl+@a£Nt:&amp;@roÿa_x0002__x0006_u%@âûË_x000E_Á½%@L)A@_x001B_@_x0010_M½íj%@ü_x001E__x0005_ÒÏP @_x001C__x0008_îþ¥â_x001E_@´\1ñx#@¢tyKôÕ(@_x0012_Ì¦qd%@_x0016_£×7_x0004_&amp;@A¸»B#@R_x0014_9¾_x0002_Â'@Z§¿É#@_x0002_ÜCëS @¬_x000B_â¡"@P_x0005_É²_x000E_+*@êsµl[ø_x001A_@ð3h_x001D__x0007_â%@ä;ß;Á0"@®_x000E_4x*@Ä]aº¦X%@È&amp;u+úÎ @×¿®Õ_x000C_&amp;@ý÷_x0013__x0001_ÖQ#@5þ÷«zi*@ø_x0003__x001A_^ºH @_x0014_W6_x000C_z+@ðã!çÒÌ_x0018_@}8_x000F__x0004_(@_x000E_ _x0003_®_x0001__x0014_$@Ñ»F)_x0019_#@=¤&lt;àõ)@_x0005__x0006_·4Æü`)@l­´&lt;(@Ú7Ò&lt;Xw&amp;@vç×E_x001E_@:£¿*ý&amp;@VÌ_x0004_X41"@ÚÍ¥_x0010_¦y!@ÐÇÀ?\9+@"øÎ(@_x000E_z6((#@Â^`g¶:*@ÈMéø#@_x0001_ÿ¸gº`&amp;@tòuÞr|$@_x0002__x001F_S_x0004_$@·N^e!¹-@u5&gt;(!@@8ã{_x0003_"@ê	òäê!@4ª1âÆ'@¾,ÞÌG(@Ø±ÅÛ @+ê'XH_x0001_$@_x000F_A«¾_x000F_Ì*@_x0014_ìÆÆ_x000D_!@n_x001B_é8_x0004_"$@*Ó7×ýG#@_x000E_ñíÇñ#@ö©-j_x000C_%@øÄ9_x0002__x0002_#@_x001D__x0014_¡}cÈ(@nl:ö_x0001__x0002_8%@þ/2pz)@8Ñ­++@_x0017_Ísôw,@ZD$R3_x001F_)@Âû{Ív_x0019_@Azý_x0011_Ç"@_x0001_3_x0005_n»&amp;@V¡¿úí»#@ºýÈö0(@:¢e_x0006_Ë-@æâw_x0013_R6 @ÿM_x0012_ÝÅ!!@Þþb_x000B_|%@_x000C__x000E_$q_x0008_u$@#öófø'@_x0014__x001F__x000B_uç @AÂª;¤î'@_x001A_É_x0006_Óª*@¼õÀè&amp;@_x001A_4_x0004_§pò$@[r_x0015_©Mh#@°_x0013_J-iv#@bÐ_x001F_ª!Ò%@{ù'I&amp;@UøÄç'@,&amp;§ÒK1_x001C_@cª_x0019_ñéå_x0018_@&gt;c_x001C_&lt;)@c²ÚyBù"@À«_x000E_jQ"@µC_x0017_6'@_x0001__x0002_7ÑüÈ_x001F_$@ü&gt;?Ù±_x0013_"@_x0008__k!¦ @¤¬®§Rö$@}&amp;_x0017_|dH!@ËJMo*_x0018_,@ÄB_x000C_«¿'@J¹´U!@¨£þÕå(@r­BÔÂE$@lRÚ_x001A_=ë#@"¾x"';(@íÀ4_x0014__x0016_$@x.2_x000B__x000B_Æ @×4a#_x001A_!@p;³_x0008_î,@_x001E_.½ìö_x0001_#@en_x0007_#@"#_x000B_Y)@$­f.R¨,@öNË'~¶(@_x0004_p îhô#@¼*ðÍi$@^¢7'-0%@D(;7ê%@«9_\($@õû_x0018_D_x001F_-@tT_x001F_/[%@sðg_x001E_®­+@sX65~d%@4_x0003_G+Xµ&amp;@B¶î_x0001__x0004_Kî%@9ÏZ9	« @´_x0016_ _x0014_)@&gt;å"_x0003_'&amp;@ÞªÌÁý,$@_x0016_~?_x0016_l&amp;@íL_x0004_ïþ_x001B_@òÓQÓ&amp;@Ü_x000B_Ñ¸_x0008_'@Òiæ_x0007__x0001__x001E_%@d§Ê_x0015_©!@võV~?(@_&amp;Þ$_x000B_ã#@_x001C_d`#±'@Ä~Ä_x000B__x0002_  @û¶Óß&amp;@Åºµ''@Çe_x0016_ãÇ]&amp;@Dêõ~&amp;@É_x001E_©W_x0003_û$@_x0015__x001E__x000B_ï_x001F_@)_x0012_l_x0008_%@_x0008_Ö¶La!(@-¹îÒÆ¢_x001B_@6b¬8Ü&lt;"@zM±G--@¨±¾@vö#@b¯5^Ã¨+@äÙ6ÒH_x0018_#@µÁDÕ_x0013_5+@h_x0012_ë®õÑ!@YúnÅÒF$@_x0003__x0007_R4Ó_x0013_º @B¿þ)ë_x0015__x001F_@£Ç*_x0012_(@_x0002__x001A_c¼Ë+@_x0004_}:%@î_x001B_½Ú_x001E_@Î/TUØ *@1a{Ê9z!@_x0012_ª_x0003_¸F%@Nºóû[$@_x000E_±áÇ¾É%@e_x001C_1-@ñþ_x000F_Ûû+@vÌsR¤±)@tOd_x0001_G©#@_x0003_	_x0004_[»D#@)æòC$@/úh×w)@_x0018_Øj_x0006_E9%@}2öwÉb#@v®S¨G&amp;@èaäÂN&amp;@¤CW¸«'@_x001A_.äH-«&amp;@H8`Þ!@_x0005_2 ]Ð!@Kë"òò"@_x001A__x0001_ë_x0005__x0006_!@ÄzP »_x0015_#@¯þW^»$@Èà[[L @Ò£AÚ_x0001__x0003_¤|"@zGÀý!@@_x0002_ö_x0019_È)@`Dhe*$@ð7¨éÌ$@_x000E_~&amp;g"@§Ñ6_x0010_¥_x0019_!@9lï_x0017_ÿ_x001F_@&gt;8ÎÚ;Å)@L_x0016__x0017_Âu_x0012_'@çt²_x0008_Ã"@ÐÚÌ#@¸?_x0015__x0001_'s#@¹=Ákç_x0019__x001F_@»WL'@sCm4Ð_x001C_@_|]£²I%@K }Ø(@¼_x0001_¾Èß @*fµ²_x000E_§+@$ZP`u"@ªÆì_x0016_m¤&amp;@ï|bÀoè&amp;@àÅHÍi_x001D_@@3ðæC'@¡_x000C_ zy)@2ï¤,%@_x0014_-§ïh+@g_x0011_(c6ù(@^¾Çfk+@è´ÏM*@à£FñÒ)!@_x0003__x0005__x001C_p_x0014_Yø @ê¦ÒhìÄ_x001A_@(_x0008_"@¶×c_x0002_%&amp;@kIæýÆ @©_x0016_XÛ#(@_x0004_Ò§bÞ¶)@¯ªÇi_x001B_ï%@aî_x001F_ª_,@7¡WÀ&gt;"@DL_x0010_E-@ZZ£+[ê)@Àcê_x0011__x0005_"@O_x0019_­Qü1)@_x0002_Ñ@àû_x001D_@_x0016_^Y²Í*@F_x001E_â_x0003_d"@¢#_x0019__x0008_û'@_x0001_ç|_"@(2_x000C_h_x0005__x001A_(@_x001A_u?e½ _x001F_@&gt;v)Â_x000D_#@ÐÈÓøJ*@pèsÙ5g%@_x0004_i®j¾+@ø_x0004__x0007__x000C__x001C_-@!½DÛ¦(,@_x0002_É¡H&amp;@mx²_x000C_¯ "@´sÙ5ó&amp;@®Tµ_x001C_©&amp;@¸.ð6_x0001__x0002_'@n_x0004_õ¡A(@- ®i·&amp;@1_x001D_÷£»!$@ff05Ðn_x001C_@8²¥bØÜ#@}wð¶+@+Q¼¦åh&amp;@ÊìuÙå)@`Ù)_x000F_:%@)ó`^	&amp;@pK_x0016_&amp;²_x0014_(@ÙB_z)#@GÒu7Dn"@Î¨{ô_x000D_C%@óêôA_x0015_ @ÉIÂQ?a%@ _x0003_Ñþ_x000C_D$@Ø_x0016_I#¯x%@ÂÉäF3Ö!@ò_x0001_¤Ïè¼)@só&gt;G'@r7_x001C_´]Â @_x001C_êo·¦9*@îáæ_x0016_Õb+@}¥U°#"@»_x0002_gª9a&amp;@õMÃ°#@!ðÄGû(@Õ_x000E_ß @iê¿Ü÷%@Õ_x0018_'=þ_x0019_$@_x0001__x0002_R_x0012__x000F_ ^_x0002_%@2:Ç_x0019_9È&amp;@FÊ:È+@Xu.ÿÈB(@´+=ew¾(@r½ÁÉÜ_x001C__x001C_@èüÝM_x0004_(@îÿWöTÏ%@$±Ï@	'@í¦_x0018_=ì´$@ñ_x001F_õ&gt;G!@«Ùjoiú)@È´_x0007__x001B_á#@n¸Ô¹_x001C_@_x0014_!Míã%@_x0011_7Ââe±"@Nä³ø} @Õ·ýÏÄ#@æf_x000F_°­#@_x001A_®vðzU @â_x001B_ël)'@JÌGB*@j_x0012_÷«&amp;@¼ÖþO!@SÊ®¯V_x001C_@BN_x0006_)@ð%9_x0006_9$@ó"+jÂ%@øfS2_x001D_+@DæÉß_x0013_Í"@øjh0¤&amp;@ÒJ_x0003__x0006_É²*@^D6²T_x001F_@yÑ;_x001B_T4#@¬(¸÷Ù+@$_x0014_IDu_x001B_@dGSV[G"@_x000F__x001C__x0010_¼Oá(@ÜgëOaû&amp;@0XG_x0004_ú+@_x001A_+_x000B_}d)@t#Ï(®T'@_x0008__x0017_Ýpì%@_x0012__x000C_Â,?à$@ÑµQ*ü @Î&amp;[ñ_x0005_&amp;@dK_x0014_Þ"@@ãR*ç!@_x0003_@$ø¸é!@¬Î_x0001_0i*@_x0002_d_x0013_ãR+@ÿWY)_x0001_¤#@èiÚÄ$@x_x001E_2_x000E_ìJ+@wö#Ä_x0002_!&amp;@M&amp;ÏaÅ&amp;@V£&amp;ª)@_x0012_´;`)@àª$_x000C_wÄ_x001E_@oD3ýHz%@¼°¸0Ã&amp;@4[£DD+@W×Ø7Ç!@_x0003__x0004_L_x001A_Âû!ï)@jk`ó_x0008_|+@Í_x0005_Ë/0æ"@°¯]kV$@ÄÈ_x001F_©¶#@¬¿2%@Ð5_x000E__x001E_'@Ü_x000B__x000E_ý_x0001_!@îa¥yóv%@zuK_x001B_§º#@ gQü[*@'Rï1P'@&gt;iª£éZ)@þ­_x0016__x0011_"@så,C_x001D_@j_x0002_8ot+@_x0002_ix#3$@´P_x0019_4_x001E_@Î_x001D_´QÓK%@F;£ü_x0005_&amp;%@f!_x000B_ÀØ,$@É uzðG#@0*Ä_x000B_!@${~9ò%@]µÕS%@ÓY/i±&amp;@LÈ_x000C_l'@AÄ¹Ü_x0007_|&amp;@_x0003__x000F_Èð²%@Q,	_x0012_"@çC_x000E_ìT_x001F_$@Ìü8h_x0001__x0002_^_x001C_'@çäµ4ì(+@_x0004_GÅùô#@i¨æaé»'@+Ið#@é8Ü3J$@²5_x0007_7W(@_x000E_Õ¨_x0015__x0017_È,@¿jÑ]_x000B_ #@Ý_x001C_dÕS9+@2h|ÅÇ"@âÚ*_x0010_t_x000C_*@Ù&amp;º"@¤i3 @Ë()&lt;TW!@Z_x0005_êsd!@·zþÞ&amp;@ÎE¤uÒO$@ÏºS'@¼Ü8ãUÌ!@@}w_x0007_Þ#@rb`JØ)@RË´&lt;$@3#&gt;ùC[$@V±_x000B_j"@X¬R»ê @êÆ_x000E_õÈ¢ @$±³^	Â%@fVüÃ{)@_x0015_GÃÐ_x0010_p"@ø_x000C_rí×î&amp;@ÔL5F6&amp;@_x0003__x0004_4¶¦e_x001E__x0003_$@_x0016_Ã»¤ö"'@sÚQ~Â¦'@g\îxé&amp;@õÎìv±_x001D_@_x0006_=ÔÍ_x001D_@¸,S_x0002_/Í%@úCê2Ì"@_x001D_OvM_x001D_-"@K:È.Î¼#@Æ«Èä"@·Ê/gæ @±ÄÁ¿å(@FóÛGô{(@càCá'@_x0014__x0012_3_x0011_fo%@r_x001A_R_x0001_!@	^öJú"@cHßé%@JR~À©*&amp;@C_x001C_Ó¾ï @RÈû?_x0018_+@_x0018__mla_x0017_'@ê_x001D_ø Öâ&amp;@_x0016_z_x0015__x000C_P*@¢gvqZ%@ka_x001F_ß¶_x001E_)@½}¡a2â#@poí{$@_x000C_RÍ!@9ûD_x0014_,@î4Ð_x0006__x0007__x0008_%¬$@_x0010_Mè_x000F_YF%@Èù~äÕ'@ÞÇó{!@_x0002_ÿ_x0007_ÃTÛ$@¦_x0006_ºA¨_*@rýí&amp;W_x001B_@©Û9°_x001E_@TmÕæ_x0005__x0019_%@ãTì:$@ZðúÂÀ'@oár9_x001F_@Ò¹V_x0006_ºV)@Q_x0004__x0006_4è%@Ø(zÏ^Z&amp;@Îê~:!@ô_x0003_3´'@_x0001_Íä)T_x001A_&amp;@sÐ_x0011_Ý \!@&gt;¢Æ¥_x0006_ý"@Ê_x0008_ÂÃ:_x001C_#@h^_x000E__x0007_è_x0001_"@1Ül#%@¢ÄA6O(@Ç|ÜôÅ&amp;@íAöK_x001F_ @Ó íë£e"@_x0001_¿ìí#@¢âÛêÕÞ)@#°e_x0001_Ã% @ì_x000E_ü¸Ð$@_x0016_Aß{_x0004_'@_x0002__x0003_2_x001D_¢_x001A_®-@Ð©Xí(X#@Ö	ñ|wõ_x001F_@4EÁ æ_x000E_'@tul%&amp;(@/õ]]_x0001_Ê @_x001A_|çØm; @ÿ_x0007_~_x0017_ë	(@#T«£6$@2qb*J(@_x0003_6_x0010_8²{!@fv¿gì_x0006_(@8ï]ï®:&amp;@_x000D_9P»@o'@©Êt{,*@_x0003_ÒQ÷¿¯ @\_x0006_¡³­ '@ _x0019_p§ö @_x000E_ÜÇ=#@À'Ê¾&lt;¶"@¨ô´ã26"@ª.ªûõ"@_x000C_Ì_x0017_LÕ$@O_x001E__x0016_(@x«´FðÆ(@s*_x001A_"@ØEùnÞ)@J¾ñ_x0007_ÒÃ_x0018_@À®&amp;	 @A!ÃA$@L_x001E_ü ôø$@v{¦¹_x0004__x0005__x001D_B'@_x001A_ì@LÛ_x000C_(@â,1Êåí*@l_x0006_"·Ç&lt;#@/Ð4Õ @¬Jäü´¿&amp;@|é_x0007_2ÓÛ'@æ³µ¬ró)@?oºr2_x000E_,@nU¬â©r'@v¨UY'@Ø°:#G&amp;"@JlÎøÃ'@_x0012_­Ëõw#@Y_x0003_ÿ¶)@ã_x000C_Á}_x001B_ë"@ð£¤}_x0017_­"@Øð{²_x0016_N)@.8_x001F_µ%@ìno_x0017_qm$@°v~_x0002_&amp;)@_x0008_¥µ\F²(@óæ_x0006_fN~&amp;@Lç_x000E_ÈÕm%@P&lt;ÓàÁ&amp;@ _x0001_»1N_x0012_)@àÑõå(@_x0012_K_x000C_&gt;Ê_x001B_"@ÃV¶ æq$@TÌâJYn#@î°H²L³'@j¶ZYo%@_x0001__x0004__x0013_¦ýr¶&amp;@DðdB¥!@¾¦_x000C__x001F_­¡&amp;@_x0016_éçr"#@½ëp+@j²_x001B_^Æ%@D`Ë¤åì&amp;@+½_x0001_ÜÒ5_x001C_@Vu »ÔÝ%@ ÒÊ@«_x001E_@´6Ë_x0014_¤8#@}qÕình'@¶dmÆ_x001B_*@ØÐ0¿_x001C_@¢{û?F_x0003_$@Ñ¶_x0008_Ö_#@wê7Ê_x001C_!@²_x0004_Î_x000D_c(&amp;@_x0016_J¦_x0014_x1!@_x0018_!îñ´_x0006_&amp;@De´~^(@t«_x0010_\Ü"@	YB¶j|$@²ó4ç#!@(_x0014_/S©%@&gt;øà_x000D_c_x001E_@¥_x000C__x000B__x0007_Z'@æÝ_x000D_Å_x0002_D)@nuÔ}_x000C_&lt;'@ªRþ;%@ksÄÝG#@ò_x0002_ç_x0004__x0008_(É'@_x0018_Á5Ä\Í(@|j¢Kn&amp;@)N¥_x0007_!"@Èá&amp;¶+Z%@v_x0011_+Ã$@ª|Ñ_x0012_"@G³N´"@_x001C__x001A_0_x0007_)@¡ã_x0014_&gt;â'@zÝ×^_x001E_&gt;,@_x0002_o±'@dáÌdÙë%@Ó[òº¦%@Ä_x001E__x0013_k¢(@!öße%,@V_ºî_x0003_ @nA_s%@OlY÷r&amp;@_x001F_%± _x0005_à*@0å¶_x0006_&amp;û*@LÃÈ3,)@¢7Ûúç!@_x000D_JRåô_x0019_@\&lt;xÙkr(@ìª_x001C_{lÂ#@,¸\F @;_x001A_ÕV°{*@y«×áv#!@ºäì©_x0018_¯(@0Z[GÐÉ(@_x0001_nÈ#@_x0001__x0002_jiÜ¥Û)@_x000E__x0018_¶C¼è+@ù)rZüÎ'@_x0008_£S°È&amp;@æfÕÐFæ%@b_x000E_OF¡(@üDîyQ_x001B__x001E_@Ï©àRÖÜ_x001B_@hTôÈ5!@ã?Ê¯qZ#@Ð_¢_x001F_*@.æ[i~,@_x0014_i¹¥i$@ÎH³Mb(@·Q_x0003_ØÆ!@tb¡(m!@¶(©*÷'@±¥_x001E__x0006_`_x0004_+@õ®d_x0008_Î_x0008_-@ªÄX+Ë$@_x000B_Ô9f'@,_x0003_Ù¬oÙ*@_x0017_'g_x0007__x001D_@î B¤_x000F__x000F_!@©ïoÖð$@ü`MÍ)@*TÚ#$@_x0017_¬Æ9"@nXXýhn&amp;@åQuÛ#@ÞZÌÛ%@à_x0016__x001B_Ä_x0003__x0005__x000E_'$@:Ëy$1 @Â_x0002_â¬l&amp;@ØzJ¬¿!@¶±·­_x0004_)@U5ªÈÛ_x001F_@êP&amp;%V_x0015_)@Ï_x001F_´;Ã¢(@6¥°`Ë)@òíK++:(@Ðª Úçª(@è¡¼_x000B_9$@8þ_x000B_çd-@Ü;å_x0011__x001E_#@fP·â.Ö*@K{iÐa_x0013_%@|_x0001_ù¦n_x000D_&amp;@hÝ1(@`_x000C_1Õÿ'@ãÓS+½j#@bûå_x0010_"U#@®±K/_x0003_%@äAZ¤Ú#@¤ÚÈÚ_x0019_)@Ü§_x001A_5m_x001F_@¨w´á3%@_x001E_6Å?0#@ÞºÑ _x000F__x0003_(@ÒÄÓ^_x001D_(@!_x001B_b:S(@þ|8(] @Ê±Fï`U)@_x0003__x0004_ÙKî&lt;M¦"@0_x0015_y]ÓÝ_x001A_@_x0005_¸³2,@ l°$%@_x0003_2ê9Eu%@û±_x0004_ÏñN#@Æ',ë$_x000B_#@*Ô)ß1,'@Ã_x0012_Î+'@]_x000C_êÝ8ñ!@v20]S&amp;!@_x001C_ü4¤_x0002_K'@=_x0008__x0013_Örl'@lç¬ª°%@$»;_x0008__x001B_@!:ÉìXã!@.~ín*_x000B_&amp;@lÖ_x0004_ä§ @®Ä_x0001_z_x001F_@Ö_x001F__x0018_§	û#@:À¶¿«*@XÝÛ¨_x0003__x0006_#@6_x0003_Rî/'@Ý{Ádt'@´_x0005_E¡Q"@Ê:g­_x001C_@Ä_x0010_&amp;_x0010_&amp;@2Ý_x001E_YHZ'@Îù?d§ô!@t©vûrÄ(@Öxé¥u&amp;@-h_x0004_R_x0004__x0008_ã_x001C_&amp;@_x000E__x0005_õ_x0015__x0017_(@66¶_x0005_w @¢ôªïmf&amp;@y_x001A_^_x001E_U_x0002_&amp;@i_¹Í/*%@ÄÄ	)Q°$@ú#ûc_x0006_ @w[nû1&amp;@jÕ_x0015_+_x0001_#@_x001D_ëçOJ&amp;@(F+¾_x0008__x0007__x001E_@5Ö¸Î,@_x0001_ëbú=¡%@äµæû_x001D_(@ä6Ã|Ð$'@ê_x0019_ç]m @®_x0010__x0014__x001B_ @0yÔ(½Á*@&lt;­Ý_x0003_#@ÞæMÚ7$@Réç±;¤_x001F_@H!_x001F__x001C_,(@ëb*AÌá%@êÜåûéæ_x001F_@_x001A_XC¼U3'@Lïx}"@_x000E_Ö_x0010_Ýn_x000D_%@4/\ó6%@63e_x001D_G(@)Y¶Nl1_x001B_@ÕÊú1(@_x0002__x0006_ é)]*@®Hð&amp;ºÞ%@p¬/fæ*@FpÊló'@¶©üZB&amp;#@_x000E_T_x001D_[à )@ªQ_x0011_N_x000F_1%@*_x001F__x0015_C®+@F_x0004_wT=$@X¥_x0003_hµ¦)@ÙUZxpc'@_x0012_y4S¯&amp;@1@	«Ýº(@akB½3ø$@Ke_x000C_4Ø$@ØÈ#B_x0019_+(@ÌìÚå;_x001E_@&gt;¾,½d_x001C__x001B_@§£Päz_x0013_'@P¦2ôô%@^¬B	-_x001D_%@_x0008_ÞY_x0017_ð_x001D_@`ªÛ»_x001A_ö_x001C_@&gt;{_x0003_Ô7&amp;@iÌ,Ð£¶!@)WíÏ×Î"@SØ×#@yu¤_x0001_Í @_x0011_J_x0017__x0007__x0017_´%@²¯µà_x0017_"@_x001C__x0008_aM_x0005_"@Þ_x0005_×'_x0002__x0003_Á#@ÞbåjGa @_x001D__x000C_t_x0019_d(@B¤³ËØ @ëJÖ.hé_x001B_@_x0011_×£Æh)@üzL°"ü!@º_x000D_þÑ«~(@´]~Ø."@vi¡ !Á'@×¼úø_x0005_Ó"@"]µ6Ô"@ß,\ a$@+c_x0007_xòô&amp;@¯_x001E_nFÊ_x0015_$@iÀÎø(@³µó](@Ë¨Ðôv'@v.&gt;_x0001__x001F_@ÜpnYàî,@&amp;çM nò#@_x0005_»}{_x000B_)@h!_x000E_A(@ïVºÛ!@¬ë¤¡_x0015_%@¦ú_x001E_jN*#@E}_x0014_î'@Âerôâ\ @çº_x000D_RÜÓ$@/KÃ~b¾#@NvB1­%@KYí_x0016__x0014_!@_x0004_	ôYÝ/´$@N	 _x0005__x0006_ó_x001E_@5ÀÚ+_x000D_»%@_x0016_Xñ_x0017_ì'@~Æ_x001B_ÅÇè'@L_&amp;)@¦·«~uì"@­E~°@"@éÈ.Lä$@¢ç×±ê_x0016_#@¥_x001F_Ùp?§(@_x0006_Ä3ÎL,@Â_x0002_õf_x0006_%@[t'ê¬)@Àú%H'+)@ý{á!_x0007_*@Àz.{Ð+@ª´ü`Ûü&amp;@_x0010__x001E_¾jh_x0019_*@â+_x001D_p*@¡_x000D_&gt;cÆ_x0012_#@w&gt;9ë_x0003_&amp;@&lt;_x0011_À§Úä#@æ:V_x0017_Ç$@_x0008_y9_x0014_ÈA#@-­G¾+_x001A_@e'_x0010_Ä!@dß_x0001_Ü¼©%@uó¡Ë&amp;@Æäp&amp;@ðNn"&gt;U*@¡W_x0006_9_x0001__x0005_÷ý%@ÌY _x0003_ãæ,@_x0016__x0019_cþ&amp;@tgCU_#@$@Ih_x0004_Þ&amp;@äÚjÁ7'@_x000F_ ´Á"@ú"þZó(@E_x0011_¦x_x0001_²#@(Þ¶-@{Ûzq%@ÜÝdÓB+@a¤;êºe#@`äE¾"@`}Y©_x000D_)@­×¬G?Q&amp;@¬J_x001F_"ÇÐ#@Â'ÞM&amp;@ü_x0014__x0016_îX^$@Á_x0006_xZöf @é_x001C__x001B_y£Á$@_x0001_õ_x0013__x000E_"@(¸W6ï_x001E_@ùc_x0010_lE"@@}'öö_x000B_'@¶_x000B_NË_x001E_@¸Û;u_x0002_'@N1ÖÆt(@ä*¡QÀ¬$@_x0016_^»)¡$@Ø9Øÿ%@Vbë_x0003__x000C_*@_x0003__x0007__x001C_$_x001A_GÍ7(@|Q_x0015_Qd_x001A_'@ÆÇ _x0003_è @_x0007_²D*=)@j8_x000C_çâ+@A_x0005_&lt;ü$@@À_x0010_xkÃ*@_oM!²,@F0Aç\_x0016_*@à.,Æö&amp;@`_x0007_Ü$@t=_x000C_f$@_x0004_7T_x0002_dt"@Ê 4â]&amp;@ö¡+_x0019_þÒ(@*§ö_x000D_z_x0006_'@K0)Ç&amp;_x001C_&amp;@_x000C_ùRõÖþ*@Æ_x001D_ã Xe$@_x0001__x001D__x000E_D_x0013_`#@ Ù{=ª,@N_x000C_0ºp_x001E_@_x001F_ÀÓQ#@Ä³î÷&lt;%@2¶î'½$@8¶1Ùs'@Îéíìp$@¸ÖÕf_x000D_®&amp;@nå!¤ 9*@ÐÍãÔ)@ÇH	_x0005_%@ù)éZ_x0001__x0003_|_x001C__x001D_@+sw³w_x001D_@ºCzÈ_x0011_+@ÿ0[!¿t*@÷È_x001C_ñ+@~_x000D__x0016_¦pn(@ô}Rr¸(@¸À»¯_x0008_ä&amp;@T~_x000E__x0012_I_x0008_%@¢):Â9^'@âMËÈ&amp;é#@H°	t§&amp;@(,þ²DÛ%@_x0008_B{oÅÙ"@Ñ_x0002_Ûh@9'@Øcu	Ú&amp;@¬ÂG©æü)@ÇBþÈR%@_x0015_,%ì(@Â1åþâJ!@E_x0006__x0004_¢~%@F}Ð¶) %@*_+H}#@)ÛêuÐ»_x001F_@ðg_x0013_÷Ä×&amp;@JêA3¤'@6ëïÆZ&amp;@Ö8îñ¥_x001D_$@¦¨½l+~'@záêù_x001B_ (@úÂô_x0015_¾#,@Ô_x0006__x0004_úo!@_x0001__x0003_L¿Ðôó*@6~_x001E_öÁ$@¸zÀê_x001C_@6öQ{z¦$@èòD3ï"@ìírÂ%@OG_x0017_¤%@Ô³«¨_x000E_j&amp;@äpC ã3&amp;@*ÑtPÍx(@hþ@±f(@Òc¬¶´_x001F_@Ap_x0014_Ó¶_x0019_@ÜÖór&amp;@@ãnZ_x0014_J_x001E_@*_x000B_(Ñ_x001F_@¶£´5&amp;@_x0002__x0016_.&lt;ì$@plS­Fr @°×aÚ_x000B_É%@Pd_x0015_/ÕÚ'@ÑJ_x0002_¾3)@\:`ª»!@ Oª_x0007_õ$@pPî_x001D_ÏK$@Þ©_x000B_£öw$@´ÕÎuW%@½_x0018_G&amp;@ }Ó_x0004_ _x0001_)@tÈlc$²!@_x000C_Þwûp+@ã'°M_x0002__x0004_F_x0001_*@_x0013__x001E__x001C_ª!@:!_x0010_Ë&gt;'@_x0001_Z_x001C_]=_x001E_@M:]_x0017_é$@ÓÛ:/Ï,&amp;@ÞS¦:&lt;&amp;@ORÒ_x001B_ý#@ÔÍDM"@í¯8Ôc&amp;@;_x000E_Ð$ú%@­0æ¿#3*@vÔ¤"Ð)@r_x0005_ÈÔ4Þ"@¤éÕØe&amp;'@Üÿånz&gt;&amp;@N ]Æe%@¢_x000E_Æ:Áö(@_x0006_ãþÇá-%@`è-½Ì"&amp;@½³¢-y @Z_x0005_ó-öÃ$@_x0006_áGd,@Vb|¨_x001E_Þ_x001D_@_x0018_¯ÑÜÒÓ&amp;@`ëo&amp;aÕ&amp;@_x0002_Ú¨_x0003_K@_x001C_@nÀ°ê/d%@î,Nª*@Ò=µ_x0008_Û$@ÆÒjñhe'@(¬IÌ'@_x0002__x0003_àé¨XÀ_x0011_%@ayÛÁ)@Ó4N@ÅK_x001B_@ÜûÐ_x0003_i(@ø÷8_x000E_P%@ª=&gt;@n¿%@{Á1_x0001_jg!@Ò_x0018_A×k)@Zn`ÂÑ'@9¨&lt;Á#@_x0015_Oí_x0010_Y_x001D_@¹C_x0008_}Y^+@P'wÿÙt$@ð6K(N,@_x0018_ßé(ë_x001E_@_x000B_7._x0017_dy'@ô¹úMà!@µaKK)_x001E_@ê{uZa!@_x0016_·ö_x0008__x0005_%@yG_x000F_BõÎ#@x;=_x0019_6Ø%@_x0007_ª³åóþ_x001D_@±)	"_x001A_@_x0010_ME&gt;&gt;!@ ã¼_x0012_Ü!@_x000E_+Ðà*@_x000C_gÒÊ_x000C_$@Wt_x0008_AC_x0016_&amp;@_x0011_«©ïr)@m_x0006_{á}_x001A_%@¨×i _x0001__x0004__x0014_µ&amp;@KÃ,¸`'@_x0010_P_x0002_ë·%@ö4_x0015_À½_x001B_@,X_x0019_Ü_x0012_/#@|çZ´4"@Q±ÂV&amp;@cç._x0019_z#@[n_x0008_K7ö"@è(kÂ0B&amp;@gÂ?_x0012_Q$@Õ_x0004_³I#@íÅN+_x001E_- @ó_x000E_¿áa¢!@Ý_x001B_îã @¸ÖhN_x001E_@k.&amp;¿'@nrc8)@¾_x0003_ÎÍ_x0008_$@4	­ñ_x000C__x0019_@çæV°z,@¦úEôÈw&amp;@0ßªsV"@T_x0012_éë¥î$@Ôá°T$@o_¶þ._x001D_@_x001C_ÏaÕ#@_x000C_NIÔ'@ÿt¤E_x001F_@üü*_x0006_$@®Òïî_x0007__x0014_&amp;@æã?T&amp;@_x0001__x0002_ðÐºfy¨#@_x0014__x0003_å	¨$@_x0004__x0006_$_x001A__x0016_?)@Ö¹	áÔâ)@&lt;_x0001_b¤ÏM(@äö×_x001C_ @¸»}B×_x0013_"@6¸Úã.&amp;@&amp;9bÅÿ_x001E_@,kèaäÔ(@ô«[±(@	i¤»_S @¤fqìÀ#@ª_x000D_rº+á'@n*&lt;ßþ!*@pµq¨{¹%@Ô¡i**@_x000C__x0013_¤Ta¶ @'Ô´æ_x001F_ö'@¾¤ÿ_x0004_®'@äÁ@0_x000F_w @qÝÏÇS"@_x000C_EÌvYÓ%@%þÈéÝ&amp;@Þ_x0004_D#yY,@ h3%&amp;@fa_x0010__x0003_ò4'@Î1P"È³(@¹çÇØ \_x001A_@¦(E²aN_x001D_@u'qDê(@ì¹ðò_x0001__x0002__x0008_*+@\¤$z_x0014_G)@_x000E_²ÆbTe*@$û&gt;ÑC!@rC¥í~")@4dza_x000B_Ü(@¼7ë8R!@fþxç³%@_x0004_ÉpI¯!@J_x0014_¢iy"@æÇFæ_x000F_â(@_x0013_5~_x0002_ü¹&amp;@?KP[(@8=_x0015_n? @ï÷äT¯_x001B_@å`l_x001C_j1_x001F_@#·)Ç'@¸Øê	Ü$@_x001A_sÅìAÉ*@ªö_x0016_{:ã$@E E¼'_x0011_$@:L_x0015_o^_x0019_@_x000E__x001C__x000C_©&lt;p)@_x0016__x0004_}_x001F_Ã _x001A_@M_x0013_ñ£Î&amp;@_x0010_*8D_x0010_)@]¶)_x0005_D&amp;@xæh²º'@_x0019_KÿNï_x001C_@_x0014__x0016_-å®_x0019_@zÚp_x0005_%@Xr_x0002_$@_x0003__x0004_½_x0011_¼ÃRÒ%@_x0004_-ç9î:#@¯_x0002_hç¶*@ý)Î¹Ù_x001F_@j°}o_x0001_x*@£U±_x000B__x0007_·'@é_x001B__x0001_û_x0008__x001C_@¢NI&lt;U(@Þ©eÑ&amp;@Ý~è{o#@ÅD_x000C__%@&gt;É¢7;(@/¡ú©êì#@ÿ%ÄÚ« @Dãpý»ý$@(5öu'@_x0018_èªhñs!@©*_x000D_V*&amp;@\j2ç$@tvg²½$@à_x001F_¡²P)@&gt;_x000F_GÛ{_x0013_&amp;@_x001B_¹óÂÎ'@_x0011__x0004_åø{Õ%@F_x0014_$o÷#@Á©ßá/$@K\_x0002_å'@ºúâ`0_x0014_$@X_x0016_7Ìî!@\ºMÅt_x000F_ @*$z\¾*@_x0018__x001C_ì_x0003__x0006__x000B_Í_x000F_*@D;Qf$@ò=ã8£$@üv_x0004_l#@}ýè·Ë¼&amp;@Ô_x0002_Ù_x001F_©"@ê\_x0003__x0010_¹¬%@_x0018_iOÞ&amp;G*@Ðk/BOj%@¢«mn²#@zÞ)ö%@e_x001A_¦?__x001F_@Då '¹$@_x000E_¼(Ìc$$@k@ovKþ+@h_x0014_ón_x001B__x000F_+@íRIC©_x001D_@@ú):¸@%@{¥4$@Ûß%	_x0001_]"@0?ùE'%@ýÎú½m_x0006__x001A_@53A_x0006__x001E__x001A_@-Õñ	(@p­Ô_x001F_ùÈ_x001C_@LT¨_x001E_Ò)(@_x0005_0 N_x0007_"@è«_x001D__x0012_-î$@_x0008_ôùô;&amp;@0h_x001A_k}*@X2LVü)@vKtÑ=(@_x0008__x000B__x0016_r)Õ_x001D_)@Ëò·x¸_x001B__x001F_@îÞíæ%&amp;@JÃy_x000E_;J'@Ã$)_x0005_ð¾)@)_x0019_ê¥Q)@Pöv_x0003_±Â%@R¸%_x001A_@a_x0010_ªaæ$@³Bãå* @ÊêúU-R%@rI¡µù_x001F_@¾¹YcÇ³_x001F_@¯÷æ_x0008_°	 @G_x0003_Ü%)®"@_x0002_QXZTÜ"@BÚ¦9É%@NX°u	)@X³p_x0014__x0004_'@eJ_x0001__x001E_@´¼_x000F_^D(@dlÒUîú&amp;@&lt;íÁ¦q'@LS_x0002_Euå_x001F_@9º_x0001_N$@úúIø©'@_x0019_@_x0004_6â @_x000F_30îh)@_x0016_ÕRÏe£ @ _x0006__x0003__x0007_k³+@FÂÆu'@_x0002_Òñ_x0002__x0003_Ä_x0003_%@¦û±ñÍ'@@ä¯}ÜÄ!@&gt;R¯ã3_x001D_%@'ùU8!f)@ØÑ4Ø±)@_x0004_$G³(@SìÇx#@ÒÙD²&amp;@â(Gñ{+%@¯;_x0018_`$&amp;@HËà­ðâ%@¦aF2Lü&amp;@_x0018__x0017_+Óþ%@TTB_x001F_@ê#6½#@¥ñÃ_x001F_ñ#@¥T¨¸Ö!@Q²_x0007_h²'@S!])_x0004_U%@X+_X_x0005_,@mÁFdU$%@ ©,ºX*@Kï&gt;_x001C_ý$@¬\_x000B_ Å$@¹_x001E_©µPQ#@â_x0001_'_x0010_&amp;@È|Þ)@ø_x000C_Fdm_x0017_+@J½ñ±ð,@ ´7Ï%@MV[_x0007_ûß#@_x0002__x0004_©÷ù=&lt;x @ôW¥À©#@z	9YOÐ_x001C_@è5#S_x0003_º"@P_x0018_å®ô_x0005_*@ø_x0001_àõ_x0015_ø*@ôæ[L½Ò @@Z¶¶'&amp;@X¶_x001A__x0004_5_x0010_)@¯q¨BÂ*@üÚXïN'@{7_x000C__x0005_«J"@ Y/ºN°"@à*jØÈ%@vØ_x0013_¢â$@CÔú°Y @+ ì_x000B_±$@®__x001E_}"'@9_x0018_h"&amp;@ØAÆsò$@@c»6d#"@_x0011_¦¾é%@ü`hã#_x0017_#@§Ë_x0014_ÚÀ%@k_x0001_¼_x000B_-Æ!@"~n=_x0011__ @u_x0019__x0016__x001D_@_x000E_-_x0012_å)&amp;@_x000F_2~&gt;&amp;@ q	¬5%@ÓÐ~»%@uIx_x0003__x0008_*@uxÎ&gt;$@ÜM÷·û#@ ÐÃå¹ë_x001D_@o%GÂ ø @*hpåÔ%@_x0017_á	_x001A_1´_x001E_@_x0004_5«~Î(@lvÅI÷"@¾­%_x0006_»*@º_x0014_Wh½½'@Ý(	33Ä#@_x0016__x0011__x0011_¡#@éñéA_x001B_#@¼Ò_x001F_SuÔ*@F¨_x0005_ð§Þ_x0019_@QÄÔMÑ!@ÄÃ¬_x0002_¶Â+@¬áÕvh5$@ðe)oÀ(@²É{)æ!@Kbã´£)@H2nÓ_x0004_Y'@_x001C_@:úh_x0005_)@y]Z'@@ÉçSm$@Ó·#)@ÎI"_x0015_®Ñ&amp;@h&lt;_x001C_°Ù %@Ñ_x0001_Äút9"@_x0019_·×þ×_x001F_@$´g _x0007_[&amp;@_x0001__x0002_ ³ÔM*@_x0018_ÏT_x0010_ã!@}_x0019_k¥%ì%@_x000C_2ýúÛ¦_x001D_@Ö·oh_x0001_¸&amp;@_x001C__x0016_óÌ%@Ð·CªKÿ$@;ÄâT"@b[s=Ï%@n^]1ëY%@À4_x000B_|%@ø*_x0003_à_x0019_»#@í@è£kO#@z±þñ!@î_x000D_9´L&amp;@~°±|Ë'@çãX°q&amp;@g;ßÊ_x0010_½_x001E_@µ¢_x0003_scú$@=ï_x0005_Ê0S-@~_x0008_I@ý @_x0006_;l'/_x0001_(@c}¨®¾_x001F_@ïle¢×$@zcFùq&lt;%@Ç_x000B_m8z9,@_x0004_!_x0013_(*@äG»ýer"@¦ïÁJf¦%@sòö¿a&amp;@_x0014_8Nv_x0001_Ü!@_åòK_x0001__x0002_Z"@_x0017_v&amp;_x0019_y,@PÖNz°_x0013_!@Fú¼4m§'@?q!_x0007_k_x001C_@À÷6î$@@W_x0011_'@&lt;Ù¡Ö¼º$@/£Í è$@â_x0019_T! @Y9Ó)@¢õSÐ¶'@ÖÉ&amp;_x0001_Js"@3bxr)@¡N	ó_x001C_l!@j«_x0018_é'@_x0012_'çn)@_x001C_¼_x000E__x001D_¢:$@ØI_x0006_Ê°#@gUÅN`)@_x001E_9»L?s#@\ñt¢Y$@óGºûïE_x001A_@ê_x0008_Å7_x0019_Î#@$®ìYá§)@&lt;Å+A*@ë_x0002_Üû!@dðs7\K$@ÕS]r0+@q!é2t_x001A_@°_x0015_~ÈÒ=)@ÌB^a."@_x0002__x0004_)\_x0013_ì_x001F_Ì!@øSy¨ª)@¤&amp;AÐq(@ö¥D.#É,@à~Ýª @_x000E_ô´æ¦W#@2S_x001E_j(@ú[Gé$@ yÍX @Éié2*@~_x000E_!ñY @Ú·_x000C_ËT_x001F_&amp;@â°-®Ï @P]¤)ëä"@d÷_x0003_Ù @Þu¬í_x0019_@åM}VÚ`#@¨N_x0002_n @_x0008_|)""@ò¨¨Ïî)@_x0011_øÐýlB#@¸G_x0018_­_x0006_'@G¦iö2$@¤Èá_x000C__x001E_ë)@NOhG(_x0001_&amp;@QLÀ:0?'@Os_x0001_Ë3'%@h¢dëüÝ(@_x001C_Q×.-@$Q~)@"ouM	D&amp;@p¾¡_x0001__x0002_ZØ'@!y­Mé#@|&lt;Ì_x000F_¢'@Ò©Dáö_x001C_@¨ÏÂ_x0002_æ_x001B_@ýÐ?_x0012_Ú"@' ,A_x001F_@wl7¬¶)@_x0006_cPK)@xPBÕ_x000E_#@H&lt;Í«tö%@_x0014_ü&amp;î¸_x0002_&amp;@Ã$!\ºÑ%@ßì_x000C_w·$@¡jÎ2_x000E_V'@^¬¬z½¹ @Öx%G+@å@Ãk)A+@?·ÔÈ @0_x001B_Öh¯!_x001E_@AÔºä+(@uÀF^¬(@_x0018_+Ñ%@D_x0005_yù_x0004_!@åê*¬_x0008_Ô&amp;@_x0012_S_x0006__x0016_E&amp;@ô_x000E_KMÒ'@_x000E__x0017_°»c_x000C_"@_x0012_Ôãò'@Ò_x0007_Ü)+@äÀ_x001F_·\»)@*eÍä_x000B_Ã$@_x0002__x0003_8F^_x0004_hð&amp;@\-åù_x000C_(@oÁÿh²*@ìsÚt=¦*@êÆ½µîv!@]ìë.Ì)@l_x0005__x000C_¹&amp;#@r=ÿI6"@Æ§:q$@ëgPxÁS)@_x0015_þmWí%@RÎD_x000B__x0010_ú"@_x0017_[Ç÷Þ!-@ÿãN¯+@À,}õI#@Æ_x0006_m¤V,@Ü f£xR @_x000E_\fs#@(V©I+@Cì®QI !@'oáä7 _x001E_@ g½æ]%@Ç¦	¯EF*@ÈòYò?_x0001_#@Ô_x0015_t_x001A_ö;+@Èí±_x0007_Îî%@ZQ_x0019_tÅ{"@FGæ¿Ïä&amp;@ËÇá;I$@U"¦M+@_x0008__x0010_/cm*%@]nì_x0001__x0002_W(_x001F_@&gt;Y'Âñ_x0017_&amp;@ùÞ#á_x001C__x001D_@²p¡wõÁ)@hkõ_x0013_+@YñSt_x0018_"@	¸'@TûÙIØ%@ÞÌÿ§a$@`ZÚ&amp;õé&amp;@4_x0003_ÈìÛe$@:í?q6?%@¤lD&lt;y_x0014_&amp;@_x001F_:µÎ"@8Êº)Gç(@Àë®øù'@_x001C_cáÂ% @ÂGÎÕ46)@¼wÙÖî¹#@)_x0002_)­`'@_x0002_êÊáÉ¢_x001E_@Ú÷&lt;|l%@`Çß-&gt;*@_x001D_N_x000D_])@FK_x001F_&amp;@ô/_x001D__x001E_*@ö5Â_x001C_k%@ï!¥8»_x000C_!@0¶i§!@8°_x0015_y_x000E_'@"1oã#@Pî-Ñ#@_x0001__x0005__ääú_x001E_@W5Q_x0016_¿Ø_x001B_@_x001C_o_x0015_¶^$#@PÒÌYí"@l.ª#_x000C_\_x001E_@ï&amp;E_x0016_§#@¾C&gt;ë!@¶Qq_x0015__x0002_µ"@I_x0006_ÀÓ_x001F_ÿ&amp;@`ß¥Ê9_x001C_@_x0003_­[_x0016_|%@Öe[¸4$_x001B_@År0È(@¹#á¡à%@ÇvR¢4(@&lt;à\	¼è_x001B_@|mþ²µ8#@T BäÏ$@ãv_x0005_'Ü%@Ìæ|ÖÇs&amp;@ºt_x0008_¹ï/#@/²,$t&amp;@_x0004_?Ê[»ã"@®XLH*@¬dô*@VèÕ!B°'@Ì-ÏÎÎ_x001A_@ày_x001C_S,@Ñûo`G#@8Á²_x0002__x0010_!@z_x0002_â-:&amp;@û[ê_x0001__x0002_\%$@Ùí»¾R+@ÔÅI&lt;FQ$@_x001A_âkZ	B"@v];_x000D_&gt;ç'@ø³ ²_x001E_!@]©JÓh"@ *«èn"@TiW©$@¡_x0016_SAg @ßÛ0{"Ç'@¤å§ÊÜ)@¤G_x0013_Îb_x0010_&amp;@»Kê÷Í¸'@~_x0004_W_x0012__x001C_Ô(@¬_x001D_Ê_x0010_2'@Óo8#DÀ"@7¡^£_x0002_ü"@²ÎàÆÅQ"@«^c_x000C_Ä'"@æ´¤¢_x0006_&amp;@_x0004_å·¡ÄK_x001C_@O%r5÷!@fÀµ'Kr%@·	Í_x0014_]J_x001E_@`±´¡_x0010_Z,@¨ÑDuµ4!@Ú½&lt;Â_x0013_{'@7ª_x000C_y_x0001__x001B_@_x0001_à(&gt;"@ THìT#@E'O2&amp;@_x0001__x0002_Jöá_x0014_Ðà*@_x0018_!çav_x0003_%@T&amp;_x0003__x0012_,@È_$Å%@ËM·é_x0002_©%@ò£åQåè(@ÊJ9):#@â|k_x0010_Ç'@Ý·ªGè'@´VýÇdL%@£_x0018_½).t*@þyýÂ_x0014_)@^ËÔëB'@^¾_x001B_-¨ï!@Ç×_x001C_hq0 @J)»,b_(@V _x0007_Î_x001B_Ú&amp;@ÊÝ_x0012_YÙ%@_x0007_²_x001F_!@þ(Øfx_x001E_@]!Çr½ý!@;òpÝóA%@n_x0003_¿æ)@ÞCs"_x0008_!@Iî&lt;ÌQÿ#@¸×ÑÅ_x0017_A)@~^l@²(@öð5!@ððu_x000F_Æ)@ÞVYå$@ænßaºL"@ÉöO_x0019__x0001__x0002_®_x001C_@Ìß_x001B_(Ç&amp;@ÖÔè÷ì_x001F_@÷¨Î¹Û_x001D_@«ÀêW_x000D_&amp;@Ý±(jP&amp;@Þ·?òW&amp;@È¹^8_x0007_l&amp;@TfÃé¾*@¬|_x0015_íõ @¶&gt;¦$@è¯Y*|$@h=~!@Ñq»_x0013_`$@Ô´ÈËÙ}&amp;@äBHiu7&amp;@¸û½Å!@ÿ_x0007__x0010_Åm(@d7vü2_x001E_@.s÷_x0011_ @_x0011_N_x0007_U,@¡Ù1©æ @mÚIþ¦ @2'õ_x0010_{_x001F_@¯gÎ{&amp;@"çë($@e×Z_x0010__x0006_$@è~öÕe¢$@Þà/t0&amp;@Gv_x0011_"@j;1½_x001D_@Å$_x0001_ @_x0003__x0004_·ÅõÞð(@&lt;^_x001B_k|Ó$@LíÞ`R_x001C_$@w½|½®7)@zÑVe_x0004_$@SYè_x0018_\á'@Úñr£T$@¡öúì$@|cVh$@Ð&gt;ê³Ô%@Z_x000F_Õfw&amp;@}¬ù¸õË&amp;@ðV	_x0003_ø'@ìç _x001C_(@ü_x000E_G_x0002_öJ!@°q_x0013_ðÙ#@$âÚh1$@Â# _x000D_µ @*lhP_x0017__x001F_@¢Ù}îèi#@ÅÆÖ/©,@V_x0003_Þ0 ÿ*@±+Ôs_x001E_@ÙmmÈ_x0008_	%@Û_x0017_À_x0003_Î&amp;@ò.SçÜ)@sèÒ_x0001_÷ÿ'@¢6,oñd(@_x0007_}_x0019_cB&amp;@³®_x0011_Ä"@1sÙ¨_x001B_@HJk_x0011__x0002__x0005_5&amp;@C44Õ8%@_x0004_Æ§¾S_x001F_@qg±_x0001_®%@íT#Aå#@óð_x0011__x0003_n_x0019_@YåîlÆ'@r°{ëÐ*@Î»Ú1«ê#@´uü&gt;_x000C__x001F_@¦æbå'((@/yÖ4qû(@_x0008_0Æ|Ç #@VÑÎñæ_x001E_@®a	X&amp;_x0008_&amp;@&gt;º_x000E_¯ë'@è´&gt;_x0008_ö'@"_x0012_±Ü&amp;@V3åMN_x0002_)@â6_x0004_P_x001A_)@:¢è_x0008_ð_x001F_(@î§ÙÖ!@tî¯|(@&amp;¯CV)'@ô÷,üvõ%@äpk8t_x000B_$@¾$_x0005_&lt;{ @'v_x000C_TÎ!@\øÐ»/_x001D_@d_x001F_±³qß @ü&lt;äFÈ(@ìVs_x0003_Ä&amp;@_x0002__x0003_ü«åÚ.U*@ÞHàû`*@sÖ[Å&amp;$@æØ		V"@_x0014_Ù?_¸"@E*Ï%@_x0001_1rþù"@$.YÜ+@é$jþi_x0015_(@æ¸Øç*@æún7	"@D9KØåf*@Gó_x001C_ÝÍ'@EÔ(@ðJÀH_x001D_n#@oä¾¤_x001F_å$@Î_x0004__x0019__x0018_1(@ÎU$Í@E)@9ùé&amp;@ö´C¯»&amp;@¶_x0018_ã«Ï|#@ÑÈtR_x001F_N%@J_x0002_G¼2c"@x´NÉ_x001F_f%@(­´h®#@ÅªÇÖ"@#·Î3)@û¡¸Ê#@©NsIM*@³áw|¢G @®_x0005_Îjg(@¨}_x0001_N_x0005__x0007_87'@³/Í#@. 1³Â @Qµ"GÆ]#@iuú¼1)@0¼Þ®¦(@¸_x0001__x000B_»\ñ)@Þ½pee@_x001D_@_x001A_üÈh#@ þÁ¡J&amp;@bÿ'&lt;#@£Ù_x0004__x0012_jÞ*@èjú_x0019_e_x001F_@_Ì¨\1_x0015_#@ë_x0002_Þ:Æ%@LVê¥ @ìûFD=k,@¨"L_x0002_*@_x0008_ö{u¡*@/Q_x0016_iÓy%@_x0006__x001C_ïIÝ,&amp;@`@Md!N_x001E_@ £j$_x000F_[%@_x0018_¸?_x0003_pS!@F_x000E_çB÷|(@_x000E_¿æµ¢%@`³ëÄr¾!@ùðv#@&amp;¿p_áp#@VÔG&lt;-w$@jÙ_x001A_gmö#@ÐV¢_x0014__x0001_"@_x0001__x0002_ÙwÖäÙ)@q[Ëo#?"@.¤G4%4#@ £_x001C_¯x(@dµ|êïÖ&amp;@_x0016_é}Pw%@ZÜÿ×ÓË*@ÕJoj_x0015_ @ÖF¾}µb%@_x0017__x0001_VdÐ#@»n_x0013_õ_x0011_#@´_x0018__x0002__x001A_"%@¿Ñ_x000D_é¯(@ÖôEô_x0019_$@e×7cD,@ä á²Ñª_x001F_@_x0013__x000C_à7,,@¹ú×ÛÊ_x001F_@½½(_x0006_ë,@ì ü3t%@Q5k_x001B_©°(@_x0016_fGè&amp;@à¸YdÔ'@à²Î¤r_x001C_@ò;já«_x0011_$@ÁvEµ&amp;@4qÖø(@3Ã¼L®*@_x000E_-Öûã'@3 ºQ}é+@5]¨_x000D_q!@*_x0013_ûM_x0004__x0005_lH&amp;@\SÃÜÝ6!@¿_x0018_@_x0016_Bx)@¸ò¼Ê³®$@ª[`!"@Ü§_x000C_-¼i$@¨_x0001_j·ºÛ#@D¦BÂÇ#@&lt;)SÆD"@QítÉ_x0013_±%@_x0013_bÆp&gt;ë*@ªXwçA @_x001D_Qê/%@Ô¼@ÐB!@@ËÙN®'@Ï¢_x001A_ª~%@j_x0016_WÑ)@Ôuk_x001D__x000C_)@ÎãÉA`"@t"	¦_x0017_%@|ºÀU&amp;@ây~q%@_x001B_MüZVd*@"P¾${ó#@FÒAÆ}p+@éH_x0002_;e!@Qæ~@$@Z_x001E_l_x0003_n%@_x0008_Ã`Æ­&amp;@ovª_x0018_ï'@_x001A_Isµ_x0014_&amp;@WMPbbv"@_x0001__x0006_ø_x0013__x001A_ê_x0017_ú_x001D_@	_x0017_V× @_x0001_¤_x0007_aì @áÆÅHV!@ðÍ_x0005_?~'@gù]~`%@F®ãàQP!@GxÊ[A(@_x0004_ähúÔ_x001A_@_x0003_R_x000C_i;³$@Ô*`7;K%@_x000F_M&gt;5Ä_x0004_(@l|}_x001A_]'@0â_x000B_íva+@jµÄ|¢]+@9â¼¡o)@]_x0006_ª_x0010_ÂÆ_x0018_@©T¦î,)@ïN_x0005_Wµe&amp;@Ä-qv_x0002_%@Ë!-Õ&amp;@éô¨P;_x001F_@aG_x0004_ë1!@\2År:))@²}9÷º3"@.p|Í_x001D_@_x0001_ù@oÚÁ'@ÊÓ_x001C_îç_x0018_@]½R+!@Ê_x0012_(K+Ø&amp;@djd#À'@A_x0019_7!_x0003__x0004_ÜW_x001C_@´ª*Ðlµ(@ô¥ÎnE_x001C_@§aþ @Æ3¼â_&amp;@dôsÌ_x0018_6*@î_x0011_Ùo}W(@ÊGngx[#@¡Òà²#@ø_x0006_ø°`%@&gt;9_x0011_ñý² @d_x001A_ú)@Ç¹³_x0001__!@¤_x0013_±¹N4 @ñÞÊùò_x000F_,@ò_x0004_æ#@ª_x0014_Nt%_x0016_"@ga_x000B_Å; @@åß_x0014_¸*@º_x0018_ðÓÀ(@!	Ä}_x000B_#@#zÀ¹Îu_x001D_@É\Z_x0016_µN_x001B_@´XÌ_x0008_RG!@®¾À_x0016__x0013_ @NÁ_x0001_ke_x001A_!@jî3ZZ²%@_x001A_´í_x001F_Y_x001D_&amp;@M\.åµw*@\½_x0019_"PH%@_x0008_|_x0010_#l(@4_x0004__x0002_,á_x000B_'@_x0003__x0004_ErpL(@·ªÑaeE#@¨;Ç"@_x0018_ÈuTèÕ$@P% _x001F_$@º¨°¶_x0001_'@­È	f=#@ð+¯$f%@¤ÒwÌ"@_x001F_JÓ|!$@`ØTD_x001B_*@8ÿµó$@ÉÒS=_x000F_%@8÷±4T_x0011_+@¬9_x0007_óñ_x001E_'@h0Ã_x0007_$@®qÃ/J)@\.È[Kì+@_x000B_ñ3 Ä$@ñ_x0019_NÂÞ¡$@9½§ÿ~¬)@øZóÑ6!!@ã*^_x0007__x001E_#@_x0010_ªÏÛ_x000E__x0011_*@¢ûú¶z_x0007__x001C_@[«þË_x001E_@æåÄ¥"@_x0002_¢®Êz)@®Çâ¤~'@µjOK² +@3p_x0008_%(@ié×-_x0005_	ïy&amp;@j_x001F_çD·%@xºwj@-*@gO|_x0002_¾_x0007_$@àhÆEí#@%¿/_x0010_%@R+øeÞ!@À5µ_x0004_Þó&amp;@ØQ_x000B_µ_x000B_W%@A.Ú_x0012__x000C_ó%@{_x0012_C¶'@ÿÀÏ¯aU!@êÿÿ_x000B_CÍ$@D_x0011_K¤&amp;@i/À_x001A_"@,TC&amp;=Â&amp;@¦\üL_x0010__x0003_$@¯jÇd_x001B_%@ËdX_x000F_4_x0019_'@âFÐìo'@I_x0006_L_x001F_@e|¾u'@¿_x001F__x0014_-=¼(@àÜéÖ$È&amp;@*?Ý ­_x0006_%@_x001F__x0008__x0010_uX$@ôÃlÉ¡(@¥ÁK@Ù_x001F_@2&lt;)f*+@_x0004_·Uzi+@Âð_x0001__x0011_c.$@v_x0007_aØiÞ"@</t>
  </si>
  <si>
    <t>fe8372fc6f0c3466e5233b66f2788516_x0001__x0003_S¹Þl¥ß$@Ú_x000B_6_x0016_Hö$@QruÄQ$@6J)ú%@l_x0012_Ë§C$@¶ósµ"@`¹_x001D_	5'!@~X ^~$@._x000C__x000D_1_x0018_s @_x0019_³²¢#@xù;?ý+@ynÈ9&gt;&amp;@_x001E_çDEÆ_x0015_'@´LÅ!@xäK¹È~#@ÖqBMøg'@_x0001_Y©©_x0001_ @ N±nªG(@Hk_x000B_#I*"@#V*_x0013_$@ÑNOáOò'@°®0_x001B_ @_x0018_}4T·%@¬"_x0002_:N8,@_x0018_ZJXqu(@¤;(@Ó¬_x0018_Ê_x0017__x001A_(@¾Ä)5{_x000F_$@ËÔ1³_x0005_+@â_x0004_Îz+Ï&amp;@,o}_x001C_,@3­Ç*_x0001__x0004_'@ÞÒcjÝ0%@£iÒô"@HdËû±G'@Òð?¢(@_x0003_Éx_x001C_&amp;@úú;DØ+@	7u@Â_x0006_(@éÑ «ã)@Y_x0002_T=3%@-&gt;tª&lt;%@úv¢"@mÝë:	%@ºíÙ_x000C_{¾&amp;@ðö_x0017_Ëg&amp;@¸Ù\j&amp;@¤1·;Ý'@Ö=í_x000F_½"@ZÀ]´âu'@à)®Ê*û#@ÅÞZhyË"@æ_x0003_"¿éµ%@trã9Ò)@ô_x0007_â÷u+@;_x0001_M&lt;Á_x001D_@Òu_x0008_óyÇ"@§®_x000E_t$@ú×r}_x0007_*#@/º@º%@l¿_x0006_Á_x0011_&amp;@ßmHA8ä(@óì½æÀ*@_x0001__x0002_¶´`_x001C_t%)@V=T»ð @¢ÈêÚº´$@,K5ÿê"@úò¥¼_x001C_$@MjHl"*@¾îsÞµ,@ sÕ¡!@¯î¶¯C_x001E_@lajñ"@±v_x0018_#Ó#@¾wòÑ_x000F_-@z«N_x0015__x000F_Ð(@¾;a¹½$@µ6(@b@NFn&amp;@¬½Ö&lt;Y&amp;@ëòØ¼«!@ÿÏ¯Ô¸!@2®iÙ_x0004_Ö#@W_x000D_+$@êÖy"@6ÏFºÁ#@ò_x001C_HV5_x001B_@ª UDj_x001D_@~_x0004_¸Ñ='@FW=¼Ü&amp;@ÙÆ°kµ#@õ_Éw_x0014_µ!@27NÍp&gt;!@ ó¯ð_x0018_¯!@,ÖH_x000D__x0003__x0008_Rj!@L_x001A_ïD	"@&amp;ë_¿@J @u`È «$@ö¹_x0015_²_x0004_r$@­_x0010__x001E__x0013_&lt;ü+@Ã;D&gt;_x001C__x0012__x001E_@³'DÎd"@ÐPÔ_x0018_Î+@$_x0010_	_x0002_§]'@2îöj²ø%@õÈÞz©"@"_x0007_¢ÿDR'@´_x000D_0b#%'@P·~¨[l*@E3r¤x!@,û^s-@Êöº­S(@Ø	;/%@_x0012_ª_x0014_Ý_x001D_í&amp;@:_x0007__x000B_Ø¿_x0014_*@õ¬$_x0010__x0013_%@FXñÚ_x0006_b&amp;@÷ÅëE0'@ªìd%@À×¶ i @9_x0001__x0012__x001C_:ñ&amp;@_x0005_]0ú/Ç$@ÜÒ_x0013_Ù,@ö1Y_x0014_%@Ñ¬_x0019__x0010_ú¹&amp;@_x0005_îëUÏ$@_x0001__x0002_Áæ³kVh#@&amp;j#¥a!@ðÖâÙG¤#@¾S_x001C_Q&amp;@!b.&amp;@_x0013__x0002_÷û9Ø(@fô_x0008__x000B_g%@½»àC(@Â~_x0006_¤^&amp;@_x0004_é¿þ_x0006_#@_x0001_°iî:(@V¹ÒE*ä_x001E_@ÊÖ9ç.ß&amp;@»_x0001_í?_x000E_+@¤_x001E_í$@ C=._x001B_¤%@À&amp;èôl_x0017_$@@Å)À#@V]Ýå%@îbÑk2#@F__x0015_Wm*&amp;@jé¢ýøí(@¶1³þ_x001D_@ËT|ø_x0002_*@{_x0019_q´,_x001D_'@ukì±Æ @Mµ½^¬%@ÉYO'_x0006_f_x001F_@Ï¡Ï_x001A_¼+@BÞsÃpE%@§0NX$#@OU/õ_x0001__x0003_¦b#@¯AbR_x0015__x001C_@_x000E_£_x001F_1	_x001A_&amp;@V.¼WÕ:'@Ò¥ùu?Z(@Y_x0008_5¶l'@¤¾îÆK(@ÒúP Õø&amp;@©¦egþ+@ÏÜH¤¶_x001B_@Þ¿¿À$@â¿_x0016_Épâ%@#º­dX)@~c÷À[!@¹H¨ª&amp;@-z_x0014_!Û'@¾ÛIX¤4'@þC?_x000F_é_x0018_*@ ðë¥¬ê$@`MpmOÝ(@0±d_x000C_ï&amp;@¾+n©rF$@_x0010_pJÕL'@¨RÝ_x0002_'@&lt;´É+'@Î_x0018__x0008_Iü](@,¨ë"@_x0013_Øhiòf'@_x0006_!Ñ®''@Æ_x0007_üDz_x0016_%@Ä_x0019_	X£_x0017_)@3×N85£&amp;@_x0003__x0007_t&lt;e7u[$@÷E)È^y#@D__x001B_vJÑ"@JòÁ¶¶E'@F_x001B_÷Ã_x0006_¦'@-_x0001_iòp¯&amp;@FöZÁ_x001A__x0005_&amp;@¦_x0002_CÂ¢á&amp;@Î¿t))@d¹hí %@Û#º!@k_x001C_ÇpÜ_x0011_"@h±áP(@FOWÚZ_x001D_*@{_x0002__x0010__x0019_Ê_x0011_'@Ü" _x000C_ÿq_x001B_@TXyÙ'£+@ u-D~ô(@q(úóÃ-@_x0019_tV_x000F_(@àï¼Ý_x0005_#@þ0Áq9_x0018_(@Â_x0016_1H&lt;b'@_x0017_ÀÃKF§&amp;@.äÎ_x0004_²Ê(@8µ9Ä(@Ç!ìpïõ)@ÖÇ'¸ª¾%@ò*Æ_x001C_O_x0007_'@Þðysù}+@¸DÈLÇÉ$@7e_x0010_&lt;_x0001_	R9$@_x0005_J×$+@n¡8$«m)@ù_x0010_s&gt;7M_x001D_@Æ£rÁ_x0016_'@nÄÒó_x0013_-@&gt;^c7Û$@$ô8u_x0010_(@ÛÿL&lt;y·(@V¦dDØþ%@_x000B_È_x001D_Òð_x001C_@°xàX3Ý$@lO_x000F__x0004_ìz&amp;@p"4"@	_x0018_yÃ%$@	.Á_x001A_xÄ'@»ø¥_x0008_í,@Z¼ö1&amp;_x001A_%@AÝ àb&gt;+@_x0002__x001E_¡h±@&amp;@BùÎ4ªk%@ËPý½gp)@_x000F_1Y',_x0003_,@î!XÑÜc_x001E_@ðyÁµ _x0001_$@q¶h%@^_x0007_¸ÒÅ&gt;'@­_x0015_AU_x0006_q_x001C_@_x0016_b)_x0006_A$@_x001A_ùöô&amp;@_x0012_ñ÷Q%@rM._x0006_Bl$@_x0007__x000B__x0002_»©_x0015_&amp;@¡¶þz_x0016_H'@_x000F__x0007_²Vî#@Î_x0010_3e6Í"@fÿ_x0004_cu^(@¬_x0019_ÍÎ#@"gq2 _x000C_(@¬¦j%X¾*@T_x0011_k°hÉ @\¿ÚÅã&amp;@à)Îs_#!@(*Ðñ_x0011_¢!@CÑ§@+Ê_x001A_@ÜJ}_x0005_§I$@¬ûò¤_x0011_'@¬eV0_x0004__x0002_-@ÂíÊ_x000D__x0005_p(@ò(qM}7,@Ã_x0013__x0001__x0015_Ù$@¤`üÊø_x0005_#@(i@Ây_x0008_+@T_x0019_Õ©Ã&amp;@®\_x001B_bÇ*(@$²Ôÿ!Ô$@jÈ_x0006_Mí#@5_x0004_@Z_x0003_`+@£é:´á#@_x000F_B_x0016_Û¥Û&amp;@_x001D_ñúm_x000B_$@hõÿ1Äð)@ s+})@	^÷ó_x0001__x0004_é5)@_x0002_g7mQ"@ÎÏ7;ô³&amp;@¦i¨¤W%@n¦ây_x000C_'@Ì_x000F_ëîd_x0005_$@JÚÄªl_x000B_*@Ü]Ï_x0002_(@pÏ_x0006_÷!@ÃíÕ_x001C_)*@öW&lt;6¸$@WË_x0018_§­(@yµoO;'@Ë	ß°)@tcå­¤#@²A_x001F_ØL¥$@P__x0011_6K¦_x001E_@h_x0005_K¸u	"@´¤_x001F_]GP(@`\Ñ÷Ú*@e_x001E_~¦*@ÀüÚT_x0016_F!@Ðñmuù!@ûh£OÅ)@¾ö_x0005_NuÓ @8_x0008_¨* (@Îþ¬_x000D_¢_x0019_&amp;@øGÅ3O_x0003_%@à_x0010_±ÇÚ!@_x0001_lUd62(@q9Aze&amp;@ ãKaÒ_x0018_)@_x0004__x0005_`_x000D_Ï)°. @©ô_x0012_Ä+@BÁ×ï£¾ @¯xã*®&amp;@_x0006_áVÞØV)@É6.¤_x0014_'@_x000B__x0008_³â·_x001F_#@_x001A__x0006__x001C_Î¯&amp;@_x0014_ÛÄ_x0001_¨h$@íLX,_x000F_"@ë!_x0018_WÁ7!@lH,=;_x001E_@|{Dä´$@_x0002_	Aè7ù_x0019_@wÍÏ_x001D__x0015__x001F_@ZI_x0003_+!@7kEøÑµ%@1Bÿ_x0013_,@/_x0004__x0004_«#+@ÀM½Mß @"'ÿ@%@å_x0012_»I+@&amp;·âgê$@íêÝõ_x0003_ñ!@q_U^qA'@ì2)P³Ù#@ÎêñÓÞ_x0012_%@_x0008_¿Óðd#@½4fD¶(@Ñ}K¦Þ,@x&amp;{_x001A_ö&amp;@Æ5Ì_x001C__x0001__x0002_ú_x0016_'@_x0006__x0016_c46Ñ*@_x0011_úÖçÆ'@0ãLÄ;%@D¦p§(@_x001A_þOT@!@_x000C_W5;õ3'@_x0015_ÀÙ0h%@¦¥èÁØ+@Y* Ïë"@àÏ±rð$@¹ÞX+O*@&amp;}õJ#@_x0014_û½_x001D_UG$@_x001A_ëx_x001D_ü_x0008__x0019_@RZ=ùO¼(@Ú_H_x001E_ã_x001E_@¬\vAå @ó;ê  *@&lt;_x0017_Xï§$@À_x0007_ÂK-{$@â÷_x0004_óc¹"@Õ§Ecs*@ÏÈ£sV_x001F__x001E_@²eá+@_x0011__x001B_d¿í+@~ëë·#_x0019_"@je_x001F__x0013_*K'@5_x0016_©sîÿ!@½_x0014_ïR·k)@_x0016_Ç7i_x001F_Ü#@äë8(@_x0001__x0003_ø_x0015_´	_x0015_I&amp;@½_x001A_KÆJ_x001E_@¤ß+ÃQÊ'@ðlk³_x0001_ï'@_x0001_¢TZ_x000C_%'@ú¯?_x0006_·t,@z_x0015_¨d ò @dmWF_x0008_æ!@_x0017_ù Ã9_x001A_-@7)ºõÏ"@ñí52w(@¶#MGbh(@_x0014_dÓ`=_x001F_@Ú¤_x000D_:ò_x0012_)@ZáÓ_x0004_|!@lo_x0003_)%£&amp;@·53â&gt;(@©,_x0012_§2.%@_x0014__x001D_C´I(@¦a_x0005__x001F_ß!@_x0016_\Óå_x0004_ª'@¾µ_x000D_ú'@çYHåt_x000F_'@ÄM_x001A__x0010_¦Þ_x001B_@ûx¾_x000C__x0008_é"@ôå"6£_x001B_&amp;@/_x001A_ Ãv$@`x¶CSü*@È5&amp;ZÁY'@_x0002_ß²Ë»¿&amp;@öÌ?Qàý*@oVw±_x0001__x0002_7º%@½¡þ="@$ÇÚiÛG*@HØò	)@TZ´Á_x000D_'@×k_x0014__x001E__x0001_â$@}¦Âúñ{'@nC­ï¥#@Ø¥LCz!#@Déµ=Ï_x0017_(@ÇYH}_x0018_+@°rYò"Ò&amp;@7 ÍÔ'@_x000E_pÐ_x001F_íß*@ê¦ò_x0014_r'@c,ãS?_x0011_#@.- "-#@X_x000D_ª_x0015__x0018__x0019_$@_x001C_õ^vr(@¿û_x0016_²Þd(@âÝ_x0016_Þ&amp;_x001C_@ÿ&lt;hò:"$@&lt;Ý_x001B__x000B__x001D_@õFõ_x0007_aN+@ún_x0006_ñÑÃ#@_x001C_º2:Ø'@ÌÍ4*_x000E_*@G¾i¹_x0001_D"@qäk~&amp;@¼ivÃ_x001A_@®Íóru(@ôÎvB @_x0001__x0002_{ì@_x0016_$@ðÀ_x0011_*Î_x0015_ @øþÛßMÊ_x0018_@¨=t¡ Ä_x001F_@pÉ¨"@Ô_x0010_.lü­$@|Î}_x0012_$Ø!@eÔÄe&amp;#@G//à4\'@j/v¸!@ÊäPI·S&amp;@_x000E_A_x0010_öÌ#@hv¯K_x001E__x000F_ @_x0012_ìøÁ)Ú$@¶&lt;FCw(@20¢9¦_x0013_#@:áã&gt;_x001D_@]å«&lt;!@_x000C_d(jÜ4%@ºp_x0010__x0011_öy"@gÝbA³t"@X_x0007__x0016_¥_x0002_Ç @µ`ãÃJü"@1ßmå&amp;)@t5VWÚ'(@ýTU³&amp;@_x0001_Ú-\ý%@%ÓTþ+Ü(@é¬£CÕ_x0007_*@E_x0002_~)ä"@_x0018_ÿ45&amp;@Ùy_x0003__x0005_]a#@lÁ©_x0014_¿Ì"@ôüòXö»$@ÌN_x0016_1'@H_x0008_ãbç'@âx]O_x0001_%@c³ÿç'@_x001D_¢0ÂÈc%@È!râÃº,@ºßIJ+3$@ÍàíOû%@{¼µ""@M5y¹¢z&amp;@f_x0004_L)ë&amp;@L-ÿk+@"iýëÄë @	N&lt;íô-"@ú1R¶&amp;@_x001E_â-_Æ*@È_x0015_AAU_x001C_@_x0011_ië{n"@D_x0017_ÆÖ(@f(r-@P_x0002_+qd'@\:vt_x001F_+@_x001A_õ_x0006_íì!@ãDüð_x001B_@æ	ûajú(@"¿9ëô @_x0003_0þLë&amp;@_x0008_ÿeèô,@=¸;¿¸ @_x0001__x0004_üÆßÃô{#@çÝ'©©J @_x001D_hå²!@ðû_x000E_q#@ÛÀ_x001A__x000B_+@ME¼J)_x001A_!@0A1uUª#@áj£zæ"@ÿw_x000B_,@g«yF @_x001B_à!_x0002_f_x0013_*@³]ÏPþj#@ps{¯1!@_x000E_}þô_x001E_@÷³NBfD&amp;@},_åÖh"@ªêe_x001E_&amp;@H_x0006_sÔ)@3_x001D__x0017_Ez @ø|+nÆ)@ô4_x001D__x000D_%@þ6ÉY+ @Ó{b¤!I!@Nvê\_x0003_£)@ð«&lt;è_x0013_&amp;@u@_x001E_'@_x001C_Teý×)@_x000F_1Ù'@MUÎp+@8_x000D_n¶¬¸_x001B_@_x0014_ÀÉ\5*@@¸ÍÞ_x0003__x0005_¸D'@%_x0010_G%@D±Vi_x0004_Ñ%@@ìÜN(@#wBÑ @@E @ñw¥¶_x001F_@Zå_x0012_ïâ#@_x0001_ïDê$X!@6ª_x000F__x000D__x0002_#@ÀX4÷Õ,@)nIc%@éI	«f9&amp;@Æ-Çðî_x001F_@Îä¡¹Áä&amp;@_x0016_Nñú"@dçàdÌ*@¤pmlRU-@dmíÑ_x000C_%@E¹î¿ü#@_x0007_ÉWÄÙc&amp;@©_x0005_k;_x0016_H"@R\-_x0001_¾³#@3 t$_x0017__x000E_&amp;@V®lªX%@î·Ö¬m(@5s _x000D_W_x001E_@ú|í_x0005_á_x0003_"@t'ÚÞÔ_x0019_#@¶\0b&amp;@ÌÀ_x0005_Ì!Ó)@w_x0010_`0iÈ&amp;@_x0004__x0005_$wlzj_x001A_@_x0018_Î_x0006_î.$@%Í_x001E_ÖØ*@6vý_x0002_)@Dªb_x0008_÷]-@»ø®áD%@ô_x0007__x001A_Ò!@ý_x000F_¸Ú:(@¸Rb$@_x000E_°ÄÄ$@_x0003_ÌSn_x001F__x0019_%@î¼O~ß&amp;@è_x001F_r8A#&amp;@0ÇðþIÀ-@Ê_x0001_WÇ_x001C_@r»Vo*@I³LÞ&amp;[(@ä{çÃ'$@¬ÆÆÂ:Ò"@&gt;+_x001F_'Ñ_x0006_'@tè[_x000C_qZ%@_x0010_¯I_x0015_h"@³_x000D__x0013_}Æ#@_x0017_o§$@Xe·²â+@*¥·0ì^&amp;@_x0004_BÒ:'@«ë_x001C_@_x000E__x0007_§eÿ!,@"ÀJxÖÖ_x001A_@_x001A_×[5])@5â&lt;_x0004__x0007_GÓ#@l_x0008_y§È¥&amp;@Î¾áÃr$@¡_x0001_KÖ_x001D_(@_x0011_^_x0002_t'@_x001A_)*J+"@Ãá_x0006_Ë´$*@¤×ø/#@K¯_x000E_«þ)@49_x0003_ ¥%@`0Ð¸Åë(@_x0008__x0012__x000E_ãÅ)@Al^ ¯'@º_x0012_éhE @ô¨_x0006_¡)#@ÅLÆ¶&gt;_x001C_@JEª,ó_x0007_+@rGQ_x0018_"_x0016_$@,~­6_x0019_@æNÌ_x0001_'ý$@ÒSó_x0012__x0010_(@_x0005_Íz_x0001_¤¡&amp;@H³d@Ê_x0012_+@^_x0016_²%Þ"@H,_g«« @_x0018_üL-%@Ó_x001C_-ç³)@fÊz®_x000C__x000C_"@Ý&lt;N_x000B_hÜ"@Òw­_x0006_B$@­à«_x0014_ÿ'@¿_x0004_}[&amp;@_x0003__x0004_dd|?#s!@à[_x0003_ç&amp;@_x000C_¯4tw*@ûb¿,_x000C_#@xD=!Vø @ª½ÂÌ|(@F"ØQpù&amp;@àÿÅ51_x0001_&amp;@Z?{ôqØ"@õ_x0001_&gt;_x001A_ÎÞ_x001F_@_x0015_¶pÁ"@É{_x0001__x0015__x001E_@&lt;Ñ£¸Ä'@£]×Ì_x0003_#@Ñ_Â'@Ò©F_x001A_¾M$@ÅÀ%#@ô,ä¨Íõ#@àcïp_x0017__x0012_$@3_x0011_\Î¾"@"n!Ib¾$@e÷¨_x0002_^¡'@:8ÜµRõ'@_x0014_gñ$Èò#@Â¯ð7Fë'@Þxé¸×¤"@Ø_x000D__x000E_`Ì(@ùª°Èw#@Ò9&amp;lï%@î|Èâ,_x001D_!@2_ÀÍ%@Ê4û¥_x0002__x0006_R;-@ÌGü&amp;fY#@^§b_x0004_·!@î¶_x000F_æ_x001B_ü_x001C_@ù»_x0011__ÎÝ_x0019_@Èò¦xáÑ$@#È_x0006_(U,@Pï¾_x0001_¯+@4jØXâj @9¥9_x000D_|â!@_x0015_¯y.Hr%@®æ¶x_x0012_`%@«PR_x000E_5*@O1»æ @6Æúí« @$ç_x0006_:1Ö%@êE¤tÈ7&amp;@ÆlùT'@_x001E_+fÆññ&amp;@¾¸»Õ° @_x000E_{M¤_x000F_µ+@¥¶_x000D_\2#@_x0003_×¥ª_x001E_@|îbA°$@&gt;ÛzêÖÜ$@2_x0005_ÁÇ#@;ùÜÎ\¥_x001F_@Êýò_x0004_i¥+@y=9ôkã'@Ý;_x0005__x0014_û&amp;@Ü?î5_x001A__x001F_"@vXÂ¤^_x001F_)@_x0004__x0006_'²«O_x001B__x000B_'@ÿ_x000E_båUU)@·²¯×_x001F_&amp;@á_x0008__x0004_²+@xx¦ g÷%@@VG#@Iµ|2_x0002_Ä$@Zg[ì^Î&amp;@ð?è©2z#@_x000E_ýÏ_x0011_a_x0003_'@®éóå8=&amp;@Dß_x0018_ãó*@æüV ¹]#@ðo±V\m&amp;@éîþe_x0003_Á&amp;@_x0006_Ý_x0019_¦U_x000B_!@8_x0007_*|`^$@	_x0015_þ_x0001_Q#%@ùþëHì«"@~_x000F__x0003_(_x001F_»&amp;@~:GiÈ_x0002_(@_x000B_´_x0005__x0004_Û%@_x0010_4ø_x0012_:§&amp;@l_x001D__x0014_ü_x001D_2"@7+_x0017__x0001_ðX$@=N±w_x0019_°%@.SÀ_x001E_A'&amp;@X¦_x0002_&lt;ý_x001D_@_x0014_KJèÈ¨%@ôÇ&lt;û  @_x001A_6{Ø_x0019_b"@d&amp;_x0002__x0004_l:)@ìKÒû[}_x0019_@¬(Ó4'@h+/6_x0016_^*@Ág_x001D_ë_x0003_Z @ÂP_x0018_;m!@öÃ^ìô$@ÚuUr(-$@xÛ£IÌh,@£_x001E__x0001_}?w$@×ñÀöS_x001F_@_x000C__x0008_íZ&amp;@@Ñ_x000C_ªO'@M|_x0016_½ü+@äRúË %@i_x0008__x0019_&lt;e$@a_x0014_ük£$@53ü_x000D_¾*@óS©_x001C_(9"@îÞT3]'@¼¯¦E&amp;@Ìíboª&lt;%@òùßÑF,@Q_x0018_ß6"u#@÷ö_x0003__x0012_&amp;@-Ö]Âww&amp;@%Û© $@®Õ9¬ò*@_x001A_åµËæ$@_x0010_ïVßMÄ!@³2(8#@_x001B_ñ_x000C__x0008_&amp;@_x0001__x0004_ó·_x001B_Aé#@G4Ôã_x0004__x0015_%@ _x0012_DãÝÒ(@¤¶æN·Ñ'@t¡u([!@ø{!_x0014_(@_x000F_¤È'Þ½,@_x0003_Ë?;(9$@DÑ}_x000C_7+@TO_x0015_4;g @ÏÕ¹O_x0015_{!@\ $k$@	PW¹ü"@J_x0001_f¬:E(@¯W_x0002__x000B_Æ$@÷P_x0013_9à#@T8Å|§^"@Oµ1_x0017_þÿ(@ä_x001A_S=í_x0005_%@×Ôìºw#@É!pë_x001F_@~&amp;;ü´Ü&amp;@¸ûì:_x001B_'@ï0Kü)@\ _x001C_-³ã$@Qñö¿¶%@¥_x001F_4TªÔ"@_x0015_;m(_x0007_$@`_x001F_íO _x0005_*@E­Î_x0012_$@À±.¡ö_x0005_)@*"ÿ_x0001__x0002_ì;$@¶ð±qû_x001F_@_x0014__x0012_cHè&lt;)@U/,þëÈ#@\z5rj*@ÑÖ÷w+0+@$×¼_x0011_ç6"@û_x001D_c_x001F_Y#@p&lt;:ù0T%@_x001D_ãé¯%@/ÚøÎpS#@Ps¨_x0007_¹'@\ÿ¦$ @_s¯=Gÿ$@ï¾§«à @._x0008_z7Ó9%@N'z_x0003__x001E_%@¶#W¡á'!@p_x001C_4«ÅT$@¥*_x0016_µ5#@óéLïQ&amp;@_x0001_&amp;ºU_x0005_N"@_x0018_ã3òÐ_x0007_(@à+C¹3Ä"@U_x0003_CÜN&amp;@d&amp;­?_x0006_Í$@áË~Ò_x0001_À_x001E_@9WÔr"@X9Ø¾k_x0005__x001F_@ðÒ£¿Q5 @æ*ìÆ±d%@=M_x0005_Þéþ&amp;@_x0001__x0002_pbÁç_x0004_¬$@ _x000D_Ó_ @}	5¤dù$@Ôìí*@¾`%@_x0004_ðb_x0002_ãÖ @"«ºÞ`!@nu~xÔx%@&lt;L_x0012_à¼'@_x0018_¶,Õ©A*@x)1_x0013_Ïè%@:ñïî±"@ÞõôéC(@Õ7ï_x0004_ø('@R[ù£a(@k, ¤×®#@îÄÝÃì*@é­!R­_x001C_@zö_x001A_w£"@%È_x0003_ib_x001D_@%¼Çô©_x0013_!@&gt;_x0003_¸¹æ_x001E_@A;Kn£"@¼ÔßN!@]Q_x001C_ÇªÆ"@e_x0003__x0003_Åo%@ÑÊQÊ_x001F_@_x0005_HþÔp%@_x000B_fÇÓÍ)@_x0004_6_x001C_Ý=_x000F_)@¡/úu!@_x0016_ÃA&gt;_x0001__x0004_þh%@¼í!_x0016__x000E_#@Ø[&gt;v'@_x0006_¿ý_x0002_G.*@'ùú_x0001_&amp;@¼õS@å5!@é¾p¼_x0006_ @_x0001__x0019_²ìRò(@$ïpiªu%@î:_x0010_E\,@~90%@ÞÉ&amp;TÎ&amp;%@UÃA_x0003_&lt;Í_x001D_@ÀÜlX¶¹*@ÔbÖø)@ù²_x0017_}(@PÏ©`'@FSuÅ¬Ô%@º®Î_x0003_±_x001B_@èS_x0005_(éN#@_x0002_Að_x0016_K$@,dqÖ_x0015_&amp;@TÌà¸_x001F_ó%@_x000D_}ÌÌÃf&amp;@ ùOwm#@Z_x0018_Üå='@ÊôTy"@ÑÇm_x001B_7¼%@_x0002_¡	ì¿V"@v&amp;_x0006_?¡Ç+@j|Pá¤c$@RÁÛî'Ï'@_x0001__x0002__x001B_Êº·f¦#@r@Û´ì(@Îøï*¥!@ÄG_x0013_ón)@(Û_x001C_2_x000C_*$@@#öW¬_x001B_"@Ãþ¸ç_x0011_,@_x0004_.½Ü=(@tpÒÓ_x0019_Á_x001D_@_x0008_Ó$ò_x0016_3&amp;@Ú_x0007_f_x001C_÷L_x001A_@n³_x0011_½(_x001C_@tâap_x001D_$@I	åÚW&amp;@Ð×Ô_x001A_%_x0006__x001B_@rF¡? t%@@G1©_)@Þ_x000C_=rd!@r_x0001_Z_x0004_j$@kÍá,'@[Býú_x001B_æ%@:_x0016_´q$(@­³å*Þ¾'@¼û	ì¨C)@«_x000B__°\'@êµSÅ%@Ã8E¡i*@¥¼4ç_x0005_(@LêdtÙ"_x001F_@J!O_x001F_÷!@Ü/ô¯YW+@®Ë_x0008__x0002__x0003_Y©(@WN.&gt;ì%@a`Ø­7Ë!@|¤_x0013_·Ó_x001C_@UAÂúíK&amp;@MR«_x0010_eà)@`Ö(@ò_x0007_J]Éi(@ÃøI_x0007_Ú%@úä-»+%"@%£¹ðPo_x001E_@K)_x0003_¡®$@ÌpÞÿ'"@ôé{¨Ð+@¤Á5' @_x0002_&gt;ë2_x0015_)@¹¿&gt;øì!@k\,í$@Çrî.(@¯ûIìê#@vø0Ö&amp;@z³L´¥ü @¨&amp;_x0014_â%@_x0006_Ôª¬oÃ'@ZÒ±ð¦)@óJ@.P_x001D_@S6Ò¥E#@+µ&amp;!x_x0017_&amp;@ºGþ!å#@Ð;·_x0001_"ç*@Â^ª¨_x000F_Ç!@L_x001A_Âú_x001E_@_x0008__x000B__x0006_×µKò$@qè&amp;$ò'@à_x0004_êûË&amp;@¬áÓ_x0014__x000D_þ(@AÄ_x000C_Z*@êÌ8_x0003_K%@(_x0015_áß%@_x0016_P`Ñ_x0001_$@^_x0013_GÛ¡Ø&amp;@JT_x0005_j&gt;&amp;@Z¼_x0002_£_x0014_#'@_x0016__x0016_JNZ&amp;@°_x0002_ÏÍ(@©ç_x000B_a_x0007_&amp;@Ý	ÖÿK__x001B_@¶WêÔk/'@þ,_x0014_4ïª%@2s¯(["@WÝ§}Æ'@_x0012_[å÷ÎO#@²_x0005_å¥*@z#ÅØÔt_x001B_@lÌµÖK%@p~á_x0002__x000B_%@áb£pU#@ºZÙ:e!@{·¿jÌ@#@ÃV_x0010_d÷"@¤-|¡_x0014_I)@loL£|Á(@_x0017_°¤·¡%@´_x000B_°°_x0001__x0006_»0)@_x0012_Ü³_x0006_BD$@ÂàB_x001F_Aj&amp;@ßS¢Ç-(@çGV#_x001B_@_x0012_ËÓÌ¹x&amp;@oüï]|_x0016_"@Àìòm_x0003_&amp;@@=Ô&gt;_x0010_&amp;@®_x001D_ _x0013_÷(@WI1Øf!@_x0008_y§­_x001F_@w§_x0003__x001A__x0003_#@äg²»$@T_x000C_ü@;*@_x001C_ý%!ã)@_x000C__x0006_K_x0006_4*@"Ð×V¥,@Ky:èó @²/¿¡,!@_x0005_PÐ	_x001C_@¬³¦(@_x0004_£|:¹#@hï»%\i%@\Ò_x001D_qs%@ËCjÉ_x001A_*@èE_x0016_È±%@_x000C_/ürw_x001D_@üðfXõc*@_x0002_òí}d8'@*àI$_x001D_@A:6ú#@_x0001__x0004_3GnTæ¢#@¤'§ÿ$@"Ùd%@C6I'¤º @ªÂtv0|%@	ç!ª6%@_x0002_Ö_x0006_eh#@*_x000B_nb&amp;_x001F_@]}j_x001F_&amp;@¼«"ãÊ%@_x000C_óÝ)@2½_x001A_&gt;°¬!@ÐÛs§§'@'ö|Ìù!@Ë«õm'@_x0013_êµZ¼)@äÒÓ²µ'@óíòØà_x001C_@E  ÉñÏ%@Ù¼KqØ#@3n_x0003_¾æ(@¿ÿÆ:&amp;±*@fpó[Ù(@³_x0002_2ä[$@¥N¸¥$@ÖOSÝ&amp;@öa®ç)@_x0016_àtT÷}_x001E_@9Mér&amp;@Á£ã0¹)@¨3Tú_x001B_ì&amp;@à0&lt;_x0003__x0005_A"@Ñ-_x000D_Dd@,@ÄT6ï¤'@d4_x001F_¹*)@JÂ_x0002_;Y_x0001_ @d6Í&amp;¸)@ÐÌÌ÷%@0÷_x0006_×¿¿(@T¦j_x001F_@ìûÙ¨aJ*@ójMX(@_x001E_3E°C_x0010_%@J~?DÌ_x001B_'@pÜÆÁ}ë%@ñ_x0011_¶Ü%@Ôs­èºC%@_x000E_ÝãL(@ªPÃ:l)_x001D_@6_x0018_C½R"@±®_x0012_&lt;µ"@Ñèá²ï&amp;@=_x0004_T´¼Ç%@ù¢IÑR @f_x0004_fV_x0017_!)@?_x000E_Ükë)@ê|	¹*; @¶åo_x0004_ì_x001D_@_x0007_By@t @ê_x001E_¥¯Z°"@$½×_x0013_ð+@eO¸8_x0008_½+@^\_x0019_&amp;t$@_x0001__x0003_K_x001E_E×Ë(@&amp;Êºk_x0012_Á%@B_x0001_ýhÈõ$@_x0006_YX+@%;b_x000E_°'@:¤Äµ#@d&amp;è[Ö_x0002_'@"ë"Ñy'@_x0005__,¤T!@jßù_x000D_(@¿}6ýÈÐ#@_x0017_ZJa]Ë#@Ly}èÞ$@ï@_x001A_U+e"@_x000C_ÍT_x0008_,,@_x0012_%ã¿ø_x0007_ @ìTçÁÎV*@ÐmÅm-+@PRxùË4$@ä")£ÜO'@´²_x0014_½#@úÚ²òj®!@èäç$à&amp;@lÕbÓ_x000E__x001E_@wÈ=R_x0019_#@ü_x0004_ÇÔË©$@%êô®%@D5ó¿±(@_x0001_K×(Ô'@a)Þ_x001F_D_x001D_@¤P_x001D_|}$%@ôê_x0001__x0002__x0002_&lt;#@®Â_x001E_i'@]î#»Ý_x000B_&amp;@Ìdy?Ñ&amp;@H$" _x0004_¡ @_x0019_±I?`&amp;@µ¼§_x0010_R$@_x000C_»°ÁÉ$&amp;@Ø_x0018_Bæ¢â(@­é5¬Á)@,¥I£!@Ìö°_x0017_s&amp;@¾¶_x001C__x0018_'@¾Ø Ù-q$@à¥Q¾J('@Ä/Ç´°Ï!@²}Ü_x0001_n´(@$ÖV²u_x000E_!@·_x000E_¢_x0014_ç+@PPÕ¿#@¶¯/û_x0018_(@_x0007_z#ë\ß'@Ã?&lt;Ä~$@Y_x0003_Ü%¼ü&amp;@T¨ä¸Y´$@à¿åÿS'@¤Õ 1±ø'@_x000E_&gt;MÏO%@Ù\ öà&amp;@_x0018_Rï_x0012_ã%@Fò©À¨·(@È¡5_x0016_\_x001F_@_x0001__x0002_ç°¾±_x001E_'@_x0018_1,:_x000C_Ã%@z&amp;2]&gt;$@_x0014__x0017_ ;¹L'@¨9E¯_x001A_)@_x0010_)Ðà))@MÊVRnÛ_x001C_@|_x000B_fÛ¾Å&amp;@²÷[ì0=#@Ó}k `:_x001B_@ m_x0018_´vG_x001F_@_x001A__x001A_/?%@pÙO7õ%@_x0007_Ñü¬Ó(%@óyD0&amp;@tOÏKx)@üDë_x000B_t+@Ô§Ànk'@_x0018_.ÙÐê&amp;@Px_x0011_ê'Û_x001D_@X08_x0005_v_x0017_ @AO®k¨ @_x001F_/ë;1_x0004_"@¾èÑ!#@e2:_x0008_N¹&amp;@n_x000F_I Ç_x001B__x001A_@ð¸Do&amp;@]/7÷@)@_x0016_é*Ñf'@YiÀM)@Ó[)b{(@ªÇ=g_x0002__x0004_ÓQ%@£¢¸1nb)@_x001C_¹éå"@_x0004_Tr_x001B_@MÀ¼_x0002_!@bl¢;RÈ(@8#t(¤%@Ô ~]_x0008_!@´Þ6Ï¿$@ú:&amp;Z»!@_x0004__x001D_è°Ø%@îlc_x0003_CP)@ôùãL©ò"@v\;ÍÄo @ _x001C_e_x001A_ä²'@û¶&lt;!@t³WnÛh)@­Ö8_x000B_á(@Ù1ÊÉ_1%@¸ü/,£"@"£F_x001E_Õ~%@Ï(_x0014_¥1õ)@.}}_x001C_m,&amp;@¬òu!@ü_x0007_åê[3_x001F_@rÃbÄmú)@îÄ-U(@ÚÅ%lØï"@ÄT&amp;M-&amp;@Aµ77·Õ,@NU_x0001_Ò}"@_x000B_Ü!»è¯*@_x0004__x0005_ë_x0003_¤(@k«¥{_x0012_N&amp;@°Ëä§D#@oqà®È$@_x0006_ÂÚû°#@ppIJ-)&amp;@ö_x000C_¤½è'@ZyP¡ß%@CÛ*½ìU @¶Å3ç·"@êjY_x0001__x0003_Ú_x001F_@â_x001B_aàAÆ%@Âº&lt;V'u)@¨_x001B_ Ä«&amp;@ØH¼	-Ê$@»r÷t¾%@°_x0002_XBSË_x001E_@\à)_x001A_~&amp;@ôõ_x001B_-)@NöF,Ý'@_x0015_}ÃÎª{_x001F_@_x0004_Àibb$@bçì²ZÏ$@8õOá§]%@½mù°p*@TS_x0005_[_x000D_&amp;@ðüS+è¹_x001E_@çÔ_x0010_¾_x0011_£_x001D_@¬´ÔËÑV$@8`y_x0017_&lt;©)@y?Ñ_x001D_@_x000B_%Éô_x0001__x0002_û*@Ú¼!8Ò7(@&lt;à«_x0003__x000D_$@!+Ã#`ó#@Ù_x000E_ÏSÀ!@ o(t¬4_x001E_@E_x0011_Ãè_x0014_#@_x000E_Ù¶7}+@`z«_x0001_¼Ê%@©Û_x001B_N_x0004_+@ºöf&amp;"@6gÉ'm)@ô6éÝü8$@^m«_x0012_ÚÅ!@&lt;_x001E_ì8bÒ)@CR«Ú(@Ñ_x0013_=µâ$@×eéG_x001D_ @VKdPF%@_x0014_v7!@qlÊuF'@Ø_x0007_Ï+@D£M8b!@¦j.&lt;D¢(@Ð_x000D_Ì¼{Ò'@_x0008_àmVr_x000E__x001B_@4xxxK_x0017_*@²û©Ñ`%@Ö¶º%\ò)@±ÇØ6J'@º!¶_x0010_â%@D´0±æà*@_x0001__x0003_óZVô ,@&gt;qãÛ#@z3:Ir_x0012_(@Éñ_x000C_îÙR+@v_x0006_ÈA$@M:K/¦x$@_x0010_?_x0007_Y,_x0016_,@Bkg $_x001F_@òÍ_x001A_f_x001C__x0002_*@è_x0006_Ê·¦'@=M®~à!@#Ö¥{gu!@	þÒ[Î@(@_x001C_{6©gç(@*ï³_x0019_$"@ÿØÆû|6$@Eè_x0017_m5&gt;_x001E_@2_x0005_m¢~m&amp;@_x001B_åØÖY_x0019_@xL_x000E_0_x000F_+@_x0006_lD¯Ü%@Ì@ú_x0012_ä%@_x001D_7fè#@A_x001F__x0018_Ù&gt; @Éñ)[&amp;@Bøq(A/'@ÔT#^±+@6Ñøllë$@Ó{ÓAS¿$@4B-{"@¨(_x000E_Â¥Â)@zmfW_x0001__x0003_XO%@¼{bG+*@_x0008_§v%·2'@à?¤Á_x001E_u$@FTEà$@!T·,wN @yfÞ_x0006_wG%@4_x0018_!!ó%@ÂBO¯_x0011_ë)@$'/ÒÞâ!@£_x0008__x001E_-( @yêïC_x0013__x0011_&amp;@¦_vK;ù&amp;@ _x0019_~®_x001F_@¾cd¹_x0016_Ø$@_x0015__x001E_%Cã_x001E_@_x0017_û[_x0013_Þf#@HNAZ Û&amp;@2@2ðõ_x001E_@hE)@2ûs"Ë*@ð_x0010_q_x001B_]{$@H{ª É_x001D_@+W½k_x001A_"@Úg_x0002_ÖÒ»_x001E_@ö-¬û4_x0008_)@ëxâ®Âó&amp;@|Ú&amp;Cì6'@ü3µ1²_x0014_&amp;@_x0019_¼ol@+@êçqÛÞÍ&amp;@B%ÍfÈü%@_x0001__x0002__x0002_ßdÿw=(@Ðà'_x0013_eÞ_x001F_@_x000F_:0y|l$@]Ý1B_x000D_'@÷æz61a#@­Ù¨"+@ý/_x001B_òl(@®_x0019_ð¾+é'@rßÛ(_x0010_Õ!@í¬Îç8)@¡_x000D_"5ç÷"@%·ZT%@á¢´Ë	_x001F_@_x0012_W_x001E_q)_x001C_@!')ìc¾"@Ñé/(@^VCí^'@ºU_x000B_®L!@d£ó_x001A_Õ(@r¸_x0018_1%Â%@_x000C__gÇ'@2¸¼µ¶-@hPÖj_x001F_[+@ÇÏ6¯@_x001F_@ÐÔ«Jr#@_x0010_	$aXÝ$@²&lt;©_x001A_¨°_x001D_@¼LXÀÏ!@.ß*_x001E_Ê_x001E_@%Û_x0007_M`_x0017_$@G¢N¨&gt;*@BìÅ_x0001__x0003__x000F_ @­7J¸À,#@éèÞVU)'@_x000C_Ó_x0004_&amp;_x0008_%@#_x0004_1]%@(LúM%@4_x0010_&lt;¨_x0005_%@&amp;Ê?cæ%@ø	£ëi_x0016_&amp;@¡V¯_x000E_k @4iñ/_x001D_@sßúÝ_x0003_ @_x000C_ï_x0001_ç}è*@nh§%@ñYîñÑ*@ê'u{ãê%@dàß_x0017_&amp;@I"Î.× @_x0002__x001E_*q_x0018_*@j~WDWû)@'ÔìhÎ%@ùZbê!@ &amp;åó½_x0002_"@£!¨òÞe*@ÿú©¥8%@59ô¬$*@¡_x0004_ûòu_x001A_@O:ü&gt;],@_x000C_ð´ÐT'@T¿Lu¬µ*@_x001E_¿ú&lt;_x0016_s*@v_x001A_f])P$@_x0002__x0003__x000E__x0005_Öa_x0008__x0001_(@¯Ô]âiD_x001D_@3ùÕôk4&amp;@±C2dª*@5H&gt;Ò_x001C_@ÎªZ¦y#@Z_x0010_ñê$@&gt;¼Hú6&amp;@ö¹xí$@dHN_x0019_Í)%@_x0015_JµÐ#@òù;ñ±ì(@óÆ_x0010_K_x0002__x001D_@ÚP*_x001E_wÓ'@ÿ_x0007_s®_x0005_¤$@_x0016__x0006__x001F_ð(@n3ÜÔ¥v'@zÙ©ñ2)@ õ_x0006_§k(@pGÀ&amp;@Ú|}°ùØ_x001D_@_x0010_¬î'-@&gt;_x0016_s©'@Ðrª·ºå_x001E_@}Öçº"@zú.Âx'@&lt;r/ß_x0006_Ì%@	e?³ZX%@_x001A_Mã_x0005__x0015_%@×« A%@­½\(6ç&amp;@p_x0006__x000B_Ì_x0001__x0003_	Û%@(ÌF©Ú*@"ªdf_x0006_*_x001D_@_x0005__x0013_v¸±)@ì-TG¾)@àÜ ±vg"@7ÌH^z§!@¨£O­})@¤¶á×û#@ÎÝ³v/,@_x0004_ìzÉZ~(@ÃÁþ¡2±(@_x0018_ó_x0010_."@_x001E_P÷_x001F_{!@f\Ó)ó&amp;@¦»dkl_x0004_"@°A8»&amp;@@,MÉ_x0008_"@ìtV2$@l_x001E_é"_x001E_@Ì_x0017__x0002_5:©#@_x0004_=&amp;ØÄ$ @([hÞ_x0019_%@j_x001F_¿Íæ @ +9NÒ£+@È[(¦ó!@ØGk»êÞ%@_x001C_è_x001A_R0_x001B_$@hçrgJ×&amp;@²j_x001B_Õ!®!@vy #_x000D_ô*@Ê1â_x001A_ù_x000D_%@_x0001__x0002_ÚäNÀË$@y,&gt;;ÿ!@H)iâó#@äbã@=î#@YüZÇH_x0013_"@c_x001E_sU#@"Wx­)@_x000B_Û¨W^&amp;@ölcT§a_x001D_@_x001F_kô_x0006_z)@_x0010_ø^+=_x0013_&amp;@6fâ^Ê#@_x001B_C!ÒÀ%@r_x000F_ßÞ?!@_x0014_=á¡]¡'@l]×á)@Ö_x0001_ól]¶&amp;@àz_x000B_ù©%@EkïÃÝ_x0019_@4a_x0005_¾$@@sã½Ö(@âüA '@y¶Yx+p"@_x0007_ÝQEz´,@V_x0003_²âðj&amp;@»Þ*¸©_x001A_@VäJk¡o&amp;@	 1*d)(@o~6r_x0015_'@Îô»íÃ(@zr¹3 @îi	_x0001__x0003_¯D'@.@_x0002_:¾_x000D_!@è9Gûao#@¨?V+À_x0007__x0019_@ù~cÃ¼£'@_x0014_º_x001A_p¶K)@à¢ÕÈq&amp;@_x0004_ä¤_x0003__x0011_"@­_x0013_ú§àù_x001D_@_x0014_Ýh_x0015_q%@êã©Ør'@_x0018__x0007_ÿJèÑ"@\(ÉT_x0016_r$@_x0017_E_x0016_/(@¾H_x0018_k?,"@UpÞ"@Æ]Tm_x001F_@¡¢_(@òO3!¹D*@@ûRËâÆ#@_x0012_Ô¡Gy_x001E_@_x0003_A&lt;b_x0006_$@`áZKä£"@F/G{¾-%@¢_x0016_ðX""@øè}d{&amp;@¾ÛÈ_x0006_¬_x000B_)@4äÕ»ií$@nÛ_x0012_}_x0011_"@þ_x0003_=_x0018__x0002_,@WýÙ·oþ&amp;@ø&gt;ò_x0003_*@_x0001__x0003__x001E_µÝ7#@ZJ÷k¶½+@ç2²»I\)@à Ù¾¿r @Ä¬8_x001C_V'@_x000C_B_x0011__x0002_'@_x000C_Ô¥HV*@_x0001_ämPó¿!@_x001D_r¯¨7¦#@ät}qO*@È	@©]$@àã)Ö0&amp;@ûï)0X&amp;@röýöÎf%@¡{ºV¼!@Þ¡T©Æ(!@÷ÀW#I¢#@2]_x0008_r£ )@¹õ_x000B__x0006_³_x001C_@«ÉÆå#@_x0005_½@jn'@cÝä;_x000F__x001E_@%2W÷¦!@§_x0002_; e®"@¤.°_x0002__x0011_+@.xû_x0002_Ý&amp;@ãOA&lt;U&amp;@Æ"½Yð#%@¸!ë9Ë)@2T)%zw @ÐE¼vRa!@d_x0001_n^_x0001__x0002_$ñ%@P=T¬ÛË)@4¼ÔÐÛ0 @Ê¦ëD,@bðOmnÔ&amp;@Þ«x¯R'@WMR_#Ò @û(aã_"@_x0018_¯_x000D_Eh"@â_x0006_å¿k»%@rtâ;;,_x001F_@êE¦³°Ï&amp;@ -î['@DGãâJ$@Â£ÏªW%@ÀvÈI_x0016_ó&amp;@²_x_x001A_:ú"@4ÝOâðó'@{§&gt;Ü_x0015__x001B_'@-læÙOR"@¤b*BU'@¨Ü®µÁ#@ÐÏÄlý"@®03_x001F_@_x0001_Îä9ù @²»_x0010_h^¹*@¦ÛL¾*@k+ñÿ8"@nvcn_x0015_ @½~~M(@Ä_x000F_fô2&amp;@U«ìB"@_x0001__x0002__x0008_ï0_x0012_3r!@¶7&gt;_x0012_ø @_x001B_Ä¬ötÈ)@]ßáÜýÞ_x0019_@à_x001E_:õT$@#4_x0004_{)@&lt;s ½Ù_x001A__x001E_@[«.äg;$@Pºí(¥a)@V_x0017_×"[$@&lt;ô,Âe$@_x000D_?_x0017_h,@ÚÃ¿î8"@@J³ò&gt;O!@(O7²Óq)@ÿÞ7ø#@_x000C_K _x0005_Ó²#@ m_x0014__x0010_Î®&amp;@_x001C_ÉæðÉß(@U2UÍú_x0007_&amp;@£ì_x0013_Sxò"@ºí_x0006__x001F_]Ô*@S_x000D_Á;_x0012_'@í2/³_x0018_°%@´÷_x0012__x001B_&amp;@_x001F_tcÃ*@_x001C_i_x0001_Ø_x0005_ @¬¨_x0015__x0018_MÏ#@°_x000D_±¦&lt;+@îØj_x000E_~ä_x001F_@º&amp;1´!@%Zv_x0004_	_x000D_y_x0008_*@_x000E_SÛµ"@_x000E_º_x0007_¾_x0003_z'@°°ú$C(@_x001B_kö29](@dç_ÓÞÃ"@6_x0006_Àë_x0019_&lt;)@ok_x000B_*@ÐõÿÌQ,%@ô2_x0002_Ã¥ÿ"@ß_x0004_F_x000B_;µ!@~õ-ÀÖ_x001A_@qº&lt;¾u¯$@®&lt;=ëÉ°+@_x0005_û_x0013_ï $@mA_x000C_ÉÉ'@t¸¯8c)@QÌl_x0003__x0019_)@*¿ò_x0003_ô/*@_x0001_jë_x0018_!&amp;@þFh_x0005_ û%@Rp²Û¹&amp;#@¦TÐ)¥Þ#@4HÑÕÏ_x0005_&amp;@¼·_x0019_ûÙØ)@Fa¬ÖåJ"@¶a_x0001_µÿ8(@ú8¤_x001E_"@c³íbö#@ý»K÷På#@bÿ±_x0006_aØ%@òÈ;v_x0017_Z_x001D_@_x0001__x0003_R·[È(@Dº°êÑ%'@"º_x0005_§_x0007_ !@C&amp;ï,Cd%@¢5?Ø_x0014_ß+@Fàº­»_x000E_"@`Þ_x0002__x0002_&amp;@:.ñ{&amp;¾#@ôn_x0003_½È_x001C__x001B_@à ü	½s+@^¼ó_x001E_2ì"@Dx_x001F_È,@FSMæ´¯*@u_x001A_ýk3Û$@þì&amp;?Ä&amp;@òkÀWA)@lÉááÁ_x001F_@_x0005__x0018_"]Å(@_x0006_$	ñ¢ @Ê_x0018_òñÓî%@°Ë_x0019_o|*@Ö_x0016_³ø_x000E_J(@ç_x0018_éó_x000B__x001A_@Ü!¹½_x000D_Ñ @XTîÎêý(@µ	Ú®î&amp;@_x0006_Ô)ÇC"@ÐSþN¦&amp;@_x0018_:SY*@ò_x001D_ôÏ*@À#_x001B_Kv(@G.Û6_x0002__x0004_âV'@^ól«3\%@_x001C_Æ_x0017_s¶R$@¥_x000E_÷&lt;'@ýÆFÇ&amp;@ZôÓ_x0002_-@ª,è÷å!@_x0008_dÐÇ9Ñ_x001F_@¢SOèÛ="@_x0003__x000E__x0002__x0003_=%@¨W_x001D_x_x0016_|(@Tìÿ_x0019_u#@kU/Äh%@jçkK!@dyv¹_x0010_M_x001F_@£8Àè(@¼­¯×Õj)@Q1oäu"@_x0010_º_x001A_Êk_x001B_@Zæ¾Ô¡µ @ì©_x0004_ÐÞø_x001F_@Ø?Û@ð @:Hë'@Á1lö~,@kjT;),@kU_x000D_tSß @T^.!@ô¥¯_x001E_'J_x0018_@ìVìl_x0001_Ì_x001B_@\&lt;Q²&amp;@_x0017_é_x0014_$@4±|_x0019_&amp;(@_x0002__x0005_@0ºÕ_x0017_­&amp;@î½_A'@É_x0007_£M&lt;g$@L_x0006__x0018_åÙ&gt;'@¸op;e&amp;@ïk\x_x0001_$@PÄ_x0014_Q_x000E_2%@zvçÎËL$@sÖGJi$@J?j]+)@fAt)äí @QôÝ°þ|!@,ätçf'@oãH_x0015_K|%@_x001E_«ò£Pì#@&amp;_x0002_Ì_x0003_ ·(@®[_x000C_mÒ["@_x000E_ø_x000C_a_x0008_ %@üT_x0018_ä_x001A_#@Üæ¨_x000C_$@×ðÃBÉ$@_x0008_Á`n_x001A_)@Ñõà¥f @º\_x0018_±_x001B__x001F_@+@ûÿ°v&amp;@.è_x0006__x0007_Ò¿&amp;@×ìP_x0004__x001A_ù!@I¥Ä£_x0002_­_x001E_@ù&amp;Ägç)@°ß,ð$@¬»%üDk*@Af_x0007__x0012__x0004__x0005_HÔ%@¤¦ô¾%@½±G_x0017_)$@èC=V$@_x0006_¥)È¤*@U_x0001_Æ_x0019_IO_x001B_@ aÇ_ã"@_x0015_YëÐ¹`*@4Håis%@_x0006__x001E_c,©(@_x0002_B­X§_$@(V«Þ&amp;'@\Òùb%@¹y_x0014_Á_x0011_R&amp;@*.¢q¥#@&lt;·ªÃyÄ$@l_x0019_ªâ(µ"@îò¼'¬Ã'@(¡ {ôù$@²¬å9Hö$@_x0019_\9_x0003_wP'@Û¾LÅ_x001E_@À_x0015_ÖM?¶(@\_x000D_óTÚ'@Û_(@Z_x0001_¾çJº%@D5Ô_x001E_;%@»ÎVÁ"@ïH_x001A_@ÿ+'@$¶%$²'@i@&amp;¬$@gII_x0019_#@_x0001__x0003_ªµëÒ¶0!@±_x0005_ê­T¯ @/h_x0007_ÝY_x001C_@ÜWM_x0004_@}%@ÄäÓS¥-)@Øm²{k'@¯|_x0015_¶QT)@ò~ &gt;_x001F_Õ_x001C_@&gt;L_x0003_{%@`Åÿ#×#@aN-°©,@¸.'_Ü§_x001B_@nm_èÛ!&amp;@ûw®)üþ @nØsf&amp;@3ß§_x000F_Îâ&amp;@$ _x0004__x000F_Æ_x001B_@@_&lt;KÆ @Óî_x0003_B&lt;!@æ×l4_x000F_$@6XJx"@+$kãPñ_x001F_@à_x001E__x0010_çö!@¡Ò*ª_x0019_ @&amp;*_x0004__x0017_Ä'@ã _x0008_RÇ&amp;@þu*¬_x0016_+@_x0002_;P\_x0004_)@&gt;1YZ#@ú?B_x0002_S1+@_x000F_Ñe¿!'@âWç_x0001__x0003_ù«%@u3µt_x001F_@_x0014_ºI3cx&amp;@Ô#Ö'@ÜÞüG!@Õ_x0001_,²ä&amp;@_x0011_&gt;º&amp;@A_x0002__x001B__x0017_£N#@nçiv_x0012_#@n_x001C_$~\Ü"@C/_x0011_~â_x000D_ @n\¿_x0001_:((@_x000E_I{~»E+@òh=Ë**@¦{µÑ±*@ ÞÃqK%@´3/b*m%@ò¡ñ_x0011_%@aüøNè_x001D_&amp;@_x0010_&lt;|]_x0015_}&amp;@"50Ñ,@gº¤_x000B_%@`q_x000F_4¡%@fnZb_x001F_@¡ÆD×¡J&amp;@á­6dÉ!@¨±%÷o(@4_x0017_~$G$@H"F{#@ô(_x0004_kd)@ù¨²_x0019_ $@¤soOR_x001A_@_x0001__x0002_|zï¼Yö(@¸nçê'@w_x000F_Ââ`X(@è¼È¸T$@tU`Ð @Ü_x001A_ógo$@Ò¡_x000C__x0008_e+@¢ÚiÕ;&amp;@Ê¨¨]Ã$@ê_x0002_æÉ"@Oúò¸_ @×º_x0006_7%@_x001C_I_x0004_Ú\V!@:¹2+_x0014_"@?è_x0007_¶_x0001_;#@Ð{§dõ)@Z»_x0003_#,)@êìþè$@ÞÝf×!@â±Pðå_x0004_$@tÏ ¿_x0007_ @d©(M+@i­û³ @1ÒÇD_x0018_%@3äÁ~5(@Í7Ñ_x0013_{ @èC_x001D_±a @Nlp¶c'@2Ä-6"@jå9n%@ÊÛôüyª&amp;@­ß&amp;s_x0001__x0002_%ó,@Cq7õþÚ!@|Þ¤Ûr&amp;@¬Æf¼_x0013__x0005_!@|_x0012_0#@ î_x0002_ö»#@_x0012_V{ÐÚ/(@«CÝUï'@_x0015_&gt;ÊÈZ!@²a	UøN"@#fËÙíö%@±¦%Ö%@RNW¶ëÈ"@ÿOt!l#@StkÀ_x0010_B)@¨3_x0002_¤Ý_x0004_#@ÐÓ¯_x0005_'@ì÷¬U§Â#@çÇ£ò[_x001B_-@_x0010_­Í\»'@©°!ë_x0010_*@_x0011_Ê&amp;_x0018__x0019_º'@§_x0011_ªñ®$@[ÕØæ!Ö&amp;@sZÇn5_x001B_@T~¶½_x0006_&amp;@øUBM¾_x001D_@Ñ{}ï&amp;@·_x0008_§°_x0019_$@©±÷³_a&amp;@¹xÎ§ò @n?t,b|$@_x0002__x0003_^·h.&amp;@Áe¾_x0006_L @=Ìþu_x0008_!@Éä4"ÊÎ(@$ÎUeÃ3!@å·&lt;b$@È5D?æZ$@&lt;9Å¦R_x0019_&amp;@ø_x000E_Ódò#@Wì%Ü¡0_x001A_@dDs|z*@ÎËLKð"@q§_x001C_s£_x000B_#@ö×_x0008_Uo'@qõÕ\s *@ÅC_x0011_Ö$@hÛ_x000B_æ$@Æzk¡F_x0001_%@£ð£9&amp;@e½;Û$&amp;@\.&gt;_x0015_.&amp;@jÙïÞ&lt;#@¸Ý!01$@._x0007_¥ÊC)@_x0003_øu¼§n!@Tq3;]Ü)@_x001A__x001C_zÙ,ú'@_x0016__x000C_ñä_x0003_m"@hWr_x0013_G(@Ô_x000D_Ñu5&amp;$@æ	ÖAÊV)@ßÓK_x0001__x0002_Æc!@Ì_ÛSÞ'@×ÎhÁ³g!@©Þ²A%@f#s|¹"@¢ÖW?3)@jKtìx+@_x0017_$Æ_x0018_LI%@î2º+a¨(@W_x000B__x000B_ºÌv_x001C_@ìFHÀKÊ @Ïãi@J,@ì_x0016_H(@89&gt;°Ë_x000C_#@¨ì:lJ}'@_x0008_Ò%_x0017_Ò(@2÷´âi"@_x0001_ô7_x0015_é%@e÷¨|#@Í÷õ Ý£!@²Ñ¯Ñî%@Oôý#@z?ÖWXn-@Uà çq&amp;@¨Ô8¯£#@âÌüV_x0002_³!@ú_x001A_«ï/(@BE¸­_+@M÷?7â#@_x0018__x0015_ü¥D&amp;@MB7_x000E_Y&amp;@B¾_x0003_û^#@_x0001__x0002_¹_x0013_:_x0003_e(@µ-ê_x001B_¬(@£±¾§ÿ%@_x0017_ä«ub,!@~_x0013_¬p_x0002_,@ÐÞ°È*b(@÷pú&gt;&amp;@ÀÞ´w¥	'@ïÜ_x0018__x0006__x001E_+@ÖJæ½Ä2(@W_x0015_»sµÂ"@¿Æªà½,@pÀ/[Íó+@.w__x001E_Ó_x001C_@Ð&amp;8I_x001E_©$@Ê=ÆMÃc&amp;@&gt;õhÈùÓ#@à$$TtQ%@_x001E_ELru:,@&lt;d=Z'@05_x001E_?ùÎ'@l_x0017_%!@àÆ[ò!_x000E_&amp;@Ü¡&gt;_x0001_&amp;_x0010_%@f_x0007_äÚ_x000F_?_x001B_@&lt;pQ?ðx%@&amp;órIFÅ#@­u%_x001C_¬A&amp;@_x0018__x0003_-X_x001E_@_x000E_¬\5í+&amp;@rF_x001B_Ñ³o_x001D_@$-jÜ_x0001__x0004_I¬'@(%@ÖW_x000B_Èå,@Ð_x0013__x0010_H)@jË_x0015_ñ¹À'@`F_x0014_ 4:*@_x0010__x0012__x001D_ù%@vÙ0_x001A_ !@_x000E__x0004__x0017_mA·%@vrØ*@mÇqj*m*@M_x0002_ÈUN"@\_x0004_q¿H*@ÊÚ¥vLµ&amp;@&amp;8Â_x0010_)@|0Ðh$@æ_x0010_ÞÖ_x0013_)@q~_x0016_:À_x0008_#@_x000E_ÂðÍÕ)@&lt;õo%@âQËB#@ó5R_x0013_ç3'@_x0010__x0011_ï_x0002_­u%@Þry¦Â!@åÙ±N¡)@Pôm&lt;è"@[_x001B_¬ú_x0014_v,@}üì_x0003__x000D__x001F_@4ð0¥$ë&amp;@ ÐH,`£%@_x0014_¯T&gt;_x0003_õ_x001C_@®J_x0005_hót'@_x0002__x0004_­0/_x001B_Ê+@_x001A_ì_x0006_h)@Þ_x000F_­kNó'@\úÉú³$@q@¦°?°_x001A_@È;P._x001B_(@&gt;V³O9?&amp;@Vp_x0019_îeé_x001B_@ôü&amp;ôú$@Î)æ¯Y(@@à[n_x000C__x001D_@ÛT¡ðÉ&amp;@_x000E_	.ÇG¦$@Ö{¡£%@RK¶&amp;H÷#@l¸à¬E9 @_x0013_\Nß±%@ó1ÏÿC#@µk/(Ñ$@«·if(@¼¨k_x000B_|í*@lÚ^?¼$@_x000E_³_x0007_»)@4üñxW_x001F_@eÓ´=YÒ$@_x0001_Ä_x0003_[P(@:6îü$@aîK5#@°ÜÁ©S(@T5åU´ @äå_x0002__x000E_ØÃ'@æCz_x0001__x0006_:_x0013_(@¦_x0012_vhTÌ$@2]ÚÐ|î!@Ì¤_x000F_@_x001B_"@?ý½¸a½ @¶.o_x0016_[&amp;@Lab_x001C_'@_x0002_T³À_x0005_ç"@4°Ñã/'@Ñ¸êôþ_x0004_%@°0d{Êc"@Í5AÄ½_x001C_@ømµÇ¸£&amp;@¯À_x000B__x0007_'@ _ée_x000C_¶)@_x001F_0¤_x001E_@ ¦_x001F_§ù_x0001_)@ð_x0010_ÊYê°"@L_x000E_Wd'@ÈÕ'¦i+@_x001C_aÔ_x0013_gÌ&amp;@º¢F¿V_x0013_!@§A7¼# (@Ï~¥&gt;("@è|¥Ú_x0016_ã'@p§î_x0019__x0002_%@"§ ¯cí_x001C_@Áï_x0017_Æm_x0015__x001C_@ùªÌ_x0003_¹%@®eamÅ«$@òÆ¯ýã(@Äå1 Ù+(@_x0003__x0006__x0003_0"G_x0016_ú(@ëIc2_x0005_&amp;@Ñ_x000C_Ö¡ÃT @pa&gt;?Ëµ'@²_x0015_=9gÚ"@¦#ùâPh&amp;@æ;º$@}àçÔ"@B_x0002_0_x0001_p&amp;)@|ÊDZ:*$@¾r5­_x000E_%(@ªH_x000F_!Eä+@_x000B_õKà&amp;@_x0008__x0011_`N-@ì¡¡Èo_x001C_%@Êú¬£_x0010_$@¨Eñ!å_x001F_$@ M¸ã?·_x001F_@·ï"¼5s%@ê ¿A?Y"@é²bËP8!@K)Oßs_x0019_!@»._x0006_Ü!!@Óá_x001B_¶_x000F_!@fÕ;_x001F_@x_x0019_´_x0015_X_x0005_(@._x0005__x001C_W½&amp;@:S_x000E_7ó$@àõ&lt;Ä_x0004_Q)@zu e°'@òÕPéz+@ø&amp;ÛÏ_x0001__x0002_,$@F_x0006_v´J*@Hl_x0019_3·$#@xAvµe+@íý_x001F_êå'@V_x000E_ÎÌÄ%@Ã¸dIë_x001D_@löVp&lt;·#@)s_x0018_èý'@_x001A_ßäp±#@çÚ¾Â÷*@½¯æîú#@À9}5t_x001C_(@lº&gt;É_9'@öPåS,@öS²·òi'@_x000D_üßX/#@Ñl»n_x0008_(@_x0001_¡ð_x000D__x001C_@¨'^_x000F_G &amp;@*ãjÅB%@w_x0013_Xå%@_x0001_{uf¿ @pßÕóh#@ÉòåéS#@øm¥öyI&amp;@!E_x000D__x000E_ÐT!@&lt;çA?¦3%@Õ»Iy?$@j±Ðlp&amp;@ºX&gt;£d¼(@qÏ$ëM'@_x0001__x0002_ðÕR÷!%@Mù_x001E_#@l¢4þ$@àfõ¶%@øÂªß`'@à¹ÿ¹¢_x000F_'@jß_x0003_R#@¨Æsà¬%@Z2E-#@_x000E_Á_x0006_¹ÀG'@KBÒ¦)@òão_x0001_+@d¼u_x0008_.î&amp;@Ú_x001B_ÍZª"@Âc]'Ë© @ðâÃ :G#@q@	ãaÑ%@@B|Ë*@¸äÑ¤_x001A_)&amp;@A_x0002_%QLd_x001E_@ü"NÌÿ%@&lt;º_x000E_Y©â @¨(5É_x0016_(@oMw~ u(@Æó_x0001_§&amp;@_x0004_ÏúPé_x001F_%@´|«Q#@ÌW«B7_x001F__x001D_@ð5ëº³Ó+@_x0001_Èc"_x001F__x001E_@å]5K#@ÜC©_x0001__x0002_U"@"S	s_x001E_@ÐàuÔ_x0016_'@_x000F__x0019_©¸â_x0007_$@Dt±áÍ_x000C_(@2æËI_x001C_@þ¾]_x0006_¸¾(@_x0003_$3Ê3$@Îÿ'ÜÜÂ+@Ì_x0017_}pÂ"@¨ieï F @;Xv¢% )@_x0016__x000C__x0015_ä,º#@@}_x001E_ »ã$@(Z¦JPÛ#@8~Jìc#@d_x0016_Éhû+@âÒ_x0004_;ýC$@z¿/í%@ÓèÇß_x001D_(@®R£É @lwÛÚ+#@_x000C_MÎ£8*@Úaè(@_x001A_QöæÿV#@.w¦ý&amp;@_x0011_&gt;mA'@ýÁÜ^¬#@åÒ³D_x0015_)@¿|ã3*+@6¿Lª_x0013_4"@¤ÍþRL #@_x0001__x0003_­_x0011_ ÆqÂ$@Ù=m|Þ¦"@à#IÇ%@Zðhxø'@_x000B_æAÔµM&amp;@¡_¥¡ F&amp;@|Y_x0006_&lt;ü)@3J.Ê«!@*Ú:Î"@Ö¸Êî´u)@u=mø&amp;@q_x000D_¬És_x000B_&amp;@_x001E_¾[¹É(@FûËº:(&amp;@GÌ_x0015_!j%@¤ñY°P&amp;@õò¸%¬)@´Ú¡µ$@E¢òsvÿ#@zÂ_x0019_¶%@_x0002_pUÕöð$@Yfì_x0014_W¹$@z_x0002_|¯\ @¸_x000C__x0007_xX'@°-_x0010_5W@-@@p_x001D_ þÞ'@58iÎ'W&amp;@\_x0013_K¢_x0014__x000C_(@î»¾)Ý)@^ñDKn+@sÒ9g¼¼"@@­_x0002__x0003_ä»%@ÄúgÙÑò'@Hßê_x0005_µ#@_x000D_Ò55_x0006_)@h+_x0001_O&amp;@ë¥\*@mìBï_x0019_|_x001B_@_x0013_/~ÐTx"@_x001E_£Ã±³!@*ha(N_x0015_(@_x0016_ñ!¥|`%@À¹ä'@#_x001D_jè"@h_x0012_°CÁ%@þ5æX®°_x001E_@}Ú}")@ºFìg&amp;@\%ÏQã_x001B_,@ø´Æ{	 @®÷×_x000E_Î_x0006_*@þ´_x0018__x0008_3-+@áÄiÂ_x001C_!@,{Èn(@N_x0007__x000E_zp"@ß=tµ¢Z"@µ#_x0017_kc(@Æ%¼f½ $@¾¨V0!@QuÐv_x0004_(@PïNÈn](@JÎ_x000D_«@+@·E¾5'@_x0001__x0004_ê«Zzkw)@Ì_x0018_+Ë÷µ!@Æ¹|ñ&amp;@jy#@Bçî_x000B_1#@þä`X"@Åü¥&lt;_x0002_!@X«O8+@@b0æù%@×~ý@sà#@ºSî_x000C_`6%@VºÄv¦*@_x0002_DR6Í_x001F_@eø&amp;@_x0018_°_x0015_¡_x0017_!@ñJ«¨éA!@¯¬rS#@®fX´TÎ&amp;@Û£Ø*@S)@A%n*^_x0019_@Bÿ¬u_x0010_$@.ßßÊ.'@ñ_x0015_¹Î°M'@Û:Z=ô_x001F_)@_x001A_RËÝkß(@»îñ_x0003_K_x001F_@bÜ]9'@ V~þN½,@s@îwªÛ @ãâwmÙ"@×Û&gt;ü_x0017__x001C_@èkõ_x000F__x0001__x0002_;$@~pöòbî"@·sZl#@&lt;_x0001_ºv_x0013_$@n¯æð_x000B_&amp;@ª÷CEòÈ)@»\ÒÇÖ @gT_x0001_a$@|·p|cÅ&amp;@³[HüB'$@â ð­#@ð&amp;F, &amp;@6)_x000B_¿l @IVGé&gt;!@d]_x0001__x0012_#@@âéÒ(6!@ê¾+r(Ü'@Z¾_x000C_W*þ&amp;@ÜÇý¯*@_x0006__x0019_êGi(@È_x0005__x001C_ù&amp;@9Å_x001E_&amp;Ñ&amp;@D_x0019__x0014_$@L%ä¦rP&amp;@¨2$´_&amp;@nÅ_x0008_Ðj#@þ~IûEj,@Èª³àÑü'@¸2f&amp;@_x0011_Ð©ÈU?%@ÞcëbB&amp;@ºvZ+(@_x0002__x0003_ÂûpÅH*@ò¤ciU!@¬ôêF^%@âj{¹ÇØ$@yª×MÿW#@53ÇáV(@ÏW]È_x0008_Ë#@Q£«}Î!'@_x0002_LðA¶³(@üy0Uj_x0019_$@åñrI_x0013_]#@_x000C__x0008_Úò_x0017_"@a_x000C_¬ªîÆ_x001D_@þÜa @3_x000B__x0003_(&amp;3_x001C_@hS5_x0001_sÑ*@!ÆD¦Ôå)@« Ö_x001D_á @þ¹xy5­&amp;@_x001E_±:· @|ä_x000C_1$_x001C_"@¾l_x001F_/Ö,@ÏãOÎ7(@¯ë?Vq @¬Õ_x000B_ÃüL_x001F_@)0y¹û]!@ú_x0005_4_x000D_|(@l,2@³Õ"@¢Ì_x001D_ípù*@´ÓI _x001D_­_x001E_@ëÁ1ë~(@ÂN_x0004__x0003__x0005_	(@T\£_x0001_¨ã+@Rü[ìÆ)@«:ô¼)*@Ókô¢%@&amp;´pÐÓ*@È]!ê\!@%yéªÊx(@Ó¼ºMÆ))@ÂÕ__x0008_¢)@_x001F_7_x0004__x0008_«É,@WôÈx¥q(@ºt9÷_x0015_z"@\_x001F_^m _x001F_@ì$÷ #@ð/_x0001__x0007_í½$@^%&gt;o=&amp;@Õ³Vó_x0010_+_x001B_@_x0015_DÝ_x0004_:_x001F_@_x0012__x000B_SÃ*@þBYI_x000B_â @P_x000F_¤qÀ"@&lt;r¡Ö0Ò"@_x0016__x0004_¦ëð+@)lG ¥R(@òà¨¼'@X-õ_x000B_þ#@pøÙ¢$!@B _x0002_$_x0011_ @_x0002_hG_x001D_Ò$@²»_x000D_À_x0016_&amp;@rg#ó2Ç!@_x0002__x0003__x0012_lè£Z_x0016_%@FÏ_x000B_·_x001F__x0007_(@¦¸.Fí_x000E_)@_x0002_æ,p_x001B_î%@¥QÜÓ'@(G¿ä!@âõ_x0013_ôb}&amp;@_x000C__Ãy/$@¢J5_x0008_©_x0017_*@Pö_x001E_ªF @lÉ¾©$@m_x0010__x001A__x0006_E} @¥ó_x0004__x0001_+#@._x0013_¨{_x0011_C(@DtÛ2aÊ$@F0Ý_x000B_¬$@_x0012_ä®RÄ#@Ú®Ø_x0003_+@V$·Ñû)@w3+?ùÑ @9æ}O×&amp;@Ì~_x0006_Ò=$@9Þ¤I"@à3COÒæ#@RÎéÌÿ$@n¡g" @ÓIzç½o#@ L×vÚ#@ym_x001A_Éå_x001B_@¢_x001D_§rÅ%@´» _x0005_Ò+@¼_x0012__x0002__x0003_F"@¢2_x0018_ÑÅ&amp;@ E'_x0016_g7&amp;@ý&gt;Ï¾è%@em¶Mß%"@H¹_x0003__&amp;@FÒ_x0017_ +@ p]ºd%@XÂ×»ý)@è_x0013__x0007_z_x001A_@Á¡(N@$@øBâÛ"@_x001A_¯MC`}+@²·p\W_x0019_%@Ê^ÉpQ%@ß._x000D_7Ñ)@s¤¨]ñb&amp;@_x0001_%é¬Ö#@æe_x0014_K&gt;¯_x001B_@d+Fsbê$@_x0016__x000B_rÍµb%@N_x000F_î©jÕ)@¼{ï,/7#@¶{ågS_x0006_%@&amp;ü`©m9!@3é0÷|¸(@_x001B_0¯3Í @_x0008_B*@Ø_x0012__x0002_41!@=î½_x001B_æ @ûBµw¡#@ ÀsDWÎ#@_x0003__x0004_Êåñ¶=,!@¦ÐvX_x0001_(@_x0019_ãá°"@(!b^_x0008_'@G¬~_s# @©I½_x0004_%@Ø[Òâ¼&amp;@_x0008_rkwÁ'@ÈiNGoÔ#@:iìh_x0017_³%@ôª_x0001_WL(@ÿ*°ð#@_x001A_ÇÖTq«&amp;@|µ÷á_x0006__x001C_$@²õC7¤°#@_x0018_/+æJ	'@/Ú\þ0Î%@_x001F_ªOW_x0015_"@hÙ#isß!@Ü_x000B__x000E_"¹+@ßÅ-ðl%@©÷%ræ%@¾*µôsÀ&amp;@RN+_x0008__x0016_'@l_x000B_q]Ö(@%_x000D_ëÉ·õ"@c#ÛJÞE+@_x000E_uòfè¨%@_x000C_^E_x0005_=_x001E_@vÙÞ_x001E_Ì_x0002_-@Ub_x0002_Q"@&amp;	P_x0007__x0001__x0004_ëO%@®_x001B_ô_x0001_/&amp;@º_x0012_Ä_x0001_Ø%@ßn_x0017__x0002_âÿ#@ÉAuâ"#@öÂãº_x000C_$@~_x0002__x0004_/_x0001_%@(²_x0016_ËG$@h]Æ_x000E_{,(@ó×o%Aþ_x001F_@E&amp;_x0005_2¦)@_x001E_ðÏb'!@E&gt;ü.&amp;@/?×X×Ù_x001A_@î_x000F_íjo%@Ùu]©À @_x0001__x0017__x000F_Ç_x001D__x0010_&amp;@Ô Ô °ð%@Ø¾_x0018_ú	Ú$@W×JxÖî_x001E_@_x0003__x0006_{ç)¸*@Ôl_x0010__x001F_@@_x0006_¯L_x0018_ @Úaø¿^_x001C_'@|®¨­H&amp;@Jiºÿ6)@ÒõÁ:ØC#@t,'×_x0013_#@³IÛ_x0005_h)@NKRû_x0003_*@zF°n¬¹&amp;@®_x0006_I¾V&amp;@_x0001__x0003_;¶ý|á#@í«ií@Í)@_x0011__x001F__x0004_ôÂ3(@6TLÉá(@2éïäÇ @#YÎyî#@ñ(ÊÙr!@W_x0016_8ÛÈ#@&amp;­Ã×Y$@_x0002_êv;DT @.N&amp;T¸_x000D_,@âÖî77)@( _x000D_qµ*@&lt;Úzn_x000C_+@Z(_x0015_ç_x0008__x001F_@B"¬¤_x0006_$@ÌT_x0019_í$î(@BÆ2çL&amp;@¹_x0014_}v @ñd«ñ_x001F__x001A_@_x001D_³_x0003_Ù_x001C_û&amp;@4+Ì¼þ!@_x001A_=0QI'@GÀ]ç~)@ßæ_x0004_ë%@à/Yú_x000F_&amp;@zÅSÕ´'@°zØ8a*@_x0016_ï¦'æ&amp;'@Æ?óP¤&gt;%@Kåã_x000B_]ö @VËõR_x0003__x0005_~Û'@·_x0010_:ïna#@,_x0004_B\¼_x0018_#@ø_x001D_Á_x0019__x0013_ß$@z­ÿË_x0015_&amp;@_x0018__x001B_1cV[_x001E_@&gt;~bÖóJ$@_x001B__x001D_Æº¶$@_x0018_uáªÊe @ð_x0014_.æ.%@wè`t_x0007_Ú%@ÂhÉnKâ)@é_x0016_X»')@Z_x0016_Õ¯_x0002_&amp;*@_x000D_­öG£$@§1LJ«|#@_x000D_êÝI @L4ÊE&amp;@_x000F__x001F_*½H'(@y|öÐó"@_x0001_öfbß"@Ì£áY³_x001F_@Bô+%âu&amp;@ ló=,"@ë°&gt;_x0006_ÊÃ)@FvÇZÐ,@_x0004__x0001_¿MR"@¹æ¤&amp;@bx_x0004_4u!@}$t_x000D_R&amp;@Q_x0013__x000D_¶óF!@8yÄ+bÓ%@_x0001__x0002_!òqø._x0010_(@_x0008_ð_x0006_$¥[&amp;@øD¨qØ!@aö|_x0016__x0011_þ%@$ëvnH%@fu¬zU%@úÐP1eF @Ú_x0008_F.ì @ÄénÐ_x0011_H$@fiP_x0004_{¼(@^$£¨ÁV,@ñ¸ú¦ð$@¨zUG_x0008_!@4#Ré0Ê @&lt;_x0017_®26$@ÛBÆÄ¹Ã!@ï_x0014__x0017__x0010_ª_x001A_@Ôm¸	Rx!@_x0008_ÝQîdt)@¶_x001C_I9&amp;@~ì3%_x0008_"@ÀÚÖ}_x001C_%@3ÿa´T&amp;@åö&lt;hÅ¹)@ÊOßôþ,@¾XÚÌÁ*@_x0012_(ù_x0010_+ò)@_x0006_P*¿$@\¬±TÖH)@µ#²"¯û%@6Mà-}ü!@úÌD:_x0002__x0003__x0001_ð$@0]ÓÃD'@T&amp;v¤ë_x0013_+@Ðv_x000F_( "@`ÜbaÉ+@áçU&gt;J&amp;@î_x0001__x001E_=Ìj&amp;@L%_x001D_¢(@&amp;ÍÒÞ_x0004_)@Fú¾%$ö(@t'ÉÆä&amp;@¦_x0019_mz@_x001D_@_x001D_lÕ¯ê'@Xå_x0012_S- @°gÅ_x0010_Ñ?(@ýÙ!Z#@ïtËïÌ%@vÄ,ëMT'@_x001A_øÛ/&lt;!@&lt;9Ï6Y*@24»Ì÷(@¦ µg#@¸aRHU+@&amp;_x001D_ö¥$@6º_x0016_¡ÿ*@_x001C_2_x0018_Oëã%@ï°(lÇC&amp;@¡_x001B_]aÿ"@_x0006_u/Å\'@_x001A_£_x0012_K»¥(@ Ï}W %$@øR¯¶*%@_x0001__x0004_&gt;9uø#@²({^u£*@ùë@_x0007_&amp;@m4GD$@	Eêõ'@|_x0019_a]µ-_x001D_@ý9_x0012_'T!+@ÌÌ_x0012__x0004__x0007_¥_x001F_@\íKâWÃ_x0019_@e:ÃvÛ+@oRú&gt;pw*@h5\â_x001E_@_x000D_É³C_x0018_*@_x0016_ßR_x001E_@¶Ah¸º @z@_x0016_{f*@7Nöe± @_x0002_ÈöÜúÉ(@_x0015_q&amp;@°N¯Êþ(@ØtàsP(@ì_x000C__x0010__x001E_?¾)@*_x000F_ÂS{,@Öx¨o$@©_x001D_~B6æ,@_x0012_Çí%@_x0003_(ë;)@0k´Æ_x000E_(@ºásäÍ"@¨ââ @M_x001E_&amp;_x0004_#@ö_x0001__x0002_-_x001C_&amp;@öÅ%4D-@¬PA)_x0013__x001E_@,Uz²$@_x0001_Ý®_x0007_5_x000E_%@.þbò¶ß'@s{¾)_x000F_(@º÷(¯?'@F3eUÅ"@cõºC×0(@X=}_x001F_Í*@»º¸ê6Ö%@¾"&lt;_b)&amp;@_x001F_KÊAÈ"@àlOn)@iz_x001F_M"@ßIþ¾_x0010_%@WÍ?ÔÃ&amp;@f_x0004_`&amp;@_x001F_.»Ò_x001E_*@_x0010_,F_x001C_â&amp;@FÍqw[#@Dó/¢_x001C_#@ò-ý-c'_x001E_@~Ë_x001B_É$E)@F_x0008__x000D_D%@_x0019__x000B_å¯5_x001E_@_x0004_üÃ_x0004_XÐ#@0Vp Q*@åVÁä9#@&amp;_x0011_Qi÷*@"0óá1®$@_x0002__x0004_SôU*.)@_x0008_L¡ýÌ_x0001_$@þ_x0019__x0015_yÒ%@Dg¾ªå_x001F_@éa_x001F_oö_x0019_@àîÉÓØð @õï*ïý&amp;@Î©¢³?®(@±½ÁLB_x0011_&amp;@_x0019__x0003_T$@7ð²÷4#@¤ÍØ Vñ(@±iWf_x0007_Ü_x001B_@UY3o_x001A_'@©h4T!@ìÙ#Ði%@ß½·Yô*&amp;@NZ.ç'@O_x001A_J8¶&amp;@þÏF(Ñ	%@g_x001B_þ^#@YÓ.Ó±$@ÖmËhM$@2û_x001D_l"â"@ª&gt;L_x001D_Î+@²qêÏ`? @_x0014__x001E__x001F_]ú#@^*_x0014_4Í(@¸_x001D_ÿ¨9(@ì_x0010_¤_x0019_Ì"@î&amp;Õ\)@¨_x001C_í,_x0001__x0004_Ôa)@_x0014_Ä×ÊM÷$@l¯ÔD:&lt;*@ê_x001C__x0010_Â×*@cäºCB_x0019_@Ì~ßÓâ'@-=C¯`W'@¸Çþõ´6'@ëïcá0ö!@+{~5(j"@.úJ¸,'@¦"+_x001F_÷_x001E_@7_x000F_6äñ[_x001F_@þkþÞ^#@_x001A_"VQ_x0016_y$@b üU$@ÕcD§ß&amp;@ì®_x000D_²óº!@q+8À£¦!@¥Òþ²#@bûì_x0003_ÆF'@èiÌ`ú_x0015_)@_x001B_ãM§Þ¾(@E4òîö&amp;@Êþgä$@I_x000B_	ZÃ%@n4ê7%s*@_x0002_q_x0013__x001A_'@_x0002_sà)u'@±@ñ_x001D_@Ê_x001D_ÙáÕÇ_x001B_@ÒÆóÛãþ%@_x0002__x0003_ùÙïP+@âÙ[X%@\´¸Ë\«(@Dn¥ÎÐ'@Å³Õ_x001F__x0010_"@A¾4ë¼_x001F_@_x000C_æÞñ&amp;@®Y÷"Àä!@_x0012__x0015_°Ì~!@U=Umòí!@Bæ`!÷+@_x001E_dÒzÉ&amp;@ÏÈ¦Ûg(@DÛ¬'@ûPÎÛ`{+@8KBÞR(,@ïÛ¹*³&amp;@_x0017_Îä)@¹6èð²7 @8V¶¼¹B%@º&amp;_x001B_^sÞ_x001C_@WJ[fl'@ÄÒ0º5(@^g*e½á_x0018_@tL_6Ü*@ Q§_x000E_Ã+@õ«_x001A__x0001_'@8_x0004_t_x0008__x001F__x000E_#@²¥û¤!%@vq_x0019_ñÞ_x000B_!@pýC_x0001_G @_x0006__x0003_KÝ_x0003__x0004_¿_x001E_@5I_x0006__x001D_P(@EhC°³"@B_x0010_å_x001C_L'@)KÐu_x0008__x001E_'@êËóöªP#@0J,§&amp;@_x0010__x0012__x0003_i+¤&amp;@}_x0008_¦)@^+÷%Ý&amp;@_x0017__x000C_ªR$@_x0002_ _x0004_Èe+@_x0008_v¡°Õz'@ åX__x0002_&amp;@Xûªï_x001F_@f}_x0013_Yr'@ì_x0019_2ÇÕj_x001C_@pÓl_x0013__x0007_*@¾&lt;æ+\]$@Æá_E&gt;#@é_x0001_ù¯&gt;*@kUàÕÝæ!@n@Þvæ&amp;@Ó_x000F_]*$@_x0002_¬%±bÛ!@¨_x001C_9A_x001C_K%@]D_x000B_Ùl¯'@ºa#y_x0006_#@¿&gt;_x0006_8l&amp;@4=V§È´+@¹pÉi#@_x001A_@2·_x001E_Tð"&amp;@_x0001__x0005_oÐ_x000B__x0013_/»"@Ve}~Ã_x0003__x001C_@ºG´)@ðç!_x0006_ÙÐ(@Gû&gt;O_x0003_¢)@®%îí_x001F_@DÁ¿ãek-@õ)aST*@ _x0006_÷ïe¬"@.Î®¢é(@Ð¾ãÏê&amp;@ì[[qé'@é«IiWÝ#@_x0004_K	 Ý0%@_x001B_Ûòª @é_x0007_t_x0004_ÏI(@l£BFúb"@_x0012_I»(#@+0³aM#@tÜ³Ú_x0019_-$@cà_x000B_0#_x001E_#@©99'@^lYHqm'@¬Î7÷@_x001C_@V&amp;»_x0015_¬+@_x0002__x001D__x000E_}Ò_x0002_(@8¹rÔB#@67ÆG$@Åü@E°m"@Ü®UoÞä"@¡õV-»@"@´M~â_x0007__x0008_e"@_x0010_äô/D"@òÏqÆ%Ö'@®kË_x0001_M^$@öÅÏÉÏÚ"@T5_x0004__x000B_ÛÂ#@_x0001_XÜGP¦'@NÚ_x0005_Sl_x001E_@Üç%P'@+Fúùy#@ýk&lt;ù/E%@¢_x001B__x0003_6A)@_x0004_?_x0017_«)@h:X_x0013_'@¬_x0014__x0008_¥ãz_x001E_@Æ5Âc*@_x0002_øUL¥_x001C_(@_x0007_¥Ù·_x0017_(@ÈÁeÔù @ù';Vu"@F£²|'?&amp;@:_x0010_¶få-@(×_x0007_¶_x0012_%@®_x0006__x0004_²	©"@tÓ^tô)"@$ÖZäAÈ(@N4_x0016_h_x0018_â*@Ò¡¦nfÌ&amp;@@ºi+n¡#@_x001C_¬_x0018_³t«%@Y¿Éå-@@!ï£"@_x0001__x0013_ÈàE\C	&amp;@5Ú[_x001D_î»#@µù¦ßZp&amp;@_x001A__x0007_¿ó&amp;¤"@_x0004_nd3Dd$@LuÈWb_x0005_ @{0Á_x001F__x0017_m*@_x0018_BO_x0002__x0011_ú!@6o_x0010_2&amp;@sò_x0003_ÜÛý"@"^é¿ñ_x001C_@`_x000C_"I#@ÁåÈe¶ì*@_x001F_"9x_x0001__x0016_#@6d_x0015__x0003_y&amp;@Ü_x000E_Ýÿ'@Ðd_x001E_TpÙ(@H_x001A_Åb$@Ìê=e5&amp;@eò0¦_x0019_¤_x001C_@&amp;{Ì¦_x000B_)@|q*ÃÀ!@Ã ]_x0007_%&amp;@_x0015_µ.x_x000D_&amp;@Jº_x0012_§7%@ÔB&amp;j»_x0012_ @D_x0006__x0010_ð{_x0018_@Ç1Ìv'@×ì$ÑÁZ(@%Lò³0_x001B_@$%_x000F_7Æ¸$@_x0008_ND _x0001__x0005_ò&amp;@_x001C_¾÷ºí'@!ºøÂ,(@ßÞÂd7"@,$¡4y%@.f¿_x0008_£'@_x000E_x±tåü @`òFóà°_x001D_@_x0018_¯ÀÿÈõ%@_x0002_Þ$_x0005_t#@ÅÑüG$@_x001A_Ô§_x0003_âN)@(%i}O¾#@â_x000C_´_x0016_(´_x001C_@©_x0004_&lt;ã"@DèP¡;Ö&amp;@Í¸nh_x0019_®,@"@ÙÙl¾&amp;@0¿_x0017_C_x0012__x000D_'@Ï¹_x000F_Å_x0017_X*@_x0001_H]®$%&amp;@ô-+Û_x0007_¶%@è$]ïóN!@³Xk¬_x001E_9-@+n7xE,@G#g,ü_x001C_@^5Íc!@4_x001E__x0005_Åq_x0004_"@Ù«£Óo±%@6R?y³û$@)â4ðBÉ%@*~³¦ùø_x001A_@_x0002__x0004__x001C_(¾_x001B_Õ$@_x001B__x001C_'@_x0003_+@,ê`x(@ÏQ­='@¤_x0017_f¼_x0006_8$@_x0008_l®ãùk)@Èß]Mºv#@LoÚ¼,@2W_x0006_Ï©#@wâa_x0015_£_x000E__x001E_@Ñ%t#@èúæÂÛ&amp;@_x001A__x0017_ÛÁú$@°pe©¯u%@Úèj¤¦#@¶s\ÅN¨ @Þ¼Å,r$@4a_x001A_ÊË_x0008_)@µ¤b:"@qåVïë#@lÖö5ð.*@_],J°f'@&lt;°cò¶_x001E__x001C_@àû_x001C_S}%@Gßí/!7*@@_x0001_u,°ù"@0Þ(¬ _x0018_,@DÀê_x0008_${$@(;_x0011_g[_x001D_@õJ^áC*@&gt;h²c,#(@_x000E_sÚ5_x0003__x0004_lÐ!@@ÿ}ZI'@Î"Cî=t&amp;@ìKO_x001E_$@_x000C_1Î_x0005_U;%@`÷`S_x0013_Æ'@¤±¦:Ò_x001F_@.ª_x0018_ö_x001F__x0012_)@_x001C__x0012__x0001__x0008_Ù_x0018_*@_x0016_G_x0011_U%@Ë¯yd_x0002_,@Ã!®6J!@TÚ¾_x001C_õ}'@t_x001F_Çÿ_x001B_@Âeß_x000F_&gt;á_x001D_@r[h_x000E__x000B_%%@Ïú_x0002_g(@Ò¶µT_x0004__x0015_!@ê[@V¨$@«Ä_x001D__x0007__x0017_$@`(¾KAÖ_x001F_@ÞÆ9%ªº_x001D_@v©¬5:i+@_x001A_½."ï"@~_x001C_ÏB¢_x001F_@ÆwÌ_x0018_¸'@_x001C_KÊ5_x0013_k'@60»¢_x001B_!@iÈíE_x001D_@º~ø_x0011_ È'@ (Øê=(@¸_x0019_q%@_x0002__x0005_å}_x0007_"@º]ãá_x001D_@_x000C_Ý$tô$@ðHÂEé!@ L+æs%@o_x0018_ðûÒ_x001E_@{_x001F_xZ_x0018__x0002_"@_x001A_%5øLÚ)@é¶:E¥'&amp;@T_x000D_D¼1­%@lWÿr'h%@®Ð0X%@f&lt;¹_x0011_ß¢!@ÄôDùpz&amp;@&amp;õ_x0003__x0008_§%@$_x000D_rº4Ý%@_x0004__x0013_J+ív_x001F_@£\Wõµ£ @Zy×Ú¸)@Ë§u(@Z5gô_x0001_é#@È,Ë©$@Ð^"÷µæ$@P[øZVÎ$@òøgÜ?"@Léôbæ}$@_x0019_C_x0010_p0)@80«2#'@ÐáÛY_x0004_'@X×·#@±7.éÌÊ!@&amp;¹#_x0001__x0006_Uì&amp;@DV_x0004_ò¤9 @Û3gÔX)@{5¤ü_x0002_5,@\BÑ÷¹%@rQ_x000F_vË_x001C_@j£%0_x0010_Â$@pÁwö_x0005_è(@±ö&gt;_x001B_f)@ÂmH¨K)@6_x0001_;k×_x001D_@¶È_x0003_ca_x001B_@8(_x000E_&amp;'@_x0001_tv	xµ'@jù¾j_x0002_ (@Þ¾=9$@ñr½j%@_x000C_ §f(+@³þÔ~Q¢+@üI01_x001A_r_x001D_@F6py3_x000D_$@ÔBîív+_x001F_@¼¬xò:+@Õ¾ÑpK] @F=_x0004_ìõ)@®r_x001C_6q|%@_x001E_ñN»  @T_x000D_jw±_x0007_$@ÎRwyT3%@PUgH_x0002_!@_x000E_òº_x001F_m(@(Ìâh`"@_x0001__x0004_ãÉò¿'@È5ÚÔp¡'@ùx|¥(@_x0001__x0011_ÒÎ/_x0018__x001D_@üa_ @_x000C_õ_x0017_³wl$@|_x0015_|ûë)@{î²'´¹_x001A_@_x0001_0¼Ã_x001A_%@òç1¾½¬)@Æ¥ñ5¤\%@Ty_x001B_'@_x0019_!5_x0011_õ%@D&amp;-&amp;È_x001E_@TóXXÛ(@öÉ_x001B_)_x0007_+'@P""¦þ«$@X²D§)@§*«Î8_x0017_-@_x0008_õ8ZÒù$@OÃ÷!=4+@èÄþø¥¸"@T_x000D_ _x000C_¦_x0003_%@ð¤ù	_x000D_Z+@_x0013_JB_x0002_f_x001C_@ÆtJÏ_x0015_p$@dæX²ó2$@¶5_x0010_/ä#@Bç©Ö _x0010_!@ä_x000C__x001C_î»B,@f _x0013_­ó#@aÞÜÀ_x0001__x0002_,@¼É²ïqù'@y	_x0014_ÇA_x0019_&amp;@¢Mî_x000D_~¬!@_x0008__x0002_÷5_x001E_¼$@6vyé_x000E_*@ðß_x0010_&lt;Í'@HÀ%æZ'@É_x000B_¥ô«'@_x000D_á._x001A_g`'@ä-!@Fe©Ô[Ñ!@_x0004_"_x0006_ãJ#@Bå_x0017_B­'@´k°He_x0005_#@XÌ¤j©5$@º_x0014_WdÍ %@_x0014_$ß_x000D_ñÐ$@b$ô7_x0017_ð&amp;@ØsüÍ_x001E_ò*@)_x0018_Utj!@_x0010__nç_x0012_'@¬R	i'@ÒwàÕ?_x0019_)@²_x001D_\2Õ¶%@¼Óór_x000E_H(@_x001E_ïK|Ä(@â^¶aêò%@ÄF_x0001_¬4Ò&amp;@ÿ_x001B_sØ_x001F_1 @æ°2"@÷_x0017_¨$ª!!@_x0001__x0002_Ïôu_x0010_ë&amp;@5_x0008_Å,c#@¨o_x0003_&amp;@_x001F_}°J ë$@ª¸×8Z&amp;@_x001A_Gï_x0003__x0010_'@P±@ihõ&amp;@_x0002__x000F_q5)"@Ä¾_x0018_aK(@¸gb-d_x001D_@ö2_x000B_Ü1"@Ú·_x0016_î¾%@_x0015_º¿¼b'@Òî¸®V'@´_x000F_àÊ %@Ú|_x0007_]Th$@ÜÆY_x001A_"@l.îS1&amp;@äP¿ö&amp;%@±Æ§¿-#@_x001D_Äéºà%@BFÕÝu_x001D_&amp;@2«ü§L1'@ ¤¬®L_x0010_%@TÍà_x001F_y_x0005_&amp;@V'_x0005_øfé*@¿A_x000E_+a(@_x0015_Ê~«¤%@©4GLà%@HÂµ&amp;ÉÝ$@_x001E_#t?3*@Q_x0001__x0003_{ã$@¸£_x000E_Úq%@Ob­L&amp;@-_x000C__x0002_u|)@_x0018_~ë7ô[,@¶åQ'V%@+ÅÀ&gt;nÇ%@ëømä "@ÞÝ)_x0015_É$@øÌfÉ£#@_x000E_uÇC½ @_x000F_°Ýb	C'@(¯_x0012_B2_x0019_(@Þ=_x0018__x0005_µ_x000E_"@¨ xuÎÅ$@_x001A_ÊEÎ_x0017_+@Ç&lt;D­;t$@3bçR_x0014_%@îÊmk$@_x0001__x0003__x001B__x0013__x001D_@L_x001E_0MrG%@à_x0005_¬\°)@î±5sµ#@-`_x000B_¢_x0007_0"@|_x001D_}ªPV$@vñY%@_x000D_ÎÙ÷|¹#@2ö`gïK%@&lt;&gt;ä(n&amp;@&gt;HÓÅI$@YÒ`Ì÷%@zñ|_x0012_I¨'@_x0002__x0004_Ö_x000C__x0014_Ó_x001F_"@uÏ_x000F_ÖZQ @î²óy&lt;%#@_¨~³&amp;@0l*Ïn'@ÏÀµ_x0018_qñ!@^8¯	°(@j~Z_x0016_'@NçîKÏr_x001E_@bþ½_x0007_ò¯&amp;@_x000E_Ó#_x0018_P"@¤Îë}Ë'@ré_x001D_w_x0004_*@Çèy.-%@ò{H¦_x0002_)@q4q%@n&amp;üd%@âÁ¶~µk_x001F_@Tu(Ên!@sæx°!@¯(_x0003_0y*@µg	_x0006__x0001__x001D_@)¼·ÀÇ_x001A_@&gt;$âèã®)@Ê¯ÂZ:'_x0019_@÷_x0018__x000B_.(@­z ^&lt;%@_x0014__x0016_n_x000F__x0013_ð%@4'®ûÐ_x0005__x001D_@kØ_x0002_!@õgý!@`[Ct_x0001__x0003_Ó_x0017_&amp;@ÔxqT%@Ö=_Åî&amp;@_x0008_vÛ_x000F_'&amp;@üã&amp;5{%@_x001A_ÿ%Å0%@{ª_x001B_­Î)@ª¾gåF"@h&lt;*8%@ò_x001D_]_x000D_Ì®%@ÙR5ûË#@ü±y©Ä6(@HO]O_x0011_&amp;@¡Bi¡S+@0Çv¢üå'@V¼_x000F_{_x0018_&amp;@Ù_x0007_îÝ¢*@_x0012_p¢_x0007_F%@Úzuø_x0006_z(@õÄ þ4Ô_x001F_@ý_x001A_ÄJi_x000B_)@º_x0013__x0013_¶&amp;@P,'oÇÌ'@ïKáçV£#@ÚÞC{"@Cê!ú&gt; @úä#HÐ­_x0018_@ûÞå6W'@Dã{2Æ«'@ªÂÒ±Ic*@¼_x001C_çPB;!@_x0002_D_x0015__x0007_Z±#@_x0003__x0006__x000F_ÁSµR_x001C_@ ±èE+@ºöJ+Z"@²×8ÉY)&amp;@æ{&gt;_x0004_ø¯%@_x0016_CûAUK$@áiX¸p'@î_x0012_Xï¢$@¸{	_x001E_^$+@_x000C_ÿ_x0002_ @Ä_ãÕE(@¢ô_x0002_P{'@2çQa´*@¾e7_ª&amp;@_x0012_¿KrU)_x001E_@_x000F_ö}¨k0,@v_x0010_DH_x0015_ò$@áP¶|_x000E_Â+@6*_x0017_éX"@n2/Í_x0018_)@¤:w*_x0008_#@Þ_x0018__x0016_Û _x0003_ @oÆj_x0016_a_x0001_#@·NK_x0019_6^'@¾X¼_x000F_Ô(@ùg»Ó&amp;@Å%_x0010_l`"@3ÓjÌÈè(@_x0003_\íã§'@_x001D__x0006_²ÅR­&amp;@_x001B_éo_x0005_ @çõ_x0018__x0003__x0004_Éá&amp;@¥ÓX9Ï#@OÒi¬Ó;)@_x001C_Ät_x0010_&amp;N$@^y_x0016_Øò·%@ÍR_x0007_ðk`+@S)\ï¾_x001F_@no²Ë=_x0001_&amp;@Ý²_x0002_áé!%@rõOh¤a&amp;@ä_x000E__x0003_N¦'@U84_x0011_W%@!D!ÃJ&amp;@ô ¤Fë°)@¦hjs¼})@_x0017_÷çw_x0007_¿$@ï5xZd(@Cj7_x0004_ö'@óèVF¾ã(@$'ÑM_x0005_#'@ ñã)Ìâ_x001F_@_x0006_4F*ÈÊ%@ôî¶:_x000D_(@¾ö]_x0019_,@¶'Ó^t¡$@±µ÷óç_x001D_@û F_x0017_¶$@QÖ»[7$@BýÈ?¬c'@ß5_x0003_ÐØ"@Ë®Î"%@#¼¡t\Ã#@_x0004__x0006_a:A_x0011_!°_x001F_@øX¢{_x0006_¼)@ ß¦_x0017_x,%@«Öì B%@Íù_x0010_[´n'@ÈiôõÍ_x001E_)@çµµçr['@bG_x0010_{_x0006_%@¦GÅh&amp;ñ_x0019_@_x001E_5Ûß!$@¦ð­J¤_x0014_)@¥©#_x0005_±e$@ùþy?%(@49ó¸¤¯"@¥&gt;É:_x0007_""@ì=_x0017_t¸û%@^îaT @6_x0001_U«'%@²fÅTk$@¤æÔí_x000B_$@F´äI_x0012_%@æOís_x001B_@\É¢H+@&lt;X&amp;äWm*@&lt;.*þ¦&gt;%@&lt;x_x000F_úZ©$@,_x0002_f,,@ËK8§ÇÔ*@ÄCn@_x001D_'@},]0-@s_x0003_iõ(@¿V+Ì_x0001__x0002_=_x001B_ @æÖh_x001C_+£ @ôfû1è$@ìjZÔòf$@_x0001_ÍH _x0016_\)@C&lt;s¹L"@-d´_x001C_ï$@¶r_x0019__x001D_$£'@²¶_x001B_ì9&amp;@ª?dk1_x001D_@ÏÝ¶Û(@fé ¨_x0005_ @5SR,@_x000F_z2Cë&gt;&amp;@Çhn×AÚ_x001D_@ÈLz	"@þÛçÊµ?_x001D_@_x0003_*×ê¬,@ø_x0001_3z{_x001B_@ÈÒ_x0001_ÊÏ³$@2Þ_x0011_&lt;gÄ&amp;@Ñ?d­_x0007__x001E_@_x000E_*:%C&amp;@_x001C__x001C_S+)%@RS;_x001E_f'@¡Q$³(@8c_x001B__x0011_ÇÙ&amp;@Æ4 ué_x000D_)@h45ï_x0014_"@(åáòÕ$@_x0014_õ%µ_x0008_/$@?ë_x0015__x0014_,@_x0001__x0003_¾Ç_x001C_\t_x000F_'@_x0015_Þ.Böt%@Ì±=õ¶$@¼ø_x0012_'_x0006_&amp;@í·ÃYõ"@¨Ø_x001D_÷6$@K.uå(#@6áÇ]|I#@úº_x0004_gó%@&lt;ðîË_x001D_?$@n¬Æt'@%H&gt;'_x0002_'@YÈOw_x000F_ @x+.Õ_x000B_'@ÎÒËÊË&amp;@8¥	Á6&amp;@MCþ 3X_x0019_@¿Þ6ÁåK(@:_x0011_Nd(@e_x0012_ñ_x001A_Ý!@d´M_x0011_(@¾OàOUC$@¢¼ÚÈÞ=#@ÎÑ#_x000E_(î"@_x0006_þ_x001F_.¢%*@·Æú%È#@(´ië7!@ÕN_x0016__x000F__x0003_'@\¥Û$@ÚË2!¿&amp;@,_x001E__x000E_Oé\%@v*_x0005__x0006_y¹%@J ¡I±m"@hó_x000D_´ñÀ+@&amp;è2÷Rª%@?½_x0008__x0001_$@ü×ìBw%@ÞH40¡%@	_x0006_Jþ$@ö_x0014_»'yø @¿	ÌÕÄ#@ÉxH·«­"@Ö&amp;¥_x000B_	!@_x0001_ï6_x001A__x0007_$@¶fDÚ2&amp;@_x000B_¸_x0011_ «%@.}ûÇH#@23Ákî¾#@6_x0010__x0002_ (@Õäd`_x000D_"@¦W\âß) @^´ÁXÄ_x0003_(@h§ÀB¿ý%@wp£!»_x001D_@öé3×¼*@îâ_x0004_ÐÇÂ @¡w)å#@&gt;µ8-;K_x001A_@ÁgPÕ?Ø&amp;@za_x0013_òýá!@ã?7{Íà%@_x0004__x0010_|ñë_x001C_@0W_x000E_ÄSí @_x0001__x0002_z_x000D_fk"J"@0ô¡í¿'@©_x0007_1llÝ)@_x001F_Ú4Ñ%:_x001B_@d2ºifÕ#@úÆ_x0011_)_x0002_"@ø_x000F_ÿMa(@dªþ°.Æ'@Àö¼E$@2_x001E_Ôb_x001C_s$@_x0013_¥_x0014_T%@×ÖÄ_x0006_-@ndÛ¼ÄÜ_x001E_@î_x001F_xFý_x001F_'@?Ðc_x001C_%@ê©*Ó)@_x0016_¨2_x0007_%@àýµs@2$@²}»`H'@Vhq1cx%@§á_x0018_nÒ_x0006_"@À7ÉQ*@_x001E_É.LdÄ$@×kþQâ @hâA2° @íKEG_x0001__x001C_@÷}+2üï!@·²bb*u!@è_x0014_µ23ê&amp;@_x001E_æâzQ[&amp;@à-ávHD @Æ_x0001_ñ	_x000C_&amp;¹)@ÊËRP_x000E_T_x001C_@_x0008_ë_x000B_¡#@./L_x0004_f_x001E_@à_x0016_?É ´"@+`&lt;&lt;_x0005_©_x001F_@&gt;{DA)@" a&amp;@P_x001C_÷,\_x0019_#@qèñ}÷(@%_x0002_Ú^_x0002_Ó!@5±ÆÕ"@ªÌÂE_x0006__x0014__x001E_@bûsu?"@âN;W$@.e_x0008_\	&amp;@cº¡ÊO @j{×hÞ_x0013_(@¨"NÕ_ð)@É_x0003_Y*à_x000D__x001F_@BóJ3_x0001_*@]_x0002_/l @@ÙÚOU#@´{_x0013_!Á%_x001F_@Y`_x001A_»"@_x001E_ü¡ïIN%@$_x0012__x0007_l_x0014_*@2mv_x000B_Î @Ò_x0001_ñË-&amp;@»³¦ÚÛV$@ýXÐ_x0011_1_x0001_)@^u9ný'@_x0001__x0002_hy_x0004_j1Ü*@p_x0003__x000E_%û·!@åÔµÇþ_x0015_#@¿x*èí!@î¼¾Øô&amp;@å¿#a'@4ÏÇ(@ê_x000F_ÉJG%@b_x000D_&lt;yÚï'@ûWJÏÀ(@!_x0010_	|&amp;@Àf±L_x0019_$@ùP#$@ÿ¢&amp;K_x0005__x001B_,@UÔ_x0005_+*+@òªv¡+@H_x0002_çÚú'@)ÛY£)@È'¦CêÑ#@Ë4Ç_x0001_'@|ÌÊ½M'@^_x0019_37)%@G_x0004_Vâñ&amp;@ó)`¦T*@îÒYl ,@_x0019__x0007_ðýæ(@"à&lt;µ~_x001F_%@_x0018_Pe¹_x000E_&amp;@6êêÃ!@J`OrÁ$@½¬n}$@:_x0001__x0007__x0001__x0002_í&amp;@_x0008_5-$@¤hy­T!@1ó½¾êÝ#@Ñ_x001D_ÐÑ¥(@®,Êm_x001B_"@æåÑòG)@yÕ%@ôcy_x000B_T¹&amp;@çh_x0003_Ö(@v¦s×!@Ê¿ºÏÝ @À®Ú¨÷f%@Ð_x001F_Y`ÚÐ$@D`·Ì_x0007_$@Ð!}À¹$@.1½0E_&amp;@&amp;[6bå&amp;@ åËþy5_x001C_@_x0012_õÑe½®$@8O]_x001F_7è!@È9s|{+@ïh3_x001B_ä$@	ÙÜÎ0M#@è¹6{_x001C_@ÞmEáÎ%@¾1¤_x000D_(G!@ò+·ÙQ!@þ-]*R%@r_x000D_²&amp;½%@ÀýÂ9/_x001B_#@Ê_x0015_U_x001A_²L)@_x0003__x0006_¸=L@n%@ã_x000E_ï!(Ã*@ù]Ù¬M¡&amp;@Á|*ñ_x0019_(!@ÄutÐ\Ý_x001A_@Ì«/Ãc$@§_x0008_Ïª´_x001E_@_x0019_J_x0007_¼ç#@_x0004_AÞêÜ"@L×k	Z_x0012_*@&amp;_x0015_3*x$@î_x0007_þ&gt;ëò_x001B_@}èa³5_x000B_ @hOD@k_x0002_+@v_x0014_Ä¶_x0012_&amp;@)_x0001_2Â_x0011_!@öÕeÇ)@Æ9'&lt;&amp;@_x0010_8ØØÅ'$@XQêOô#@¹j£&gt;_x000B_í%@DðX'm$@ÞNÍæ."@rL_x000B_²ñö#@&amp;3'C5î @_x0010_Odlø×_x001C_@r_x0005_v_x000F__x0016__x0007_'@¤é_x0015_A'@_x0012_½_x0005_Õ±@'@Xü.Ï:"@Äeb/«"@{H&gt;¢_x0001__x0004_È'@èdÈ­;$&amp;@"KÈ_x001E_¯×%@zHX­_x0006_$@âõ6ù,!@³í~_	%@_x000E_IÚ_x0008_ÖZ%@¹U_x0011_Á¢_x001D_@ô1Þõ!@&amp;&lt;«"öÀ'@Æ `éÊ1)@¹bkSñ&amp;@_x0018_Í:ýQ6%@Í_x0002_¤ZK´'@L:²Á_x000B__x0005_)@_x000C_¡¬gÄ(@\æôU_x000E_ %@n'÷úU_x001A_@-¯Iñû"@ _x001F__x001D_mPö%@,_x0005__x001F_XÐ'@Åôã_x000F_"@|ýÿ_x0008_q_x001F_@ð_x0013_9(°$@Â&gt;È"_x0002_n&amp;@AÀ¼_x0006_ø&amp;@|ûá_x0018__x0007_à&amp;@dÏ¦´¤,#@_x0003_KÚÖ_x0018_$)@Xz ºÐ§#@oªí³Í5#@_x001A_°IÔ,@_x0001__x0004_Ë®¹_x001E_ù#@_x0007_bæË$@7h iµu @X\dõì8_x001F_@®±7¸tÝ'@¤vémyi,@1ö,!É&amp;'@gBþq!@&amp;-_x000B_Q2!@¯Ìy*"Q#@]_x0003_+×æÑ&amp;@ªvG_x0007_W`%@h(_x0014_è&gt;_x001D_@´Õbýa$@5zËå©#@\9»2_x0019_Ó(@ZÕ'^%@_½1¬²_x0017_(@_x0008_huÞø_x001E_@áµ=_x001E_Ó @þÕ³ó_x001A__x001E_@À¨ù_x0002_äç%@zrí$@ÐfÒd©g*@¥yq_x000F_ã;(@¾_x0016__x0010_ä2¡"@#[¼[Ê"@Â¾U¥è!@wY×R¼#@b9Ú¿"@¶OaêöÒ'@_x0018_¨¡ø_x0001__x0002_i_#@.ýôÛi"@aýÙX­*@¼¦ þ×Q*@«(-º£O_x001B_@p5%¡×%@ö"¡Ó5 &amp;@öÜ_x001C_uàñ%@²­W[Þ&amp;@_x000C__x0005_;âW&amp;@Ll#@_x000E_Ê£&gt;Ê*@ø;(_x0011_Ð_x001B_@ ¸ü)Õ!@Ze_x001D_Ú!'@xnqI_x0001_%@j7éí @Ìz_x0006_·ìN'@beÖ}Þ(@èC[ÂÞå"@Âû±3_x0005__x0002_&amp;@_x000C_3Ï4)@ÑO¿ÃÍ"@_Q:ïi!@¾û¦P_x001E_@é_x0004_K&gt;?; @"µ/õsÇ_x001D_@_x001C_^s!&gt;'@k_x0016__x0007_6ÿ4(@_x000C_Nq[R'@m~J{j(@xõ/V±e#@_x0001__x0002_QÄî¥Å_x0014_%@ü_x000E_¢äP&amp;@àÖ=/LÌ @¤²GÚ0Ö'@0Ï¤a3$$@_x0004_½ñG*@üIc_x0017_*£!@_x0012_mo_x0006_L1'@Tz_x0019_oü(@¾k»e(@öÃÜò_x0005_'@¢_x0014_ÿÿXj#@ÌBUý¡H&amp;@M:KC#@Éo²ýì"@aéj|Ït#@@&gt;ñ¥ÖÙ'@Þ¬àòyÖ#@9_x0001_¼g28'@4M(/_x001E_ @=Á&amp;ÿê®(@_x0007_6zµóº!@_x0018_p§ºîç&amp;@úsw×ì|%@_x000F_~îîy @oE'¯%(@_x001F__x0011_Éìè¬!@:9L_x0016_¯'@7µ9Ô_x0001_%@LÿÔß#@)pñFlÙ @:Â_x0001__x0002_Þ,)@;·_x0013_Z+#)@pçÎú_x0007_Ý$@_x0012_S³ö«Q$@a_þûxÂ$@ÛÜúq¸'@OR¯¼_x0003_#@Â½_x001A__x0002_?p"@b_x0013_WÀ_x0003_R)@öÖ_x0005_åá_x0004_,@J/ w_x001A_C!@U´_x0015__x0019_#d!@k_x0007_+ü$@Î_x0019_ÌÀ"@_x0019_5ÍÛª)@B2Ù_x001F_Åa#@xý;3_x001A_©"@ú#6¹.Ó$@u2¹ñ_x001D_j+@VUR_x000B_&amp;@1Åzg­X(@N7#_x0012_å)@ãÈÖ¬_x001B__x000F_#@&lt;¦îÁ%@Ò9_x0004_Fy{_x001D_@¹±S¼_x0008__x001F_@_x001A_ZöÍx_x001B_@©[Ì#â"@Ès4ª @à£Á#@åþ¶_x001D_Ä @35_x0017_­T&amp;@_x0001__x0003_:GânÕ_x0010_'@¢2ó_x0013_ä¦%@&lt;LõÑÛ·#@_x000C_]1-$@+¾_x001E_T|#@_x0013_Èùí)@tóÅz¥_x001E_@&lt;1_x0012_{=*@_x000D_Áü³ÑJ'@¶79_x0017_&lt;Ê(@î_Áú6)@e_x000E_ËT*@dY)î×_x001B_(@X/)O_x000F_%@×¡¨Ò"@Þï_x0014_Ðm(@E¸kKÀ,@ £u.à*@OÅ­6gJ!@Áq¢_x0008_:#@_x0012_Áá/_x0016_'@N[¸¦_x001D_$@rR+Z`¤&amp;@t½&amp;V¾)@ógcu)@"f¹µ®¤%@ëP_x0019__x0015__x001F_@_x0016_Z_x0016_I_x001E_&amp;@ðê&amp;Æ&amp;@.D7ÛJb_x001D_@áz h)@_x0002__x001D_I_x0014__x0008__x000D__x0014_(@_x001E__x0017_Ó1}^-@h@ÖZ!@6_x0005_sÛÜ!@dÀ£_x0010_Ö%@ )½_x0014_ @h.EA#@\_x0006_î#@Xéì_x0018_j_x0015_$@ý_x0002_Í: ì+@V"Ý5	(@F¡d,¨~)@í¨¿æØq%@üËfaè'@[Ø3Öt_x001A_@¤¶©_x0007__x001F_!@ÀvnÙ²(@ïHfU_x000C_)@úÊ_x0003_D9_x000E_!@#;°|-_x001E_@­¯øû/+@Êþ48ÄÐ!@¿â3|_x0004_Î&amp;@ÚÀÈ¿1(@´Üó!¾¾"@ðq_x0001__x001D_*@ _x0002_'Ëþ"@_x000B_Ïäv®P-@Ç_x0010_æ_x0013_z!@_x0006_¬_x0002_Qº!@ÎEsà¶0'@ì§u_x001D_á2*@_x0001__x0002_¤:¯³«®&amp;@Ô_x000D_Ää@%@_x0018__x001B__x001C__x0008_e_x001C_*@VPº$h5'@Á_x001D_há=Õ&amp;@Ò.¢Üå,@tÒ¨SÐ­_x0019_@ð_x000F_T_x0006_ßS$@B1À/$#@b2¦z$m!@l_x000C_T_x000E_9(@ÜÜ_x0015_,¨*@×í©Ðä'_x001B_@SKnÍ_x001F_#@÷	ðº(@æ×E'*@@l_x0004_¢³Ã!@¿Ë)éç*@^_x001A_fÜ%@Ö_x001A_Û%@_¤T_x0017_ê"@$x_x0014_&gt;UÀ&amp;@É_x000E_|]Ñ_x0019__x001D_@ÏUü_x0002_$@'º}dÔø!@_x001C_UÕ(T_x0001_%@Vôs|S)@_x0016_ÓÎAÏ)@÷KÓ):)@õã" _x001D_¿%@]_x0017_\ö)_x000B_#@)3Yý_x0001__x0005_ÖÛ)@b"ò_x000F__x0001_(@èè_x0019_4r&amp;@²±7´#@WVå´b$@Õ÷Q(@â(Nïý#@èk&gt;ªm¯_x001C_@M_x0019_|M_x0012_(@_x0003_2_x0001_àg$@ö_Q_x0004_EË'@_x000C__x001B_f_x0002_¿$@ò{©k¨é$@_x001F_O[_x001C_f·"@å¾Ëèp*@à4(Ò&lt;e&amp;@@ö·_x0014_C3%@0¬P_x0019__x000E_/%@D¡¸éI @6ß7­'@n|_x001F_|ü_x001A_@Aº_x0016_z±ý+@²_x001A_[°ËF$@:´ûZõ$@,_x000D_F17_x001A_@b7_x0019_¼5-'@_x000F_£Òæ\_x0012__x001C_@!±_x0002_YW*@ìpàF_x0018_e%@_x000C_rÓò_x0003_&amp;@P_x0005_tÛ±%@_x000B__x0002__x0001_À)@_x0001__x0004_À©_x000E__x0013_®#@_x001B_Íæ_x0010__x001A_!@êíö¶Q_x001D_@BÚ,/±'@²áR,:+$@1àgoÍë%@F1_x0001_è_x001B_&amp;@Äg¬d%ð"@Vòzå%@LÀª	Û#@$ÉÔx¼'@?^l\IÉ&amp;@ÒÀòº_x001C_%@_x0012__x001F_:O!@çílïi³!@Êj_x001B_Ð_x0019_ý!@_x000F_V»±Êý&amp;@¡&lt;ÜPg"@Ì:_x0005_}S(@_x001F_½V_x001A_j%@ñÃYbòñ#@_x0008_Òâ**@@IT76&amp;@GÙ_x0002_¿µ'@U×Jl´s(@Æ1w³ø)@)¢_x000F_¸g#@æ@ªW!@roâá_x001E_Z%@@P_x0003_Ü_x0002_ñ_x001E_@úçG_x0006_r	)@ê4º_x0004__x0006__x0008_Z#@_x000C_[Å +@èm_x001E_~¦f @äÈ_x0010_+_x0003_+@ÊK_x0001_ßæ#@pxË1 W(@½ûÌ&amp;X @ô_x000B_-?_x0011_S&amp;@t\×ÜÛ;+@_x0003_Eõ=_x0010_&amp;@^_x000B_g¬ïÆ%@¸mÝ_x0011_^ @Lçf§_x0016_¶(@I_	5)@&lt;_x0010_4áÚ_x001C_@ù"Û(@x¶#ÝÄ_x000C_%@éæ_x0005__x0018_¼ä @]Î¹&gt;û_x001D_@QHÜº_x001C_@4°Éëc%@Jk_x0002_Ö))@n²_x0015_á8t_x001E_@'_x001A_!t''@Í_x0003_´\I_x001F_@ÔB._x001D_s)@@_x0002_Ký)@ _x0018_ÐÉ"@Wj&gt;E_x0015_&amp;@¿ö_x0006__x000F_"@z¦Eß­Å_x001E_@_x0005_¼½ë#@_x0001__x0002_³è£¼_x0018_^(@_x0004_èýËåô)@vu6üv(@ËP_x001D_d_x000F_q @lý¼_x0001_´&amp;@Àp_x001D_Ü+@Í¯$#@_x001B_ñ¯]ð(@¬ÉÝs*@»s`Cà+@B_x000E_`¹r'@âñ¥_x0003_%@û _x000D_º$@_x0008_¤Ñ_x0014_:?(@(7aÃu&amp;@Î{l®±&amp;@\ì÷JÌp$@_x001E_0Î7_x0010_Y)@.ßJ\_x000B_ü*@àÿ;Â«?+@FêÈ:E¦!@OðAÃ%@õ»Ézøb @à¾_x0003_æ_x0003_d&amp;@Î;Þ%@ð_x0012_õ«³Æ!@GÒUñ$'@²°_x0012_oô(@3ªæ¨ø]!@«Ä/Â%@DÝ7­ió!@ê±×_x0016__x0001__x0005_Ùp)@;?0ÖöÎ_x0019_@ü~Ã«_x0018_D(@ÊD_x0003__x0010_V'@¾ÑÂtg6*@:5³r_x0004_7#@úQl2"@VÛÎ_x0007_u`$@±Ëi^_x0011_ë_x001C_@âÎ*¾_x0002_$@¬­_x000F_ü!D)@Þcã'_x001B_'@8ùC"ö*&amp;@:þH"#@Ô§·_x0007_F'@ëÒ8ã@"@êÚq5*@_x0013_©ù¬&amp;@È½AÔõ @&amp;ÍN"!@T_x0008_Ó{ @GÇ,·I(@z¤0Ð&gt;Í%@Wrw¥_x0006__x0015_!@CÕÓ_x0005__x0003_1#@_x0018_#­½ @&amp;´[Ýw._x001F_@ùzýîE1&amp;@Z¤¡_x0004_ìb)@ÉñßÁÞ'@j\R_x000B_6O"@ªÿ³ËU"@</t>
  </si>
  <si>
    <t>fe5bba4dd5d2738d077bab3c5af76275_x0001__x0004_©(î_x0013_î_x0004_+@XiÎì(@ÐY_x001B_$µÃ)@HÝ!?_x001D_(@â'¨'	´%@VA_x000C_¢ë#@&lt;ä¢ÃnÒ%@_x001B_æ,¶_x001E_¬(@¾3wÂµ¨&amp;@_x0003_e@Ó_x001D_#@_x0006_¦1_x000D_i'@/ ¼¢s#@`d³_x0013_¥ú&amp;@Õ_x000B_¤ý{*@DåFOI9'@_x0014_à_x001E_~'@¬ÙOÏâ'@¦¶_x0008_Ð»*@B ¦HÈ1 @ÕÃ±Y)@_x0008_LH_x0002_l%@D¤lL%@Bu_x0016_dq#@$Õ³Ì-#@¸¾þHx"@Ã²L_x0006_£&amp;@þîªª¶ë*@t;×õÃû'@áE_x0002_à(m'@_x0011_²@!Um&amp;@B_x0007_¨=}&amp;@ûL_x000F__x0002__x0007__x0003_"@ýÆª»#@_x0010_%´ÅªÃ"@@|Pgý¥(@Au_x001A_Iã$@8_x0013_¨hÛ(@_x0018_øL)û_x000B_'@Q¾CN%@=jõ¥J%@Ljñ*@û_x0013_µ_x0013_+@ó_x0019_Úæã÷%@§±õ_x0004__x0019_"@iZ_x001A__x0003_y&amp;@_x0016_Ð²Ü®!@r?&amp;_x0003_Å%@#_x0003_n`Ð+@ª=_x0012_·(@}}Jð¶_x0001_ @Dø.öIß$@/Q_x0016__x0010_×&amp;@_x0002_(DX¶ù'@E_x0006_&gt;_x0005_z-@à3_x001E_za_x0014_'@º_x0013_Gôõô_x001F_@¼_x0002_ ÐÊ!@TPßõ÷)(@0Uë_x0014_d_x000B_(@Q_@b	Y$@.¹ÁK«Ò%@#/9G	*@èîò¯^¥$@_x0003__x0005_õ_x0017_5OM¼&amp;@vß|I_x0001_ò*@vâ$ñ&amp;@ëã#¬_x0017_%@BÈá#@u¹4%@Ac_x000B_âÞ"@:yõíÑ`)@tìIv)@HâNx_x001E_¬+@rÍ(ä§+@xð¬!»_x001B_%@Æ_x0018_'kt$@Hf#_x0018_G_x001E_@ðX_x000C_q_x001A_ì'@_x001C_w_x000B_Dù$@ k{_x0014_U,@¡v_x001A__x0004__x0016_¥)@=Gx-²g&amp;@QÛ5ôö&amp;@_x001E_J:Ãw#@$¤b@¨_x001F_$@!_x0017_¯7P¹#@,òû_x0004_ä&amp;@²_x001D_îöi&amp;@pÜOkkë!@20\_x000F__x0016_-@¬g_x0011_©""@N_x001A_c_x0006_,$@1!Ç6îz_x001E_@y«_x001B__x0012_¦s"@I_x0002_Ä_x0001__x0002_Qx#@àg½_x0013_1+@&amp;Ö13_x000B_1!@Gk¼Nr+@³S*üÛÒ_x001E_@4_x0012_ó#@[í$æã%@6ÝCTD(@.$Zéûb,@ºß¾_x0012_L&amp;@wE_x0010_U_x001B_)@ `e]__x001F_@I½^_x0002_Ç$@ÔoI5X#@f&amp;ò:ÿ @j_x000D_á ­ @ú_x0012_ø8$%@j£%34_x0001_'@S(_x0001_mh_x000B_,@Ô ëùw"&amp;@XKàñ7¥"@HÕ_x0001_ÔG&amp;@¼àþ'Ò*@nþ_x0010_é+@ÁD:`'@_x0012_®SÇnb"@Ãë¬öt&amp;@ön÷¾Ì$@Ðô$z$@À¢;?qÀ!@®_x0010_R;_x0017_H$@&lt;ý×_x000E_q(@_x0002__x0004_í_Áàç9#@hK©&gt;*@G2­\_x0004_l)@_x000B_Ovów'@Ê·ÍüS_*@1_x0014__x0001__x000B_*@VÚÍøõ"@$¦?TÙ'@_x0019_ygÄñH,@Íuâ±+@À_x0006_º_x001B_@B£=_x0002_JZ @Ûf	¡öH*@%n¤W&gt;"@7 '_x0005_%@«:Q_x0005_E&amp;@XÒQÍ"@ÎB·ñÈ_x0016_+@úÙ8wJ+@«ooÇ_x000C_*"@Ïø$T&amp;@Ì¸tB2"@À_x0010_Ei_x0003_'@_x0017_¥R)Û_x001F_@÷R_x000B_LÏ(@%OÌïAÓ+@b_x000F_^î_x0013_$@óË_x0004_Á# @Ã?¸µ¢"@HÔõn.3!@Ï°+Ló'@¢TaÞ_x0001__x0002_7"@ÛS2¢N_x001F_@Ä7,n:,@_x001C_¸üª¼;$@Ò)Ê_x001C_¯-@iíþ_x000C_)'@ÒÞ@IÈ"@D9%Y@&amp;@0þp{Û²+@!Üyüj_x001E_@à8¨p(è)@bs~öú©$@ W&gt;"!@£h'W_x001E_ö$@_x0018_Ç]¤=_x0011_#@)_x001F_VÃË&amp;"@Ã.²¹Q(@x_x0019_\_x001C_f}_x001F_@ çN±_x0011_$@tA÷ñ&amp;y,@¸×ßåLþ(@¼5zòN+)@v¼|»,*@äßh£÷[$@º_x0008__x0018_N@$@q_x001A_¨¡_x0018_&amp;@×:w7ï_x001D_@¦JZY+@6fÛj77 @Âå°lÙ(@ßE2µ @ïá¢¯%#@_x0001__x0003__x0010_Yü&gt;(_x000D_$@rñ÷Ãán#@_x0011_UL?dX&amp;@ÁuÖnüï,@ãØà_x000D_&lt;:&amp;@öNmÆõ'@Ê¯(7¢'@üÎ_x0008_$_x001F_@E¼IÑ¹,@;_x0006_¼ÓÉÍ_x001F_@T¹ÃûVØ$@.:_x001D_= í&amp;@üGyS¬/)@=ÉÅ;_x001F_(@ò¶)÷P$@~°oúÓ'@ÆÎRùq_x000E_(@_x0002_FÞg&amp;@_x001D_/àh4:"@~$_x0002_LúÝ(@«l_x000F_¹)¦)@èßOÕ:)@ÇQÎ¨=,@6­%_x000F__x000C_#@"f#=%)@H¥_x0018_x,@5_x0013_Eeí%@_í_x001A_¤_x001D_@rÂå_x0017_,3 @óZm_x001C_ñ+@¦x_x0001_1U!@§ÉÏ_x0003__x0004_Ó²"@dÞ¡¨z_x001A_@Ò&amp;b1ÿ	$@Ê¼¾2_x001B_­*@ ¾ybaÕ,@_x0012_Î»ª&amp;Û%@Þt&amp;º¦_x001A__x001D_@_x001A_qû_x0018__x0019_-&amp;@®ûß/È&amp;@Á\kIÅC%@ÝÐ_x0006_Ýñ$@ÔÚtG¹!@%Á_x0007_ÚÑ'@ÒáòÁ0'@âRB£P%@vZÌ{(@h wàßÉ*@_x0010__x001E_1»PN_x001F_@hÓW_x0004__x001C_@h!bê$@¤R³_x001F_&amp;@_x0002_/$&amp;!¼&amp;@¿shµÐ&amp;@U¦é!D)@bo_x0017_Hu(@,¬§ºAÀ&amp;@îÂï_x000C_Ê'@DQªÀæ_x001F_%@yz´MWÌ)@Õ_x0001_è_x0001_èb!@_x0013_¨_x0014_Ý%@Å.gt¯_x001B_@8:f³§rE~_x001D_@=9á¹3ª(@¾Ônü"@ØÜpsId_x001B_@_x0001__x0002_88_x0002__x0002_88_x0003__x0002_88_x0004__x0002_88_x0005__x0002_88_x0006__x0002_88_x0007__x0002_88_x0008__x0002_88	_x0002_88:_x0002_88_x000B__x0002_88_x000C__x0002_88_x000D__x0002_88_x000E__x0002_88_x000F__x0002_88_x0010__x0002_88_x0011__x0002_88_x0012__x0002_88_x0013__x0002_88_x0014__x0002_88_x0015__x0002_88_x0016__x0002_88_x0017__x0002_88_x0018__x0002_88_x0019__x0002_88_x001A__x0002_88_x001B__x0002_88_x001C__x0002_88_x001D__x0002_88_x001E__x0002_88_x001F__x0002_88 _x0002_88!_x0002_88"_x0002_88#_x0002_88$_x0002_88%_x0002_88&amp;_x0002_88'_x0002_88(_x0002_88)_x0002_88*_x0002_88+_x0002_88,_x0002_88-_x0002_88._x0002_88/_x0002_880_x0002_881_x0002_882_x0002_883_x0002_884_x0002_885_x0002_886_x0002_887_x0002_88_x0001__x0003_8_x0002__x0001__x0001_9_x0002__x0001__x0001_:_x0002__x0001__x0001_;_x0002__x0001__x0001_&lt;_x0002__x0001__x0001_=_x0002__x0001__x0001_&gt;_x0002__x0001__x0001_?_x0002__x0001__x0001_@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_x0002__x0001__x0001_\_x0002__x0001__x0001_]_x0002__x0001__x0001_^_x0002__x0001__x0001___x0002__x0001__x0001_`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_x0003__x0004_w_x0002__x0003__x0003_x_x0002__x0003__x0003_z_x0002__x0003__x0003_ýÿÿÿ{_x0002__x0003__x0003_|_x0002__x0003__x0003_}_x0002__x0003__x0003_~_x0002__x0003__x0003__x0002__x0003__x0003__x0002__x0003__x0003_n üÕ_x0003_)@_x000D_ÀÑóY)@H³ý_x0001_}"@øÅÝ_x001F_ª)@äyE¿8â!@¾¤"3I(@òU7Û_x001B_¶'@ff,x¶%*@CÊ /Æ&amp;@Ù¼_x001D_+Æb_x001D_@_x0013__x001B__x0019__x001A_%4%@Uf_x001B__x000D_Y @TÄÌâ]'@R}]«(&amp;@\_x0011__x0004_Ío+)@¢ëS^¬ò*@øe_x001D_åU @_x0018_gU"_x0013_Ç!@_x0010_ÞªçÑ*%@!_x0006_~å^$@.&lt;ûOÆ%@áÙo_x000B_WÝ(@OÅ_x0006_qX$@(uôü¦á$@Àp_x0018_]|W&amp;@*_x0004_ÁÛÞT @«JÎã_x0002__x0004_|:#@4´}_x0003__x001C__x001F_@³ãÀWé¹_x001D_@"w ©Ud&amp;@T_x001A_eè?ò_x001E_@èïO3_x0016_%@N)I@+@Ù_éÌø&amp;@&amp;Ñ_x000D__x0017_&amp; @d"_x0017_ÕH"@_x001F_QÀbO_x001A_@×Ê\³®$@p_x0005_)ª$@ÛÃÁñô"@ÔG(_x0002_l$@_x0018_1]z_x000B_- @_x0004__x0007_µ'_x0019_:$@:ÈÁýà"@)±,òl'@,"xëö*@f6½G_x0001_%@ÎPv¥)¿&amp;@,_x001D_*Ä#@r\-x·È"@µÈí¯#@_x000C_úºï]#@¾~ò"¥"@L_x0014_ÓoÇ$@äÔíÝ¬)@XØÔµîõ%@ÄÇ_x001A_Ý´B$@·Vm_x0006_ú"@_x0002__x0004_ñî_x0019_=!'@îþÃD%@ÂÊà¶Û,#@j«_x000E_VS @ªM7WË$@o`P¢,@T{w^ê @Á´_x000E_s_x0017_+@9â_x000D_êX&amp;@KgÅâ)Â%@^zOp"@_x0018__x001D__x001F_ÿ÷+@ç»·%]-@z_x001C_2z_x0008_×!@Ò÷	h/$@b¤7¶¯Í&amp;@,_x0001__x001D__x0006_hð(@_o4El!@w¸|ÉI*@(5×8@ê+@¸ÊÖ_x000F_¥_x0001_*@ù_x0016_YdÖç_x001C_@-9Ã_x001A_*@`È\r_x0011_$@.ERæ_j)@Ì_x001B__x001F__x001C_õ_x0018_@baSVs $@ðDû_x0001__x000F__x001F_@?¨r_x0001__x0004_M"@)D_x0003_üö$@Òrbþ(@_x001D_nu8_x0007__x0008_«!+@2R³Gz!@Þ!_x000D_6Y%@2Ö_x0001_Ý-*@Zò%_x0017_,Ê_x001A_@ü4¢ yÞ$@_x001C_d	 »_x0002_#@ÉØ_x0001_0ÿû_x001F_@&amp;_x0013__x001D_(@tï_x0008_¿#$@æÐA­;¢)@ôw@è4û%@²×®m¾R*@ÈÕâ ³:*@ìÆR_x0014_IG_x001C_@ÃÀ/T"@b÷÷1G_x001C_@®_x0017_´&gt;%@_x0016__x001D_±Èq2'@¨Hõ(½_x001A_@_x0002__x0004_É%"@_x001A_+î|¤&amp;@T´»mWI#@Í%|÷±r$@_x000C_uy_x0005_p'@_x0018_[L_x0018_âU,@AÌµ_x0006_5X(@V?_x0003_ý$@ÅñÑ¯&gt;&amp;@ª¥d?×í#@¡²/&amp;@ÙÃ_x001A__x000C_ @_x0002__x0004_&gt;:Ü8Ø&amp;@xIg="(@Ùlð\Uò_x001D_@ýLÉ_x0013_Ò}_x001F_@DNr?_x0017_(@bc2ø&amp;@_x0001_z?nZ(@FKCP¸%@Ìà_x0014_Ð!@_x000F_øÞn$@²_x0004_FÏÝ!@B_x0001_rÿ_&lt;%@«bôô_x001C_@öZ5_x001F_ì @¤.Eß2[)@tËÝ4´_x001B_@Î-	_x000F_g)@÷-0	«!@²_x0007_:ÝF,"@ÎQ_x001E_7_x0003_%@Û_x001D_ÄÄô?(@iñåÑ3)@²¬_x0017_Ì0g(@ª_x0019_åø_x001B_Ò$@ÀEá]%@Ê£\ª^"@UL_x001B__x000C_\,@d#_x000C_5J­+@\ÒDY_x001D_@sèMeB._x001B_@_x000C_£¦±_x000E_¬'@ëò_x0002__x0003_,&amp;@_x0018_`Sµ[ÿ!@_x000E_'N_x001A_c$@Ä¨BU-(@_x0001_¶÷®/Ï%@%áÕ_x001E__x000C_%@5y*x-{(@Z!Ê_x000D_-@lO^_x001E__x0001_=)@&amp;ß"Ã6*@_x000E__x0002_NáÚ'(@°ó¶wG_x0017_#@_x0012_$Ú_x000D_ A"@6ªNNïL&amp;@.®zHuø$@-_x0015_{_ò)@­½Ã_x0019_$@¦9yí5ª&amp;@Öwêë=Ý'@_x000B_o_x001C_#@ò_x000C_µês#@ù_x000D_K_x0015_W'@íè_x0005_6ìó$@BOÙ¹L$@%_x0010_sSç(@H¬´b*(@#ã7ô_x001B_#)@Ü\A¼#@dS_x001D_Î_x001C_©"@æO×_x000F_j(@¿Æ&amp;ep"@Ç19_x0011_ñ6 @_x0004__x0006_¹L_x000E_Àî&amp;@&gt;ÅÛtß%@ªoÀ_x000B_Ñ @mß_[#@N}ø_x000C_!@}@_x001E_6ý¼%@_x0004_ÓL×'@v]r_x000D_ã_x001F_)@_x0001_Ç&amp;J)@ÔÀyÿK%@ÔÌ_x001C_!ê(@ÈøÔTq"@øSüËW+@_x001C_M#çl*@q_x000B_ª_x0001_â(@wÊ®Ãî_x001F_@*ûV8eG%@h_x0014___x0003_,@°Íä3ÐÐ#@WÙl¿C{ @ AëºZ$@ü_x0010_|GÍÆ$@øk{·à%@»@ç_x0005_§G&amp;@_x000F_gÅåh1!@_x000E__%¢{$@&amp;4_x0002__x000F_Á%@Ù ¬ê$@Æ¿_x000C_tp'@1Öò_x0011_à_x000D_"@ó÷)Íý$@&gt;M_x001E__x0001__x0002_uÞ#@(9ããß_x0015_$@tl_x000B_Ù4¯%@áÇ}%×+@m_x000E_µ+m_x0010_'@Õk_x0010_½¨#@³÷7-· @iW®ßk$@Î&amp;_x000D_)@ÖhÖ H=_x001C_@$è_x0004_@I @eo_x001A__x0016_"@zhLBT_x001D_@3¸_x0012_HVs_x0019_@Ä_x0004_sKx%@a]_x0007_Æ_x0006_%@&amp;äx1b"_x001E_@b,_x001E_	6(@WCX:XÇ(@oåÚ_x0004_NÏ$@_x0012__x000B_«àsJ'@²l~~_x000D__x000F__x001E_@¡C_x000D_íÌ*@ªx·W)'@ü`&lt;$%@ÐVPõ%@o«_x000C_Ç'#@ÀEI_x001E_#@°|DïS#@¼éµS9(@EO&amp;	ìO(@_x000E_°Ýx&amp;@_x0006__x000B_P;¯_x0008_è¼)@_x0002_	_x000E_HS&amp;@ÀPtv$@bé¿E&amp;@ñ_x001A_£_x0014_Êm_x001E_@MëÅº'@ ¦9û_x0005_&amp;@Ñø_x0003_&amp;@º;ô©"@:T_x0004_ß_x0002_+@ÃJäË_x0003_+@_x0002_¶3t(@²;?:d_x001E_(@ck_x000D__x0007_x(@_x001C_å(a"@¢_x000D_:À	+@c_x0016_A_x001D_&amp;@8õ«Ü"@¶]¤3R"@­É£&lt;3$@_x000D__x000B__x000B_¶È_x0010_&amp;@UÉÞM0Þ+@p³Aíy_x0014_&amp;@¼)]ô#@@´*ø÷$@´aÇ6¤¦'@ãZÏ´ì#@ª­R"GR%@Ì-UjY±*@æ³ZÅë"@qÛø_x0001_¾ @_x000C_)Ñí_x0002__x0003_è @ Y*¥u"@4ìÔýdû&amp;@VÅ_x001E_¯s_x001B_@ªSÓ»É8%@Me¥±¿(@4¹ËÕóÌ#@_x0014_+_x0004_3_x0017_`'@_x0007_§Å7_x0003_Ý&amp;@_x001D_®*&lt;Û#@DøÊÐ´_x0001_&amp;@z4®0ûÝ)@¶Ä²_x0017_å$@áf+_x0007_7µ&amp;@r_x000C_p_x001A_#@@4ë_x0012_&amp;@$¦pí_x0015_©&amp;@u1_Å²ñ_x001A_@Ë´)K+@b·¬&gt;B¤$@÷Àâä!@_x001C_q42à2"@Hè_x0011_¸!¢"@*«J_x001D_#,@ô[bB_x0005_ù%@¸/A_x0007_ù!@àþ~}\Â'@¤¬N¾È0%@êÐÎ«%@¡ã]øH½"@W7xè)@Ñ_x001B_&gt;*@_x0001_	ÈÙãìi$@_x0011_&gt;7_x001E_@&gt;ªC¦µ%@4Ç_x0010_ÜÚñ,@	 ©*@5'çí#@_x0012_ÎÑ¡Q_x000C_(@¥_x0004_U_x0010__x001F_ì_x001D_@$_x001D_ù¼)@kKý_x0014_êf#@_x0014_;_x001F_÷_x0004_(@3_x0001_ê6_x0017_&amp;@Ê_x000E_U_x0019_:_x000C_#@¨×_x0006_#@Ñê.Ná&amp;@m?Èzpö"@°DçWÖ$@_x0007_3ç¶6ð$@úrü©À]!@Ë¾_x001E_Ç±!@if_x0017_.H)@^`ºÕ_x0016_ì$@Ô¸dK%&amp;@§#Ç©8o @_x0008_á_x0005_I^õ(@Yç :_x001B_@Â(Õ_x0002_5ú'@Â³û_x0010_#Û @0Þ¸'Ez)@jA^ÆÈ$@Öd_x0003_Ã @f_x0002_9ç_x0002__x0003_&amp;*$@Åº_x0008_2(@6(ª_x0016_ &amp;@äßmë_x0019_1"@ðO#£)#@7]Ç,@_x0004_¢~Ð¬&amp;@mìØ¿¡&amp;@vù'@¶ô_x0012_ú|&amp;@=_x001F__x0013__x0003_]&amp;@_x0007_ë¸_x0010_V+@Æ@õj @u¯_x0017_³ (@pÊ_x0019_ªÍ_x001F_@_x0010__x000E_­%÷'@àr&amp;_x0008__x0014_í&amp;@µ_x0001_xS~#@FÈ_x0008_ïcc @_x0019_#¹_x000F__x000C_)"@ÅÇ£üðù(@ó.EpÎo%@n]U&lt;ÁÏ*@µfy2Ñ?!@µ3£Ø°W*@{0î:Íý+@ÜFÃÝ_x0013_l#@ÆX`Ä!@¡Ü_x0017_¦!@ò¾à¸Ær!@&lt;³_x001C_­DB&amp;@iÅ¹óì_x001E_@_x0003__x0005__x0014__x0004_$õü!&amp;@-àec+@_x001F_¼_ü­ @Ö¥ãÀN,,@$_x0007_ÝZ_x0003_I_x001D_@_x0002_B8}2i!@7ÜæQ¥_x0007_*@ÿ¸1å²T&amp;@ÖÞÓàü%@%fú_x0005_O%@ÂåG&amp;f*@VÊù_x0004_Éd%@_x0013_#©l_x001E_%@ÚK£«#@Å#r(ïE%@4g (¿!@H_x000C__x000E_¢M'@~ú+Ej'@_x001D_ît_x0002_¢&amp;@¸é6J#@Ú:¦/Ý#@)Û_x0001_×#@fþ´ãc(@Bxó ô'@­ÚIvtÊ"@veqi±Q*@/ï)	~$@Ö£yÔX·!@_x0016_íP¡_x000E_*@4ýÜâ9f$@9\K^·#@;íÇc_x0001__x0002_[÷!@_x0012_A_x001F__x001D_çÌ_x001C_@_x000C_S-ÂÊÖ%@ZÇ=_x000B__x0016__x001A_(@O&amp;É!@Ó³Ä¥R#@þùäôä¢%@òý_x0010_ËT"@R²úÍf$@1_x001A_ÿ+@ðíóO&amp;@äÕ½Hi%@8_x0011__x001D_ïGf"@ÉµîiC @_x000C_g_'`_x001E_@=_x001F_\¯?#@×C,_x0016_V_x001E_@_x001B_á¼sÓ'@4~ôÞ~ø_x001B_@ù_x0016_YÜÐ¤*@ey_x001E__x0019__x0013_%@øîÆí¡Ù"@´¼¨Å°v%@¶'à¾_t'@àçÒè_x0017__x0003_'@jèHÙ¥|'@¢ðoÌ_x0001_n%@¶pÈ|`#@.æ+ä¶ (@Î.ÜAU!@)¾mùã @_x0015_òB¶ÿ%@_x0002__x0004_nnÒ«d+-@Ðó_x0014_eU)@dkE§é#@Q_x0011_î_x0016_M)@n)NU"4+@_x000E_y_x0008_ÿè'@Êb¢Ï_x0001_Ù(@©ã|·_x001F_@_x0002_éüì-%@¦Ù4_x0019_e_x0015_'@EÁb£t%@_x001A_~£nÅ_x001E_@~PêJ *@¬ª#]#@_x0008_4_x0016_?PÄ(@ÿZ6P&lt;³&amp;@F_x0016_ê_x0013_#@_x000B_Æ_x0003_Ee!@Î"C¯¶Ë @_x0012_4D×¶*@·{*Rý¸)@å_x0007_K(&gt;(@*g¾_x000E_­]*@ôÞ_x0001_FÇ+@ò7"¦_x0011_'@u@	÷_x000E_%@r_x0015_Ê_x0019_'!@_x001C__x0008_NâZa)@u¯BÊ;~&amp;@©´Ùvi¡'@tà ßu~_x001E_@õîÕ¢_x0002__x0003_à_x001D_@_x0004_&gt;Ã-Ð_x001D_!@Û_x0008_T¯_x000E_7&amp;@_x0013_Âø:3_x0012__x001E_@rì_x0016_s_x0013_'@é­ýÜÔ!@òÀ­é0c)@_x001C_TÌÄo§%@ÑnOÇ·"@d5m_x0015_Ç_x0016_-@ë;_x001F_ò#@G2:_x0011_)@ÝnéX&amp;@&gt;E_x0012_°Pv @&amp;é_x001F_²t#@.b¯£ªä_x001E_@h'£x%@on¨Çµ'&amp;@næ²H'@_x001C_l­_x001D_O¢#@hÙ-\(@4ò¾["@ô­:i-æ"@@×yÜßd'@	Ûà¢Iþ @_x001D_Ã_x0010_$_x0018_@_x0001_îè0(@[Ñ_x000C_ïê"@®RÌ_x0008_¼'@lÐ·;j#@Ú:ù¾)@ÜÑ£Þªü&amp;@_x0001__x0004_ÇCý|$@­_x000D_£_x0004_¯© @ê­ Ñ_x0003__x001F_@:)0Aø @@Ïú_x0019_@_qí_x0004_«"@[6Éè _x001E_@pÀ;oe&amp;@dkÆ."@XPý_x000D_I$@H7_x0007_È|;!@N"{*oÕ @ÀPã!¬'@*ó}±$@Î27Åý_x0001_$@n1¥£_x000E_&amp;@Ü_x0014_gÖÇ_x0010_"@ÅªkÈ~%@¾·cx&amp;@¶q_x0018_Õ_x0002_)@-ÙæÁÙä%@v5_x0002_fÐ7'@ 1C+i&amp;@ÐQÂ_x0008_¼$'@_x0004_«ñsû_x001C_'@íÕÒ_x0010_h"@_x0008_¼y_x000B_'@¾_x0014_Äu(@_x0006_v_x0001_sº*@ø ºM|_x0007_'@®/-3_x0003_V%@Î_x0018_µ_x0001__x0002_­Ï)@4ð_x000E_¸©ó_x001F_@_x001A__x001E_+Ô(@_x0010_o£_x000B__x0016_y*@4§µY1Í'@dhe_x001E_@¹0ÙF¶_x0019_@_x001E_Ë}äOY"@¾úÖ-_x001E__x001B_@WWx{Xr-@z¥ºN&lt; @{o_x0011__x001C__x001C_@}ëAD @_x0014_cÙ_x001B_­'@'_x0013_@®72!@p¶Ve¢å&amp;@ÌWµJ_x0002_*@âzæÙÊ-+@_x001F_áª9D&amp;@IäÚx	!@_x001C_²Yåù_x0004_!@pz¾~Á	'@Ön :áM(@Ãõó]á_x001F_@mËÜÞ`Æ_x001F_@°)Ó_x0019_"@%#0x'@	Bu»6&amp;@â_x0003_W0ð%@_x001B_Úû/ @ÜðþTJð'@y_x001C__x0002_,©%@_x0001__x0004_`õÕÇS;'@$1N¹ Ö*@Nûúþ¢ï"@_x0005_é.M.'@Áeg×#@þóà)°&amp;@©#¼F*@;´ëÈuÐ @,'r(@ð»"³ßR(@ÇâN_x0004__x0002_#@É°D)F"@SÚ7='µ(@b¡ÚÀ^!#@!U_x000E_hæ*@h÷_x0007_Yk(@Wö_x0010_u+@»nú:]_x0018_)@ø_x0006_ òÏÕ_x001D_@¥ iA&amp;@8}oQmá#@xÓuÅH!@ÊÓ°w'´ @ù#a½?ú)@4ØX_x0003__x0010_%@|cÇÝÞ*@ö*í&amp;{º&amp;@d}Ò-2`(@ìnnëÏ¿"@_x0004__x0011__x001A_Ý{ @Ø_x001C_{¥'@ _x001D_S_x0001__x0002_Ñ"$@m¬Ù2p(%@úä-_x001D_lÎ(@Ãr_x0014_d#@~uæµ)&amp;@_x0012_p3$@Å_x001E_fçë%@óUð¾_x001F_@Eß_x0015_³M!@Æ_x0002_cñF$@°÷Ðô_x0004_'@ö9êÚ"+@_x0008_Ún+Ü_x0019_%@_x0010_ÏáWõì!@x¶-ø!%@_x000E_¬îÊ_x0005_ü$@(ÓÅ_x001A_"D'@â-_x001F_d_!@~1¸p#@x{;_x0007_Y´'@_x001C_29l`%@È¼Ð¹À#@_x000F_'@Ö_x001E_AC9¸&amp;@_x0011_¬nt!@em!hÍ"@Æ¦ÍÔËÆ%@Ì\o_x001A_|!@,-=8Ëá)@ÎÐÌ¼Ê%@_x000C_Ïò_x0006_¥@'@ã.0²¾,@_x0002__x0005_ôrÆ_x0005_àJ_x001E_@ZÔ£º(@À5?ÇN_x001C_&amp;@_x000C_0_x0008__x001B__x001E_$@öUuÜß&amp;@_x0008_º#_x0017_)*@¨Ù"g='@ 6ýþq+@2ç}ú±Á#@ë_x0003_sf¸T)@Ô =W³(@ îkîj+@¢ù%Øy_x0018_ @®°5_x001F_?Ù'@Oó_x0004__x001E_Ö_x0001_$@ÃÿÍ¶8_x0018_!@Ñ!¶§¹(@Ê#ÂOÄ'@¼s¬$J$@Ð· @æËÄD*@ZÛ°x(Ë#@ê5Jl_x000D_$@6ûa_x0017_êå'@nÉã.$@ZTo»xB'@ncDÊ¥(@È¼0_x000E__x0019_&amp;@ìÜ_x001A_§_x0015_+@_x0008_._x001A__x0011_,@_x0010_å_x001B_"@n¯_x0001__x0003_]ö#@ÿ(MáP_x0018_%@ÈÌå#@q)uôïñ%@a_x0002_p3&amp;@NCÆ,ò&amp;@ÑÓ#@t·Eò·Ä&amp;@jz×º_x0001_(@Ò_x0013__x001E_ @Ýñ,Öö&lt;$@`À_x0007_y!@(ëKbÃ['@w_x0011_$÷·ó @GîoÕB&amp;#@_x0016_£/e0ä'@Üû_x0019_\kZ+@S)vâiµ$@_x000F_Z¾ÎÒ%@FÔ f p)@8_x0016_ÆÑ(@_x0018_$ù[_x001D_Ï+@2NÆ_x0005_Û&amp;@´uu_x0015_Ø})@_x001F_²I1!@_x0013_GËYÏì(@àÇñ!@Ò5Í_x000C_)@ÚgªC§$@v¦9_x000C_Û8$@½b"UÛN)@ô={_x000D_¾n(@_x0001__x0003_j 'ÿ_x000E_6'@nEf_x001B_Ç#@Ã¯4­ìý'@_x0016_W}Úµ­%@¢_x000C__x0002_Lä²_x001E_@ç	¸»Ù$@l¡«æ.J_x001F_@:_x001A_urwÏ_x001B_@ìÐíÇ~*@a:ð¨`¾'@¹v!Ó4$@ÐRÂú³(@7ÝÖ¯3¼$@Ê¨_x000E_^Ì&amp;@ÈI$æì!@ÿDfáÅm"@0ö_x000E_1ÃÕ&amp;@_x0001_y´¾¨_x001C_@ñ©÷_x0013_§±'@SÞTJh_x000E_,@/D®_x0011_°,@_x0003_Ê)û÷G(@Ca­'d#@2Ry0!@ìþ_x0019__x0011_+@z²µ½Z_x001F_@ ?èhÙý#@¦Oå:Ç)@Ë_x0011_ÎO8!@ØVHºÓ&amp;@Ç_x0019_+_x000C_ºØ%@ÂÜ$_x0005__x0002__x0003_³Ù!@%á_x0004_»_x0001_x'@éÚÀP_x0019_ë&amp;@ÞA#%0²)@_x0018_('6Ê_x001E_@ÜÞ¡_x0003_\$@ÖÁ¿õÕÌ$@ºü_x001C_à_x0010_)@	9¦ù£%@ÙÈËVI_x0008_#@r&gt;ý6¶a&amp;@´AÉ?N»"@f¨¢k&amp;@}·HØE°"@_x0011_½Ùf'@Î,T"ï*@RÃÈ×{õ)@_x0012_@vEg%@Ô8½f¬._x001F_@JÕÌ_x0016_!@à_x0002_û_x000E_ã"@6@Ò­ñ2_x001D_@ì@Ýª±'@ý©_x0003_+_x0004_ @aD2Ø_x000C__x0007_$@2/¹_x0002_Þ'@Ñ°_x0017_E9_x0015__x001C_@Ðpây_x000B_ì'@&gt;	¡mü%@HÃ2a!w$@±}_x0015__x0001_¡{_x001C_@_x0002_´Ã}ÜS%@_x0002__x0004_ Õ7å?&amp;@§aZ,¥#@¤~Ø:c"@V¬ï_x001D_D(@NÚFî²@#@äïË_x000C_Ô"@ÝÙ_x0007_T_x0008_(@óO"Év"@_x0001_7X''@Ø¿à3#@©_x0005_ÂØ[À*@¼L_x0019_)ë(@[´`_x0004_p_x001F_@&lt;^àÈ_x0011__x0007_ @º_»£_x0015__x0015_*@H_x001E_ú_x0016_¥+@XÓ¿ !@Ä\/gkS$@ îVðP'@z_x0005_¾*În&amp;@9¡Kb+%@\ey~^N$@à_x0003_´êÐ%@&gt;ÃÙ[Ù*@¹ÃD_x000F_2,@ ¡ÁÂæ$@x_x000B_¡ng @lXaÂ&lt;á"@û±Q2¥(@{ß_x0018_X+_x0010_(@_x0010_ Ñ_x0010_ù6%@_x0003__x0011_ Q_x0001__x0002_Á$@_x000C_¢_x0006_´ç&amp;@&lt;Û0°@7+@í5ñ_x0015_Ä*@Ãïgûº"@R:;&amp;tF!@_x0014_5âI_x0004__x001C_$@rÊHÚ.Ç'@TËPè1#@vz¬¬×)@Ém´_x0015_&amp;@_x0018_T¢W'@à%Ô°£t)@n)_x0015_8Pw&amp;@6è=&amp;@à§_x0011_e*Ò%@ÿ/]ÛÅõ&amp;@ÀÙAÛ_x0017_'@f½RÏ_x0016_[%@_x0010_¿S¯!@m¡È¸Ò"@_x000F_Xµ°!@Î½Ò%+@RæRÁ»b%@_x0002_Ç¾8!J&amp;@·&lt;´tQ&amp;@bÚÿDß$@ÚÏÁ­Âð'@¢³K¶Ð_x001D_@ïòªêC&amp;@ë9À+â%@®_x000F_P;BÄ$@_x0003__x0004_aÆ_x000D_Ã_x0001_(@¯\ÓX|)@|ð_x0015__x0017_X_x0008_)@=}°ÿFð#@æ9ùÏ.+@_x0018_4N¦´%@p»Y|ùØ)@¼`O @	&amp;@3PdÅÖ @p,÷_x000E_&amp;%@ì°ZLã,@_x0004_ms%@õ	§§¥$@Éa:_x000D_£!@Ç_x000D_çÇÛv#@.ÿ_x0002_Ì@%@3Q2äí_x0019_@à¥«Ù¹#@'_x0017_ë¼³#@ÄÕ=	Å-@_x001A_ên¢_x000E_)@Í_x001B_ú	_x0008_&amp;@osn; '@_x0014_&lt;F_x0016_u*@Û&amp;r_x0002_Ï	%@_x001B_tó_x001D_x\&amp;@_x0011_RXÀ !@_x0012_Z+cÇR'@ÒL_x0012_c&amp;@Y_x0010_¹ÔZ_x001C_@@ç_x0012_Ný¹+@¬_x0001_ßo_x0001__x0002_Lê!@VyÇ û_x0002_"@´n×Sç%@@|*7M#@(vÔ±_x0006__x0007_$@*U_x0007_ÍÌ_x0012_$@_x0008_ÈRM&lt;"@\S,_x001D_ì*@öôÆÕF%@Û¢ã½î_x001A_@qkoBA¿)@*Aßþl_x0001_'@/|&gt;_x0017_[_x000B_&amp;@_x001F_¬¸ð°_x0012_(@{JKA½_x001C_@ä²P	æ·$@Æw½(©_x001F_@z_x0015__x0006_ee:&amp;@ÀSÓµÍ_x001F_@`_x001F_ãº%@^.Ð·%@_x0010_¦«&lt;k*!@ºã´Úµé%@Äª_x001E_'@ðBè{´@)@pð.Ì_x0012_#@_x001B_Ç,@à=1Ô_x001F_@"Ô_x001A__x0006_*@`Þ5_x000B__x0014_û#@ì?´#×Ø$@&gt;í-v±x'@_x0003__x0004_Q_x000D__x000E_Ñ_x0011_!@Â{]_x000B_!@¶]P÷¥}(@Û Lÿ	#@^è^b8ï @k_x0002_ß_x000D_%@îÄ¶_x0015_(#@¤Ñ_x0001_ÊC#@ÒTkR'@ä_x0008_û!$@+!÷_7_x0011_)@/Cn_x0012_M_x001B_)@_x0004_"éëð8#@"PiâÁ)@ä(¦Q_x001F_W#@´¥!ýû"@4ò?ªz#@÷¯ÉD_x001E_"@!HÛ_x001B__x0006_"@¬°:'-'@²_v_x0001_="@h«²({%@#_x0016_eÙr%@_x001D__x001E_²YÈn,@_x001C_G¼_x001F_Ã_x0011__x001D_@8;ìJÚ%@þ­¦Æê)@üeQû°ä*@×4É	×Ä @[Ö©ï+_x001A_@ÞCç @Hà1Ó_x0004__x0005_Ï#@²p¨x´$@9&lt;R¡þ3*@R¯Êuç_x000B_'@_x0018_	Gìî-&amp;@_x001D__x0014__x001F_åÊ(@êör³%@¤*_x001D_@¨g*@âÈ¦_x0003_p£ @îñbøF+@0Â²e_x0010_$@±HI _x0012_ @¯ý_x0005_P.Í%@_x000E_ò :Ã'$@_x001A_ISD¿%@äT~¡È %@fÆF_x001C_I%@½a\Ú_x0001_"@m'`ª_x0002_Ä"@¬ixÈ¬(@,Ö;_x0001_¯¸+@|oÝ³'@b_x0011_rKeÀ$@¬#_x000B_ý)@f7Ó_x0006_fR-@Å`»,)@ÛhFA¿_x001E_@6_x0005_Ýz_x0001_v$@_x0016_q×Ùét&amp;@_x0018_§£Þ=_x001F_@|P5~8"@RÐ¾_3A$@_x0006__x000C_n°µ_x001A_'@Îå3Tgq&amp;@ÀN/¶®#@{«ö¼$@Óà_x000B_2F,@_x0018_N *0)@xDÙ¥òF$@¶_x0019_ù¥Cæ&amp;@\N_x0002_j'_x0018_&amp;@u*K+æp @uøqë+_x0018_)@ÊIØ_x0002_@E'@I_x0011_ið_x000F_"@â,Rç__x0018_&amp;@y­X_x0018_ 	$@Û×p%@_x0004_jND¨&amp;@(WU,a¹#@_x0002_EûB[)@dý3_x001C_^+@ ã_x0008_%ä	"@g_x001B_G»r&amp;@níã§ÏB"@ªHèu6#@ß±7ß_x0003_&lt;&amp;@Æ|J³·_x001D_@¼wÞ´&lt;ï%@¶?äª¿"@|Ä_x0001__x0005_°%@)xk¯Õ_x0007_%@J_x0011_êÔ_x0016_!@9vH_x0001__x0003_&amp;@Ò_x001D_ô_x0005_R&amp;@²W=	N#)@$_x001B_¯¹!@_x000F_Òé&lt;&lt;Í#@pv7ÒH$@_x0003_°.v Í,@à{"CuV&amp;@dôu@²)@x:­å_x0001_+@a-ÃO^&amp;@_x0006_]¤Hº_x001C_@Ò?`®Y_x0014_"@¦l7_x0014_'@#üöñ©¥"@µr¬¬Ú'@ÂEtö#@ G@K¼Í*@­ÎóB_x000B_#@$&gt;Õ@%@tn_x0019_O¼ú!@!±lCj$@83_x001E_"ò­'@&amp;dÁÓ+@ó^Ä+k_x001E_@Ê@¶p_x0002__x001F_@|¼j¯Z_x000B_(@_x001C_£Ö_x0013_kò#@ïÀ­Û+(@Öº7ÙÖú%@nûùdÖ'@ñÇ¥_®_x001B_)@_x0003__x0005_è_x0012_ÙpF_x0003_(@Ì_x0006_j`©~)@[	.¢*_x000D_)@W nçn @¹04$@°D,ä·_x000E_'@"iäÅï*@`¢!Þ%@ø:@Â³J(@qìJÈ(@&lt;_x0015_]p(@h×ó1_x0002_'@ýÝÍGB*@Zi/^G{*@_x000B_g_x0001_Ñox$@zN¶â"@_x001B_ÖØ_Ù(@Å_x000F_ÏþA(@ðÏÀ;Ôü#@lÄSÄyM*@Ýü_x0003_HZ$@è_x0004_a0û_x000C_%@là_x0013_AT*@¨®_x0010_DÜû @v0Þ_x000D_'@8¸Îvú&amp;@^8B_x0016_áY_x001D_@_x001E_	 *çV @9·¯Ó-6(@_x001E_9àés$@_x0016_ÁtE°_x001E_@âóP¡_x0002__x0003_¥f%@H_x000D_ÝK_x0018_ª)@8ÁÌ×_x001F_%@¥_x0001_!Es$@Ölôm_x001C_@_x0014_wa$&amp;@p|É¦8$@ÞtYóM(@QÄ$ºÞQ,@´/ãW%@Ù«±ô_x0003_!@»ªp¶?'@_isB$(@êu_x000C_u	_x001F_@´ºþÁ$@ð`Ò'N_x0011_'@r°ßÐð_x0008__x001C_@¼ºrÀ#@g_x001C_ýÚ×_x0006_!@."_x000E_ø%@|@ôô)@_x000D_¾óÝ'@¶P2ÚÜ!@;º®k%@ð/__x0006_ÂÔ)@6ÆÍöà?_x001E_@ Ïù;Á%@XWÆc«!@_x0016_Çhv*@_x0012_¯*·_x000D_Å%@±ÛÆÎó_x0006_"@#$p^"@_x0002__x0006_L°AZ	,@n\M5¦ @Ñ¥_x0019_ta @eHf|hQ)@ÚÄÄ_x0007_Þ$@_x001E_ÌNß]ï$@T%_x000C_[;(@"wrÕÊ_x000F_#@ê\r_x000F_pE_x001F_@(áIÜ_x000D_ÿ!@_x0004_Ê¨»$@Ä¿ÜÆ)@{Þj_x0010_'¸_x001B_@^3"ûÏ%@_x0010_£¸N_x0001_%@Ü,ÿ[l$@&gt;Buô7%@¦_x0012_gÍgó_x001F_@\wù¥n&amp;@N°ß¯#@ôVþPD+@¹_x0018__x0001_«R:)@ïû], &lt;"@ôWã_x0005_O_x000C_%@TØ_x0005_{î%@ÀÈOYhå_x001B_@óS°'#@}ã_x0003_rõ{&amp;@_x0019__x0015_]_x000F_(@!|ç_x0016_7+@b°+ôÔR%@Âc,j_x0001__x0002_¥)@2÷ïÜuÌ'@Ù¢fy¬y(@8#n/ &amp;@_x0007_È@ÄzM%@Y_x0017_,Få%@H§"(@°Ùm2 @¢)î _x0001_7'@H§Aù_x0004_@)@\_x0002__x0013_×"@üC5_x0007_º @ìªuÇª$@üá§ÎÀ, @¢:çÜk5)@.&amp;ËÉXÑ'@^_x0010_1= @V¶_x0002_%²m!@ø_x0003_!_x0007_Ð)@_x0010_6®t_x001D_,@d]Öz_x001B_9"@)/JéG(@jòN`1_x000E_)@oµ+ÑÕ_x0019_@yÄ_x0011_` 7#@ä·?øêN!@ñðëògô#@^_x0003_¦c_x0011_!@½©³î(ö%@_x000F_á,='@@±wRK%@O_x0015__x0018_ôÆ+@_x0002__x0004_Þi5"@&amp;@_x001E_ùÛ)«*@Ì_x001F_ã)@ò?#Áu(@ùè_x0006_¥0$@æîC_x0006_bù'@ &gt;4_x0005_%@\Ë¸_x0017_nl'@Û7fË_x001E_+_x001E_@Rë_x0006_ff'@m^âEÅ!@:Ï6#Æ_x000F_$@#Ïß±Sç*@gÑbëì!@DNq_x0007_W_x0007__x001D_@)Êeìõ_x0019_@/®tÙØÖ#@öC´¾'@ü_x0013_R_x0017__x000B_S%@lÂ_x0018__x0001_½'@!te¸Q_x0010_%@Ä;_x0001__x001C_-{+@åR¹w~!@B£_x0003_×'@:fÏ Ó%@æpÝq7!@ZT1ÚHë$@û¢ub:è$@6_x001A_óQS$@`_x0017_&gt;mI_x001A_@&gt;ñî£F'@æø±_x0001__x0006_QÊ!@Æ5¼ë['@BßlD»Z&amp;@P`_x001B_vD#@9Ó§_x000D_Pï'@T¨ýáí¼!@vDº¿_x001F_@èø?_x000D_¼,@pEF'Ä @÷Ú&amp;_x001C_U(@_x0002_b_x001A_Áv"@Äo²f"!@BÂ_x0005_Xý%@v&gt;_x000B_[Q¯&amp;@_x0003_9;N¦)@îªg_x0019_M(@'ÝZª©_x001D_@{p}aß)@8»&gt;¥K&amp;@a%p=+_x001E_%@¼ý_Ý%,@_x000E__x0013_à~0'@ºZ¶_x0014_pP @¨ér -!@TTÔg_x0017__x001E_@_x0018_pßx_x0004_^_x001E_@é=¶KÞ6%@LR£_x0002_"@S_x0006_},µ"@L_x000E__x0005_=)@_x0016_ç_x001A_3?$@ÎÉ/"@_x0001__x0004_åôPê,@'ea\E#@øîø­«)&amp;@k5"&amp;@7_x0018_iÞzA-@¾pzÄÕ_x0001_$@¹Ts%@y½Â_x001F_À:'@_x001A_ÈN%@9ªq&lt;Ò¡#@_x0012_Ä]B_x0004_¬$@°°l.âë)@_x000C_Dö_x0003_Å©"@Fø_x0002__x001F__x001B_@¶`_x000D_i³d!@H&gt;øõ @Ãt©Â'¸ @:ùl8{/%@ëñþ¥_x0008_&amp;"@Ö.âÇ¹_x001B_'@C;çF*@eÇ_x000B_î¼§'@zá#/·_x0002_%@¬¿Ç@)$@§ÉÃñàë!@R¼_x0014_&gt;ï @_x0017_SP(@ôpóÍ9&amp;@_x000B_Ó_x001B_ø*@ëÁ±ð!@®OÚÛ¤+@)TS_x0001__x0002_¶#@N_x0007_7_x001B_+Ó(@_x001F_Æ=±]ö'@ò9&amp;U*@3!ëZ&amp;@6qf_x001B__x001A_@_x0006__x000B_0p#@2X°Oe:_x001E_@¾ô¢¡Ô_x001D_@0a6§¯&lt;!@F5üãêU'@_x000E_A"°E @%ìð(@Ê}ÿR¨·&amp;@ÜsÝ_x001A_@kràº¾)@o_x0018_DeO&amp;@÷ ¼å#@-1_x0016__x0011_+@XBÏÛHN$@µ»¤27_#@_x001D_'â&amp;U'@Ì¯O_x000F_!%@"¯Q¸Ï£"@z´n_x001F_Â&amp;@ABL6DË+@4_x000C_ì#%@8_x001E_ù_x0016_*@ìÜ&lt;èbû#@(¥!ÓÙ @N_x001B_¿VÁÒ_x001E_@û0_x0019__x0014_o"@_x0001__x0002_:çãñqà%@&amp;:ü%b&amp;@_x0007_B_x001F_ÇL©(@4LÏj¢](@ÖC_x0018_åxc @¯ÈÞJ!@_x0017_9zþ¯(%@*_x0012_¦_x001D_&amp;@!Ú&gt;|_x001A_*@ÎFù_x0011_é#@oNSZÂ'@Y_x0004__x0018_D(@þZd_x001B_W#@ÀÜ²¡&gt;[#@½ª]_x000E_M8"@(Ñ_x0018_ËB+@ä5í6&amp;%@Ý_x0007_ÇÑ­!@©-1d[%@:qÔ_x0013_w¤#@ÞHpëm%@àPMwÖh&amp;@¢Ûs0FA'@_x001C_)Ôö$@_x0001_æ¶×_x0004__x001A_#@¾ú¨¹%@5qª|Aä)@_x001A_ÿ5¨$@|È/_x0006__*@mÅÂ_x0005_*@_x000F_»½_x0012_m#@=§ÑC_x0005__x0006_ºÙ"@üÑ¯è%(@_x001C_Ä;_x0006_°E)@ø2ô:æ$@^_x0008_bÖ?Ï"@GF_x0014_&amp;J,@½ß8*_x0001_%@~_x0018_Mj¶!@Þ_x0018_ÂáP½#@xp_x0008_§cÑ%@_x0014_&lt;·_x0003_ _x001C_@j_x0016_G_x0017_Dd'@E#_e×_x001B_@ø_x001F_'V_!@ÞÁ_x0011__x0004_%@pZEny$@4_x001C_*¦&amp;@;Ö!h#@¢ð5G9õ(@@ßí?©'@ A´{;`,@ °Lz+&amp;@AÀ	è+)@ÀY®¨{%@;GÏ%@H7_x001C_ª¬Ô%@_x0016_é£ëq!@¬mOb)@xñ_x0006_¼_x0001_â*@Gß²](~&amp;@^¢_x0010_)_x0002__x0015_$@¶ô(­f @_x0003__x0004_ÞÜ_x0015_¼å_x001F_@¹¯®¬O)@r4ìpz!@ßtGnf¿+@ª7èr-¡(@&gt;_x000E_x4S"@|_x001D_ÉðW*@Âh_x000D_Vß#@P_x0003_Ã_x0019_"#@ÂâG_x001D_&amp;!@;t&amp;ë#@Ç"úûµ_x0001_*@¥_x0016_ïÔ_x0014_. @2ß _x001F__x000B_¿%@O[äW`&lt; @:H_x000D_cNè&amp;@Ülwõ©¾_x001E_@_x001F_ïGì5¥*@È_x0017_Ãc$@	â.ú&amp;*@'Äq1?0#@_x000E_&amp;;6ëÍ(@._x0011_(_x0018_W&amp;@óEV±L| @^:¸ö®°'@xñÁÓ¬&amp;@_x0002_k_x0013__x000B_Z%@edÅ¨õU#@$°©0ªÎ&amp;@R!°-/!@(7_x0014_³ûI)@ù_x0008_|Ü_x0001__x0002_Ö!@ _x0001_E×©S'@Èýº"½2$@ý¹y§é°*@¿Ñç_x0018_6&amp;@|È/Î9(@NK¯_x0004_I_x0003_ @ÕB©_x000D_S­%@/_x001C_ !@_x0002_´I_x0017__x0005_'@5¬¯¥æ)@YºË²â×)@`ÞÅ)@F_x000D_ð³_x001C_@ús_x001E_*¨¤%@_x000E_K_x0016_ü¾%@såsC!@R"_x0003__x001D_VÆ*@\¦-`Ü&amp;)@HMCq_x000F__x000E_$@6$d¸%@6~äÒ-#@_x0005_Ài,Ä'@_x001E_Nò¶¢w @o_x0004__x0002_½&amp;@dbt¥(@Ç,zÂ(@n2q}_x001A_#@@_x0005_àT&amp;@AÜãÒØ_x0013_-@_x000B__x0013_¤@.Ï @Ö³âILA#@_x0001__x0002_¹_x0003_f_x0005_MÄ!@_x0016_p© §ð$@_x0004__x0007_P4÷u$@ô¹ÿ¯â§(@_x001A_,5_x001A_=f_x001D_@jANáÞ{'@®	É-õ&amp;@¢%D1_x001F_.&amp;@_x0006_/1ç+@{_x000D_ibÉÊ-@_x0010_qù¼J#@±_x0001__x0015_È#@P+¶&amp;@ ~Q_x001D_5_x0017_'@ÞÍ]¨-z%@çý_x0003__x0004_×_x0003_)@ÖØ¯öÃ%@ÿÚâ.7_x001D_@ÑÛ_x000D_µ_x0007_)@sÈÇ9_x0001_û_x001D_@/_x001E_È2N_x001F_@ ËcÂ_÷"@d"+_x000F_*"@c5D_x000F_^%@¬1wA·(@Þ_x001B_f&gt;'@+éË_x0013_®_x001F_@àÉ/[ú$@Îhnù÷(@¬ÆÆmý&amp;@´_x0014_~a_x0001_)@D_x0001__x0003_¦º_x001F_@ì_x000E_ù_x001F_J'@_x001C_7_x0002_b¾&amp;@ $ò_x001F__x0010_G!@¨«.±_x001F_#@Øú_x0015_xM&amp;@ÙoS\!@%_x0015_X_x000C_¨h'@¢PP_x0007_é%@Ö°ÁéØ%@Iö*Ç»D&amp;@ÐÒ&amp;@ªêU_x001A__x001D_g$@_x0010__x000B__x0004_,`&amp;@Åâ`!(@J_x0014_ªL·ï&amp;@_x0015_deã_x001A_°)@_x000B__x0002_ÜHY)@_x000C_?Í`ß	'@ñ_x0005_ÙÅã!@_x0015_=ý&amp;Á_x001F_ @¦Â°fä(@}÷­_x001A_îú'@¹P_x0004_Æ¿·)@V«Kö#*@;_x0005_´E_x001E_(@_x0003_ðFuìM)@Ð%@» '@7g_x001C_c¦Î)@\IÈï_x0011_i!@üè?Íj_x001E_'@_ô¹_x0012_â_x001D_@_x0001__x0002_H Í¥_x0004_(@\k_x0019_c_x0002_+@Ð3/#gO_x001E_@@ÝD.Îà @PîÚú¢1"@Gå_x0007_í¦#@[ÑªÍøú)@¬£ñ_x001C__x0018_(@¶o¡Ó·$@ê&gt;öðð_x001B_%@&gt;Ù"h1í&amp;@7v_x000E_ÔDå"@_x0005_Î	u'@ª¸bn¶þ$@ES@U,$@Ré¢y_x001C__x001B_@_x000F_Ä¶³_x0012_7 @Æû¦à_x000F_´!@7~J^è÷_x001A_@è_x0013_ûº_x000E_)(@)_x000F__x000E_H_x001E_Ô&amp;@ÄÙÑü©%@6·DV_x0005_Û+@ZEmR_x0019_%@_x000B_­ò_x001E_@&amp;_x0013_ODWV"@!ªz_x0011_d(@2/æ&gt;}&gt;_x001F_@Q±Úí%@fs_x0002__x001F_×%@´lou;/+@|ã_x000D__x0001__x0003__x000F_°(@æhßa-@ÔÈP_x001C_@_x0018_º_x0016_2Ó#@ptW__x0013_ )@~$	T'@¶7Iù_x0014_#@¥i8_x0006_¿r+@ÓÈ6Ë_x0002_#@ædá~ÓJ$@S(·7÷_x0014_(@ÌÜî×_x0015_	*@§ùR]_x0011_)@½´FÕË,@_x0015_é_x000B_àå+@¸´_x001E_=!@ÇôóÞöö&amp;@_x0008_½KÚ_x0003_;#@\Ú·Ç¾!@vãy#&amp;@®¢ï·®+@:_x0006_ _x0014_ûq%@àÐ¨]_x001B_~)@H_x0002_ &lt;&amp;@+EX_x0016_Ï_x001E_&amp;@Aýýpk(&amp;@Ù_x001F_ÑU_x0019_$@Ùè.ÈîS&amp;@®ù¯Ä%@@SÜÆ}ò%@Ú(_x001B_C$Ç%@cû{|X$@_x0002__x0005_à5Äå­(@hyN$@Û¥ÇÍ[$@DT_x0001_!¶%@VN÷²Y"@YMvßyD"@Êðgàe"@©[kmk_x0017_+@_x001E__x0014_°-¾z_x001E_@©_x0012_QV´_x0004_!@¤_x0006__x001E_Qá§%@gB'@Q~r@$@® m?P_x001D_@~½µ®"@(_x0012_|RV_x0008_#@]%¨E%@B¶	¿Ä#@°¢_x0012_q_x001B_@_x0018_÷_x0014_/ì_x001E_@&gt;Yrh&amp;"@%I)zâ#@[êIy§x)@Ú_x000E__x001B__x0002__x0017_~%@_x0003_ÇÄ/._x001B_@b_x001D_¸´_x0018_j)@	s8)F¥$@_x0012__x0006__x0001_G|#@ø%û_x0019_ÉÓ"@:L/ï«"@à#+]'@a_x0001__x0002_$@n_x0018__õì_x001A_@ÂúªK+#@"¤sNý+@eq_x001B_;&lt;%@ E_x000D_·B$@_x0017_2¦Sµ_x0002_$@.áIw_x001B_&amp;@®¹_x0017_#íÓ!@ÎZ¼.Ñ @ÿ(*]},@C=_x001B_2dÌ#@0¬ó)á_x001E_!@à©!Eõ)@¯¹ä#i"@ÐÉ'Åà"@Èó'_x000D_à)@ _x000C_H_x0012_b*@èû&gt;/["@ê~Lè+@ÖùÔ:x&amp;@ºÆºÍ	à$@]&gt;­$0p$@òßEåf"@@ø«¡TÙ*@_x0011_?«ïU +@¸æÁþ^ï(@nW6ã&amp;@_Ü_x000E_IF&amp;@_x0016_ù\_x0013_m3(@â3Õ-_x0018_å'@_x0007_4hÝ&gt;q*@_x0008__x0011_3ÝiY±_x000E__x001E_@.AZ_x0011_&amp;@î$µ_x0001_$_x001A_@7¦· _x001D_+)@§â_x0006_Æ'@'i_x000E_'@£§_x0017_y$_x001F_)@`|LY{ÿ+@&amp;º	r_x0002_&amp;@µ^üeôb"@Í¤¤÷Ö_x001C_&amp;@À©d_x0003_S/(@YÕkñ_x0018_Û#@ª_x0004_QP"@SQZX&gt;Ü&amp;@we_x0007_¡¥*@è?Ê_x000C_@_x001D_@ÏTÑé1'@_x0010_-î£_x0016_%@_x0016__x000E_ý#ðÊ_x001D_@&amp;;÷vK*@Æ-_x0003_¡_x0018_'@n¸{Ò_x000B_å @&gt;_x0012_ouNê(@/^¡ârº'@¸Ý^qÒ_x0001_#@Ì&lt;Ûeo,@zÊá_+@ü7Wl%_x0005_&amp;@¸_x000F__x0013_'Ú_x000D_&amp;@rçâêzË$@æ_x001F_TV_x0001__x0003_]ÿ'@«tIgè!@_x0007_+æìÞ @Çü_x0017_Çx'@Âj}6É%@È]ù9²"@_x001E_÷?Îs&amp;@/õ_x0005_î,@þWq_x0013_D_x001F_@àVæÿ¸_x0010_*@Êª2y_x0006__x0010_&amp;@_x001D_üÄ0÷¢_x0019_@ËH»ê¨_x001C_@@/Z i(@^×_x000E_**'@N¯{·3#@äÝ_x0019_!@_x001E_:Nm)@P}Å)q&amp;@_x0002__x0007_à¯ç(@t_x000F_Z*R_x000E_#@úÂ¯_x001F_O¹)@Ø_x0014_÷æ±%@&lt;_x0016_.[hv&amp;@VLS§×&amp;@&amp;uÞ§c(@	È_x0004_`è"@Ø_x0010_y~^k*@¬x_x0005_:3Ü_x001F_@[¾!NZ_x001E_@_x000E_0±ìõ)@(ÏÛbÐÚ%@_x0001__x0002_T_x0016_÷I"@}ò_x0003_"hJ+@VCd_x000F_Wn_x001E_@Z_x000F__x0010_dò'@ì%åú2%@¦'^Øc[ @_x0014_·t_x0017_;*@í_x0005_Ä=²L @ô«b_x0013_ @_x0016_õyÔ3+@_x0006_kQî÷v#@ü ,Ï_x001F_@¤Æk9°$@P_x001C_´H¡ã$@,íëÐP~$@_x0001_ddüª#@ï_x0001_ôFÜ_x001E_@_x000F_Ø*_x001E_îÀ"@HûXÐÄ&amp;@4Ka¬¥_x0018_#@Ø­Ï_x0006_¥'@t_x000C_@µÓ'@óF¶#ÿ_x001F_@±ÍmC¢!@jÀ;NäQ$@ss_x0016_q"@[^_x0018_HÎ.,@Üq_x001E__x001F_@#ãáðo_x0015_&amp;@rAÜ*ë&amp;@&gt;[³0d%@TÜ2_x0001__x0003_r%@j&amp;ßø_x000B_*@¨\_x001E_¯º_x0001__x001D_@Ë¡W_x0018_Ñ_x0013_'@_x0011__x001A_Ü-Ã+@^ï¿[&amp;@`ùÄ®r)@{Ï)òÚ$@_x0011_w_x0015_u!@dCÔ¿ë'@lÂT_x000C_¶'@%i9_x000E_7*@ú÷ú+µà(@p?_x0015_4*@_x0003_+î¡Þ_x000C_ @¶_x0004_Êq»*@fzÖW*(@;ò_x0002_?ïh @´HmR1%@:É0"Ã$@\X1#@_x0016_'!µ8á'@CËÊÈûÝ!@ü­¾NÒ$@_x0008_¼¾Wª@ @ÚçE,g+@_x0012_c&gt;fÑ&amp;@ßn^1è5'@_x001A_+,_x000D_»í"@²½g²Ê_x0006_-@, Ó_x0014_ø!@ÇÌt¦k_x0019_(@_x0004__x0005_rø9_x0002_¨Ñ @_x000C_À_x0015_0x_x001F_"@TT^©_x001E_@m|Ë_x0001_'G%@ª+m"@ ÊØ'_x001F_(@=NëÝ­ @K_x0008_J&lt;¿Y-@ Üß^7&amp;@ìªÊbY!@¸¹oæ2ÿ)@±mi?Û(@Äá%ù_x0011_V)@_x001D_ÑaêL"@b_x0011_gÞ²&amp;@zA_x000F_ùé'@4	Ö_x0018_ÄÇ'@F.x$Ös"@ý_x0018_ýÚmN'@Nª²F(_x0006_&amp;@d)ÓñÍÆ&amp;@ë)áý¥È&amp;@ð_x0012_ÕX'@û.éG¢ @W¶w,@,zÜ$Ù-_x001F_@$W­ý%@z	_x0003_W	¨$@p,-_x0006_$@8H_x0006_[»ó$@¥_x0006_&lt;Èæë%@b2×`_x0003__x0004_7'@÷­_x0002_eIe_x0019_@b_µnaà&amp;@ú·|$@ÉÖr²;$@{éÖ^0&amp;@ìãÄ}½$@££.¯"@æÖáúep_x001F_@_x0016_òP2Ó_x0018_@gBiÜ_x0019_"@¦ÉÇòÆ|+@ ÔÙÿ$@L­½	"@´-_x0002_Ù_x0011_$#@kòFóÓ$ @G_x0016_X´:._x001C_@f_x0010_Çx/Ð(@_x001C_ëÿ½J_x0001_$@ñ¯unw½(@	Þµ¯a!$@&gt;H¡ÏÔn(@ËG_x0005_èú$@_x0012_[`_x0011__x0007_j&amp;@qÉ÷_&amp;$@@&gt;_x0003_¬ð)@Mµæk%@b²ø	S!@Ù_x0016_`ú&amp;@i_x0007_gR«#@põYÄr'@_x001D_=_}(@_x0001__x0002_²û¸´(@_x000F_Ç_x000B_²_x0004_v'@²ÍY6À$@'è¾H&amp;'@RY'_x000F__x0006_+@ð¹O-Ö*@WP&lt;þ	_x000C_#@vú'_x0008__x0019_ @®c	©_x0002_$@_x0015_ºVÄ$@¸®$èz$@ÄñëJ¹'@QÙSX_x000E_"@8ÿg(@Üªî#8e&amp;@R_x000C_4ù$R#@Ñ¯æÔ&amp;@/þ{_x001D_@HÇ{-%@ð¬Îu%@æ_x0008_ÍÑ_x0018_*@´£¥Áx$@ä:°_x001F_ÿ_x001B_@~­_x0018_¨%@\_x0010_ç6 /"@òX__x0017_áb_x001F_@lK¹¶[þ"@g_x0010__x0012_ÓÏË"@¾_x0003_tÌ%_x0008_&amp;@ê"o¸&amp;@¤¥ðÐqÝ"@_x0014_¯(z_x0001__x0002_Ý(+@|Û²µã'@_x0006_¸ßiwH#@q_ü_x0010_Á¸"@¬þóX«ê_x001C_@°ò#~9d_x001B_@_x0016__x000D_ñÁÃ#@_x0004__x000D_¢Ø%_x001B_$@«h¹ü_x001A__x001D_@_x0014_L¿_x000C_%$@ía_x0002_º©_%@,äìÞ«%@¼$Aû_x0006_¿ @Øº_x001F_Ü+#@©ßÕ_x001F_+,@þ_x001D__x0013__x0013__x0013_%@´L$b#@6§8ô`-*@_x0002_ {ÂÜï_x0018_@¸C6ß"b)@u©þóx_x001F_@_x0003_åoÝ?#@0å¯_x0016_Il&amp;@¼µ_x0015_e_x001D__x0013_&amp;@_x0016_&gt;mË'@FÞ7?½%@2y*2á%@L_x000F_"¹Ì&amp;@ôRî#@úr_x001E_¨_x0012_Ì @Fx0~ Ð$@÷æãN9ó+@_x0001__x0002_á_x0002_:_x001A_.w!@3ôÄè_x0001_&amp;@Ò_x0011_"Ø¥´$@êþh_x0012_HÖ$@g_x0013_bç_x0017_$@/kã¦3_x0008_)@µUÑâqú"@(Êë¹©&amp;@~|æÜá´&amp;@F&amp;_x0017_¤«ô%@7ÿÕ¯Ù&amp;@r_x001F_Æâì$@hßh6|§!@Pw¾ ð_x001D_$@q*º£È	 @_x0018_Â(_x001E_µ*@èkc-Hz"@nmé_x0008_Ã_x001C_"@\ég3 @H­_x001C_´_x000B_`(@_x0007_÷_x0017_ää³'@_x0018_àJ_x0015_±I$@ì_x000C_7åM#@q¶«c°_x001F_@qNo_x0013_Òã%@d_x000D_d=%@'B] (@à:_þ%@&amp;©ñóÈ(@Ts_x000C_8_x001D_@ö3msC×!@*Ù[_x0001__x0002_;Î$@;_x0001_2!@ôs$_x0014_w³ @kèru!@.H¯ðQ"@tx©j#@¿Èpgß%'@ìÑ¬×+@w_x001A_Üð_x001E_3&amp;@·Xv_x0010_¸:-@C9&lt;¡ÿ&amp;@bß¤]H&amp;@BóÎ³*@Üi?JW,@B\ªcã°_x001A_@¤_x0001_n_x0012_*×$@ÖÂ_x0019_1Ïz#@P´µwþ(@¸î¯ëh%@jïÌÝ_x0017_n%@lô]_x0003_¥ò&amp;@l_x0014_Èý@&amp;@¹9¼^U(@_x0015_·ï7âÆ"@ôÑv-²#@ ©§],,'@Tò_x0013_¬_x0011_­$@_x0014_pIWw(@ÈÉyà @_x001F_ì¢Ô7S(@ü_é0_x001E_Ì%@Ùsjw¯,@_x0004__x0005_I&amp;ØÀ(@~_x0002_Ì}a$@_x001C_Oìh_x0008_(@j"Æê(!@Hj_x0011_ÚÜ#@éf_x0003_T+@°\_x0003_³$@ì_x0002_kF®#@R	h:°_x001E_*@_x001C__x0007_³|M_x0012_(@å_x001E_£÷ý @î2¤3!@kJ_x0008_Â·+@â?/ò_x0015_"@~´ `_x0013_`'@/_x0005_E_x000C__x001F_Í'@¦	|t¸"@ÇCNÈ6p)@Ys%_x0001_©Í!@_x0010_7Þà_x0002_'@Øn_x0017_*_x0013_;*@º´Ü_x0014_HO'@£öH¬%%@_x0002_{V²Ã"@ðÞ[pµ(@·_x0006_µ¼ßf#@_x0001_íÃÀî#@Ìè_x000C_Ú_x0012__$@^­yÉ&gt;Ò#@.Ã³K_Ç$@ÂN¾ùÖ"&amp;@ðIÔÍ_x0002__x0007_&gt;£(@`_x000D_ÚgàA$@&lt;_x0019_H#'@_x000E_G'_x0011_`C%@ì»Re#@_x0008_üÀ._x0003_¢%@bª_x0005_½#"@Ò[Ñ·Ó_x001C_@]ÌX_x0004_ro*@ôNÂ[¿*@_x000E_jÑ!_x0013_#@f[LÂÚ_x0014_,@±©åè8ó"@bt¯Ò£$@j_x0001_ò:ô*@_x0016_ôäS(r#@)}í(ç_x0006_'@6xþ]_x000C__x001C_@Â·Êa#@ ·Ó_x000F__x001F_@WX0&lt;¤&amp;@º9ùêë&amp;@à»_x001B_Qì @8_x0005_]e:,@èè»dÊÉ*@z07Øa_x001C_@Û÷×ð"@Ò¹³m'@ûdq±Z(@õNù_x0001_ *@¢_x001C_¡×Z%@9ã¡¤µ#@_x0001__x0003_ÊÐY_x001C_â*!@Ý|µC+@(e_x0015__x0013_í²$@Þ.uÿß%@4Â[}Å_x001C_@)¿W_x0010_Q!@_V_x0014_¢^4,@Hè¤ @æÌr&gt;_x0019_$@"T`'Ý0+@1Á8gü!@0¿Ò_x0007_'@ì«Pz_x0004_,@Ù©ä º1!@c_x0005_x_x001B_Â"@¦h_x0010_e'@vè/ @J¶_x0014_W¸ @mÁë_x0010_5þ(@&amp;òJVò,"@_x0017_Oâpþ`%@Üü®_x0010_=Ã'@!ÖXÂ{Å#@\ºÒ_x0019_G_x0011_#@DÉ8!@(®Ù~í¡%@w5_x0001__x0002_Q'@_x000E_ä±Ôï¥"@_x0008_¹Ä"æ_x001F_@öN26*@kÇ_x0013_¸a(@Y1¯N_x0001__x0003_]_x000E_(@:Ì_x000D_°Dj$@ùð_x0017_£õR&amp;@!9° l,@´VÃ_x0002_6&amp;@R_x0007_Pn_x0013_ü&amp;@XóR^"@ü4Æ½Tl$@_x0002_Ù¦ÖY¹,@w6ôPÝ%@_x000C_z%N¯&amp;@&gt;T_x0007_Ý_x0017_)@x_x0019_ZÓp¯$@HÍé&amp;@2v'ÿC&amp;@Åæ"òÆ'#@UëÚP&lt;$@ëNíi½Ó"@5°[c¥_x001D_!@_x0002_&lt;Lð1#@øÊá\Ô%@]_x0006_[E$A!@GUU÷'@^_x0007_ä&lt;_x001B_@_x0003__x001C_¼=£"@_x0015_ÌõU))@$|³_x0005_uE_x001F_@Å¾_x000E_&lt;ú}#@Ä_x001D_~'³S_x001D_@À_x0011__x0005_ïg}"@lÜµ2&amp;@ôé/Èä(@_x0001__x0004_T¯".xf$@ÌÿÜ~Å!@àCQu?&amp;@_x0008_p sû	)@W:¢à _x001B_@ô_x000F_C²_x0006__x001D_@^múqLÚ$@0Äò_x0006_ð_x000D_%@Úrï#@ß9_x0005_út%@s0­#@K @Þ'_x0013_¥~¦_x001F_@ÅÚÓ#@ÆÀ_î$@s¼!ß_x0010_"@:qd*&lt;$@Û$/añW)@tc«_x001A_dí,@_x0014__x0006__x000E_Ørñ#@­_x001C_ÝF×_x001F_@À_x000C_ÉT4 '@_x0005__x0015_MÈ_x0012_Þ#@_x0011_©_x0004_Öÿþ$@{Ô4uÊ&amp;@ûyeø¤î)@Ì_x0011__x0015_6èº_x001D_@÷¿³q_x0003__x001E_&amp;@É_x0015_Õ&gt;_x0002_$@_x0012_4¢âô"@ü-#Ïx"@Gáºc_x0002__x0005_æþ_x0018_@_x0010_Ãå÷&amp;¥&amp;@¼UÇ)Êþ'@Tj_x0015_hpÄ!@Úfo~È @V@9²$@l(õåÙ&amp;@&lt;Ó_x001C_©_x001F_["@_x0008_ÕQÜ±#@_x000F__x001A_¯ILV(@&lt;ñ©?ÖK$@7_x0001_p%@`_x0018__x0018_x²Ã&amp;@ì£ûd_x0017_($@Ä_x0002__x001D__x0006_	¶_x001C_@Ý}eÓÓ!@Àn.ãËv&amp;@ÃBÒ¹!" @ì)_x000B_³"@(ÏgæC @`ª_x001C_ß­$@_x0003_ý´Ë1_x001F_@_x000C_àïäP_x001C_@âÇ_x0007_$'@wÈ_x0004_W¬§+@_x001E_¾e_x0001_ @ÀÞ:ÒÈ%@¬³å[$@`@_x0014__x001C__x0014_ö&amp;@ÌÁ\_x0017_sÇ&amp;@_x0014__x0018_)5'@¤_x0014_EN¶¼#@_x0001__x0002_êD4áS#(@_x0013_Í9Â%@ð!õxSB"@_x0016_lÓ¬Úg#@Íqú»d'@ß®è,@_x0010__x0012__x0018_×b7)@á_x0007_u&lt;¿)@_x0014__x001F_£§²j%@¦^y)@ÁÏÇ³{_x001B__x001C_@_x0014_ÀÎ_x001A__x0005_k&amp;@_x0004_¨µàæ'@_x0004_þ_0å_x001E_@**s×o(@LN×Ûp­"@_x0014_&amp;«/PÝ$@/_x0011_Iô%@,_x0018_D×^ @ßûæ_x0007_Vø"@ÀÍ7§_x0011_(@L_x0007__x0005_0_x0013_"@Ü³ç_x0011_)@¶J&gt;#N,@Væø}&amp;#@	ßÌ¬ñ"@\OûØ_x0001_n!@Ò«¤P(@_x0014_"Ì÷$@â_x001A_ó`2$@ä_D[_x000F_5!@|£k7_x0007__x0010_Q&amp;!@pæeÿÅ$%@:o§¶_x0012_5_x001D_@In+x$@_x0001_	}óÄ~(@hÀ[É÷%@dV_x000F_ú_x0005__x0006_#@1¤i_x000E_Vq_x001D_@ÓºxÎ!&amp;@¹_x0004_íK(ò&amp;@âÐ7#@*N§¶ÛS_x001B_@ ÊLó$@ _x000C_¹ã$"@¶&amp;½e&amp;@®âõ4=!@µN_x0002_Ìuò_x001E_@!GÅNÛ_x0007_)@_x0008_kÕ*ÝÕ$@X) äó_x0004__x001F_@ÿÞ_x0003_am#@nÂ oÒ,@«_x0015__x0002_ø!@°X@5%@½lÀ_x0016_Æô%@;WÝ._x000D__x000F_#@ßâ×úÐ'@D¤mæ­%@_x000B_`0_å#@ðèÔJ$@n÷jÛ^)@¹ícËP¢'@_x0001__x0002_öÖ&gt; _x0001_#@ÆA¤_x0008_*«#@TÁ¹¬ÔÂ%@Òk!OÀù*@á¬h3i!@;_x0010_ØÎ»©_x001B_@ßÂ_x001F_(L$@¨ç4Ó%#@ú_x000F_1·M_x0003_'@_x0007_¾¶&amp;ÆÈ*@N |2»&amp;@Çº2ä¼+@.¸_x000F_ïÊ%@ ¾R%@:»¼_x001F__x001C_*@Ä/Û)Wh%@ SÒfõ£#@5·`Ó?Á%@þüo_x0017__x001D_@9^yv'@z{UþéÙ)@_x0014_ùÊrr_x001A__x001E_@I²&lt;¨Ãn"@_x001B_þÌRÝ&amp;@_x001C__x001A_9°mK(@&lt;¼"¡þ]!@¶_x0004_ºæ_x0013_&amp;@8£~¹+%@ñÎ¢ö_x000D_%_x001F_@ì%_x001D_®&gt;+@îDèö}?*@ü{Ö_x0001__x0003_ú×&amp;@?_x000B__x0007_®fs!@^_x0015_×Ñn'@[÷®Ñ|û$@pêK©_x000F_S(@Þ7önµ&amp;@òpÓ_x0016_!)@4âuï%@_x0016__x0002_ÓW $@ï­!¥XÛ#@Þx¤_x0013_q&gt;(@I#4}$@_x000B__x001A_sþQÒ#@Xâd_x001E_#@_x001A_s_x0015_ÿ¹'@U¼5à3"@þ_ûÍ£Î_x001C_@vÎÞ$MG'@ªµ7C_x0011_z(@_x001A_­r8ï_x0002_$@êçÏÚo_x001F_@²[_x001A_*k)@ütàûË%$@º~_ÿÉ;)@tç_x0015_y!@îM_x001B_.×å_x001A_@j»*ëÁ+@¹ÒE|9(@	ÒÍQæ*@#_x001D_ì&amp;vv)@Ô¦_x0007_*Q*@_x0004_\S_x000D_b!@_x0003__x0004_IÜÊ_x001D_@^÷c_x0007__x0001_(@Ï $n_x0015_%@ª?àÇÞ_x001D_@²ÿðnÑ*@.ìÞ¹"@nÄãä_x0018_%@Ü%¥_x0018__x0014_B(@pR_x0013_×w#@:½76v´(@övGÌM'@&amp;_x000D_O^eØ#@@äÜ} '@Ö_x0005_f)@_x001A__x0002_ÕÑw_x0005_%@9Ë`@_x001B_/%@_x0006_ºG0û_x0003_!@¶9Vmó®(@_x0010_Î',N_x001F_$@_x0004_||½%@RVáÖ× @Y9'²-(@òû9äju_x001E_@$¼J¤é#@H_x0016_¨6'&amp;@þÜ!TéV"@@DY%ý$@¯9_x0008_Üg±'@S_x001B_*ï&amp;@_x0012_8_x0011_Ôt&lt;_x001C_@4_x0016__x0004_/zü)@P¢å_x0001__x0002__x0017_Ú*@È;_x0001_D_x001C_õ)@n«,UD·%@$æÚ²z_x0004_+@_x0004_£Ñ_x001B_=·!@`y¤Ur!@N`_x000F_÷&lt;]'@&gt;d?È2&lt;,@_x000E_1}ò¦8%@8Çãº	'@D¨c¤X!@p¬bq'@5#©O_x001D_%@dúÅÀya_x0019_@¤]*(@k_x0019_tò_x000D_à(@W*:m_x0012_µ%@	§¬Ï_x000C_&amp;@©|ÍW$@=Ä?_x001B_`"@åË(,Ç(@¸cá!@DëØ\8!@Lt_x001C_),@Ö·4 L#@Z­_x0013_ï+@¾_x001A_},_x000E_!@_x0001__x0016_\_x0008_Î)@Ò½_x0003_M¨Ö_x001D_@jê_x001C_(@ðToî	&amp;@°^Kãé$@_x0001__x0002_gçµþ­q*@@ÆàWsÐ$@è¥µ»P)@Z_x001E_Ly7_x001F_@üQ:_x001E_)@j=m_x0016_ @°_x0016_ª;¶Ú!@@óåc'@Îo_	#@®%c%@ñe÷_x0015_ÿ&amp;@È_x001E__x000B_\!¥,@*`òà._x000E_ @ ¦á½_x0002_%@ÂM_x0005_ñíÿ_x001C_@îÚrò¥$@ 2'TK°!@V~qÉï5#@!ÕZnÏ_x000F_$@h'ñáL,@ó+2_x0010_]"@_x000F_~QQ'@þ²Ô·AØ%@Tj%Væ"@ì_x0004_¥\+@·¥JµÁU_x001C_@¼vÊuê'@­_x000C_?#@It=¸ô7(@_x0008_Õ_x000C_{^a_x001F_@8»-Go*@_x001C__x0006_×¨_x0001__x0003_2#@­?3ìþ_x001A_@¼â_x0002__x000B_[*@(ÚZEv*@0OÊÄ_x001C_@ipSj_x001C_E%@ø:Ý¢U#@J_x0008_{_x0014_Óò'@ªdßZ_,@h`Ec­++@Î_x0011_QQá$@cÃ]×r @P?¶|Í¿#@T5Ë_x0013_,@|Ã"_x0012_&lt;-@¤îA:Ö'@_x001B_jcY,Í#@uÔÔö%@Ö_x0012_L÷Ó#@fÌ^%Ö)@©_x0013__x0005_ö®"@æ_x000B_pÑã'@,;2:_x0017_t(@_x0012_Ç§+(@*¶T_x0010__x0018_×*@°_x000F_8æc´!@»4_x0003_®Xè$@_x001F_ÚåoÞ"@ÄyÌ&lt;%@&lt;â(¢¡-@_x0008_	DW_x0016_å @ÑiÌQPÆ$@_x0001__x0002_|h$ÓÎ'@På(Ü¡%@2_x0019_^^_x001E_@è)&lt;O @Ìâ8³'@À_x0018_õô_x001C_'@]¹°ïI%@P_x0012_FïM&amp;@¸&gt;ÚS$@tòl_x0001_Æ@%@	WÒ"ì[#@èhèþÇ'@_x0008_9¥_x0011_&amp;@_x0012_sö¹n%@_x001C_­Ë_x0006_W#@p_x000F__x0018_ð&amp;_x001E_-@×?V_F "@KÊnLj @Þ&gt;_x000B_êÒ'(@ôà¾Èô(@a_x0017_¨ñê_x000F_+@Ê}¢á&amp;@_x0002_&amp;gÃx(@°G_x0006__x0007_},@,ñ_x001D__x001D_°!@MÈq¶(@\«_x001B_o¯Ä,@0~÷#@Ì{Ò¦­W-@¤n?ë2ª"@EHK­)@È¬Ù	_x000C_Ø(@_x000E__x001C_ì!#@â9_WVê(@½áµÂG#@_x0017__x0010_c_x000F__x0015_'@òñíâ_x0006_5%@Ë¾i?_&amp;@£v}í»H*@90®_x0005_áà'@*Æ@ô0¬$@.NñlìA&amp;@æ´Ì¿Ê'@0P«®­)@ü±B={%@ç_x000B_Ì_x001B_ù¡&amp;@*_x0002_X÷êÓ$@_x0003_V+D'@ÀùÙù*$@â_x0018__x0001_Õ&amp;@Ø§e´~_x0004_'@îÿHö^(@ª¡_x0017__x0005_áO&amp;@È_x0008_ÌÀ¤_$@H_x0005_ÓtØ$@#_x0007_Ô4¼_#@_x0016_­eæd&amp;@¶Ì_x001E_Æý"@_x0015__x0004_½0l](@ÏJ2N_x0002_D_x001D_@	8_x0015_G[!*@ÿõT_x0019_¡Â#@_x001A_í_x0007_*ï!@_x0008_	&gt;_x0013_¢%)@ß¹f_x0005_¨$@Ý&lt;îÓ_x0001__x001F_@JîÉ»"@	Ë_x000E_HyZ @¾kÙêøÌ_x001F_@jºÉä¶õ*@ùøÝ_x0008__x001A_$@Z_x0007_^_x0008_%@ý=¿_x0006_¼È$@¤L_x0010_Æ_x0002_Ð @Ø"k¸&lt;#@G_x0015_´¬_x000B_$@_x001E_Ã_x001F_ÈNM!@ÆÓÄp_x0010_&amp;@°Â¯s'«'@_x000C_r_x0003_Ï_x001E_@ék²V_x001E_@¤O_x001A_îA%@ðc]áÌ_x0019_'@Ö_x001B_û'@x½kEní_x001D_@g9-,ëº&amp;@úÉ	á_x001A_#@!9ý¯&amp;"@_x0004_Éo(f)@_x001C_3¨ôp#@_x000D__x0003_²Úû~!@èó¡´¿#+@)_x0018_9Ø¯&amp;@é³¡é!@ðÓÒ´_x0001__x0002_§*,@ª_x0012_ÀÕO0"@¬ùÛ´G_x0005_(@Ö¿£fòÂ(@%_x000C_._x001B_Ô_x000D_)@&gt;ßB'ý³"@_x0003_*4ÐÝÖ%@ö#4ó_x0012_!@_x0012_ZöC_x000E_u"@b|çpÖ*@UÎ\\P$@äX.zÃ« @§lý%jã#@_x0015_å¸cê#@¬*Z_x0008_3=%@"!ã_x0005_µ£(@6"Í_x0004__x0011_ï'@;_x0010_rO_x0007_!@\*5Û(@â(^;Í%@ä'_x0013_Qoà*@Ã¤Õ}ìL"@¢Yfq_x000E_Û'@Ä:Õ!@ó¯rä¯ @=ÑEÝ$X @T_x0004_ûz$ä$@K¾´ÿ¬Ó @_x001A_bæ`-_x001A_@6_x0002_1²µd%@ó~+_x0006__x0015_*@¹c¡öz¡)@_x0002__x0004_4Ýk%»¸)@_x0002__x000D_ã_x0018_D&amp;@ä_x000B_«ÕõE&amp;@@ó¹·*@+E	^_x0012_ã%@_x0010_Sôeò%@ª_x0016_=1(@Ê÷k:`¹"@\_x0006_¾Oß_x001F_@~T(_x001A_@	µ_x0004_3Ña$@S¢Tí.'@ÍÑ_x0018_m©(@ØÝO¨í+@_x0017_µnG_x0012__x0019_(@|úD´_x000F_-@=Þ_x000F_Yh.#@¾_x0015_¾§Ä_x0005_&amp;@)è=ð­'@ª_x0013_±ÓË+@´_x0005_"õ!M)@û÷®FÁ)#@í§+9ºM_x001E_@î£$J®_x0003_)@fÅö:E¼_x001E_@pëS&gt;'@_x001E_äÞs&amp;@Kð4d70%@n*2R#%@¼Ö_x0001_Ô¨í$@3Øy Æ'@8å_x0002_Û_x0001__x0002_ÐÁ$@¦¹0Aá&amp;@bÅ3]g"@Ú5­n£$@RðÞLXõ#@_x0014_}bëÝ'@L¾f·Í(@ö,w_x0002_3(@Å åÂ(@_x0001_ëuÊu+@¼¬1²_x0005_*%@ãÞñ_x0017_'@ð?2b_x0017_'@_x0010__x0018_BÐ4þ @»_x0013_(_x000C_&amp;@1¾ìä±R"@AÅ±¨_x0005_%@Þr7¯~G$@¤sjÓÌ$@²_x000F__x0001_(/@'@+ÿüÈ#@[ãÐbh @	&lt;Ù"d#@Ø_x001B_±_x000E_«!@ý¬Áá)@úIÊ'Áä&amp;@¾Túª_x001D_@,ï³VÈ"@2(?ö¨!@bmÄoÓã_x001C_@Îú6°è¿$@ÑqWJ&amp;@_x0001__x0003_Z/¶_x000D_#!@òuÓ9_x0018_!@Â©ÃÌ. @C_x0007_ÈóèH @ÀÍå9¸_x001A_%@|_x001F_&lt;Ð!@P.üç	g+@`÷þ#@_x0007_µ5ø['@:Ä*_x0004_»'@¬ÿÊ;ÿ%@¿&lt;á_x0016_Wj"@Ð¿*_x000E_a %@dÐb4)@ç_x0012_ëî(@òds'ìE!@NL_x001A_7¡#@ø_x001B_$:ä-$@Ö]_x001C_ýÿ:"@bCâd;'@Ö9~è_x0002_n(@$_x0002__x0008_Û`³%@z,uÆ*@mlbí'@v2_x0017_s&lt;%@îm_x000B_f¥R#@â_x0004_OË¹%@_x001E_¦,Z6'@_x0015_n_x0016_§y$@É_x0011__x001E_ K#@hÌË÷3÷!@4¡_x001A_?_x0001__x0002_ð(@_x0016_eº´*@^I6¼~k(@_x001B_Ù¸&amp;@&lt;Í,L:I)@E_x0017_°ù`+@|_x000F_mtë%@_x0003_e«_x001F_Õð_x001F_@ B_x000B__x001A_6Ü"@x_x0017__x0006_â(@=X?jªÇ%@_x0018__x0014_Ëöë_x0008_)@øÒÌ;_x0001_3*@Â¾è}és#@_x0018_SR¥_x0007__x001B_@4^ýYÔf&amp;@.ñÁ_x000B__x0004_ð*@7Y:Ý{p"@RÊ©_x001E_,@d(ðó_x0013_(@ô_x0017_?hÿª%@¯_x0010_æYP+@É}_x0018__x0005_¦%@_x001A_¦._x0011_0$@u([Nñë @Ü®ßÃS#@'´_x0011_à @Ç_x000B_¤[O_x001A_@bÇ9íû_x001F_@¶ËCRÝ_x0005_*@_x0005_.)_x0011_ê)@ _x001E_k_x0010__x0006_B)@_x0004__x0006__x0008_ÅLÎ#@¶-_x0005_±úg(@0Àäùäº)@¬¸_x0010_úæB @ºë&lt;dö_x0012_#@_x0014_.·Æ_x000B_ @kfw_x0003_'@_x0019_U;®zs @òuý#à&amp;@âÆc&lt;â%@Ô:¨³u	%@&lt;_x0003_±4Wº$@_x000D_;(_x0019_g{,@ íñÄÂ%_x001E_@_x0001_M_x0002_Ç¯£'@éÂ}Ä·÷$@ÿc{_x0008_$@¼_U¬\T)@ì¸úæÅV%@ÁK 0¸ë!@ö3r_x0011_|m&amp;@&gt;û_x000E__x0008_B#@_x0008_û&gt;À$@@_x001A_ ìÞ $@ü-ª[Ê(@_x0007_¶3í_x0002_!'@@·zº¾&amp;@ºMrd_x000D_$@}°02ê)@_x0006_lç·_x0015_!@¨ºåZþ*@wúÔ_x0001__x0002_B_*@önæ\Ó_x000B_(@xì3_x001A_'¨%@_x000D_9Ê_x000C__x0013_&amp;@_x0008__x001F_b§S&amp;@#÷fqpÈ&amp;@ðÅ\ÿ_x0012_ý+@L¯£»²#@_x0003_9¾yÖ&amp;*@_x000E_ú_x001B_Jvö'@_x0008_j£S_x001C_Î&amp;@ÊÕþ¸¼ @E,op*_x000D__x001E_@_x0012_+Éº¢¤!@Wz@¢`à!@þ[}Çs$@dÖFÓ¶_x001A_@l_x001A_v`à_x0017__x001F_@Þ[(@_x0016_¶ßµ_x0018_+@_x0015_³_x000C_¬å!@eh-_x0015_$@´Gt_x0015_¬)@JiÚxp+@ÁpÒR¼n)@o_x0010_Æ_x0011_Cd$@*¾êu¾!@:/ºìý;*@":ýï!_x0018_(@F_x0015__x0019_¨#@NÎO(@ªýr!#@_x0001__x0002_is_x001B__x0018_-\+@à¯®f¨û_x001D_@°É_x0014_$_x0018_(_x001D_@imùb+&amp;@9çc&gt;)@¤_x0016_rgl'@þLóO_x001F_÷&amp;@u¡áÔM$@UWF(×b(@:©¡ù¯+@;¥wU_x0003_"@å£Ý5Ò_x0018_@tf¯§¼*@æ_x0005_u_x0014_*(@äÊC®_x001F_(@Ã!Ê9}_x001A_@:ã²&amp;@_x001C_v·d)@³}=ÿë_x0004_#@½ßÊH_x0014_Þ&amp;@&gt;4_x001D_£½\!@_x0001__x0010_	Æà+@´_x001A_3_x001C_ @_x001F_ÕÉµ$@ìæUs'@"vÎ;"§)@&gt;^­N{g_x001E_@_x0001_~_x0008_éÓ(@o_x001C_Û_x001C_{'@µ|_x0006_¬z('@jò0ôÉç&amp;@Y	:c_x0001__x0005_56 @vh_x0003_aÑ¾$@X_x001A_¾{ø_x0017_$@îlÙ[äy%@*K_x0008_¸$@PÉ_x001B_2Ð%@oLÎQú"@Â%R¾_x001F_@¿ÇYöI'@SaÉk_x0002_à_x001E_@ëhÞ+_x0013__x0001__x001A_@t_x0012_9»d¸&amp;@§6ÂK_x0001_á!@u3{._x001E_@0_x000B_D_x0003__x001E_(@ò_x0003__x0004_ÏDç(@z'äM%@IFÀýAu)@O!A|§%@;(h¼)@A÷^û_x001C_$@6LÌK_x0006_(@ÿúÄ	xÜ)@j_x0007_¦_x0011_×5$@"_éÍ Y%@_x001D_?:!Ð%@QYõ_x0011_)'@¾Q´G_x001E_@¬;_x0018_8_x0019_"@Öþ¥(@_x001E_9¿Û_x0002_Ê$@j_x0018_Ùz_x001E_³_x001F_@_x0001__x0002__x0014_!Nû7%@"ý b_x0013_(@òE_x0005_È¼!@_x0004_§OùÕ_x000B_'@Ð=*¦PÇ @'¦ã\:=&amp;@\áK`_x000D_Ð)@þÈ_x0003_Ü_x0010_'@FÍ½áÅ%@¾¸dVÖ&amp;@ås¶Qñ]-@`_x0011_eT_x0008_æ%@&gt;I`&gt;æû%@(\hH_x000E_+@VGúÖ7ß#@:SsQà¿ @Î_x0008_Âu 7&amp;@_x0004_Ù_x001C_z5¾'@4fåé+@ÜØÄúÂ2&amp;@yÂ_x000D_Á®Õ"@äC_x000E_À%@âJê@·"@ÊEºóÁØ+@E5óù^#@ªs"ÈÛ·'@_x0012_#yÆ­_x0017_&amp;@`1ÈT1'@;üky&amp;@ÇwY'@ÔÍ_x000E_vÂ&amp;@²8-_x0001__x0002_Ðû#@¬ðÝsÉù$@ÁvéBX¡ @Z%,R'@0¾åu×!@'Ã¿ÊÑG&amp;@÷DùÂ­%'@½Ðz{-@ÑGü_í%@_x0012_£&lt;0Û¡(@_x0008_vE©²+@_x0012_+ùï¾ø(@äýÅ¨_x001C_&amp;@ºÔ%_x000F_'@ÍV_x0008_YzÈ)@ÒáUÌ!@_x0010_ÛË#@%ÊIkÙ"@Tâ)e_x001D_@_x0004_¤O_x001D_iS%@ ü`R_x0002_û)@ÎÖ4§_x001E_+@ô\jõA$@ì3_x0013_M¨'@$¢ÏÒÝÌ!@¨H«p+@0 ÆÂ_x001A_Ð&amp;@HXuX»g'@$_x0012_&lt;í_x0019_?$@$v_x0018_¶&lt;+@Âö0_x0005_+@T_x0013_ÏN?*@_x0001__x0008_ú$Âépñ$@¯X&gt;;&gt;Ú%@_x0007_ÁÀò_x000F_%@´R&gt;_x001C_6û @&gt;_x0005_¦jÓb&amp;@º×JW_x0002_~%@F*K^'%@ñ7SE#@_x000E__x0012_Ö±(@zâiå)&amp;@²YZ&amp;V&amp;@_x001A_é2C'@wô	]D"@ò_x0006_$@Qÿ÷Rd"@­$ó_x0017_+p&amp;@Vö.é_x0003_¾%@#DF&gt;î @æFÉNÅM_x001F_@c¶Té³)@ZË_x0007_Ô&amp;@_x001A_ÙÚ4Ü @3-åi_x001D_6_x001F_@Ì¾÷â"@_x0008_,ï_x000D_Ø_x0019_@r?³_x0006_¿ö @8&lt;_x001C_ÐH_x001E_@_x0004_]ã_x0015_ý'@Õ&gt;Ië²*@Î'1óE*@¤4J_x0018_b'@Òe_x0017_?_x0001__x0002_f_x0016_#@2_x0012_ð%_x0002_è%@_x0014_6t¬&amp;@ô©"Ù;ª @Jx³O$@ð6|ÿÉÊ"@wÊ#Ò)@ýÔNË\H,@ä¬³(F &amp;@­¶_x000B__x001E_#@&amp;Í»_x001D__x0016_[&amp;@/=&amp;`&lt;!@$_x0013_°_x0005_­*@q×3õ_x0012_%@¨ÿHN%@F_x0007_Cç=_x0004_%@hJ=&amp;{	"@YÊ{_x0003__x0003__x0019_&amp;@"§|_x001F_ð_x001B_@_x0016_dç´ _x001C_@¤ÿÅ&gt;|&amp;@&lt;Á*º_x0002_ì'@_x0002_á_x0005__x0010_}à$@_x0007__x001F_¼|*@²_x001C__x0002_°_x0006_)@â_x001B_må_x0015_D$@©T×_x0006_NO"@¬¨cº+ @°jkâÖ})@ëô7B_x001B_"@JÀ4(¸l%@¦SþûKX&amp;@_x0001__x0002_uüÚ^ìÃ)@_x0018__x0001_Öd_x000F_*@ÐXÅª,g*@P¾ÁÊkH%@Je_x0011_Ô_x000D_v%@¬É\]C+@$aÔg}k_x001B_@¾_x0006_D_x0017_Oû#@'eÈù{_x001F_@hÅ»_x0012_ñH$@ú_x0010_uÅz"@.ã%Ëë#@ 2©_x0013_i'@¶ _x0015_}ÓG"@_x0017_b;¢"@k"@)*@$_x001C_é¦é:&amp;@+Ýâ-«*@[	Þ_x000B_}¹#@°zªLÔè"@ö¯-õµ$@w°_x000D_o%="@p*É}'@rEí-.&amp;@ð._x0017_Cï_x000D_"@_x001F_*_x0018_¬SN#@·_x0015_þvÁ &amp;@Ò¸_x0005_Â[C#@hà"{ÏÙ&amp;@Ë«£é i#@Dw*gð¨&amp;@Øphl_x0001__x000B__x0004_*@²ÆÆÚ­ @hhbÌËT+@_x0011_éÒm_x0003_&amp;@ÌÉ±§~&amp;@\z¨ú&amp;@ú:Aöù'@.PpJ @e1¿b_x0013__x0019_@C¼Ío$@Ì3'ëâ%@_x001A_û_x0014_&amp;?_x0007__x001C_@À;_x0005_ûQ]%@WªÆözt$@´L_x0008_/$&amp;@!À	 Ï(@Z¿ª$çZ)@ø»|äKÅ"@h4æñá'@_x001E_»íÈAE(@ðjP}Õ'@_x000D__x0006_Ç6"@_x001D_ÞÍi"@_x001E_à_x0002__x000C_T_x000E_,@Õßn_x001D_Z$@*"_x0003_@µA(@Ô)åP\¡*@¶in]í&amp;@B¾_x000D__=$ @r_x000D_D²_x0005_¸_x001B_@zL`_x001A_KÓ&amp;@tÏxµ&amp;q&amp;@_x0002__x0004_¾ÃçûÚ+'@_x0015__x0015_¥4³_x000D_*@^3_x0004_³Þ!@Ö_x001F_y_x0016_|_x0005_$@RWí½_x0018_S*@£È_x000C_±&amp;@D_x0006_5Ó+«&amp;@_x0016_tBñãz @èt_x001A_èsÛ_x001B_@+L]¥¸_x0001_&amp;@ÂH5²¼%@_x0002_{|õÉ¥_x001E_@GÏn-L(@_x0012_.ø´L¯%@^a2~*@Â¿hÏ= @ò^_x000B_s!_x0019_)@_x0002_Óþz#@êjz&gt;_x0014_L!@T_x001B_$£Â1&amp;@i&amp;û%î"@8î02çÀ(@Ç@_x001B_û¯è)@Äo§g"@ºô99ð_x0003_"@_x000F__x000D__x0019_¨U'@ÈXÒ¥^d*@á&amp;ËPÂ*@V}Wp @`Ë[l³_x001E_@3S¼'@(a¿±_x0002__x0003_ü¤%@(áj W&amp;@_x0018_µ_x000D_§%@.ÂCÈ8$@èÈÎ%@Fô_x001C_CE)@_x0001_0|x_x001C_@üOåxþ%@	_x000F_ôqÍ"@¬_x0001_la;0)@_x0008_ñ;W_x001C_#@2µ_x0005_Þ¾"@öå_x0007_mó!@&lt;¤å,´ @{Ó(¹(@JØ-C_x001A_/*@G¸«½(@í/êø7/)@ß_x001D_v""@výéÀ5`&amp;@®y¥÷ù%@1ïÐþUÚ&amp;@ÿk&amp;_x0011_*@õ_x000F_²;âS_x001F_@.¿úËV#@éèYô{ý&amp;@ª¹W.&amp;@&amp;³àê)z(@Ñ_x0018__x000D_äBô(@å*_x001E__x0012_y)@_x000F_çGÔ_x0004_,@þ6_x001B_Ïê&amp;@_x0001__x0005_v8y_x0014_7Q&amp;@©3×ã}'#@ØCe6ò(@ßeÝn_x0004_-@íwýÈ_x0008_F*@û_x0015_ZÚ¶(@´+_x001E_W@ó"@_x0018_ôG_x000E_÷Ü#@Þø8_x0002_k«"@ëï*ã]&amp;@¨ü$43"@ÐìÀÒÃ½%@¥ûôH¾&amp;@Ì¨Ö_x0012_M(@_x0016_¬«cP(@M÷ÈãÎ'@_x0002_±&gt;Íü_x000D_"@³Ø XÍp#@7N¬_x0015_â)@_x0010__x0003_ÓB_x0004_»'@WÆÚl¾'@_x000D_x 9¬_x0004_'@c Ä´PK_x001B_@ÀVLþî#@òÎá_x0003_Õo(@-&amp;kÚlø!@ÚDoWÞg_x001E_@ÄÜØ¶"@0Õ%@ßfûì_x0011_»"@_x0016_ ªÄi"@þ&amp;T_x0001__x0002_Ð%@îEÙ_x000F_å#@òÜ½÷$@âe{#NÇ"@_x0019_Ûéxm!@¬ðTN2)@_x001E_=ÿD%@lAd®'@Olê´@_x000F_*@ödü&lt;M'@_x0011__x001C_8)#@wn%R$_x001E_-@_x0019_´PÕ_x0012_g(@¥×¤FîS+@h¸^64_x001C_@ë_x000E__x0014_ä_x0013_#@â7ÙÃ®x#@n­'üÅ&amp;@_x0004_òØ&gt;"@o_x0008__x001D_8ù­%@Úyö+Ó_x001A_@_x0018_xµl+@TÍAeÿ_x0014_(@d_x0018_=æ§#@*_x0014_nÍ_x001B_}_x001F_@h®_x0002_l_x0014_%@m±_x0015_p#,@UiÂÏÞ&amp;@?«_x0010_GM @Reòr_x0008_'@ÐñÜq#@_x000F_K#êá_x001D_@_x0001__x0003_®6å¾-B&amp;@õ80Ì¾_x001D_@/!_x0017_àïî)@×Ár=lß,@LKb_H+_x001B_@²y¯_x000B_ä%@Æÿ	_x001F_k)@Fù&amp;sS(&amp;@pvn!¾Î*@_x0014_ÃÚ´è#@_x0002_0=\Ð_x001B_@h7ÙÀ#(@·£÷ $@ÀO_x001E_3#:,@s¯[BôÎ#@´Ë_x0006__x0011_·%@¬_x0006_¥D¯_+@u·Â²q|#@è-_x0001_Ñ~%@0Ù¿U¦+@â_x000E_`C_x0004_Õ$@C½Ü¬¨5 @tÿbµÆ$@2;fÒÒ$@-§_x001B_)@¾©ªÜsÊ)@_x0002_xHÇR'@7©_x001A_q_x0005_ @rQ1èëÞ&amp;@Åðèq9(@JhZÙÀK)@xâ}(_x0003__x0004_èI_x001D_@_x0014__Hu¦_x001A_@²Pv!_x000D__x001F_'@Ó¤ÅÎ p)@áüïá×Û%@¡4_x0006_!@ý_3à3_x0017__x001F_@s}û¤:%@Ó_x0001_»È3(@&lt;Æ·7¤$!@ªo¯NAg_x001B_@¢ _×¤'@½_x0002_Qe'@.!_x0013_Þ#@Nç?ø¢Á'@`¯ôý_x0005_ö%@l=}oß'@UáxK_x0005_)@}®_x0013_Ñ!"@jã*@Rã_x000B_{òÊ'@¼ú Ó}\#@_x000C_Xlâ4H)@þv¢²m"@î2ä/i~ @Äo-[Ë_x001A_(@¬è÷¤QF!@L¥ñ³ @_x0014_ð&amp;ÕÎÐ"@¼²ØìÖª"@ÍG±:'@ÚÕ«nRæ)@_x0001__x0004__x0017_v7Ç'@_x0014_»rùNÃ#@áI3Ë!@øAÓ¼4_x000F_)@a	4_x000B_Ü(@_x0002_fµ4·_x0010_&amp;@àÅö¸»v(@|ä_x0006__x000F_"@¨4¿â$@RK»£bn @Å¹7Jq_x0006_(@äI#ùO+@´Ã:Î±%@NÓ¿ú_x0011_Z!@j§Óÿ"'_x001D_@aÊñÍ&amp;@ðHDÊîä!@à6w_x0010_0&amp;@ É+ù&amp;x$@A T @æBe»«·*@_x0012_³Òê¸ý+@j_x0008_úÉ_x0010_@'@_x0004_2ÆY_x0006_û%@Úä_x0018_8GI+@VÚrÛ @I]½5W@#@0CPa3)@õöa	"@j_x0001__x0003_acË*@_x001C_P7_x0011_)%"@ÚÜÁr_x0002__x0005_æQ*@|K9C$@_x0002_ÎNÝ÷p"@PiMv%@òÚÿDþ_x0010_$@çM&lt;2Õ_x0001_!@ÑáIÿ"@·çæ¼È_x001E_@!¾=áT%@ MÁðª)@_x0005__x0017_³"ÍB_x001C_@_x0006__x0003_Ð_x0008_½h*@_x0014_®_x0007__x0008_Yá!@Î²__x0008_º+@îdí1Öý'@u/_x000B_&lt;À)@Üc_x000E_ë*@¾o_x0002_Zsì)@Ú¨HÚû"@T»Kn´'@LÀÀ_x000B_ì,@Ç_x001E_`1ºª)@)Á_x001D_!ª%@ÃMUgÐ%@xÙ\ætR"@p%ÃJý)@ÓÑEgÖ_x001B_@;Æ©óÅ$@Ü_x0016_$î÷õ#@Ô_x0002_[G$ó+@L¯m_x0004_'@É±N¬íÇ'@_x0001__x0003__x0019_¹ä³ïù @G_x0008_½þà(@V8¾a#@÷_x000F_§øÈ,@rO_x0003_%$@C±_x0002_;î$@Îä;66'@j¥_x0014_Vwq$@_x001F_ ÇRº)@_x0010_CBkÔ"@FÁ7ù¦_x001F_@ä­?òm'@2~¡ó¶$@_x000B_üv6r#@&amp;2ÍzcÁ_x001D_@`;_x0011__x000E_[ @nØìÓnü$@_x0010_=®&lt;bc_x001D_@)ËWGì'@i~KC+@P__x0010_iÁ$@_x0014_âùtnû'@Ë"_x0012_÷Ù!@ÊQ·ºJG#@ÔÙ-+ú$@dÅ¿`£)@19¿¥ _x0007_$@E_x0005_/K*5*@_x0007_cüPJf!@p3ä_x001F_.%@ HÕ^[¡&amp;@ù[7¬_x0002__x0005_g6!@}áô¿¼å*@aöoúðy_x001D_@ÖãxC(Z'@iîËw&lt;¬%@_x0019_i-`M¹_x001C_@kb1\ø_x0018_@V3ÿ°¯_x0002_$@¼HáræÛ"@¥_x0002__x0017_Ú)@ÚÄRMÅ%@}_x0007_W¹1#@ÂR	gx @$võâoÆ_x001F_@ªm_x0014__x0003__x000E_`_x001F_@òInH"@sc"_x000E_Ð$)@Di8#1%@qF·Jõq%@}=#eHÆ"@Êó×_x0004_ÍU'@áT Ë_x000E_5&amp;@:U#í´ñ$@²,¼_x0001_Ô*@ø_x0010__x000C_0«*@¾·LÒ_x0018_W!@t©ÇÑ9Ú @4ì*Æú},@ ×_x0013_à;T&amp;@&amp;F_x0019__x001B_%@êkËúÅR%@$_x0010_lc$@_x0001__x0004_Þÿ5L´&amp;@¬¤~×ÕÀ_x001E_@¾Kö_x000D_.1!@¸h_x0013__x0013_Ö#@ô_x0007_A¼¯Ø)@_x0006_*@_x0008_üeÅ+@@Q«_x000D_%@NHÜæ(@G_x0014_ð_x0018_»_x001E_@¬ZT}eP%@w£ëd0_x001E_@_x0006__x0008_ú×%@Âì HHë @:Ôì@4_x0019_@_x001D_5TuÛZ(@ãf:¼%@_x0002_]¹W_x0005_J$@j_x0019_#Ý8)@ìÈÒWhW%@ßHì£;)@'_x0010__x0018_¶*@É_x000C_C*_x0001__x0008_'@{$Î*O"@âí´§¥&amp;@°_x0018_="7¢!@Zæ±(='@Ð'fè¹'@·_x0017_êW¥_x001E_@M-Øw6_x0012_'@_x0004_ÿÊ_x0003_ö %@@|_x0001__x0002_*ï&amp;@ÜÃÌÄc(@$Éf®A×#@8]&gt;J£Ú"@Æ_x0001_ÁwWÛ'@"_x0004_£Î5È$@ù×Tø)@¦µJ%êT$@ÀýýAh_x0012_!@n1²_x001B_^À#@¬üKÛ?+@_x000D_Âw¾!)@_x0018_JDmû9(@¬/_¡8$@ÏôÐ_x0016_ií_x001B_@*p_x0008__x0003_$@DF©ï^#@B!ÀB?F,@0Ë-³_x001F_@_x001E_ªÒFÐ_x0012_#@&lt;nÿ!©-#@m¤1Ru(@K"ÆÇ»u#@OÝ´Jd&amp;@H!u!å(@öMª%i_x0014_&amp;@êN3|°"@Ö¥åS)@qÙLÑ³&amp;@_x0010_×*·,%@(¯n5i'@Îw½_x000F_*º$@_x0003__x0007_nå	Ï¨$@g,®CÓ,@r¦Æ±'@ÏeßÔÔ"@ÏçÿÏ_x0010__x0017_!@ÖV!ü"@*Ç?Z)@¾QàE_x0002_%@I@ë_x000F_"@WQé'}C @_x0007_/h&gt;ý²#@:ñ_x0016_ô#[%@%&gt;&lt;X_x0005_ !@DSA±]*@_x0008_L&gt;Õ!@¬»ç_x0014_	&amp;@ÎI\§ú8)@oècêy%@A_x0001_Õ´¯+'@_x0016_°g+_x001F_@e:zü£é(@JBfÁ#@ÂD_x000B_)@³ZgYF(@êùL8´ÿ&amp;@P« ©_x0005_(*@´§&amp;9_x0007_,@_x0006_:ï×N]$@eÈèÓ_x0007_$@&lt;J_x0004_:Â%@ÚjZÚ+@)ÍF¼_x0001__x0003__x001C_ÿ_x001F_@(_x0016_´Fþh(@ý_x0010_EÐl @øRø _x0014_)@g_x001F_+zÔ&amp;@¸Ï÷KÈñ!@±d_x0001_Á_x0016_+@TM1_x0002_²_x001B_@À:â·¼)@Tå_x0005_¿&amp;(@*æÒÀµº @(H\%ét&amp;@_x0012__x001E_²Ý_x0019_#@ÝÚÁ}ß"@_x0010_±»Øf´+@E_x000E_â_x0017_Â @_x0015_u«_x0014__x0016_¢"@ëÖÇî*¾(@øEn\!'@/i.¹úo%@òÜ«&lt;«¬$@lvB¶)@R×Æ,äe$@H*n#@lã_x0013_DiØ(@´TE_x0003_~S!@Â¾¡"@_x0010_._x0014_&amp;Pé'@¶;qàÁ$@×LÙ_x000D_Ã&amp;@|§õþ$@_x0010_`)?0"@_x0001__x0002_FEE#_x001D_@.ãîÂ§°&amp;@é_x0002_#; @æQr_x0018_n$@F_x001A_²@_x0017_)@£º86Q(@þØ«h5ã+@_x0001_î9ø_x0018_³&amp;@Ò{X/&lt;*@foxº¼#@E _x0001__x001E__x0011_&amp;@þ?cÁÌ!@|á!ôÖ	(@¾¯_x001D__x0013_|²!@o0Ö&lt;©å_x001C_@ßÍ ~l7+@¼cj_x0015__x0019_*@×oæwd @_x0018_ß¸ (@X_x0011_9w{)@_x0002__x001E_Jl¦_x0012_$@®ÿñÓð+@tAÛ_x000E_qP$@^^P#@ü _x0013_÷_x000E_O!@_x000B__x0010_1L_x001E_)@­_x0007_¼!Á[+@ÙÓBÑ~!@âªà½(@ÐWþDÜÖ_x001F_@±ô{$ñ'@_x001A_Ý"7_x0004__x0005__x0005_?(@t_x0012_?¬u%@´ñÇÅ|$@³%	3·_x0005_%@ÎK©ì@!@x	Î_x000F_ó3%@ U¯_x0011_¨_x001D_@íDB^_x001F_¥,@_x001A_Î+ÎÆK!@²_x001D_Deì["@+ß_x0001_«u"@2_x0010_ÿ)9Æ!@_x001A_Â´¢v$@n~_x0004_Ñ+@RÇu_x0015_A(-@_x001C_yí(_x0002_d&amp;@®Ò_x000F_#|§%@Á©G_x001D__x001C__x0016_*@_x0010_É9¬A'@,_x0008_¾t\_x0019_&amp;@²6Õ(E_x0017_ @ßÃó:_ @_x0011_gi!@'Í_x0019_ì@%@H_x0015_l6:$@`ò&amp;ÆõG&amp;@[I%óË)@²_x001A_"äz$@_x0008_Gk8%@kÃ_x0003_á°m'@Z3_x0011_¨/Å!@µÝÀg_x001B__x000C_ @_x0001__x0008_¡Á5:_x001F_@Ýé¿&amp;%@&lt;úH[âÜ_x001E_@ònÁ_x0001_êÁ%@ºÉ£ÈÙÜ$@]¨ac5ù#@»_x0004_ÉH%@îÄ7öðä'@huçmãà @M3HÇåô)@º&gt;ÎÐ¦U(@]§p_x0003__x001F_S#@Ð_x0017__x001A_lôw!@§W6Z @y§3_x0015_­(@Pí_x0007__x001F_%@_x0010_Ô_x000C_ý_x0005_O'@üÿÖ_v!@|_x001A_­é!@XKgÈ(@L8rb¤ç%@K)Ãmä-@6Ñ=_x000E_H¹&amp;@ÉÜ¢et_x0006_*@FÌ1_x0007_¶'@ÍêåUÈg_x001F_@Y_x0003_Õ^0%+@ð³_x0005_ß_x0004_(@è\_x0002_t D&amp;@_x001C__x000C_$W[u @_x001E__x0010_0§Uc%@ð´}B_x0002__x0003_oZ#@ËÆ¨	YL%@¤·#7DY%@u«ø_x0018_e!@btÂ"5%@:Ñ_x0016_e.f*@;¾þéÃN#@Ó_x0018__x001B_«­?#@:0n:æ&amp;@0m_x0007__x0008_ø&amp;@r~_x0003_A-!@_x0019_¤{àË¦(@&lt;f&lt;~$@¢]_x0014__x0019__x000D__x001D_@Ê9ha[_x0013_"@E1_x0017_¥Ô%@±RK]_x000C_#@¨ô_x0006_dO&amp;@&gt;úg_x000D_!@:l%f$@®Á,áVh)@9_x0012__x0018_¼Øù_x001C_@0"È_x0015__x0004_Ö)@jÆít}'@e´C__x001C_&amp;@ d3ßì&amp;@Ù_x0001_O&amp;n#@Òñ$_x000B_°l%@'TºÐ=&amp;@ÐÈ$@óy¤ºÜÏ"@e«ÈË_x000D_r'@_x0003__x0004_fÐh_x001E_¬&amp;@B_x0004_9(Y$@r´$$z"@B_x0006_B2z%_x001F_@@-3ÿ(@¤:Ë_x000D__x0007_+@bõWß&gt;$@0¢VØ&amp;a%@s¢£_x0019_w%@`Þ9è`Y"@zMÄ§n$@&gt;m¾Ü%ì"@Ä£Z/_x0011_%@=r(ë#?)@=0ñ_x0001_øi%@Õ¥{$³1_x001A_@=_x0011__x001D_+Ð)@N_x0015_®_x000D__x0002_Ä @_x0015_bM­_x001B_ @À°XÂÊH @U_x000C_«Þùí!@È_x0016__x0016_ý#@Ø	ü@_x0018_@ª¾o_x000E_E'@¾±²ù%@é°Øò*@ã_x000B_TïM8&amp;@DZ³/&amp;@æÅYuÝ»&amp;@6ÎE_x0010_53&amp;@$_x000D_¼_x000C_¨&amp;@t¶k@_x0002_	`Ý_x001C_@Ñy½_x0013_æ_x0016_&amp;@ò_x0004_+_x0007_õ$@äÇ¶_x000B_R"@ÂÐ^ã_x0006_&amp;@]Nªi!@¥ÝbÕ®Í_x001A_@Âò¶_x0008_`)@®¿8¾® @²°Eë},+@_x0013_#_x0012__x000D_r_x001C_@óvdÊ%@OÄäQß$@Þ&gt;@W&amp;@¸ö!_x0013_¸#@øßW'¸i$@äÌñ9[_x001C_@»oWEà_x001E_(@$_x001E__x0005__x0001__x001F_#@_x0003_]|_x0012_',@Üé_x0006__x0008_æ"@ª+_x0005_±Ý_x000D_$@=ïÜóÕÐ!@3E{Üc'@!ç».C(@æ¨]sJÇ%@_x001E_0&gt;ò']&amp;@fIïuë%@÷Kï	Dü(@ô@Q,±_x000B_ @&lt;&lt;*µ_x001D_'@C»M×'@_x0001__x0003_¬e4Xh_x001E_@ÇÊ+·é_x0010_(@ñcTéT_x0005_%@)ù9Hê6,@CaÞ Ä"@_x0001_	Ò_x001F_Æ'@ý2*èP_x001A_@ª6_x0003_b\&amp;@J°_x0018_ï'@_x0010_6úÕÏ_x0002_$@;µAÏ½!@_x000B__x0002_+Ç#@¹_x000E_ÕU\#@yñ(67#@HÌªø3C'@6#÷¨º!@"	_x001A_X&lt;!@DÔpiªi&amp;@4Ì°ü¾Ñ'@ÁPÀ¤$@_x001E_á2ü$@Ñ»¼#_x000C_#@\_x000E_©x*_x001F_@ À­¹£%@[_x001A_I_x0004_Kn&amp;@·Ñ§_x0004_^x&amp;@ðhw_x0001_rA"@}_x001C_)þ7Ó!@äñ:¯y{%@\Í.&gt;ìk'@-;ªß+$@H_x000D__x0004_N_x0002__x0004_ÖÃ)@ã&lt;_x001A_® (@OÃÖ®_x000C_Ò @_x0016__x0001_³O¼$@è©_x0015_¤&lt;#@_x0003_½ÈP+(@r_x0017_ ´$@é__x000E_²_x0007_ò%@dÿ_x0007_Âm+&amp;@8Íµ_x001E_	#@Ð_x0019_]°½"@O®sÊ\%@º_x001D_æx©¶ @_x001C_Äõ_x0004_Pâ&amp;@_x0015_0_x0003_+0ë"@b­sÅ]%@ä¤&gt;ö³$@_x0008_p%ú##@ôÎÛD³z'@¾´´d_x0019_\_x001D_@=Ò'ÁK!@DVèâ%@×ø_x0019__x0010_¹_x001B_@îy!hÅ(@:EØºl_(@_x0016_¥T1hE"@ÑGWPf%@_x0007_¢Uãh_x001E_&amp;@hBÐ'!@*É¥Ö¯*@TÌõ÷h&amp;@( %_x0016_ q*@_x0001__x0004_NôÞ`_x001C_*@³Æ¯;Õ_x000D_*@¹.¥¬_x0014_G'@_x001B_3[î_x0010_¶#@_x0016_«ä½Ó¡&amp;@pøw¦Ð_x0008_%@ûÕOmÂ_x000C_'@_x001A__x001F_Àø'@å Gá(@"»(·§&amp;@¨Qdó¹(@ÕÕÐ¼_x0001_)@&amp;Tw¥v_x000B_&amp;@_x000C_ÈÜ_x0005_°á"@µ¤YÞÒ&amp;@_x000F_}Õ£k6"@_x0018_Ø¾Q/&amp;@¦IfaP,@²}áîbR(@jlï6'@"É_x0006_ù_x001F_@äÓ±úÈ_x001F_@Õ_x001F__x0003_ù_x0018_¢'@ÜgäÁÕº%@(èT_x001B__x0003_+*@_x001A_|¿ø_x0008__x001F_@Æ_x0019_ZxRE&amp;@_x000B_ÐSË('@Rs¢B,h#@»@Í9ý!@§ØYÂ#@_x0002_è_x001A_o_x0001__x0003_Cý%@BÉõ_x001C_²'@K§ö/ò&amp;@TÙºü''@_x0003_yn	0Ù#@D¼_x0001_Àw&amp;@¼%±_x0010_J#@Ã]_x0013_|_!@ÙÆ8ê}(@*û9 !@0ûW ~r&amp;@Ó¤}_x000C_¬#@³£ok½©#@#Èáû&amp;_x001D_@_x0012_´·+_x000C_3'@®c Zn*@_x000E_ø_x0011_²Y÷!@(ÿ_x0018_µ\}&amp;@×_x0002_]_x0014_+_x001E_@tÈù,$@lFPîåI*@_x001F_y;è§!@Hlõo­à%@\_x0003_cnÄ#@3Rcù-v+@äUçMõÛ*@tÜ_x0015_´i+@­Ë%4+@ü¶+¦Ì'@d_x001A_g´_x001B_Ì#@&amp;{	¥#@w_x0011_|ÿØ&gt;&amp;@_x0003__x0006_æZ&gt;\x*@ÀÍÇ_x001E_$@8Ô_x0005_µì(@µdujz±#@ÆãÂ?öï @W_x0003__x0003_Ãk&amp;@éb¹Üb_x0004_*@1Ï£¨×%@¥_x0010__z&amp;!@D¾#qò*"@B6Ë_x0013_6	'@s[@&amp;¯`'@Ú}ø_x000F_¥'@ ýlû&amp;@¸'_x0014_1Òú)@_x0008_Óu~¡ #@¬ì¬Þ_x000B_"@Þ6Í±#@JAH_x0003_8"@F_x0006_a@r,@Þ×ßØH @Ð7°ñ¢$@AÒCÏLµ!@_x0002_Ñ_x0001_2$@³_x0008_{ó&amp;²(@ö	àP_x001E_@xq-Tu)@¦&gt;_x0007_¨%@H$WøÝ'@èGe²m£_x0019_@lvK8aL"@®[|;_x0002__x0003_ÎO#@ÞÀ³&amp;_x0002_+@Ú9èc_x0002_&amp;@¨Mãv_x0005_;!@_x000F_°Ë_x0005_#@· fÐ&amp;@_x0018_¬âF$@#b®,)@¹gÛt¯!@ i_x0007_3w&amp;@_x000E_!_x0013_1WÁ*@Úð_x001A_Q_x0014_'@-×KOç_x0018_!@ÒÕ¾µ_x0010__x0001_&amp;@èd.×_x001B__x001E_@¹E:?\¹,@å_x001B_0J0:&amp;@Òh¯X¶&amp;@8w_x001C_ê·$@x¯0gN¢*@:+¹Z5Ð(@Ò_x0015_ýÛR*@_x0016_ öÞö"@_x0002_(ùÇ×,@«bä8âÏ$@ÎÞrÃ:_x0012_&amp;@ëM×ä!_x0004_%@8Ç»Zd"@vNÌ·"@&gt;t¼âA$@A$÷_x0018_s%@&gt;í_x0006_¦Ð_x001C_@</t>
  </si>
  <si>
    <t>ffbed352306782675fd27faea2a6752f_x0005__x0007_A­ÿïª'@Dßðä!@_x0006_®m_x0012_"@_x0002_}3çÎ%@àè_x0004_îñ§)@_x0015_ó1u¯%@¢ÒW5û%@_x0003_Ä_x000E_=$*@ÄÿXÿQ @TNá&gt;Á"@æñ£T%&amp;@ÄI"^q!@Ö_x000E_»#{_x001A_$@×C_x0012_*@_x000E_V×hè÷(@_x001A__x001F_¡_x000E_&amp;@?&lt;w_x001E__x0014_%@O1éäÔÆ-@Ø_x0015_OÇ%@Þ_x001F__x0010_ì_x0017_%@¨jÒ_x0015_ Ø$@¼±?Í*@Ð_x000D__x0012_¨Ì(@T3Ú¾_x0001_Õ'@.Ö]¦Ö_x001E_@Þ¬?Ëà&amp;@êy=1Ù&amp;@R4(_x000B_¨V @ú_x0008_:_'@»_x0007__x0002_NC#@ÐúÎ¬Ì*@äû­ù_x0001__x0004_ô%@ÉHÙ@*@"tR÷_x0001_'@X_x000B_Þ@Ûá#@ì7l«_x0002__x001B_@p\_x000E_Ì"@J_x0004_Þ¥ó(@£"Oºê&amp;@º_x0008_JG3$'@³=£(@àâÑ_x0016_(@ _x0005_|_x0007_K_x000C_+@ß­%5F\,@ï%G_x0005_)%@Ü_x000B_ü;\(@ÚCW²j9_x001B_@d®×nÍæ%@·q_x0003_[ùî_x0019_@_x0012__x0012_=d%@ÜrLË8)@"&amp;ñ_x000D_õ&amp;@¾_x0016_N_x0014__x001F_@60jÑ_x000D_ë#@®X_x0005_¨?0'@¦f1gäÎ&amp;@E%M®«Õ%@&lt;_x0011_!ªÑ1_x001D_@?²ÀÁ&amp;@}}þ³d,@±_x0010_ÆdE¡(@¾ÿ3&lt;Ê&amp;@å1Þº:Ê+@_x0003__x0004_Ìºë:Ê$@òâ (V)@°F¿,ôò @³a_x0001_/_x001D_ @|"_x001A__x0017_Ï²"@uÝÛcãm#@:Phª_x0004_¤"@\¸n¬&gt;#@_x000B_£¢N#$@|fä?äÎ @üfM_x000B_qn(@È;juoò#@ÞÞ_x0001_;Þ_x0017_'@Äb_x0002_~ $@$räÅ_x0015_O-@9,bk#@¹ð_x0019_ßó#@¬fôê_x0001_(@#îd}Â$@9_x0006_Ð_x0017_zK'@TÓÔ=_x001B_'@*È|$å_x001E_@ü½Ee_x0018_w"@í_x0004_cÏB_x001F_@]Qx±%c#@²C_x0008_Í1!%@À_x001F_ ¨Æg"@=ºû.@¯$@_x000B_·*£¢3*@nºêSó¯)@Lß²_x0012_ð¨'@Nåªr_x0001__x0002_¹_x0013_+@7_x0001_ãùm-@¶ùwó_x001E_K$@_x0014_eÂÆ´)@3ØI&gt;s_x0018__x001C_@J­¦¹"õ_x001E_@ì_x0008_ü_x0018_IG_x001E_@h+´e_x001E_@ÅÆµm!&amp;@(Ì\Fëª&amp;@ÌÉ_x001D__x0017_(@¸_ñç&amp;@ÿôøhX¾$@ÑXéÖWü @úa§{ö_$@£×¶)_x0005_"@_x0002_yÛ±_x001B_'$@Ä_x0011_5«: )@¶Á9«Ö¤ @_x0005_±1§_x0017_%@»ïòÊ;t+@Ýõ+)@L_x001D_Þ_x0013_ð'@Ìm5ª_x0017_$@&gt;!_x0015_Á(@_x001C__x0003_,ü²%$@`._x0008_èïv'@vrgq[*@;ßuA&amp;@ÞML_x000C_kø*@Â¾óMX&amp;@¦Mp0µ%@_x0001__x0003_»O)£'@üeº{Û_x001D_@|Y´JàC'@_x001B_/¶´På$@_x0015_+´)Èß+@«|ÊÄ_x000F__x0001_(@OuKþì$@^¢Îó'@^aÊD_x0011_ú_x001D_@3Hdhê_x000C_(@ÌP÷Ù @(ø@_x0003__x0002_ð"@(_x0015__x001D_Â%@ ¹_x0007_ó*@_x0018_-7Z_x001A_"@|lï_x001E_$@&gt;·Õ_x0004_«Ô&amp;@_x001D_N_x0019_Ó*&amp;@ë;ç_x0016_Q_x001E_"@º_x001A_mäé$@¬":ß" @_x0016_;PôÊù&amp;@³*z_x000E_©!@$[ûlR0(@þüÆó¦è @Åpi_x000E_Ù"@J(æXã'@2_x0017_ 0%@~(øFð(@L²XN_x000E__x001C_@Ìtä_x0005_K0$@!Û·ô_x0004__x0006_6_"@ûIc_x000F_1Y'@7¬¯Ö#§ @G&gt;g}©ß%@âÜB_x0004__x0018_ @Éû_x0007__x0005_¹`&amp;@æ¥¿þ( @TY({_x0018_1 @À`Ýv_x0005_$@ÿUÊÔ(@_x000E_ ïjà_x001F_@d¶GÕ¾!@·øÑ(_x001C_$@á_x001C__x001B_Q)@~rl°g%@2èóøî%@_x0010_Mmtw_x0005_&amp;@Ìû_x0016_1|&amp;@´_ÓF_x001F_+@bcl_x000E_'@ô_x001B_l_x0002_©(@´_x0008__x0018_'ó,@_x0016_T#_x0014_Î$@C¹ÉKê_x001F_@vYV8Í%@_x000C__x000C_©cï"&amp;@l1Kÿ_x0001_F)@tCÁ¡,(@¾¼uBU_x001A_@_x0012_d5_x001B_®K&amp;@7L¥õí_x0004__x001E_@Æâ_x0003_¼_x001C_@_x0003__x0005_?£qâù³_x0019_@î!1Ó#@è¢d_x0001_Òb)@¬Ø¯æãÑ#@²_x001C_ÂE$@Ü8±¼ÀI(@ ÊU%¥_x001C_@i4ÊCN&amp;@åÈk¡(&lt;(@PÂPÙé_x0002_"@Ú¿òÞ"@WhâÃcì%@éõ¹&amp;Ü @Ôh_x0007_»_x0017_#@Cë_x0016_¾_x000D_«$@ny®ð=%@Bãâ_x0016_«à!@ÃêÌÚM$@9h¾Ã*@&amp;}BTUu'@:ÔAVÚÊ @ 4`e+)@~íB"&lt;°+@JYm_x0001_QÛ$@ò_x0011_ÇHÜ%@_x0003_Ä½_x0013_K%@&lt;_x000B_1ë_x0006_)@CåÕþ~3#@=àø_x001E_@V8úî_x0016__x0014_,@P^H_x001B__x0004_V$@_x000E_7_x000C_._x0001__x000E_üç$@=äÞ$¦("@ñ*H¹êQ'@Î¡_x0001_oÉ&amp;@öª¹4ëA%@Xñ_x0001_o¥+@_x0007__x000F_²îDÝ)@®Vû_x0002_¢#@_x000E_ðr_x001C_%@¡¸&gt;_x001D_&gt;6(@_x0002_g{ù¹#%@·-6$@\(½k_x001F_*@ÇÃ_x0008_E_ÿ(@7_x0005_Ö_x001D_? @Â£_x001E_ÓMá$@Ú~1_x000B__x0006_+@öqCGF(@dØ_x0004__x0018_ªÜ(@_x000F_yOoS_x0002_%@Üù«	_x0016_;'@t7ß¹·O&amp;@DæØÃ_x0011_&amp;@1CÛ_x001E_ @_x0003_ùª_x001D_Ç @E«¯8å$@_x0012_»_x0005_Ö9µ%@_x0013_í~Jx"_x001B_@º_x0007_¹"@TC	_x001C_CQ%@Ò$mÞT&amp;@_x000D_N¿_x000C_ù @_x0002__x0004_ÖãéGër#@.#Vg¨Ð#@íì_x0017__x0015_°'@Í_x0011_Õ_x0017_:æ"@ªÕÿç_x001C_#@´a:#ä'@í3Lp¿9 @£_x001C_Üc!@x.®_x0017_c'@&gt;µÐfªä+@"(î_x001C_Ë_x0015__x001C_@_x000E_ên'çÓ)@Ýâïnï_x0003_(@`º-ë(8#@¨_x0002__x001B__x001F_J¤*@æe,Ó&amp;"@_x001A_Z_x0001_ù_x0012_¬(@.°i_x000E_6/%@¡©ìã&lt;W)@'{_x0019_ú:%@bû_x001F_Îö_x001D_@²ØÍWË_x001D_@Ò=,5|_x001C_@g:Ãd!*@C:¼Ã_x000F_á$@×Jô7.&amp;@g§r_x0010_$@Gã;D7=&amp;@¾Ý2_x001D_!@ÝòdUvÅ*@Â$äÝ)@ð¿F_x0002__x0005_¯(@³þÕBz#@Ï_x001D_ _x001E_+j"@_x001C_ì_x0014_`«_x001D__x001F_@Ù_x0001_KÃ_x001B_@à ú4Oè'@í¹¶_x0001_©Ä"@ÄÝêÔÔ+@ªÅoOô²+@_x0014_/ÙÐ%)@x_x0008_}û p(@\&gt;I&amp;±)@_x0012_×ã#@¼Aþ­(@Pf_x0001_ø`*@4ûð·Î­!@&gt;Oá³_x0004__x0013_"@ù,fI%@Üy_x0005_bø&amp;@Ó&gt;abBV(@È¡_x001F_&lt;_x0019_'@²=ñ#ßÏ'@?K0_x000E_³¸"@|e×Æ2î_x001E_@îõ_x0016_yE_x001F_@¿_x0003__x001B_ÚÅ%@|ÑËNfñ$@V´×_x0008_$@_x0002_Iý¼)@,°-i#@­þbõ±(@(_x001E_Á{1x)@_x0001__x0005_-__x0019_îÿè%@EÝÈ!#@	_x0002_YÏ&amp;'@Êò¾q^_x001C_@*]!pÐ¸_x0019_@ô=_x000D_t%@æ»ð_x0006_(@_x001C_ôÀS÷F_x001C_@ #h~¶$@ÕÎÈýGÞ#@ÊadÜ_x0002_"@_x0003__x0004_ç3*ä)@ä_x001A__x0001__x0003_ï!@û\ _x001E_@Ê¨v_x000C_£(@Ó_x001A_×(.ë(@år_x000B_ù×)@»xõHÑó%@&amp;N_x0015__x0014_	u'@ÈÝÁA'@!_x0019_ÓÞ©%@¸ùWVk$(@_x0001_&gt;_x0011_¡,!@¨Þ!O²¾*@&lt;»ík&amp;@5Kú1Á @éFWå%@¢ÍÒlã'!@×_x0001_"¹ä±'@©Ø´PëÀ)@9J$4"@T64#_x0001__x0002_)Ö%@â_x0004_ud#@"á_x0004_êÅ'@_x0012_|sÇ»&amp;@ÈÝ-Ü:2#@p´V_x0015_b&amp;@AµJÍß(@B´5_x000C_c~"@ÖÊ&amp;-&gt;D$@¨õµ{u&amp;@^·°á_x001C_@Øæ3_x001D__x001A_"@×_x0017_~¤8²&amp;@dPÎßU_x001C_'@'võç_x001E_@P_x001B_1újý'@Þ\*@éýùV§$@ê	_x001B_¼;)@$nWSm|#@R ø ¸*@ê#Â_x001A_@_x0016_ÉÎ«_x001B_)@_x0014_ßh}µ_x0004_#@(.;¼a*@ÅUÊº(@Çæ¡ón)@ ¯ø]ë"@ÞÌÃ_x0015_`·$@$Ì3Çíç)@!r«%@^_x001C_)A¨#@_x0001__x0006_F_x0002__x0004__x0011_2)@Ï±ý¼_x000D_Ü_x001F_@BÕ×E_x0007_&lt;#@_x0010_JÓë-"@Ê¨)Õ8"@âfÃ\â¦%@TEKDp.!@zÅ\Bö+@cl^Á_x0004_&amp;@_x0008_OoF`+,@p,½ë°õ)@^æ_x0005_­rI#@_x0019_Kaúç!@x_x0003_Èò'+@ºnë&lt;÷_x001F_)@úY;m(@6_x001A__x0019_Åw*@Ô¢5¼øÃ#@_x000F_¦_x0003_!@vxO26%@_x000E_i_x0011_ù_x0006_!@ÌÖmdDÝ%@_x0014__x0007_MJð&amp;@fçãß_x000C_G&amp;@düµÒsÆ&amp;@àÅÏ_x000C__x0016_^(@$i¢gá%@_x0002_¨ÝZY+@_x001B_æætm*@Gõf&amp;&gt;'@õ_x0007_BAV'@a[_x0005__x0006_ô!@d_x0001_ó1tA$@("Å9_x0002_'@£ø&gt;$á_x001F_@èÚ_x001D_HÊ&amp;@èä_x0002_hV!@0eÁxw_x0011_#@_x000C_/F®ýã%@rôaWi&amp;@*à_x0019_÷'@%È©|ZÛ_x001C_@ñüdmg_x0018_!@_x0004_K´îÅ¢&amp;@']ÿ_x0015_°_x001B_@br'_x0015_ ,_x001F_@ÅÐ£¶ý#@cÛFªÇ_x001E_@À½YUê%@_x0004__x001D_~_x0010_&gt;_x0002_!@c½_x001D_¢_x0016__x0012_-@	Àjù$@¥]B×H_x001E_@ý_x000E_ï_x0003_M?%@»«Tþ=!@|Lv_x000D_¨+@VMV5ÀÙ#@V]w÷$_x001E_@)°ë/-$@.¾4Lt$@N¸,8ÀÄ$@åã"O&amp;@-¢_r&amp;@_x0001__x0002_£H¶$%@n__x0015_	~$@ð_x001E__x0012_QÎb"@*²BÄs$@j{æv¹Ò'@§ê_x0004__x000B_¹Z#@_x001B_É_x0002_Þ_x001A_³'@oâ¹È&lt;_x001F_@l¼Oäu+@_x0007_h\ä_x0001_&lt;(@¥cí·;Y @&amp;~¸Ó @c_x0007_Ü§+Ê#@]Te»¸#@ÑzMZ_x0006_¿_x0018_@¦ÚVÏµ&amp;@_x0004_:ü &amp;@øcLºH,@òè¡"á**@_x000F_Å`þÈ&amp;@àÈÅl_x0007_Ô#@ÈåÚqþ(@øjqÅ_x000F_Î'@_x001A_NÎ[L%@êð|vÂö(@hZmÆ§(@Ga_x000D_þ_x0016_«!@èU¤*_x0014_Ú%@_x0004__x0005_#®[ç#@_x0004_Ûèn¹'@¸$E6Ù!@à_x0003__x0004_o+@xÝ ¼oì#@ú^	D½{'@×]&gt;ÒUñ!@Â9¸_#@_x0019_8À­¬?#@_x001F_ècz÷#@:&gt;´h&amp;@Üñw&amp;@_x0008_pæ¾&amp;@vó]Ù¢*@Y_x0010_û'@Â¤_x0016_-'R!@.ò`àgO*@&gt;}¡ó_x0001_#@ùî6ì_x0018__x001D_@_x000C_Ë/lÙ·(@ÌV^_x0016_Ð_x001E_@ ùÞ%@ùX¯ÊÄæ'@¯Fï_x0002_Ä_x0019_$@¬C_x001D_¦#Á"@_x0011_øfZ#@['æÎØª+@âòP\_x001A_@_x0006_ÚÚ%|*@4ÒRWãó,@XöìAÃÇ#@X_x0014_/_x0013__x001F_@?Q²_x0018_"@^%ø1p%@H_x000C_¢næ(@_x0001__x0003_H_x0005_|*"@x_x000C__x0018_y_x000C_ @ç	íRqë&amp;@ÙbxÖg]"@Bß_x001F_0#@	º@~_x000E_¼%@p¾zý/5$@ Ø5Þçô @2¹ATå{(@©_x0010_¤«_x0002_4)@L«î¨*@	Ñ&gt;¹{$@ÎÙÆ¡_x001F_@#WÉ`e_x0014_,@Ã6¨Ìp_x0001_&amp;@:_x0001_á%_x001C_@0g§DûÕ'@&gt;_x001E_=£®ç_x001A_@Ë==kmÅ(@åÇbu)@bêbvA¾$@Íâë,XÂ(@_x000F_hçËÍ#@¡_x001C_iºb$@Ñ¢@'@¤É=C%@÷ #þMº%@ÆZÔxZ%@_x0004_eµs¢_x0002_,@8qmM_x001F_@fm_x0014_	_x000C_+@PÅ_x0003_\_x0002__x0004_SK'@à_x001A_$Ø*@eégÛßk!@N5RI9­#@P`ä*#@´}_x0012_È$@WY_x0011__x0017_'@B3ç§à_x0019_#@_x000B_Ù.êÜÛ'@	kï_e(@%_x0003_Yïn9&amp;@@_x0004_bÓ=[(@TÃrf¿$@JfÁ´"@Â)®_x0013_W¾(@6^¸&gt;¶À#@t±_x0006_°w(@·Q%¢õH,@Þ;5+@_x000E_Xù©)@©fvß_x001E_@´é[ÿR)@`m8õb2*@Â_x0017_í1uM&amp;@ü¾à&amp;@áù Þ¬&amp;@ùð`O'@÷/_x001E_4ú$$@BZë­(#@Ñ_x0001_¨_x0017_G$@Kÿ÷_x0011_ð# @ÐUÒ-»$@_x0002__x0004_EÂä_E_x0015_$@XôôãcA*@ÐbÒæ¡%@&gt;zËs,@Øl«¢$@a¿ì_x000B_àV%@¾BFê_x0019_o&amp;@5¨êx_x0014_Í!@²ð6¤í_x001F_@_x001D_ÇM¸-@&gt;³ò4&gt;¶#@önÔfìA_x001B_@aOêu!@@_x0014__x0001__x000E_y%@w4[¸_x000D_(@?X¯=Ø_x001B_@*§ÇÖ)&amp;@_x0013_WD:Æ|%@D´î,_x0006_ð'@\Ð¡Rÿ$@¯Ù½_x0013__x0015_+@®÷ÑÇëß'@_x000C_¦Ænx®*@g8·_x000C_*@tg ðú&amp;@²þ_x0002__x000E_5*@z¯a_x001A_Ù @È_x000B_sÇ_x001C_@GíX_x001B_Ì!#@±_x001F__x0003_}õ*@C57kR&amp;@ü_x001C_Ò_x0002__x0008_@_x0006_"@L}¶R¦'@¥a_x0004_,%@¦Àþa_x0005_'@u_x0001_&lt;%$@*lCéoÃ&amp;@tæ_x0014_\àü!@_x001A_ÝDä&amp;@_x000E_Îì&gt;©"@©®.4Ã%@â_x0014_iZ©)@7_x0015_yÙý_x000B_(@5	íÝ/­_x001C_@°Ë­_x0007_#@S_x001D_¨_x0003_ÎÁ#@èjüÏ¤û$@¶ûO'"&amp;@JøaºG*@Zg_x000E_DÆG'@ö¾N¨G_x001D_$@¸Ã_x0007_·ÐÐ(@ÆtôF2;$@%ÃÄ¹ø^_x001E_@î¼´dv%@\-a²µ'@(t$ÕA_x001D_@_x0018__¬_Wo'@êðÄ¾Ý1,@|ËTO^g$@DÚfP¹â&amp;@U_x0005_Ð"_x0012_*@z_x0006_º¥Ý*@_x0001__x0002__x0010_4óð»ã(@ô-~¯&amp;@¹O´lmÉ(@JÂ·F	*@ù_x001E__x001A__x0012_Ä_x000E_#@Üéea±_x001F_@ñ=_x0007__x0005__x0006_)@aªP_x0010__x000F_-@_x000C_ùÁ_x0011_ì+@¼|&lt;&lt;&lt;##@þdrM_x0015_Ø"@ª_x000D_¢u×º!@ÐìHÄZ&amp;@ÞÎ_x000C_Ç_x0005_í$@D´I_x000C_&lt;&amp;@ýNbD_x001A_Ø#@`UÞô´_x0011_)@_x0006_ÈÆ¡­¥!@f_x0016__x0001_H{"$@_x0016_MªËÃã_x001B_@&lt;)µÌ8o_x001F_@Q®Ed®v_x001E_@è±ßÎûW$@_x0016_¿_x0017_{RÊ$@;_x0017_Hð$@¨I_x001D_®%&amp;@,Pf×&lt;%@ÃËf_x001F__x0008_9-@÷£ h_x0010_(@îçeé2#@_x0006_jÇ$Ú_x000D_,@zWª_x0002__x0003_Cã!@5íðs*@¬_x000D_w:²È @fÆÄ|2µ_x001E_@_x0003_æ*Áå_)@_x0008_8Im_x0011_Ë+@_ý¤3C+@:Î9)'@y_x0004_%Ä¥&amp;@5àq±?u&amp;@¬¦_x0017_%_$@HËÑ#c @ëô2%N_x0004_%@Ç&gt;ÈGææ&amp;@_x001E_7î¥-«&amp;@_x001D__x0003__x0018__x000B_ñ @_x0019_¾#_x0001_T(@¨XO¬7(@­Ù_x001D_ñæ/)@¨^9"e8&amp;@µXÜCëo%@úÐÁ²´Ý"@Üã_x001A_¬ß«)@F¡_x000C_?à_x001D_@ ?¢ ¯'@4©89x!@à_x0005_yÌÈ_x0005_%@f_x0010_Ì _x0002__x000C__x001F_@_x0016_ã}_x0003_#@Þ¼³Á¦$@_x0018_sI\tJ#@^Z2¥ËÁ$@_x0001__x0002__x001E__x000E_r_x001D__x0003_ª#@S´=Z%@]$Oç_x0017_Ë*@Ä.X®_x001B_$@$ëªÊ.¥)@§kiï_x0010_ÿ)@$µèo+@²À{¡· @1[Ö"uo#@6áûÂ÷3#@(Ô±¤xQ)@g*©K_x0016__x001C_(@+ xb,@ÖîÅ¼#@0êÉ±)_x001E_$@Tôí_x0016_Ì!)@pjìÐ @¯_x0017__x001E_Â'@Ï²·jü_x0015_#@·K(~¤Ü$@_x000C_R.þKÞ"@_x0006_öê¸þ¡)@7}Y¬_x0017_*@¾_x001B_mzb«$@_x0003_Mó¬{ @ÙÐR 	)@_x000B__x001A_rò¯-@8ciy_x001B_@J_x0019__x000D__x0012_S%@ßà_x0012_&amp;Ù	%@JXài$@xÏü_x0001__x0002_q_x0002_ @òb.	_x001F__x001F_@û½EãÌ)@¬\û_x0012_ò(@Ò_x000B_^PjS#@1à_x000F_î_x001A_%@.jEPáY_x001D_@¦b&lt;e¡$@JsÊñ#@&gt;RR¥.b(@À_d_x0002_+@éûtÍWE#@89_x0015_5aÙ$@jûÐ½a'@_x0011_,&amp;îËË)@h@;M¡"@_x0019_IlïdÑ&amp;@À%Ýõq_x0015_%@¥_x0006_mp!@­_x0017_O0%@xÍ_x000C__x0016_W_x0014_ @I_x0007_gáaL(@_x0019_vF¨°P"@k(÷!:ñ&amp;@ÈiÇþ,*@ö%hîçg'@!_x0017_­Grb)@·U¡}(@*o_x0018_¾ïÓ!@,&gt;/Y&amp;$@TÈl_x0010_¢=*@î,´_x001F_@_x0001_	üä&amp;÷_x0005_·%@Z­_x0006_Ñl_x001E_@$iÄD!@ßd[i¾K)@"_x0005_ÍuGä"@_x0003_È|³Á!"@ÆâÎ®Ò1&amp;@Ñªû¬)@_x0012_$Ë&amp;´$@ì_x0005_wÛ_x001A_@ÁqUm"@V_x0001_Û¡ï_x0004_)@âv¤8­ú#@._x0017_B6Oe+@~Ýÿqu_x0008_'@"$Ôâ÷'@p¢	%óµ&amp;@D'&gt;!@Q_x0017_­ µú_x001C_@È_x0006_ï"@H_x0003_½ú\ô"@X_x000C_v=C(@_x001D_ÐÈ[_]&amp;@ßÙUß @_x0004__x0018_µ_x001F_r8,@ªô_x0005_wÑ*)@¤?ÚÙ®@+@Ã\vò8Ý&amp;@¾|.ÿ_x0002_¸)@_x001D_c_x0019__x0007_-&amp;@NËý%W_x000D_%@^Þ[À_x0001__x0005_¬L#@¾=öSÊH%@^_x0017_´ë_x001D_@\VÆÓ*%@l_x0008_áÿx'@^_x0018__x0012_ÐgÈ"@_x000C_jò#@àje_x0002_N!@e@dÐ¥Â)@RV_x0006_Q_x001B_A"@2_x0014_òÔ!_x000C_+@_x0004_W#Qù&amp;@"á_x0003__x0016_ªi @B¹Áeg(@®|&gt;_x001A_cQ(@dåí~_x000B_$@Äÿ_x0010_×ôk%@º±Ó:M$@_x0016__x0004__x0017_¥_x0005_®_x001D_@+®IÈ(@ÉárÜ¯$@©+ñ!'@wÁ_x0002_³%@xÐ2h%Ã%@h@+_x000F_·+ @ÔÏ7_x0013_+$@Àc_x0013_ï}P%@\y{g*@ðMVÁ_x001D_,@ü_x0005_)3{)@ÁT_x000B__x001D_J-@F§Ë|_x0005_%@_x0002__x0004_¨)³b¨'@Fèu_x0001_ñ%@_x0014_í_x0018__x0003_ @Ü§_x0004_¤_x001E__x0005_*@_x0019_¨Ý_x001C_*@ö7ª&lt;+@_x001E_¬Ö_x000B_'@ _x0011_ø*@¿éÎ,@Zöo¶Ä_x0003_$@ñËL_x000B_Àó$@\0´_x0003_æ @Ò ÿh)@7°Âù¶-+@Ì6å"@X_x0003_@D)@_x0006_±uFª'@¸_x0010_äÜ£#@ä5î²_x001E_'@qÿÀæ_x0007_(@kö²_x000E_­_x0012_+@_x0006_ÓPkÿ`_x001B_@Tya_x0012_p-@¶Li³_x0005_¾ @_x0012_ó0Lç/#@`/É¢='@þ)øãwÙ&amp;@¬~òµ]_x000F_)@ê_x0014_â_x0011_%@Ükæã_x0001_'%@¡¤_x000D__x0011_¹ @.Óoë_x0001__x0002_M9%@O®ðÝFù%@Ú_x001A_ãd$@êé_x0007_9¡ô'@á»:e'@êíÓu_x000C_&amp;@Cóûhõí&amp;@¢Tè"éL'@¢«ÍA!@*gÕ_x000F_&amp;@_x000D_Óÿ_x0012_}&amp;@_x0018_8)_x0015_÷$@@þ$ ô#@Bç$øÔ_x001B_ @_x0007_L®_x0006_í'@3·õ_x000E_O_x0016_)@_x001C_Ef´¢4'@ZMt_x001F_&amp;@Ù_x0003__x0011_Àá*@¥)_x000D_M+@Ð1,Äø(@Vh Ù_x000C_&amp;@lÓk"u$@sÝÜ.[{"@_x0005_qÂÌûø"@Uwd_x0005_M @Õ5ÛÉ_x0018__x001A_(@¸À_x001D_fÝ!@iË8û%@¬øOmj(@4AÃ_x0018_0y&amp;@x_x000E_&amp;@_x0002__x0005_ã`¿	´ @dc_x0012_uú"@´y_x0003_ÑN._x001A_@ö¢_x0001_eÝÌ&amp;@Ñq!õO°_x0019_@~¡,Ì_x0002__x001C_@1_x0016_Ì"@ö¾ñâOú!@z½_x000E_À_x0015_"@Åù:_x0019_°_x0017_#@îÝÞðk$@Clú_x0002_2(@Ü¼ìûz_x0015_'@=Ù_x0017_ ¡Ô,@C1Êô¥þ%@bw æ{&amp;@JpË/ÿ#@Äüôz_x0012_!@.Ð®xAd&amp;@_x0017_oNéÍ!@(±¹CË'@_x0011_'CÜqX'@MÆ_x0019_ÿÿì,@®,ÊaT"!@_x001A_x¹_x001C_©X"@ê0¤3­%@rfûL¾O$@À_x0005_| ò)@ÍBE"@8gb3%@sw_x0004_µ©_x001B_@_x0016_4_x0001__x0002_^f#@ úÑZüÔ(@òÕ«_x000F_	!@(¥_x0012_ªx¥,@û)h[Ì(@µ^ï´w¦'@$~0öî&amp;@I_x000E_8Þ	&amp;@j1}a_x0016_&amp;@¬^·yÿ&amp;@RP¢!@µIGº"@8Èùkì)@6¸Dµ_x000C_"@WJQ"@UÈ³z$'@°W_x001B_&amp;@J}+b£_x001D_"@®Øh¬gú_x0019_@¶Ry_x0005_Ù'@h·X®$@T¬_x0016_±ÓP$@^_x001C_ãF_x0017_+@ýÕöiGn,@ëOóW³j+@}Ñ[1Óp'@l_x0011_&amp;û_x001E_@D¯÷)@öwÀÎ£$@ãËL*Á%@¶µL _x0010_ %@ô ½_x0018_§&amp;@_x0001__x0004_pA½_x0007_Y_x0004_"@ùj|ë_x000C_r @ìQ$ò_x0010_Ô$@K)'G;D&amp;@²£»Â_x001C_û%@ôVÆ9Ê)@ôzyîá® @`ø ':)@a¶Du`%@uÆ_x001B_°0$@_x0014_sllW"@dîÅZ)@êûòW¤R+@ÏÅ$në!@ê°_x0003__x000E_|d"@_x0004_t°_x0006_\#@_x000E_É.µ^_x001C_%@_x000D_ æ_x000C_ü(@_x0005_Ñ_x0001__x001A_1I$@Þ¿_x0016_Õ.9$@Ñ\_x0012_òÔ¤%@D]Õ`bG)@ZÔñ&gt;¯¿%@ÂîU3³ @9Ç2T@2'@¦×]â_x0007_&amp;@p612À&amp;@5_x001F_ø5·_x0015_!@ÞÆµ_x0008_)"(@"jA#±"@ü??w#@_x0002__x001C_B_x0003__x0005__x0015_k*@_x0002_"}}n"@ 52$@¸}oã2Ï"@ç¬S]_x0014_&amp;@± _x0005_»'@Fô_x0001_×[+(@dVrôØ%@|ät4ßJ"@nkÎFî$@_x0004_ãóy¿A(@Úüí_x0019_³¡'@¶¥þP_x001A_&amp;@_x0012_/¬´f%@P¶¢5_x0003_w'@è,ëfl)@_x0004_/è¼[;(@_x0012_ùÜEÑ} @¼ñ±û¿#@Ø@H¯ò@#@ðÜ£_x001D_Ö=$@_x0013_òå_x0002_&amp;@ØGí¿hÎ*@¦n¼:6&amp;@@÷ð­¶0%@\WúWy«%@_x0008__x000D___x0012_Þ(@ëÓA_x0017_n#@ó¡8_x0013__x001E_@vzgó_x000B_E%@tðË¬ws @ÆáÝMi(@_x0001__x0002_b_x0016_°%@¸í*`ï#@wGZ³À+@Q KÆY)@D_x0010_&lt;_x000D__x0013_(@_x0016_ÞÇÆ @É¦KÁÖ.&amp;@CéY_x000E_c%@Y}bPÈ%@æ¯XR9H+@L¦GãÒ_x0011__x0019_@Ô_x0011__x0015_®_x001D_!@XÑ}S¼'@æÑçö &amp;@µVÓ1_x0003_K(@¡ÚËÅWn_x001D_@HBAÖí(@Ú_x0008_øÌ'@?_x0008_D-_x000B_)@qrþ;Z_x001F_@:Éß%@âø¢OÏ)@¸§e_x0012_Ó*#@Ú?2Ð$@è_x0018_7_x0007_1(@_x0007_°ó_x000C_¤ @bò_x0003_¹?_x001D_@_x000D_UGÆ}´#@Ch4UD)@_x0016_%1äÚÕ&amp;@´_x0003_@6¹!@ì&lt;¸_x0002__x0003_~Æ!@M_x0004_}Áè$@®º_x0001_[R'@`ÙïÝê$@âû_x0007_y|$@ÏÞ¥æd @À¶íñ#@º¼Ð"Ò%@DÆy;ðÀ_x001F_@&amp;®Rjf_x0010_(@Ð_x0003__x0011_Aá@)@O_x0012_/±,@,¶Bcõ!@(fÅ¾ä $@"XÖmÑ_x001F_@hÈj7b(_x001C_@°_x001D_SRV!@*(aU_x0003_Ð%@¿Ø×EDñ'@®â.%Üs_x001F_@&lt;áG_x0017_½#@ÎýÍo5"@Ô,3_x000B_¨5!@ßê#²_x001E_®&amp;@xBndGü*@¶®&gt;è"@Îí¥w7_x001D_+@ËO;Î7!@f_x0004_&lt;¿L_x001D_&amp;@¾¯\'q_x001D_@[gÞ Û)@È&lt;&lt;zB&amp;@_x0001__x0005_Ó_NO_x000F_%@â_x0004_Ñ_x0018_D'@aø©º²!@:_x0017_i0'@@Ñ"Ä¥%@9.ñ®U'&amp;@&lt;]A_x0006_V*@þ¶BTÏS"@ú0_x000B_ùR_x0003__x001E_@;n°ùÞ¼"@XûÆ_x001D_/u(@|Ï,U[$@æ_x0007_á_x0014_,)@0âÝ_x000C_+'@©_x001C_Ï!%@êfÍàâx$@ôù_x0005_|ÖT_x001E_@m_x0008_/,X(@¶ìv_x0002_!g(@_x001C_ÚÔª¹_x0019__x001D_@Ç¤ïû_x0017_%@[d-çÓq$@Ï´x"'@8_x0018_·Å7'@£7y]%@6Å@t_&amp;@aôU_x000B_ÊI&amp;@?_x0003_Wi'@°Cç_x001E_¶(@dsù¯]!@&lt;ÁåZm'@_x0004_Õ+9_x0003__x0004_n_x0010_&amp;@$7Z&amp;@¸Jrô­_x0015_$@_x0002_(¦_x000E_'@dðõW$@ËóÏ¢%@X¨ÿØ(@_x001F_g½_x0011_ @`RÙ"_'@Y	Ú»?&amp;@"¢Ú;m'@i­ü!m_x001A_@B)_x000F_lü_x001F_@V~bL_x001B_%@ú)RÊ_x001C_@mKMé_x001D_º&amp;@º¡¬¾Ð°&amp;@_x0016_îæ_x0015__x0013__x001D_@Û'»=K*@KªÌ¹_x0001_+@æ_x0016_]­ @__x001A_£À6¡#@"´óS,p"@âíF?w"@_x0008_iýÛÖ$@iØ4ì @ÆÉ	,'@)åòDÐ%@û_x0013_ºï_x001A_*@&amp;'«3«_x001E_@]_x000D_§_x001A_N"@´BñcÑ$@_x0001__x0002__x001A_å/ÅO @ðm_x0019_%³_x001D_@9Õ"Wd%@ûÝ8_x001D_¡!@_x001D_´?¢Û&amp;@L´3_x0010_ä#@pÅQ¶h!@ºÎ²¹»%@Zh§ýC @qm4_x001F_~!@^_x001B_Æ¼u%@ùÓî ?"@x¶f/Sò*@d%¡ç[X @_x001C__x001D_ãyô_x000C_$@[Ê/º$@÷ÿv/åÉ%@$[uÀ,@1*Ñ*Á%(@7X?Òû&amp;@²??Ût_x0016_(@ÚâfÕ¿à+@¸¤)_x0015_ï6_x0019_@x_x001E_Ç_x001D__x0013_'@dÀF_x0010_N	'@²\Ðrê­"@òB9A×%@T«Ýð%@nÚ )ÓB!@&lt;fuwí%@ß_x0012_ñ_x000B_ü"@ô_x0013_p`_x0002__x0003_:Ì"@ln)_x001D_@Ü_x0012_ä_x000D_R,@&lt;_x0007_xÒ"@±_x000E__x0017_g~&amp;@åÙåñH!@Æ_x0008_ÀIñ~'@8Êè_x0005_.(@ôV½ó&amp;@FâNj%@gqÉ¤·±#@B|F(@\_x001D_FÙp$@î^[½Ò*@ûÑ_x000B_ÿ @¼_x0004_´@_x0001_(@h_x0014__x001F_!nI&amp;@K&amp;H_x0002__x000E__x000E__x001B_@úCóBp#@ç6û½'@¹ä­é*@8_x001B_]Q @ÊU»¿Í%@0÷?ÎGÆ+@_x001C_&amp;;Ì³*@Áï_x000E_ú_!@Ý hT$@nÉ¯ç7 @._x0014_Úÿð%@©½y2]W#@äÅ¬µ_x0019_Z$@TUÔ&amp;@_x0001__x0002_¢_x000D_\Ô¨à#@&lt;_x0005_ÀÙs"@®¹4ÌÑU&amp;@gÑ[_x0007_ã @X¤äý³%@¡{P:.÷"@è¤®:¨ @°dcváY*@Òÿ»&amp;§×$@Æ_x0013_úR|%@æöúrrî"@ÖQ_x000E__x001F_Ã!@rÖlÓ%@È"m_x0001_{2&amp;@_x0006_ÇÛÜªÍ$@rôÏ%X,@¯r|:.¾!@#úçæî*@¼Xn5ÖY"@¢_x0001_ó¡4_x001E_@|_x000D_KFÃ#"@_x0002_Ye_x0014_óÔ"@_x0015__x000B_D,}P#@¢IfÂ¨_x001F_@}¶#@qéÖ,!@f÷F_x0004_$@¾¸_x0017_o¤"@¦P·q`$@Ö_x000C__x0019_+ã- @\g§µj'@J;-è_x0001__x0003_©j&amp;@i_x0005_ædÕ!@Ä~,Ç'@2´q^`ö%@Aº_x0014_['@}_x0014__x001E_¤&amp;@ÛG_jö)@;x_x0006_l_x0002_&amp;@®uØx#}&amp;@ÚM_x0014_~2_x0014_"@ê2i_x0018_¨(@KÏ­#p(@ðdWÁ_x001B_J&amp;@_x000D_àÈ¼_x0001_þ_x001E_@ØÅtÅ#_x000F_*@IÎ~ÿ»_x001C_@Ãr¢z*@aLî$ì"@}g@â_x0014_6%@ú[xê_x000F_º"@Ú¨_nÔ-@Z_x000C_jD_x001A_&amp;@æØô:[*@ò)ù;ú @£#h0æ_x0013_&amp;@|;ê'Å'@Z¤b5,@pPÊ&gt;Kú&amp;@6G¨~¡0&amp;@ÝQ"!L#@¨¨ðÑ#s%@_x0001__x000C_=_x0001_á`'@_x0001__x0002_+§Òý'#@«º£ö`-#@öD_x0006_-ª"(@_x000B_	5ÒÔ¨!@_x0014_2_x000C_âw_x001E_)@_x0002_*ÕM!@pi;f}%@¢)¢?o¾"@#.WÔ+#@ºÓËÉ_x0019_1*@ßø*DÕ%&amp;@OÕoÏ%Ü)@¨ÁLué&amp;@_x001A_¤ñS @eë'_x0004__x000F_L$@Ê_x0011__x001A_¼÷L&amp;@D_x0002__x000C__x0006_ Í%@ö	_x0012_bR)@.äÑ'nÅ%@dÞAôØZ%@ é÷¾H!@ÛgqüA @È_x0013_yVçö$@@¯6_x001C_¼Í&amp;@ÚÄ¶q @ª(ä_x001B_+@©¬.9él(@¤æç[(@²°¸_x0008_ _x001E_@0_x0014_+_x0011_$ @®_x000C_:;|Ä$@G_x001F_\_x0005__x0007_u%@ù_x001A_xx¾_x001C_"@«P_x001F_¯ú*@2Øök{ %@_x000F_gc"#@_x0018_ÈMHýj%@ä"ª_x000F_@õ%@Óõ²¿"@f)Á0æ:+@jÿç!@_x0002_¹`N_x0004_n&amp;@ì'_x0003_Z_x0011_"@J#$_x0005__x000E__x0004_'@³ñl~§%@];_Ù&amp;Ö!@¼O_x001A_þyB_x001E_@j¤f_x000D_D³&amp;@^Ú¸²-*@ò_x000E_×_x0008_äk&amp;@_x000B_­õ¿ø_x0001_'@KbQ-ÏT'@~­ Y7'@FÊf_x0007_ä¥_x001A_@R}3_x0006_R$@¹3_x001D_@6"@Ð_x0004_h3¨#@KF3¦_x0014_%@¤Ð³ÁË!@Ø_x0012_NïêZ*@Î¾÷î,¹%@Ê"©;+@®_üªz&amp;@_x0003__x0007_To`©ÚA"@We3ÊB·"@x~j':° @°8_x0005_»ôÉ"@6Bóì¬-_x001A_@_x0018_:Rñî(@\^· (@ÿ®7-!@Å1p:!@_x001D_Ø_x0006_:á_x001C_@ðyì}+4!@W_x0001_%_x0010_Y @ZÚ_x0001_{_x001B_@Ô¿q_x000C_®["@ôÅÎ´EZ&amp;@×e_x0005_Ld$@_x001E_²Åj*@PÈ=Û´_x0010__x001E_@bÐä6=%@vw´[N'@N7_x000D_¼&amp;@1jÛo²'@um¢Ù,@wÜw.«?"@8ÈÀº²_x001C_@ÊÃ9_x0014_·%@ã_x0004_Ety_x0002_(@_x001A_è³5ä!@ªÜ2é;ÿ$@÷È4°È'@Ì$_x0004_»$@ÿí_x0002__x0004__x0003_æ_x001F_@©Ò®ÆÞ"@»ÖËâûë @ÑxF}_x0002_!'@I+m_x001F_ß%@~¦8ê?F(@ôëöñ_x0004_È#@è._x001A_Ë&amp;@Ïg _x000F_Yú'@ë£R_x0018_#@ò¹ßÇr_x000B_ @¨Oo+@¸lÛ÷ü(@_x000D_ñóãaª&amp;@_x001A_xÿ¹C$@¹-v»s_x0015_!@DÉÆ½_x0001_&lt;&amp;@Íý¡ôPÐ_x001F_@IÑò¯F%@_x001E_iÎ·+@§¬òù_x0004__x001F_#@N_x0002_?0_x0003__x0006_)@Øíå°Ù&amp;@EÞÑ½!@0 6«_x001D_@E¸U_x0006_'@~ïÜ?Åå&amp;@&amp;YÌÈ¸~*@·ÐËf_x001C_@*-ùd{_x0016_(@_x0016_²ÏùÕ^%@ch°âX,@_x0007__x0008_´Ê¥A©4_x001E_@4ð®_x0006_E @_x000F_]Á?_x0010_è*@§\_x0016_ë_x0017_h#@jß"kò!@Ü_x001D__x001F__x000F_Ä#@# x¦ @_x0003_ôÌv_x0005_(@gÙ¢Î_x000C_ê(@2Käç¿¥$@O®_x000C_3 A)@z_x0002_èÞO¬%@È_x0011_½î4®"@:p»©yS#@_x0004_P¤_#@_x001C__x000B_ao*@?Éá&amp;KÍ+@þ0ÞØR#@âñªC½*@&gt;ÿì#@¦ð×òß'@_x001F_ðêl¨$@¬ã_x0015__x000D_#$@A¬×7_x0001_-,@&gt;I_x001E_ð¦Ô*@Hç9Þ(î$@Æ«ØÆ±(@,&amp;?Ç$@AcÇ£âò*@?@"g_x001D_#@²úá¢_x0005_o*@Ò_x001A_¸÷_x0001__x0003_ä@+@_x0004_OYgk_x001A_(@þ_x0017_ôÝ#@_x0011_³ÀêD*$@ºí_x0007_!"@ìOØµYg!@àÅT_x0007_Å_x001C_$@_x0013_Å_x0015_¬æð @.Ü"íL_x001C_@V­Ê_x0014_Ù"@9Ú$_x0018__x0013_)"@^KL+&amp;@dX?G\#@_x0004_¿_x000F_¶ë#@-_x001B_é2(@ÿÑÎÆo_x001F_$@M½3yÞ¬!@_x0016_Tû*ot+@7AmÇ_x000F_Á!@ZµÎò $@Û»E_x001F_j£%@áU®±"@¸¥0£eÃ!@pí_x0012_Ï!@gÚsx$@Ò{À4Q!@dßO_x0002_²!@A(_x0010_7 @VÕt#@Ò$_x0001_û¾ &amp;@ñË_x0003_._x0004_"@³g;¤_x0008_*@_x0001__x0007_Lp_x0019_a3&amp;@§_x000D_üþñX'@¢=_x0013_~÷À(@±Ó£ÅÓ'@Îø_x0010_Q{)@BÛãÄ_x0019_ø_x001A_@_x0008__x0019_Ò_x0015_]×_x001D_@Ìg_x001E_Qt_x0010_$@¾WÔý*@|YFïX)@ò ÔËL_x001D_@_x0010_+ãò	&amp;@&lt;\_x0013_¹*@Ä³æ:'@p_x001F_¯Q)@L_x0017_ÀO_x0006_o+@Æ©%_x0003_I @2a^9¼Ü%@_x001E_§D_x001E_î-&amp;@à_x001D_ë_x0010__x0004_E"@)$@tÔ®'@¤;Ä½_x0007_ô'@J_x000B_0-lk_x001B_@*óÀÁ`)@,îv-_x001E_@ p @_x0017_#õ³_$@£_x0017_òþÒ$@ô¢¨_x0003_×_x001C_@_x000E_¾,¤e_x0005_#@®_x0002_2øÞ!@¯-Ce_x0001__x0002_¥*@]ÊÓT_x0008_'@é}âfÖ"@_x0008_A487=(@ßFc¼7Ç&amp;@B«_x0012_¤"@?kÁÉ¼]&amp;@,3X|©*@(à_x001B_Ó_x0008_)@&lt;Ñ°åÿr$@Ú_x0005_êë¬W!@î)_x0018_úÈ+@Â(Ü¿(@°[EvMÛ#@W½g¹Äa_x001B_@$º{_x0016_¡¢#@ú[jxR&amp;@&gt;F^ç0%@_x0015_+À_x0017_*@ÖPÀ8Â)@T@mUô$@_x000C_ÎÅLÝÿ"@,_x0006_HiÄ_x001B_@XÊý!@ö_x000D_¶§&amp;@2_x000C_ y_x0015_'@¾úé¬)@²Çw¶2_x001F_@¥¨æ¦÷q&amp;@_x0002_7§Âë*%@À¤¨ùe(@2í_x001C_¡+@_x0002__x0003_×#_x0018_Íí_x001F_@ Ìª_x001E_(*@\`d_x000B_%@_x001E__x0015_)JË'@Â_x001D_ãõ_x001D_d&amp;@üK_x0015_ô¥!!@v¨r!@ãoï%@_x000C_xÃÝùb_x001A_@ÀÁ$þ¨×_x001F_@q±!ÙV$@r_x001F_Û _x0019__x001F_@ÄÙÝßù"@_x001E_×pk5*@¢¸:oÑ_x0013_%@2_x0001__x0012_;¬%@0_x0002_ güu#@H½_x0007_}_x001B_)@¢_x001A__x001E__x0010___x001E_@;cðå-&lt;%@õápä_x001E_(@_x0007__x000D_pè_x001A_/)@ÿêîÇÇ%@Îùàji&amp;@_x0016_G	_x001E__&amp;@_x0006_­_x001C__x001D_é7_x001D_@_x001C_öç§°x(@ïp¡4â*@\$Ð0O#@£ÔÛ5%'@®_x000D_(_x001D_À+@îËòo_x0001__x0002__x0007_ð"@J×nÆÁí)@\®Bå__x0006_$@;Hénõ"@MB¡à#"@\ûOxhH$@|àxZV|_x001E_@¤ÇøK16#@!Ù³_x0012_é_x000D_+@õJËê¤/$@¾ó­_x0004_¹Á_x001E_@¾ä­Yæ&gt;,@çÙù[Ý&amp;@¶ñC3?m!@ü}Ò%@¼_x0001__Yy&amp;@Z/$JpÛ+@Ir4ü&gt;"@|ÒP«#@`Æ\_x0007_ph+@µ[y?W¾%@d_x001F_=£_x0016__x0014__x001C_@ÌCºB9$@¤hÆ_x0002__x0002_)@_x000D_c ?_x0002_'(@¢NiRÆÐ"@¢;ìÃÞ_x001C_!@³_x0011_©ç8k_x001A_@_x0013_2 W )@40Çñª_x001E_@ÖÙ%­%@úN²Ù¯"_x001D_@_x0001__x0002_þþÆ8L%@:rÕÃS%@0	öçO_#@=/_x0013_0ò&amp;@åÒá_x001E_+ë%@ÃvÜZ_x0010_#@= Èu#þ)@Wêi²='@j\§\q"@¥ç¨Õ#,@_x0008_å_x001B_Ü"@iºøú_x000F__x0016__x001F_@ìL_x0012_9"K'@t_x0010_Ë_x001D_¿4'@ôË(j'e%@K¨ä¦?1)@¨Í1r._x001E_'@6.§p9_x001C_@´­_x000C_Ü. @_x0006_¯ò·¢_x001F_@rq&amp;50#@¨l?©@[&amp;@_x001E_ãaÙ'&amp;@6··Ì_x001A_$@øß¤¼X$@`¥Ú(Ã_x0019_@Pk~2'@_x0010_ÌV0 e)@³Pª(U"@ü»E®°_x001A_@;@%þ_x0001__x0006_#@ú9Úº_x0001__x0004_wü%@° Yé¦_x000C_*@îBÚ¿Û× @Ð_x0003__x001B_t&amp;@qQ_x0007_|¿ñ%@07÷)Ç!@_x0010_íIÎG¶&amp;@v Ôä_x0019_!@5Ãóaµ&amp;@_x0018_ºk6nê&amp;@+_x0015_ÜN._x001A_+@_x0006__x0002_´3y_x001D_@Xqâ¡_x0006_%@ü`ÊQs_x0019_ @]J1q%@K_x0003__x0019_9ø'@ÈKïÌ(@~j_x0011_Ä(ò"@UÒ IR%@GÔA_x0018__x001D_ @Èâ!g+å(@/¤wí{¹_x001E_@º²S_x0006_§h&amp;@ú_x000B_A_x000E__x001A_"@=§ÕÜø$@ä%_x0019_È(@_x001A__x000C_/0Lr!@úÿUm)@´É6õ¤´#@¥ð;_x0017_K]'@@Rø(ßÙ'@ryû²n"@_x0001__x0002_ç_x0007_krJW#@¸+¬è_x0018_Ä#@£_x0010_W0p$@v5zîHd#@ìáñÁð#@½|_x0014_ð-+@Pzác+@LE=«ëå%@f¡_x000C__x001A_¸F)@§f5úò_x001F_@¼~a:X_x0010_(@Ê¿ØáFL+@_x001C__x000F_¨iyl#@}EñmùZ(@ØÆüRüz%@_x0016_%á®ñz$@_x0002_´øEÎ"@L/ý.HÔ @_x001C_þúii$@&lt;_x0018_ý _x0006_ª_x001F_@º	_x001A_"Â(@¢èÛ]&amp;B_x001F_@ÜD(£P +@$E_x001F_qµ=_x001F_@t_x0013_&amp;qò'@kùr®í9(@À_x000E_»V_x0013_³%@_x0018_+XF1'@_x0003__x0007_qæ"@NÅÞç_x000D_v&amp;@¦ËNñ®#@k³ug_x0004__x0006_3g"@î×Yg¯#@îÅ«¡×#@°ä¼&amp;Ë_x0012_$@_x000E_Èû&amp;÷x#@_ÎÍùã#@zÿ~«c)@´A²Qø_x0003_!@ÖÚ%Î@½#@_x0005_­9H_x0006__x001B_#@xm0þ¸é%@à{a®*@Ã¨_x0001_ÿ©&amp;!@\X¾_x0014_®&amp;@8tÙÜF*@Â_x000B_µ?ïS&amp;@Æq²¨$@Ì]ïÊæ('@_x001D_|_x0006_Ye&amp;@ 1zå_x000B_º'@F&gt;níN&amp;@ø4ý©#@_x001F_í­X¼'@ÒìE_x0017_l_x0015_)@ëî_x0002_]Å²"@RÇ4CÚx)@yýÀañO_x001E_@_x001F_PÍoÞ_x001E_@S_x001B__x000D_'_x001E_ý$@_x0016_úùåÞ)@ÒßûZ"%@_x000E_Ût_x0012__x001D_Ø$@_x0001__x0006_ü_x0008_Æj_x0018_©'@_x0016_®_x000E__x000C_\­%@N­§9_x0005_î%@Aã_x0019_&lt;_x001D_&amp;@ZÆC_x0007_Cô&amp;@&amp;Z&amp;ìÞ&amp;@r®_x000F__x000F_| @*âäÂx"@Ù9_x001A_4Ï$@ToS&amp;)@_x000C_aN¾_x0003_B!@æOÎ7_x0015__x000B_$@e¥Ê G,@òb Mã%@ÀÇ)g@$@_x001A_/_x000C_ú @ &amp;?ãÊ5$@$J¨+a_x0006_#@¬éWÂ&lt;_x001D_*@ÍîK·¬³$@7_x0002_Á'àU%@pd¸À_x000B__x0011_)@LÎV_x000C__x0011_Ò_x001A_@î_x001A_¬À)@ê})_x0015_{$@ä_x001A__x0010_þ_x0003_'@_x0004_ÈÅÚea%@_x001E_æÚ_x0014_RZ @Ó.í3_x0003_)@zS8	6!@*,zÊ:m_x001D_@Tv#_x0003__x0004_`)@:1*,4_x0008_$@ü³_x0014_$Ø$+@ò½µõ¯_x0018_@¶!)K-@_x000C_3_x0003_î c'@p_x0013_v°&gt;&amp;@~eë=¤&amp;@J_x0004_E4S'@_x0012_ª¸µË$@ye¡±.%@Arºßu'@Â_x0019_4_x0010_9É @o_x000D_8_x0005__x000B_(@úP[_x0001_ºä#@õ]mF¼"@|ÆG+¾_x0002_$@¹@_x0006_=ØÆ_x001F_@äÂ_x0003_VoU$@ÙI¢'í¡"@üçùJ_x001C_a(@úkµ4#_x0005_&amp;@xw²_x0011_ @¢$3üº;#@r(´{_x001F_@_x0008_´fôý @_x001C_â{à£9 @ã;·ýí'@ÚÐ_x0008_ñá(@ú]*º%p)@¦"é´¬§)@o_x0001_ðwZr)@_x0001__x0002_ ñ_x0013_Ð®M"@ÒLÀ½_x0007_=#@ëCÀÐÁ['@`~}OF'@ó®_x0015_µô¡$@Fzt]ë"@_x0002_]×-Î$@_x001F_{1_x0013_n_x001C_@Ä=ä#&amp;@hó_x0004_1_x000E_"@z{ì,,ï_x001D_@')_x0008__x001D__x001D_)@@Ók"@\úq¯`%@²rîH(@Hô±r_x0003_*@BPB£»!@ïE:vc¼&amp;@À~_x000B_¼ïË&amp;@_x0002_Mâêç!@ï¹Óa0_x0010_!@_x0015_uYF_x001C_*@+Ï§É$_x0014_*@0v¸Îu_x0015_$@¶_x0006_OåX%@ß²Ë5E\_x001F_@W@%e-%@hin´$@Q¹®-Ñ&amp;@`ßT9'@ì÷8"I+@¨Ù_§_x0001__x0002_!°$@G_x0011_ÒîÃ¡%@;$.Tö%@¤_x0019_?¢iØ&amp;@×q_x0012_ë$@êø_x001E_¦Þ· @b ¢_x0003_s"@_x000C__Ãm§V_x001F_@ûçó	%@ ¢_x0018_$gz"@s«¹ð	ü"@Tªþ|^E&amp;@Ó%I;6Ô"@²AeV©ú(@$æôr_x0001_Ð%@X~Û,ZL*@Z6lóí&amp;@eúè2_x000B_%@ðE{s_x0003_z!@Þ vÞP(@/7ÑY_x001F_-@XÖ´³ÚÌ*@v^'ö5&amp;@?aòÃ5-@ó_x0011_7Ì¡_x0006_&amp;@_x0003_ÌtdºÜ @²ùß('@WÇETVþ'@_x0008_Èñ$µ#@_x001C_g"ý°$"@_x001A_Ñ}_x0012_]Í#@®_ÞW&amp;@_x0005__x0006__x0012_åô_x0004_ &amp;@2\_x0003_â_x0013_H&amp;@_x0002_h_x0014_OÃÇ&amp;@ Ïï/H'@_x0007_ê«_x000F__þ#@ðÃý¹Ã"@ê _x0008__x000D_¼¶!@è_x0013_#&gt;Òb*@Ùg_x000D_Vñj#@¸_x0016_ÏjW+@$u_x0003_DÓu(@È_x0013__x001F_sm @¤_x001D__x0004_*þ_x001C_@l`;_x0017_ò&amp;@z5×Í·Á%@"mÒM4'$@ælí_x001F_ì_x0007_-@6Å'x;ö#@@ö;wF#@X_x0001_,TAÁ#@Þþc~_x0003_%%@_x0004_¹Re(@J$_x000B_c9#@ÞÈÅµn%@økxªX_x001D_@êNæ."@_x001B_lþt @_x001A_(dÕC&amp;@ê¦¼Bì,@¾zap Õ%@¥j3_x0010_©¼$@æ_x001E_×_x001E__x0001__x0007_Ô©"@$E"_x001E_7)@+"`ï,@¦mÙy_x001C_%@3%_x0005_ ã @#ÊñéA_x000D_'@.È¬?P,@¶\ì+ @rÒ]_x0004_ãñ)@©ÊA¸?Ä,@#HF¹ëM$@_x000E_ìâ2ýÑ#@_x0006_,(Tc%@ð_x0004_ÌH=\$@ngÙDº(@ _x001C_Q¡b¹#@`xt&lt; %@âFbüÂ%@_x0004_K¹_x0019_iO%@?rf¡ú÷!@ 'ÔOâ&amp;@_x0002_ÆÈVéã_x001B_@Ö_x0003_~'@~_x000C_,NAã$@_x0013_Èä^ï{'@òúå%Râ)@ýB×óL)@Ü¨b"q'@_x0006_9_x0001_9ï&amp;@,9Yæ_x0006_ø)@HíO®]"@_x0004_¥5Ïâ%@_x0002__x0003_°Q$ÔÁ'@_x0008_E5f()@´¨Õ%»õ(@J6,_x0001_ü!@_x0016_4´_x0001_æ-"@Éb¸_x0002_Ã¥ @B_x0017_ÝÀkÏ)@_x0015_{0_x0010_ß#@è[(Û2"@^Tj$Ï5)@¾1ô4çL!@t_x0013_^W6(@_x0014_~Àú")@Ç_x0015_#Ö·z'@_x0012_&gt;¡_x0006_0Ô%@_x0012_3³¶H_x001C_@_x001D_ã[I_x0005_Ô#@IÈ÷Òël$@nø`º\!@¨_x0002_ê¥±'@©0³Í{_x0002_"@G_x0006_[îJ"@lÁ_x0002_²_x0012_)@_x0010_û._x0008_åÏ_x001E_@Z³V_x001C_-"@¹-Åãü)@_x0007_ËS_.$@]9è_x001A_%@_x0003_oá±¿¢!@|»_x0013_i+_x0017_'@._x0010__x0014_ÒÝY+@eççK_x0002__x0003_Òª$@´×_x001C_d#$@¶tím¬ø&amp;@ÏUHþxb$@ºO_x0017_g$@r³-_x000E_,@u_x000F_cÌß(@{,_x0016_Ö&lt;_x001C_@&amp;â¯Ñ^ã"@R¬&amp;0"@kv7^_x000C_&amp;@ñT!i_x0008_(@ÆÝídv,@_x001E__x0015_ì¥O·$@_x0017_v_x0004_^I?!@?öUV,_x001E_@ã¢úR[0(@W_x0010_¦¢'@N_x0016_[Í_x000C_!@2ûR°%@­µ_x0016_½ @ ×ø_x000F_f!@dÇài_x0008_ë_x001E_@_x0002_ÙD_x000B_ö_x001D_@î¬éðBA&amp;@ë_x0001_PÃÙ+@_x0014_Úè&amp;'@)VCû#@j7ÇÔ(@FB(@ÉÌc_x0003_w @C_x001A_åq#@_x0007__x000B_°_®åÝ'@m:v&lt;®Û$@õüÏak(@ª° _x000D_M @_x0018_¿.åm_x0003_%@ð©§²_x0004_+@ÀAL³$@¶i_x0007_-ÐE$@_x0007_¤m6Gö%@NN?JÃ$@Ì_x0006_mã_x0005__x000F__x001C_@¹QgúW²)@à0·"Ý²*@_x0008__x0017_1w-'@?GzÉ_x0002_0!@ö_­ùq*@«I¹ù_g_x001F_@¶_x000C_	å'@R_x000B_®½¿_x001D_@N:__x0013_Ù)@VúóV_x001F_@_x0007_Ë½¹@(@_x000C__x0017_ñ_x0001_p'@Û»}_x0013_X(@_x0007__x0005_:_x0017_ú%@_x000B_£b_x001C_º&amp;@¥}:C%@_x0004_0÷nI$@VDi}d:$@,¯µ_x001C_"@ÈÌ×d¼)@}_x0013_±«_x0007_	=)@déE²!@nB_x0006_.»%@H °¥7î+@¼_x001E_Ät¬ @è¹pd_x001F_È)@äô®.þ&amp;@m_x0015_@_x0001__x000E_&amp;@·Î«¬ì!@èõë¢û&amp;@*_x0011_K0Y_x0006_ @_x0002__x000F_÷ò_x0015_E#@î	Z_x0012_Ô)@d¥,OmÛ!@RB¼ZV$@Ö¡J_x0019_pò(@QeëpÕ_x0019_@Î±W¼åÏ'@^_x0007_¸_x0014_(@'_x000E__x0016_4Å$@_x0007__x0011_4Ô&amp;@hw_x001A_õ_x0017_%@X)p_x0015_#@Zë?_x001C__x0003_#@Î­O}#@ºÃC_x0005__x000F_&amp;@?ë5G_x001F_+@Nx_x0014_Ù¸_x0008_'@ÑRMx=$@f_x0017_Eá&amp;@.o°®]*@*h_x0004__x001A_Óï*@_x0001__x0003__x0008_Ç=Ø´þ(@F¬Ê_x0002__x0016__x001D_@¦¿Ä]jÿ#@ë0£_x0007__x001C_J%@_x0018_û_x000F_²;(*@Ó?#a;(@ ß¦×Q @§-ç$@,h¯æA*@¶j_x0016_!_x0008__x0001_'@ÓÁ_x001C_^)`-@&lt;l*R5+@_x0003_Ü_x0019_Cu(@	ús-	_x001F_@_x0002_X¸ËV3%@eKÉ«#@øñ¦Ð_x001B_Þ*@ÐNí¼0_x0001_%@ãóÃ @\Í]%¡*@¥ë¼¼G#@ «²ÆwY"@Ö_ó_x0019_@~ô6J|h,@ÝY0©+@_x0004_XÑxTè)@ÉÀeåò @Î'Þ_x0017__x001E_x%@·g¢Þ7ø_x001F_@_x000E_ ¤m³µ(@¿_x0001__x001E_ø%@\&gt;_x0003__x0008_f&amp;@ö_x0001_íª&lt;¯!@b_x0006_:*PØ%@¸æR_x001B_·ó#@rH%!Å&amp;@[»ñªÂ @V_x001A_&lt;­ò%@jä¢Xs'@_x001D_0}°k'@_x0003_ý"_x0007_P,@Þsxî#@¦b@$@'_x000E_ÍhG_x001D_@`Dnjg)@À¼¦m,@ñÞ;@Lj'@_x0017_Ðª-_x0007_!@öKoé_x0011_&amp;@8ÖãÅS$#@¿ÓI²$@_x000D_p»á_x000C_í$@ËÑ¶ZÊ(@`§Qe"@äÕ_x0004_ü%@ðÏê_x000F_A#@?{ÀØ_x001C_%$@h§­á×Ü$@_x000E__x001B_Ë:%@-ÄË_x0002_à_x0011_'@ñ_x000D__x0003_K_x0001_h%@.6/÷ØP'@^_x0005_.fÍ'@_x0002__x0003_¦i,Äg$@ÌN^ÔÚ%@O_x0006_ïñ) '@«f­¬â'@ñç_x001E_Ë)@b_x0017_.¹_x0013_ç @/_x0018_n¿g'@_x0004_Fö+Þ³%@n_x001C_Ñ_x0019_×#@&amp;j_x0011_ª&lt;$@Ä_x0010_,_x0019_Ñ*@»µÓà,@`k{¯(@¡£=Òµ×(@æ_x000E_0ÇÐ_x001D_@¤Ïsqþ»(@¾Er'û" @_x0010_OõîÏ @¸u8_x0001__x0003_g @$}Bê¤#@Èú_x0015_g_x0019_@/ü!Rôt!@[Iýú£'@Ø¹£_x0002_Kä$@vò_x000F_Â`!@4Ë_x0015_ü_x0004_D)@h_x000B_åÖ.'@äK¯|Ù)(@½SÀL	"@Ý/'=*@(Q3Á)@n_x0004_Cà_x0001__x0003_´ÿ%@&gt;9ê'@ùä3+@G×G'¢(@È_x0007_$Á¾&amp;@KÛôØl~!@ÖÍïØ(@`ù_x001C_X£%@j_x001D_j_x001B__x0006_à_x001B_@vKtL&amp;%@_x0010_8vÕ_x0004_-(@&gt;LçZAå'@ÔËpÖ¢_x000D_$@N1ß¿m%@_x0005_Ö"?­$@Ãã¢_x001B_&amp;@	IÿUÉ"@aû«¬¢a!@zW_x0017_ÿ¾|(@½ªà (@2­ ¨_x0002_&amp;@IâøJ²Î'@VÍË3ò$@'2xÜZs_x001E_@ðoJç­Ô$@ÀtQ{_x0016_&lt;"@·|_x0006_Ò(@ÒZ_x0018_µ,_x001D_'@&gt;aç_ý&amp;@í9q¾è&amp;@µÔãf#¶'@9ÐSË­&amp;@_x0002__x0003_mÐá_x0008_[5_x001B_@Å²á¿#@Z²uäÁ&amp;@¿_x0015_vÆ1$@Ã¹S)&amp;@_x0014_z¹}"@3Æ=?%@)çnh0*@²_x0008_ÏQ¤&amp;@®]ã@_x0011_Ü(@Ñ5CÙz_ @ø¶¦`¢í'@õº}_x0004_Ã*@¼àF_x0014_¡(@T¹ @ê#®IR(@"¨«x+_x001D__x001B_@«Ð=]®Ë#@q½	ià_x0012_(@ûùZµ)@&amp; )@_x0018_mÑ'8%@fW¿ÿ±_x001F_@üU_x0001_âl%@ý¬x¡Ç"@D_x0014__x0015_£é$@Çn{ï!@¦H|:È_x000D__x001E_@!ÊÚÑ#@9ß×ÛÞ$@7¿ß¨ÙK(@r·s_x0001__x0004_%%@þ_x001C_à_x0004_ö§%@±W÷_x0003_,@ØÂF_x001C_«'@.6&gt;/ÙÊ%@:¿Ï³«)@ª_x000F_æ~îã+@|Dé[ý+@&amp;ñ~Äª(@Ú_x000E__x0006_jð_x000C_(@¼ Èb"@KG«Þ_x000D_#@^_«a£Ñ!@ú3_x001E__x0007_Ó(@HÛ8w}Ï_x001D_@àÿc_x0006_xï'@ÜÉÀ_x0010_Ã§,@_x0011_Wz¿_x0018_'@B~f®_x001B_@_x0005_¹*Øy~-@Úù{Ep½,@-%¹Ì_x0004_&amp;@fÚ_x0012_+@×N"@Iê_x001D_RE!@NôvJgM*@ZÌåOÀ#@Ê2ÕùD%@ó­Pq{&gt;'@_x0002_ WÍ!_x0018_&amp;@ÅÐyR*@go_x0008_]¡(@_x0001__x0006_ÏIg_x0019_&amp;@_x0005_²&amp;T¿$@¶Jf®[)@Ï	IÃ'o%@¢â»µd_x000F_%@ª#¥¨Ü'@«Ó_x000D_Ã#*@_x0005_[ßÖ&lt;_x0015_ @S´®¾'@ÈxztC(@7µ¾ Ó&amp;@¼sO£Ó(@ü_x000E_m{ã_x0018_@_x0017_NåÂÃ9&amp;@`±_x0008__x001F_¨í!@ä÷"çÉ6&amp;@X_x0004_"T_x0016_t$@±]Á_x0012_}$@v¶jþsA'@_x000E_«_x001C__x000C_3%@b;_x001B_ #@Fç4Üî_x000F_'@_x0018_¦_x000C_ûÖ'@Í`-Á°&amp;@_x0007_Ë:"Ñç#@D_x000F_q|Mu'@ðTý8_x000E_%@mw_x001F_¦ì_x0011_,@xMÒ¦ú_x0002__x001B_@ÒTù(®(@å_x0005__x0017_wF%@_x001D__x0003_³_x0001__x0004_d@'@\¶0'@Eu_x000C_r!@\|À`5¬'@@#N+;é"@P6ß#@¬xýêÿY&amp;@qÜ?ÔW$@Üë°i´)@_x0018_1Câ_x001B_ @_x001C__x0005_·ÏÓ$@_x0011_ª½Êëa(@_x001C_\ôÈgÿ @±sÉ_x0010_o$@½_x001B_äû_x0012__x0002_*@ÜÚ¦úT @_x001C_ÃL&lt;LÆ_x001E_@_x0010_±à	/#@òÐpIAD @@+&lt;¨_x000C_¹'@aL]19%@_x0016_,(.éî @4_x000C__x001C_Å_x001C_&gt;*@ð´fÜ%@Ì;æàWh(@&gt;´l±UÜ(@_x0004_ç5Ç¾(@_x0003_Â?~?á"@_x0019_¯F_x001F_$@êVKÏ¸$@²Ã"Ü­&amp;@H×áÎ_x0006__x001A_&amp;@_x0001__x0002_yÓ_x0017_LÑ$@âd"ã&lt;u'@_x0018_j4HI¼!@Þ\#"a#$@L)_x001B_E_x000D_õ"@YpjÆ£_x001E_@nj_x0015_Æ¼_x0015_&amp;@_x0013_1_x0002_!¢"@ÈêÕ¨ú%@¼=×C&amp;@@Øh&lt;B%@_x0014_°£»ü*@_x0012_&amp;`_x0008_7_x001B_@Ñ«·Â!@âxx_x001E_@#µù_x0013_M!@Xt]hv)@°_x0014_\_x000B_²&amp;@söªð_x0019_´%@_x0014_²W&gt;\_x001C_(@_x0012_À_x0002_úM @ø_x0016_BQu!@_x001A_Kâö8_x001C_$@KJt¹¼&amp;@&gt;@/tq_x0006_)@+ýÑ¾x(@	¡_x0011_e"@_x0004_½×,~_x001E_&amp;@ëjOKxí,@|ÎY£_x001B_X)@jýúj×"@õ)_x0002__x0003_Ø!@bj¢Ë/0_x001E_@_x0006__x000C_Ã¥÷ø'@_x0018_ýgizæ$@f4_x000D__x0008_3&amp;@²ç3%@@û_x001C__x0019__x001E_Â$@_x0010_;¯Ö)@_x0019_Sººâî%@öh_x0007_Ê¥*@â_x0002_P 6_x0008_,@\Ãîto&amp;@wdS^Ð,@'Ké&gt;I"@_x0004_p)}V#@QÍÊðò$@HÞÄº_x0002_L*@i1_x0008_Í)@Eñ#r7Ú$@DJHíÿ¬"@= £6m#@%_x0004_ë³`'@Ò_x000D__x0010_PÀ±%@)p¦kñ%@£Lÿß%@JS7¥ês"@CzÂÅÁ(@_x0016_Ýð¹*@_x0014__x0003_Ï¨_x001C_'@ÈËÑnj5 @½Ï#½_x0012_*@ _x0001_Á|¡Ñ#@_x0002__x0003_a­D_x0019_H×'@Tý@ä_x0002_û'@xñ0ÀÈ$@d_x0017_¿_x0011_'@ÂÚT¤wÓ%@\Êõvf_x001E_@TîíJ @*;&lt;&lt;8_x000F_!@j_x0008_.}¥_x0003_(@Ðu¶(_x0015_%@þzjÎàC)@Ú¿ò_x0005_D}!@S_x0017_ñ_x0003_h¹#@_x001F_U §ÿU&amp;@²dW¬c"@A6ÜåM¿)@_x0014__x001E__x001A_æ(@"ç_x0006_ñí$@_x0005_À_x0005_Â&gt; @eÓ_x000C_®"@t_x0016_eÅê'@Èë;9%î(@÷_x000E__x001D_ '@_x0010__x001F__x0008_À£S%@)*áþc!@'_x0001_2Ù³1#@h6Þ_x0014_I$@D=Í{o#@)@âëT_x001D_@Æ°ÖÝçµ$@rIµ¼%«)@wÀÌ¤_x0001__x0003_úÊ*@\·Z®Û#@\dÏ6¸&lt;&amp;@J`é%%$@"J±áËa$@áÚäÒ"@N¶Í_x0007_R*@rOÍæn!*@0÷ª_x001E_@ t9Nz¬!@Æ½è»ï=#@F÷1Rá²"@ú6rx°%@_x001B_d¨RÜä!@Áì_x0019_Àjû @îÁ_x0013__x001F_Ìñ#@²£cä|³!@|ß6xAG_x001F_@Ì_x0019_q«_x000E__x001C_@àÊ¿å+,@4}0M¢ú&amp;@ÅW3$@¾ö¶'p1,@_x0007_êfb$@¨_x0010_^ÿÏ%@Ð)_x0013_ÅÙ @·i«Ýà,@fô]´§P(@æã{¢_x0002_(@mÓ_x0002_¼_x0005_z#@æ{0&amp;_x0016_)@¢¡µËC$@_x0002__x0004_ª&lt;_x0005__x0003_%@ó_x0014_&amp;@»U_x000E_º-¢&amp;@hhìf_x0014_h%@ ß_x0001_ÌB%@_x0017_G+VÞ_x0006_'@_x0013_·.%ýÐ_x001B_@bÑg½)_x000B__x001D_@hªùÛÏ(@_x0014_ÂgEs(@_x0005_æ­Ë @ÜXAF_x0005_!@Ü[_x0005_w&amp;@_x0001_HËÒ_x001A_ $@P-S_x0005_Ó&amp;@g_x001B_éë%@¦¢Æ"@W~UªÁ#!@êGbÖÉJ)@JÇ×X_x0013_#@Öíb_x0005_!_x001F_)@µdÖÝ!@_x001F_7÷ëà'@"NØfÆe%@þ±¢_x001E_é)@}¾²ó~&amp;@ªï¯È_x0004_%@_x0014__x001D_Iª!@`{*;Ú_x0004_'@r$_x0015__x000B_î$@½_x001F_©6µ_x0018_(@^_x0018_n&lt;_x0002__x0003_;_x0008_-@Ôè,(#@®æ\u/m#@ò_x0013_ÐND\&amp;@_x0006_ñ×ñ_x000C_*@Ãû9Ú&gt;6%@Á_x0007_í%@ðà=_x0013_í%@_x000D_¡ºYU#@J¡_x0008_B!@Êó¿Ì½(@È¬"ÝÀ¸_x0019_@|__x0007_E_x001E_@{üÏ_x0002_?÷"@NÐµ=üw*@¸£C&amp;Àá&amp;@+íO3³'@5ømt&amp;$@Ø&lt;_x001F_e« @|y0ÂÁ_x0008_ @&gt;ö-_x0001_±#@6@¨ÎÞ0'@lUÿ$@.Qª _x0012_ @W&amp;Ç£Å.&amp;@E@?é®+_x001D_@òcAõ_x000D_!@_x0018_ùup~%@|àCmôo#@ÐaÕ¾æ^,@RuÔ°_x0007_#@L¬÷_x001B_$ã%@_x0001__x0004_×üìÂT$@ÿWº_x0012_³_x001B_@0ÜØ._x000F_'@&gt;	_x001B_+æ"@6~¬Ï_x001F_@+¸Î&amp;@!í\ª^(!@¿g+4ß_x0012_"@êÎ}x4Q"@_x001E__x0013_!qVþ!@¶b_x000F__x0003_¤ê(@ôBëÍX_x0012_%@¸ð ü"@_x0001_w_x0019_&amp;ÿÄ)@!ä¢~ø$@_x0002_¨¿bG'@B]4¾«¤!@)¸_x0006_7o_x001E_@Ì.Ë_x0003__x000F_j(@.?ì»ì.%@_x0016_%*_x0011_æ(@_x001F_ìMA%@gtÙªÇI'@Í®¨_x001F_ @Ð¡Ñ)+'@d_x0011__x001D_¶Îá%@6_x000C_d_x001E_N`&amp;@_x001B_Ê_x0007_J_x0001_$@ö_x000D_y&lt;Ë-$@_x0012_\_x0015_Qä/_x001F_@ì$ïåñê!@º)c_x0001__x0003_Y_x000D_)@·tÈõ(@_x0007_ÝºAÂ'@_x0005_dN&lt;_x0002_ @ñè[_x001E_Oÿ%@t-þÕ p)@¸é©_x0010_kÛ%@­~`;z%@â_x0012_D×]S_x001E_@NY{Ä_x0010_n,@_x0017_¸BGµ(@Wi_x001A_ßÜ '@.Ì£²O$@Ñ¤£$_x001B__x0010_)@iûîºæ_x0012_,@n±%_x001C_ÐJ!@_x0007_UôÛ,î'@øócíÛ'@_x0004_éª_x0016_N%@(=ÖJJ_x000C_$@YÛÔ0_ @êH_x000D_½_x001F_@øWWî_x0008__#@Y+Þ²_x000C_W @à·=èk$@§ù_x000B_ûûM"@Ö¨ð­¸Ï$@eiK_x0003_"@£èËm6×"@_x0012_)ºä$@¬üXÔ$@È$Þt_x001C_@_x0002__x0003_Cà¤ùñ"@_x000E_¾Ò_x0002_'@r+_x001F_lg*@?¸­_x0011_B(@R_x0018__x001C_Ø"t,@üÉ0r³'@½ÀìÊ(@/G*ºc$@|õ	jùp&amp;@ý$ü·þ%@ -Üi_x0005_î&amp;@VÛ_ü(@Þ_x001A_á_x001F_!@¼©¨Ä9#@Q´»F{â#@6S¢n_x0005__x001A_@XA{F_x0005_$@H_x0013__x001B_ç_x0004_&lt; @_x0013__x000F__x0004_	à_x001F_@_x0016_.îz¤ð+@í_x000F_Ðà¼ @_x000E_øàåbù(@«H_x0013_v°$@_x0016__x0011_br£M(@GxüKÐt @s±_x001E_PQ°'@_x001D_«i"@	z_x000E_55_x0001_)@¢_x001E_ÜÐ%@pfÌâ+@_x001E_þáM_x0002_($@n-3H_x0004__x0008_gÏ'@©2Ëü_x0006_(@Ý[&lt;0G6$@P÷i_x001F_àõ$@T¬W_x000B_H%@_x0003_ìL©Xz_x001D_@Y?ó_x0007_%@¹è¶Ð_x001E_"@å|VÓv«+@_x000C_ÞúÏß(@{oÌ @_x000F_©E@+ó'@°â_x0001_~Â¼*@muÐÏ @Ü7zµ_x000E_Ò)@)_x0013_Äyb'@îYé£Lª(@ú÷4¤á @NT_x0007_Øo"@Ü¨WÂ_x0003_(@Ú_x0002__x0008_k&amp;Z#@djïxu_x001F_@Íx_x001B_µÎ"@:ª_x0012_²®¥&amp;@¼Í_ÄªS_x001C_@Ì_x0014_õÌ_x0003_&amp;@Rz#q*@b3Ñ_x0001__x001E_*@_x0005_ILóÛ_x001F_@Î!Þ_x000D_&gt;Ý @¨_x0003_ÛÅ'@0ºô5b)@_x0002__x0003__x0005__x000F_#çÜ$@r1¾"õÖ_x001D_@_x0006_¦æèu®#@*)E|	N&amp;@.ï_x0006_!Òc*@rH[*@ëYæÑ @_x0010_ê_x0008_*_x000E_&amp;@ì_x001E__x001E_ÅÂ%@¦"Â$_x0004__%@Rè¿À_x0011_`%@ÀÎCa_x001E_@A×¹zP³_x001E_@¢ªÒìY'@º_x0015_@¦_x0017_%@^fØÿ§ @ØYªë_x0017_¨"@öfÖ5%_x0001_'@ÏTò(gö#@á_x001D_H_x001D_a¨(@àUL­Ú_x0017__x001D_@BòöB7&amp;@õ*Iëï#@ÉãHg¨­*@Ö	_x001A_Ï_x001F_(@R#ÖÒÞ^!@	 ±+)@r¢O_x0014_W§&amp;@bËö_x0010_U6)@$KHf×	#@ôzÜh]w!@Ï¯~Î_x0002__x0004_T¼+@ÿP1_x000B_ÂÅ!@¥ÂêÛp_x000C_&amp;@ïc§Y(@ÐPW,_x0019_'@r8_x0019_¹È&amp;@6_x001D_YñÃ&amp;@_x000B_±Æ-_x0015_(@B.7&lt;_*$@¨+iöC&amp;@5Ñ_x000E_@(@lZsÐpó(@_x001E_â-õÆ%@7&amp;}ÐJ%@J·_x0006__x0010_Ç?$@§òUK©_x0017_&amp;@²±_U_x0016_Å"@QÛ_x0016_êñ¢_x001A_@r'$¤_x000B_-%@uµ\Mr}+@ÇTÓUÚ&amp;@&lt;/QÈ)&amp;@"®ÔÙ	®%@X_x0013_`++w_x001B_@¸ÖË/\½"@H10&amp;Ý´+@&amp;_x0003_Ôvú1&amp;@Üxg_x001D_G"@_x0018_Ãü5 Ê%@?a~+E_x0001_"@ë_x0016_)_x001C_{$@_x001C__x000F_§(Þ#@_x0001__x0002_/½]=,é#@B³ä:ÊL%@nÇf=ÿÌ_x001E_@_x0016_G¥c7v)@ó bP¸!@¹_x0011_+)_x0016_$@¾Þ=­ÂÌ)@~60+Z_x0019_"@öP±-ã_x0012_#@î×_x0005_ñ_x001E_@âó±±$ó&amp;@þ3_x0001_Y_x0002_G)@îNÊÆÕ%-@Æ4_x0007__x0017_®Á @­G;¹\_x001B_@_x000D_c4ûÛ«%@_x001A_á.Ø_x000F_3)@_x001C_¢E¢Dª$@Dy]'')@oö×üþ&amp;@_x0015_":Ð_x001C_"@ã_x0018_½["@jµ_x0010_G=+@º/aï=_x001A_@g_x0006_ÞÙæ&amp;@_x0007_6^}b$%@_x0010_,LB)@¦ôCw*@°éùã_x0008_q!@_x0013__x0010_:~¾¤#@±&gt;æ¶`b+@«æ|ë_x0001__x0003_vJ&amp;@[ë÷º6#@d Ø_[(@6¶êã»_x001A_@|µ¬ÎK%@x_x001D_ËúÒ#@®mà_x0005_¥$@÷W{_x0016_¸)@¼s_x0008_¡8"@Â_x0002__x000E_Æ &amp;@l=Pd_x001C_&amp;@ò_x0007_®*_x001C__x001B_@_x0012__x000D_l%z %@ù(¿Ó%&amp;@L¼E¢¯)@4g_x000C_¾ä'@ipø%@ýO_x0001_Y_x0012_ô(@\£"@#@Ü_x000D_çv_x001C_@ÜùkØß=&amp;@ð_x001E_±Â0_x0012_(@Q¾]¸A"@W_x0008_ÈÞî£$@Ù¡ø[%@¦×0tº-'@Q¦ÿ$E!@¬_x0010_À§'@Æ®Jï5*@_x000E__x0012_­ß0*@ _x000F_£_x0014_Ù$@¬_x000C_?Ì_x0001_¥_x001D_@_x0003__x0006_pv_x0008_[_x0004_1"@&amp;+iÎP$@ë°Cµ_x0017_'@ÒÂ_x0018_Eüç'@F±üâô @*½çj]_x0005_'@ÞIâÛàë*@~ÍN÷Ë!@rzBÀs$@°ôøL\T_x001F_@Ú¯yQjE$@ðL_x000E_á_x0007_¢)@Dé^%cb&amp;@¬_x0007_RXW_x0019_@O_x000F__x001B_Ó$f_x001F_@¦_x0006_·Ëz&amp;@ûðôêCg&amp;@&amp;¡	±¸&amp;@T\÷y ¡#@¦îê?Ý&amp;@_x000C_Ôýs­x&amp;@@kÀÈÇ_x0007_%@¡ñÏ¸,!@_x001E__x0013_ñ³õÇ(@­ýÔ_x0001_O_x001C_@µ¿±_x0002_3+@`è_x001E_#F&amp;@ê)¿à&gt;â_x001C_@v_x001D_0_x0010_Bô&amp;@_x0006_UH_x0015_H÷!@Uñ[¥Å$@àj_x0003_W_x0002__x0005_!Y @kû¯Ð(@KÓb~_x0013_È$@ÖØË&amp;@Ô_x0006_ÒJ_x000F_+%@	ÿ_x0002_}}&amp;@Òj_x001F_;U"@M®:¸))@¬äóB¶)@T_x000B_S_x0016_x+@ü_x0016_Vfù!@é`_x0001_i&amp;@ò£§ÂQ+@ýâß:_x001C_%@£_x0003_-Ä­Ö_x001C_@,qÐ!a"@_x0015_ÎÑ_x0015_%@_x001E_°T¼s&amp;@iü3­K¢_x001F_@U(Ô50S'@Ñ_x001F_ñx%@`"úR%`#@VÃQã0}*@zÜu§úN'@aÉÑ.NÛ&amp;@¡4koC¨#@ë3³_x001F_(*@_x000F_Q_x0007_y @Úø_x0003_ë)@t_x0004_íE_x000F_$@z_x0004_aý.J(@-q_x0013_Èg*@_x0007__x000B_J_x0018__x0008__x0003__x0015_!@©ª(_x0004_"@.u ^ß)@_x001C_9[_á"@P_x001E_Ë_x0014_øg"@g_x0019_oÇw9,@Ù%-ÑÔ(@À¥øå&amp;@ÈÌ_x0003_ä{I#@t¥õÑ_x0011_ü_x001E_@Æ³­¨¦U%@@»_x001E_F:_x001C_@-®mGõS)@µö_x0001__x001B__x0015_"@¿?_x001D__x0005_Ç&amp;@¥h¹Õß+@S©ú_x001F_Ëj"@H_x0015_¨ÛS#@£|_x0016_Á_x0015__x0013_)@_x0016_T_x0007__x0015_~ÿ+@_x0016_Ò±à&amp;@Öµ8ÊØ'@_x0018__x0006_´)ç)@Î	±DÚ'@0Ä[½þ+"@öÃ)_x000E__x000D__x001F_@'7áq_x0010_Ò'@_x0015_,xûþ_x0017_#@3Âû&gt;~$@_x001E__x0002__x0008_wØO,@Jd/I _x0006_#@nÞr_x0005__x0006_s&gt;$@_x0015_FàK"(@¦BåqÎD*@µ]_x0001_ +@ ­î&gt;·"@'67#@:|®o_x000F_@*@åõÍ'])@¨ E¹~)@§Wm¹ÓR&amp;@.t,¸_x0017_3!@_x001A__x0003__x0002_Á_x001A_)@ûU_x001A__x0016_¤%@¾yÕ¿r_x001D_@T¹_x000E_©o'@ÁëÀ_x0006_Rn(@ È_x0018_P @³Ìåê|m"@_x0004__x001D_Éõ~#@ÂÖ) _x001B__x001C_+@D`©yÞ_x000F_$@ØÉ_x0011_L'@ F3Ù&amp;@®à­2º5"@T_x0017_Ë®_x0014_F_x001D_@×'ñ§Ó'@_x0004_þ_x0003_×*_x0019__x001C_@Ð.ËÊ©Ã#@¨ÀÁè_x000E_%@j9ì.0(@`Ü_x001F_)_x001E_F'@¶ôsª·_x0002_+@_x0004__x0005__x0008_d_·4#@*_x0015_7ðÎ·&amp;@_x0014_0p_x001A_ú#@Bðp_x0003_,@o8ðz{#@¡ÛÌïâÜ!@fÑ¿di¡&amp;@ÈUp_x0011_(+@(t¦=_x0011__x001C_@%µÒf["@f²bI)@M­áÒÔ&amp;@_x0011_#V¯Ö3"@¸ÀtdZ%@*A_x0014_(@ãrã_x0011_µò!@Õ_x001E_|?%@¶&amp;KñjN)@_x0001_­U¬'@}_x0012_²;x_x0013_"@Ó3D¨v÷*@'(:â_x0007_$@Xµ7c1¦)@+­ç·À_x001D_@\lLý¥_x001F_@¾Ç@Wí&gt;%@»¹¢TÀÿ_x001E_@$¿Ì6ô%@Dß$U)@6Ün_x001C_¯Å%@_x0008_ö_x0002_'Jo"@r¬l_x0001__x0002_&gt;_x0010_&amp;@ç_x0019_È·_x0004_ë+@'÷_x001F_gÀÕ%@VåÌqt#@ XöÈôá$@6·§E×n @_x001D_fH¶'@ÓßXì_x001D_¼%@dì¯»8l)@ös_x0005__x001A_×B'@ 0Ì¤_x000B__x000F_#@*wÖ&amp;@¯_x000B_q	/+@ð_x0006_héÃ_x0007_&amp;@ÃÔEì°z(@Ýtcbþ/$@_x000C_ÜgÁ_x001F_È+@øânùÙ_x0018_@Á_x0008_ÃW³?%@2_x0005_ÐUÌ¿&amp;@æVõ_x001F_)_x001C_#@_x0013_µªE¼^)@WURH"@«xYtc%@¾×ÀMÊZ'@â)/ÌÙ®!@¼(°(\!@ÀËbî_Ù(@ê_x0019_©f%Ï!@Iö{G_x0016_'@IGI_x000D_Ê'@wè_¤±8!@_x0007__x000B__x0018__x000D_d'%@^_x001B_ÖCb_x0002_%@ªGV~_x001B_?_x001F_@ÊÎ_x0007_Ú³$@v°ïÌ:(@èÕtüXð_x001D_@»_x0016__x0003_ýòÍ$@®_x000E_8»Öó*@ñðw|µ»$@Þ_x0019_Cg_x0006_¦"@_x0004_im	"@^_x0019_®ÕP0%@²GÒ¯y'@I_x000E_þ_x001F_È°&amp;@±dâ_x0002_ýS*@ó£Î&amp;@JG-_x001D_oK%@êSx%@_x0001_¨s_x0004_Û;(@Þ_x0013_%5_x0005__x0008_*@½èáÓÞ%@c}d @QàÿÇà*@ ;]»øö_x001C_@^!1³+@3-zv|'@XQ·SR%@5éã&lt;×&amp;@9Á@=Ê,@_x0008_»¨U&amp;@_x0017_AÛâ(@Âºy­_x0003__x0006__x000E_Â*@OG¶é¼*@õô[¢]"@Û±ÂÿÕÙ*@Òöbnwº%@nëÎÙ:$@lÀ_x0006_²")@ÓÕºÍ,@Í_x0006_É£5_x0002_$@ÝQ/,î_x0005_(@[«¹Ä3(@	ú²îÍ+@_x0013_6ÞÊÿ"@·Ü]DG×%@*ÕÁ_x0015_m!%@_x000B_ëL´ÅX$@ì] ³&amp;@þ4ø_x0013__x001C_Ø_x001E_@;à§¹©_x001B_@&amp;Ug_x0001__x0003_Ü'@k¢!_x001B_&lt;_x000C_"@_x000C_oÜ_x0018_*(@v_x0006_ã;'@Í]_x0013_ò _x000D_'@jãÉÝý&amp;@_x001D_ýY÷®_x0019_(@_x0003_»VRpÁ$@{1­&amp;#@³Ò¼1Õï!@ß"}Ð_x0004_N!@Ïh_x0008_º"@Ç B½ë7)@_x0002__x0003_*_x0001_+ßÑ"@Ä_x0016_8 ~_x001F_@Áñ)$ë&amp;@°dó}ÔÙ+@õwßzÍM+@±a Û_x001D_&gt;!@³²«÷^*@kðNø&amp;@(2_x0003_\i&lt;)@Àµj_x001E_ !@ÓS@|ý9#@_x001F__x001E_~r_x001E_B&amp;@_x0016_ k#@uÝ=¯_x0007_f#@Ê§_x0013__x0013_s%@ÊÏ´#ÚE#@¼xÎH7-@96_x0005_Ï_x0019_Á%@×]Qgë$@#¸PÎ,&amp;@_x0001_Ö£÷%@ävÌyIã'@8H¡O	&amp;@¡_x0018__x0006_Ùä_x0002__x001E_@&gt;ò=¿w_x0001_&amp;@_x0003__x0019_RÉx_x000C_(@±^ëß÷%@_¦AF_x0013_h+@à(%V7'@iªê{_x001D_ø&amp;@m_Ù,)¯$@_x001A_ñ_x001B_&gt;_x0001__x0002__x0018_q'@_x001A_c~_x001B_Áý'@_x0008_Ü_x0012_õéL#@_x0016_ö=&lt;_x0017_Ò!@äLà°J±,@PèE=ö)@&lt;?R_x000D_*@Ý_x000C_§_x001B_B8(@_x0015__x001F__æk.(@_x001E_ÈÎ¡&lt;8$@©DÀS(@¨êþú_x001D_@ô×Öß$@°Z_x000B_&lt;&gt;"@¶}Ýh³(@ÛfwýÑ¡,@4Dï_x001A_*k$@¶z,,_x0017_*@_x001E_KP/#@û_x0008_ËÁ»'@|iÆ_x0017__x001F_@Î&amp;´_x001A_·]'@´_x0001_©0_x0001_&amp;@2Ì;ÿ_x001F_$@=äVªWV(@øÌõ¢æ_x0018_@z ÿü$@1h_x0016_~z'@÷øÅ5¹(@'_x000D_­_x0003_'@Ah^±Ê#@¿_x000B_Í_x000C_ @_x0002__x0004__x0004_­¦Gv'@rn_x0011_Ùé1 @î$N¼_x0011_(@¢=Å÷:'@Ñ_x000D_ãÆd(@ðÃ|2_x0012_#@Ô_x0004_Æ° @Â_x000E_{[ @E¹f4_x0007_e#@sìÙ=((@k¿zºU'@¬#U_x0007_H_x001E__x001F_@_x0006_Ã²_x000F_æ!@©H_x0003_!@fP_x000D__x001D_Sk_x001D_@"9¢M°ñ)@ó¸¨Ãï_x001F_@9FÊMÉ!@_x0014_¡!$;&amp;'@cügi%#@ø^_x001B_Û`¾$@Ýï\k!@j=@Âz"@ _x000B_Û¡(@,âØ&amp;¬(@¬	Æ½¥+@ÇËÚÖ*@ë¼Ú»v%@§É-Q_x0005_v#@_x0008__x0008_ ¾%@éÈ0|`$@_x0001_aX~_x0001__x0002_rí"@_x0002_ÅsÏÃ-@8\#äúX%@_x0002_ù_x0017_|(&amp;@þl{c¶_x001F_@öü Ç¶#@Ìûº³¸x$@ÊmaÛÿ @%$ÚÝ-Ö!@_x000E_Ýû¾¦Ü$@Ô%|¾[^(@"9°Mp%@FqûVýX"@_x0012_DÎSzÜ"@_x001E_ÑOæ#@Ü&lt;þÈ_x001C_@þ_x0006_á$@|ø}üz)@é1¤à«"@ð!yòäj @´¢£_x001C_|j&amp;@K_x0004_'f'@ø,_x000C_ÕIX+@ê_x000C_nÿkÿ#@_x001A_i_x0004_æ_x0010_+@7ª¿Ë$@ÿÊ_x000D_ì_x0019_@J_x0015_Íÿ¨%@°ûá;¯_x001B_@Ãö&gt;x;&amp;@å°:!5&amp;@Ðf¢Æ³#@_x0001__x0002_x_x0018_÷@è¡'@_x0012_?_x0007_~'@5áÖO½!@_x0006_¥_x000B_Þ¡ë#@ÜbP_x001E_:Í%@õøCR!#@DGbS G#@°j0W_x0001_¸%@zyS\__x001E_#@#_pjU¨*@h9Éö_x000D_+@í,ÅìÉ)@¶¤_x000F_ùk%@ _x0006_2R:%@_x0010__x0004_²ó_x0014_'@Hë=æ:+@¶ {,@*3ÚÓê @ô×Ñ|G&amp;@_x000D_¶ÙîáW!@_x001C_ê_x0018_$@QÛ^ëõ_x001B_@I|{ÙI+@É-'Æ#@þFÅÙs¸&amp;@jDé¿/m$@)-s_x000E_:§!@c/ÞÞ]&amp;@@«CÂ!@b§{Ô?ù_x001F_@&gt;}F_x001B_ÙÍ(@_x0011_¯q_x0003__x0006_uf$@×78')"@ÍJ_x0007_£%@í´GÚäò#@|¼ae_x001F_@v_x001C_Æ¥Ëi'@ÎÐµ'û+@Âb¼Ë¶ @Ó²)Prs-@3ÞÍç¼Ð*@§Ä§êµ©#@_x000C_òr+@xS§¿ÔÍ#@¦x_x0004_\Ø#@a¸ÞZ(@Þ(_x001C_f!@*b¸)n%@_x0002_;_ÜØ)@`Ëdj~ @¬Ú!+@FDí_x0018_6'@_x0003__x0006_ÙJªb'@LE?{ù"@&gt;!× o$@_x0005__x0006_£TÍ(@\¬T±û'@¢H÷k'@°Y²tíÖ_x001A_@³¾iB	j)@ªNçëÈ¨$@ªp_x0001_y_x001A_@È_x0014_VÊw"@_x0002__x0003_Bèê_x001E_M-@Þ¿=ÉF(@¬ÅLÛ&amp;%'@fa7_x001B_À'@7¾2Ò&amp;Â%@S01E÷_x001A_%@&amp;ò¤\ÙÉ"@º%_x001B_Fs#"@Yá$ÁçP#@&gt;%Ï%'@yß¶Z_x0011_%@ÙQ`E*@VÒ±òÐ&amp;@lGÑ}6ç%@l³Ô­}_x0004_)@ ÑG_x0016_r_x0017_!@_x0001_Ú°s¯_x001C_@_x000B_§_x0007__x0012__x001D_@÷ïìÇc+_x001E_@´«$H_x0013__x0017__x001E_@_x0003_}Óy_x0002_*@l7»´&amp;@_x001E__x0011_mQ-*@^_x0004_|ÔuL'@_x0016_Þ_x000C_.$@4§µ¯Ái%@_x0003_÷e&lt;G,@rw_x0004_4À#@v^ÏÇ_x001D_+@_x000E_¬$¹"&amp;@´_x000D_2ºc_x001A_@ð_x000C_Y)_x0001__x0002_«l&amp;@9_x001B_Wõ'@û_x0001_ä áá)@0×£Ó_x0017_ @_x0004_Úú)@§KºÚº´*@_x000E_¢¡6_x0018_$@ÌlÙÐZÄ @¬±¤Õ_x0006_U!@^öèï&amp;@°`,7º¢(@¾&lt;_x0019_P%@_x0019_øî{dr(@ÿûÃ×)@fôÖ)d¤'@_x001E_ÈD]_x001B__x0003_#@¶UÚÈ0!@ÒmÂQ_x0014_ª&amp;@¼&amp;FüÚ_x0006_+@¸_x0013_^é%@ü_x001A_yõ:*#@aÚ?µ_%@µN1ELÊ-@mF3õ)@c*_x0014_¿_x000E__x0014_$@®²}p_x001C_È'@ùÝü2v$@ÿ%Ü÷_x001B_,@^ò té*@­:7¡¥ @_x001D_(âû#@d_x0013__x001A__x000E_p*@_x0004__x0005_n9õÐ_x000C_Â"@t'×_x0013_Ç_x001D_@óüÈ_x001A_n¦%@_x001E_¿ö+w_x0011_&amp;@x}Á_x001F_T!@_x001E__x001D_W^¢[$@Êd Ïç @Zi9º)@_x000E_³X^K$@ZV_x0003_ ¢õ$@cïAàµN&amp;@Z (âCd&amp;@üÄe=Ú#@Ö_x001A_- @º£À&amp;@¬"]$ @ÞeÓ_x0018_*@ì´sÉ#@ý²éE&amp;@µ_x0018_¼#@ [aÊÿ$@ê!ÞOÈm)@FW¿×_x0001_¯ @É_x000B_Ã¬ùB#@ªñ ^è&amp;@H_x0016_Vµ$&amp;+@Ø_x001C__x0012_ÙJ)@Â7«íj)@ÑÇ4Ç&amp;@_x001C__x000C_ý«_x0002_&amp;@$Å Fÿ'@CxÿD_x0001__x0002_õ²(@"¹Ð%Â_x0001_"@1yßé] _x001D_@:-ÿ @ô4ÿÏ_x001F_@ã_x0013_¤&lt;%@Üf_x0007_­(@_x0003_gü¿_x001D_@¸vÈ9)@_x001E_jç±_x0008_-)@_x0014_ì_x000D_Ù_x0018_-%@^h¨ºm$@aÌ4x_x0005__x001C_@"2&amp;D_x000B_µ#@*_x0011_äêÐÃ#@Ô_x0012_¢@(@_x001C_T_x000D_ý.¯%@MÍT_x0018_üv)@_x0019_XqêÔú_x001B_@ì_x000D_r¸!@WÊ}ç_x0006_ß#@==%O¿ @©Hùb±&amp;@_x0017_ÈÝQ_x0015_*@¸_x001F_J+R%@"}5ÊÍ_x0002_'@ÿ_x0014__x000D_X_x000F_(@_x0018__x000C_48$@_x001B_!^çí)@{_x0003_¤%@È5_x0013__x0001__'@ºæÊ#_x0010_(@_x0002__x0005__x0004_hÆ¾%@µG&gt;¹x$#@v S_x0004_µ @Ä¬Óq	H(@î=2¾Ü(@Z24,$_x0005_*@*iÄÉøÎ(@dÜ\ wî$@&gt;¨_x001F_ê+@îp;¢C&amp;%@3Xõ_x000E_W"@ÄÈÇæy"@Nñ¯×­_x001C_@÷Ý_x000E_¾¥&lt;&amp;@Í"_x0015_èá_x0019_#@©_x0001_YW¦#@B7l^Ô³)@zB°_x0011_!@§n±J~&amp;@b¼Ü	K_x001F_@_x0012_nu%â$@[Ë¡]%@_x0008_[[»«*@ %õ¿_x0015__x0004_(@xVò¥%@FÚmë­ä$@ò%_x0003_Ê_x0010_©(@ýõX%æ_x0003_&amp;@_x0002_µç:C*@ô_x001A__x0008_ÖÐ¹)@àX$CÂû%@û#µ_x0001__x0002_Çå_x001E_@~4_x001C_æ%@¬G_x0013_g_x000E_-$@_x001C_HéV$@Ê'_x000D_µ© @ÎäÒ¨Î+@_x000B__x0019_±å^í$@_x0019_½Æ«í_x001F_$@NfI&amp;@ë_x001A_Á½A +@Â_x0015_Ì®Ø!@_x0004_¦È_x001E_ñ¯'@Ê¸g_x001A_é)@Qå_x0002_	_x0011_#@4A)gu @ê3ÿÄÁ'@éL¬åuÈ#@ÎÒ§Õ'@wÆi@_x0015_3%@J¨BëÑ$@_x001A__x000C_Ê_x0011_Lw+@/ê ãC_x001B_&amp;@bk Ò_x0017_])@@Zû£Öò'@À_x000C__x0001_¹jd%@	PZ«$@#3_x0010_+_x001E__x001B_@_x0004_Ä_x001A_ÀF$@Âî¿1Úg#@¿aû÷×_x001B_@ÀEÑýy'@Ú´+	Ø_x001C_@_x0001__x0003_$±Íif'@_x0001_ä8º_x0013_X&amp;@ñ_x0006_´¹b+@£Ø@üÊÅ(@z~S~G2#@Îy"f_x0001_J"@ö_x001A_«º1°#@í©¶è£+@?(W	,@Æ{wÏo+@Êz_º¹$@)Bn?Ò-%@æyq6×*@G_x0008_çÖ_x0016__x000D_'@ÓÜs.ýd&amp;@â_x0019_X+)#@Ü¾¬é+Ú*@_x0016_Æ³ÛD8"@_x0002_¼_x000C_F[(@Õ_x0006_l;`(@®Að'"@_x0006_2_x0008_9%@¦;HÐ(_"@Qh¹-_x000D_ó_x001E_@î lâP&amp;@_x0016_¯Å#ù&amp;@¶­_x0001_×­_x000F_+@ª¬¡_x0001_Òþ*@dÛÔ_x0011__x001A_ä"@_x0007_s!Î{&amp;@_x001F_® _x001B_+@È^Ä­_x0002__x0005_$~$@7oÿÄ½&amp;"@Ó.º?_x0006_«"@ö¶*ø¶*@tNµiÑ" @¢=Sn-_x000C_#@B®Ùà_x000C_B_x001D_@hM¤ÓÝÓ_x001A_@`_x000D__x001C_."@-¾êÆ±,@Æ»vÝ¾Ö#@ðý_x0004_s_x000B_%@_x001C_OÜÎN&amp;@Ú	Bõ3_x0017_&amp;@Ê_x0008_ÜK#@þ]S:_x000C_ö%@éK_x0001__x0019_nÊ!@__x0003_ÿM&amp;@9¾o3=(@ø )ÇÄ_x001F_@òùTI&gt;¡&amp;@_x0017_oñÿ#@¬ù_x0017_5Õ#@èèþ)&amp;@@Òg7Ì'@hk?:Ú**@usmmóÖ+@bìo)''@¾/_x000E_j_x0005_(@EÉHwa*@Ì¥¡¬½_x001F_@._x001D_XE3_x0011_&amp;@_x0005__x0007_)7{Ð$@ÈG_x0001_fØ&amp;@_x0007_=X3	Ä"@Æ_x0019_Dè_x000F_%@:º_x0008_ü*'@Ò×ùBÂ"@ú_x001A_gRÏI%@NÂöI(@ª^Ys:´!@¨[­EI$@Ì_x0006__x0002__x000C_VÜ&amp;@p:b_x0003_{ò"@?¢_x0019_°3_x0017_#@_x0017_~0q¿'@ÿUb_x001A_¶&amp;@á_x0004_×_x001E_k"@;=ìëÐ§)@9_x0012_ûøÃ%@Ïþx«e#@.&lt;_x001E_\wa @´Ú%¢½ @yD{wh_x0011__x001D_@-QC½*@8úSkØ_x001F_@EöjP_x000C_&amp;@k/VkÏk_x001F_@n,¨_x0003_$@v¤_x0018__x0003_)@_x000E_HÜAýf$@Üú5ï,@_x0016_P¼éµv%@¤MJ%_x0002__x0003__x0003_"@$IYÑ¥$@hóÛÕÔ!@Èsh_x0018_Í%@ÏúF_x001C_a"@J+/~2+@â­a_x0005__x0004_Ó#@_x0016_Í_x0001_Qrn"@¬zø7{*@ù_x0006__x001C_xNu#@_x0008_-f_x0017_&lt;D&amp;@^ÕÄmSY*@ô_x001A_~é%@[Dp¼?_x0016_!@RCJ_x0003__x0006__x0005_+@ìp¢so"@´!_x001B_Jþ!@8ÔÍ2o @²æ_x0003_Ô&amp;@_x0017_²L¯Z)@vù3_x0019_Iª!@ICUþ^ß'@üK%q¼X_x001E_@_x000D_È}_x0011_V"@Wh^äiH%@½×	bÌ(@èüÇ	õ$@@'mnÊñ_x001D_@_x001A_CZ_x0012_"@`&lt;H½_x0019_£!@­_x000B_;Kcè$@YÖ)h1)@_x0003__x0004_ÂÛEw³#@èô	_x0019_TÉ&amp;@ôPùß$@_x000D_m.÷4_x000E_%@_x0019_¡ì­qØ'@_x001E__x0016_Ç_x001C_F%@Ëóìô¸À%@¤&lt;ùQ}¤*@.¬ê·oÓ)@p²SeÑs'@_x0011_jGÄ_x0001_,@¢·&lt;ëÕ"@¡_x0010_û_x000D_d_x0017_'@×ç_x0007_/I'@ôûqÎê!@»}R&gt;/h!@x%~HÔZ$@Mûì!Ï)@_s÷í®7#@ê¢B_Âí @Ö@éèõz%@¥_x001E_ÙTø"@HQ:¡Ù¤_x001F_@¦zw¾"@_x0014_é_x001F__x0016_ü_x000F_)@M»çÁi&lt;_x001F_@~C5_x001D_Ê;'@è"*ÆM"&amp;@¡æsÓÞ"@&amp;¹%_x0002_dø!@_x000E_¥Ðx_x0019_O_x001C_@{¼yÏ_x0004__x0005_}Ä*@nªðär¬%@Èvki_x001F_#@rkùXy%@¬äþ©^E-@Ì2:_x001C_¶Ø)@_x001D_þÅ³õ¬&amp;@òã¹ç~Q(@*ÿ­{ûË$@ýÁ[!z+@¾Âõ¾ ç"@þ@ñËØ$@_x0001__x0005_û¼è`$@°Q¾ð*"@[$J¶ø%@|ì9_x000B_×H!@0gù«ø$@³Ä ¯Çø'@,¶Dm¢%@eRçË_x001F__x0003_!@_x0004_Á_x0016_Jþ @y_x0002_¯a_x0008_%@6_x001E_@+¯'@ÎÑcj	_x001F_@XÃ·3)@¦Tâ?±J_x0018_@_x000F_ª¨×æ@&amp;@Jæh pÒ(@MfzR½(@_x0014_Ö_x0019_Þj!&amp;@_x0003_5DÈN)%@XgÍ#@_x0001__x0002_&lt;ÿA}E%@U_x0006_pºg)@_x0016_%Ú%t_x001B_$@cA^_x0016_ @[h×;_x0001_ô%@e·{"@Y¼î¥'@PIy\"@]ÄÖ£&amp;@_x0003_ßÙ®_x0004_8 @pÙ_x001E_Î'@$rg6$@¸¦³Àî4*@_x001B_á;¬$@_x001E_Ô´q _x0002_$@ø_x0013_!_x0001_%@_x001A_#_x0006_£)!(@_x001C_$O_x001E_@Û25IÐú'@_x000D_A2µ[%@"_x001B_Æ_x0002_¾#@Ê@'_x000F_N$@îj_x0011_·L+@jË·! @_x0010_s_x0019_6÷²%@tù0_x0007__x001A_s&amp;@v_x0004_à±_x000B_'@)ùñÊ_x0013_+)@ÖQt_x0019_z!@åeÎ¸ßC!@.zg°v*@ê9_x0001__x0002_W¾$@_x0014_ä­IXû)@f28^"Q#@êäóóõÆ$@JP)bnÅ_x001D_@¬ñjj*@åÃwñW @¸Ï_x0012_O;#@4îL¼å%@æë_x0010_ÜuÌ*@æ$%_x001D_]/'@7_x001D_»5 (@Ê2°HqÅ_x001E_@drÞ_\&amp;@Ë/a×æC"@Vk_x001A_)@&amp;Ðyv_x0015_#@_x001F_X_x0006_s_x001D_@_x001E_Uö§!@ón_x000C_ô*@[ÿê{¨"@Ù`ÊÈß)@_x0014_w_x0016__&amp;@_x000E_Z[eÃ#@X`\Ý½$(@|_x001E_Ú;äd$@_x0001_9®÷k$"@p\ÖÌô´*@Ì¡HïZ @L-_x0018_X(@ÞÞl¯_x001C_@0úÈ¤´§$@_x0004__x0005_oÈ7	ß!@âä¨Y´_x001F_@_x0007__x0001_¬_x0002__x0003__x0019_@áð¥l'@,:_x000B_¦u)@nyÖ®}#@ýe&amp;ú_x000F_!@ö+õÄ_x0011_$@ÀÝ&amp;ê_x0004__x001D_@~n_x0010_-~_x001E_@23q0ôg'@æ¨;NjÕ*@ýÓb @d_x001B_µ·Ë_x000E_*@@=`Ê~_x0018_"@_x0007_û¯½P_x001A_&amp;@¯ö_x001C_&amp;(ä'@{$-ÈBT)@OÏÒ_x001F_mÆ&amp;@_x0018_cù'@Âë»¥_x001E_'@4ÍZÿëÍ&amp;@¥àx%@Úî%mÔ:_x001D_@_x001A_ÎGÜ%a%@6_£:(@¸_x000F__x0015_v¬&amp;@_x000E_%_x0008_ß_x001F_%@ªõF#¢x,@8Ýï_x0010_=ý"@ÍJ¾­_x001E_(@Ï_x000B_£_x0002__x0003__x001D_°_x001D_@Ê_x0019_tÃ)@à&amp;_x0011_®S'@zL_x0016_1"@_x000E_ÖW9»#@¶_x0005_F'@Vâ¼_x0004__x0019_'(@WIÎÂ%@7a2ªG,@Ä_x0006_Ë:L="@º«_¼%@_x000D_Æ_x000F_ãÚ%@ÿÍ4Í$@ä_x001B_½ÅzÄ(@ %SÝ_x0007_o(@L¸ùxS¨,@_x0014_jZÎµ_x0006_'@ëÊ&gt;ë°_x001B_@01NÖ @HTDq+×&amp;@Ô;Ìv{S$@?ÊÉ6i%@/t¢_x0014_&lt;_x001A_%@F;¾8@_x0001_)@þjÉ£`@%@×"ôe)@£µøéù @Teì!¦"@®àÂ³é"@¨H¼aò$@ªéÃf½ý(@ó_x0010_õýçä#@_x0001__x0002__x001A_ô&amp;Ef"@EúÒüg_x0019_@_x0001__x0015__x0006_"@3M[ÑH¥#@H	9'Fk#@NPnt¤ê*@_x0013__x001C_fË!@Ø÷¥©Ä&amp;@Â_x000D_çúp)@ð±È¤h%@|r_x0015_ê_)@þ_³Ã_x001F_U(@[üý%@_x0018_Ãp¥&gt;)@Uw¤_x0015_Ò$&amp;@:!Ê_x0007_v&amp;@¸¡zÃç'@ê¶&amp;þ§%@Éf_x0017__x0011_»$@î1Ct	$@±_x000C_ÒKX_x000E_'@[UÖò$@_x001C_ÖMÙ%´ @zØ_x0003_p"_x001E_@_x0014_hi$@_x0013_µ¤_x0015_ø_x0017_)@ 2=jýº+@9ÓÆjw6'@eêNm×#'@o¦ù&amp;}_x001B_@éé¤5ït$@Ä2}._x0003__x0005_]%@¢_x0002_¯!6&amp;@p_x001A_FòL%@,Á_x000C_µ­Ç)@rb_x001D_¾_x0011_&amp;@ô)¹_x0005_à+@Ñ_x000B_ç9$@&gt;a_x001A_x @:pxUn'@£_x000E_^&amp;@.|_x0015_E­¤&amp;@4©\_x0016_)@CvR(W'@"¿ @`ÿÆþáè)@:ôÃn®±$@Ð#Òûã&amp;@_x0003_DºÛ«'@&lt;+\\,Ç @._x0007_0²þ*@úÒZEÙ*@p_x0010_gÍº]&amp;@ø¯·T #@&lt;_x0004_ï_x0001_. @èp¶x´$@ÌTÌ_x0004_Þ&amp;@_x000E_²åLÕ&amp;@Ð_x000F_êe_x000C_Æ#@_x000E_;Z]ý&amp;@¶÷ER_x000C_!"@f~Ë_x0018__x000B_Û#@_x0012_ Të$W%@_x0001__x0002_W1"_x0007_&amp;@Téø_x0004__x0018_E'@8KüðÆ	!@ÏÐDÕñ|+@X_x001C_·( @_x0006_nàgpâ,@à^_x0017_æv$@~t¾_x0017__x001E__x001E_)@Gê_x000F_q)@_x0010_¦zC"'@¶5ºç$@+Þ±ò_x001C_@`µ_x001D_ëùè!@Y$_x0011_ùºé(@î(ÉÇC(@&lt;]DÌN&amp;@	_x0006_ªÕ¯&amp;@_x0008__x000C_gp_x0007_¼&amp;@eWÑËk6,@w#wÊ @Ð+¸¥H^(@Np_x001B_Ø%@}\ºïu'@_x0004_Ò_x0016_µ&gt;3(@üàzl_x0006__x0019_%@Ü_x0014_àº%@lq_x001C_¬Q"@,²FÑ_x000F_Q'@ä__x0008_¡p(@É_x0001_xQ_x001A_$@%éU²ñ#@_x001C__x0011_þ_x0005__x0006_~A)@¶öÀú"@_x0001_¡$@*XL_x000B_{Ö(@V_x0001_êìF_x0003__x001E_@_x0012_ÖuÂ{·(@¤ËCÏ?ä#@¬±{´ÜÎ)@¥÷Eh_x001D_@À0b®.(@¦{Ú_x001F_@	'§Ì @úgÓ_x0011_é_x0007_(@ùl¨7:ø(@ÔÙ¹Xn_x000B_(@_x0005_FúC_x0013_·"@.;W*@'xûÑ[&amp;@,´_x000E__x0005_(@Ðë|C_x001D_%@_x001D_½´ø_x001B_+#@'ÿ¥}%@fK_x0016_xòà&amp;@|¦²¢'@ã_x001C__x0019_i#@c_x000C_¹Bì%@UP4_x0016__x001E_@_x0004_ªÜ!@îhÙ_x0002_'@âQ6õ#:$@z¾_x0014_Á_x001E_(&amp;@Ü'_x001A_ÿÝ#@_x0001__x0002_Ã³Rp!@_x0004_Âi_x0018_ë'@S«_x0003__x0005_:&amp;@&gt;s_x0019__x0016_._x001E_@&amp;_x0005_;aÐ'@v_x0003_%Þ}+@H_x001F_w`:G'@Þ¼_x0015_ôSµ_x001A_@YßuÓ"@°_x001A_âRU_x001D_@p!?h(@?_x001A_ÛýL%@Ìm_²ÉÜ"@EñT¬zY#@|_x0007_z_x0004_d'@^KâMp_x0007_"@@ÈXÄb+*@Zv¶¦_x000B_q#@T_x0017_&lt;#ÀÄ!@ô[~ï¯Ï!@kÔ_x0013__x0012_ÁP)@Óå_x0015_&amp;@&amp;@G_x0004_F÷( @¸ÊÚÎ;%@6_x000E_C9¡J)@¡lõC[Ê"@IÂ5µ«)@z#_x0006_6í³(@_x0018_¾72%@ªùì_x001A_Á3!@_x0010_¸µ`Ü%@´ßl_x0001__x0003_Óc%@·Fâþë#@ïc?`ªN_x001F_@Ð½_x0012_~2$@t«&amp;_x001A_fN'@Ô_x001D_=Çó(@«ÿÏà&amp;@Ö7b_x0013_"@áî¿Õp(@}_x0012__x0001_&lt;ö&amp;@_x001C_Æ2à!@'9\Î_x0005_ð*@_x000C_ñðHA$@";56×,@_x001A_¶Ú_x0016_´'@¤ÒÎnP'@ªöJ$x&amp;@ðÎ;Ô(ñ"@xqá­gz_x001F_@C£Ã@_x001D_4*@/î!_x0005__x0008_&amp;@Ö&amp;_x000D__x000D__x001A__x001F_@Ñü¢R"@0¤_x0011_@ $@Õõ¡R$@_x0007_çT$N!@&amp;_x001D_ÝÀ9_x001B_@_x000F_ÇÆåÑ_x001D_'@_x0014_À_x000C__x0012_µ'@cÙîx£%@ü_x0002_us_x0019_ü)@/©í_x000C_yÉ$@_x0001__x0002_c9*h.F_x001F_@h	_x0013_Ï%@¶cÏæ&amp;@*Ï_x0008_aRd @L_x001B__x001D_	_x0012_%@xè a#(@_x001B_-ÅFõ%@&amp;Z¿ö,'@°bÕæ´!!@}`§}+@*-iZ¡_x001E_@SQç¤_x0012_ @ò.SE)_x001F_@dHÎ+ày"@þg_x0006_"@_x0016__x0018_s­Ý^$@ DÌÓÒ%@_x001B_ø¿dOí"@_x0005__x0019__x0016_?à_x001D_@v_x001F__x001C_±©+@æ»Q'6E @:Ø}(G\_x001C_@5hl{_x0003_!@05Ydz_x001D_@_x001B_bà]L¡#@_x0010_Ìd±¦Þ @8'XÙâ_x001D_@_x0002_þS·Á_x0019_@®$¡A"@_x0014_)Uö_x0007_B%@_x0002_N§¿¤Ô$@äÜQ3_x0002__x0006_ÏÚ&amp;@.æãuRÄ$@Pô_x0016_1($@©_x000B_b_x000E_cU&amp;@4cb_x0008_Þ'@6_x0010_õ¢¢Ð#@JÍÁ-G+@¶(Õê©_x000E__x001F_@_x0006_Ì_x000D__x001E_ÎQ,@x-Ôî&lt;_x0004_$@©é0/_x0017_(@þ_x001C_´]_x0001_(@ÎÈËÔ*+@î79Aï#@ÆlÛ[_x001F_@ÞT±~{$@Kô= Öl,@ðt9_x000B_')@yh§»_x0012_$@U-_x0016_lðh&amp;@t¾sê%@jFD±Ñ%@Êãhè_x0002__x0002_'@,tiìL(@aèvðö$@.É/ªâ%@O®H_x0005_;"@$£Û_x0003_:!@Æ_x000F_¤Ø(ß*@n{"}Óì!@¶eÍ_x0004_`,@Bö_x001F_¸C'@_x0001__x0004_óú_x001A_·qÈ_x001C_@5JmøM÷*@®9_x0005_7ã½)@×_x0008_8f`#@_x000F_HI!@æ_x0016_rïS%@Q_x0003_ó1¾Å+@"9ª#¼'@ø_x0004_ù_x001F_	 @W.úq­)@4+t_x0005_pz)@åð5_x0015_[N*@Þg_x001A__x0002_)@_x0015_~´_x0013__x001D_&amp;@àÃçÝ_x0017_º&amp;@8Ì² )@Å_x0002_ÙE*@ü¢¥sïá(@ü_x000E_FÌø.$@£EO_x0013_#6'@°d]_x0010_At!@ùÄ?(@÷ä_#4Ù'@_x0013_m}¤»,@8¦É¸âj!@\[üä¡"@Þ6_x0018_¯»"@ð±ê_x0014_¥X#@w·DÍ}$@¬TmÕøÜ$@¸_x0014_ä.T0(@òè_x0015_Ú_x0001__x0004__x0015_®#@ö«k+@A[_Ú"@*\_x000E_J'@ÚlN½M_x001C_!@_x000D__x001C_µú»¿!@]ùVj&amp;@sQ_x0012__x0007_¨(@zðH~d(@´Mh-&amp;á @_x001A_ _x0007_å&amp;@_`W4 R @°SÄë_x001A_*@]ØË3Õk%@csCxÝi(@Ì¢*@,@soÅÒð3#@¢QCqMÔ_x001E_@Q¬_x0003_Ø¥"@÷_x0011_ü~!_x0007_%@è*v,\'@±yãn_x0012_)@âÇçb'!@_x0014_¥¯¯Ù{!@Ä_x0010_îßÊ'@_x001A_&amp;×`º!@&amp;qûK·)@¨F±_x0015_È_x0002_#@d(°ô @071â%_x000D_)@£®8öÇ_x0003_-@{Â_x0010__x0002_î&gt;+@_x0002__x0003_d_x0007_P$ð!@b»²_x001D_·+@wãcó_x001A_(@¼_x000C_hÚî}(@¿UÔo$@_x0008_×Ù_x0014_¯A"@­f_x0005_ÿ-q_x001C_@ÈX&lt;YAÄ'@=Vý7&amp;@°G_x0010_I¹#@Hjµ"à(@àA_x0013_+á!@A_x000C_DG&amp; @÷\°Eü+@¯\{_x0006_K @c±_x0010_Ð$@&gt;_x000C_Â_x0016_Ç¦%@5Ef*äl#@ ½áî?_x0007_!@yTë8£_x0004_*@|²Ã_x0016_(@X_x0003_Ù##@Ô®PI_x0001_G_x001E_@úÎ5ÝW!@_x0019_H¹ßg-@|_x0013_Ë|Ï @*sXá_x001F_'@_x001E_á	_x0017_;'@ª£üóý1&amp;@ be¤J&amp;@&gt;_x000F_Óm_x000C_®%@\_x000B_O_x0001__x0003_\=#@(3î%%!@ÒúÞFF(@ç5+p#*@n'ëÔ_x000C__x0012_'@Ú_x000E_:ØÔÛ$@	_x000E__x0005_ÛT'@õJµæ_x0013_(@w_x001C_®Ó_x000E_Õ'@mlDw1ç'@AS[×_x000E_É!@_x0012_d|æ|z#@ÒÈ=_x001E_µ"@Þoõ^3&amp;@âj4D=ñ#@Jy¹Æ+&amp;@¥øãul_x000F_#@¤ÆÍBãÙ-@`_x000E_µT#@_x001F__x0012_Ã+u"@×°4±d-@àôä$%@ì­µ7ßz(@àV6._x001A_ @@úk_x0004_öÖ(@ÒyéS_x001E_@ÂÕÁ_x0015_Ì'@Úµ²§_x001C_ -@mÃ°È_x0002_%@KÉì_x0014_é'@nzáHäê$@ü·:j+@</t>
  </si>
  <si>
    <t>d9b5b8841785cd5d0e5b9ad0bd63edfe_x0001__x0003__x0002_xÂK»i_x001E_@¿×0ñ÷s$@U=¾°¨&amp;@v_x000D_yÞsç!@_x0010__x001C_{¬\#@ü_x000D_ |9«&amp;@_x0010_úî/ïc&amp;@|ø_x000B__x0018_#È'@2_x0001_ùîD#@:_x0016_¡ú&lt;¡)@4(ÿ$«;!@+_x0002__x0003_)q*@öè#@ë_x001E_A£cß_x0019_@VCQ+®"@èVúz¶%@«á_x000D_F_x000B_$@89Ò5,.!@ú]¥lÆþ_x001F_@þ,rI¾&amp;@ÛH¼øÇ%@_x001C__x0014__x001C_M$@I6Ø j"$@ÜÈ¬ô.&amp;@ws05%@ÝeõÔÐ*@_x001F_\ÑÕ"%@¸º·¥¬_x001E_*@ÈV±Rÿ%@zyïP!L"@Å2¯)"_x000D__x001B_@_x0003__x0001__x0002__x0003_ÔG#@ªP¿k,@t)_x0001_,,@PB1£(@\4¬µ_x000E_+@0á}GGI*@`ÃúXâ(@¿(xpõ#@oYHMZ_x0008_)@_x0018_ìäIÇ_x0017_!@_x0002_2_x0007_Ä]*@}B2u(@8þªq3Ó @î_x001D_¥¨ï%@Ê#®µãÍ"@_©¢&gt;Z%@Ø5Úõ'@¡_x001E_i_x0012_$@óÎ§ !$@_x0012_7'_x0017__x0001_&gt;$@a:U$*_x0015_%@f{ ùE´&amp;@ß¼ýéAS&amp;@ìßF_x001A_'@_x0005_:DÂ+'@_x000B_j»uð#@XOs³ßø&amp;@_x0018_¶_x0007_C3ï&amp;@Ìó8? _x0015_$@_x0005_¥Ì_x0015_Z)@àñ_x001C_Qp'@| þ_x0013_B!@_x0001__x0003_/ðCÜÀ$@\_x001A_|°!@fß]\G&amp;@§3eúA_x001C__x001B_@xïH5`_x001A_@{ûäÌMC)@j½'ô$*@z1h.®í#@ÇÂÅ_x0014_y(@È«Ô·_'@&gt;µ_x0005_&lt;_x0004_"@XÃú¨2Ô&amp;@Äª¡7að+@oçÁU_x0014_&amp;@_x0005__ÅçÏ)@\¼}Z_x000E__x000D_$@'_x0006__x0015_]j @¦ÈÝ_x0015_'@v,á'qê#@^I_x0004_NW+@Ï_x0007_¿_x0005_»-_x001C_@lV%!z"@¨R^æ&lt;Ö%@Ðw«å!@´ÖØ-BB @¼ÐSð_x0003_p&amp;@R0Ð4Ò*(@_x0002_6Cûé&amp;@ú¬ ¡Ç__x001E_@ðh¿Jå&amp;@Õ_x0001_*Îø#@o!_x001B_|_x0002__x0003_@õ&amp;@ÄkrÿÈþ$@3Fäcò&amp;@_x0007_5hØÝ%@v»/Ö_x000E_"@0mvÜs%@ø¤%îß_x001F_@ú_x001F_)_x0001_#@£=2_x0013_Ë%@»uÁp$@Häit.ð(@e` _x001B_V*@Ö@½ð¤ê%@@çÏyY_x0001_'@+Ä	óéô!@_x0001_D«t«)$@Â®kk*@Pxúfì(@¾Q_x001F_n#]!@Ô¨s_x000F_ðS!@ýü_x000D_)ò @»Ë_x001C_ßêI)@ ÷s"~R$@}CÝÒ£c!@Qµ&gt;:*@¡:_x0004_y´_x001B_@ø6ë´%@_x000E_Ø¾½_x0001_ @¬µ¢oXå(@h«ï«&gt;q%@_x0007_ñÉïÉ(@¦_x0008_@.},@_x0003__x0004_}V_x001A_·_x001D_@HÃÑì&amp;@_x0006__x000D_g_x0002_¥\$@òt#óú%@¿Cñq©#@ÉXÀ_x0016_p¢_x001C_@Ü3%íË&amp;@_x001C_±¼îÀ(@¢_x0004_±?'@T:ù#@hBPcÁ&amp;@þ_x0017_²Çû$@¾b_x0005_8Üq&amp;@pÚÅ_x0016_³$@ªÛ¨©"@ì×_x0001_¸uá)@3ðIr %@_x001D__x0018__x000F_?Dò%@$_x0019_Îa	&amp;_x001C_@l©[$Øß%@ZóXA_x000C_#@bo+_x0010_-#@~ É_x0007_;+@G.­?A©*@p_x0018_Bûû#@ Iëö{'@¹ú_x0012__x001A_@äà7$$@î9_x0006_{àX&amp;@­©³_x001C__x000F__x001A_@y-|£Jò)@à_x001D_Ø_x0002__x0003_Ç®_x001E_@C	z¤2]+@§¨ê_x0008__x001B_6-@p¿=ÓÊ#@Yµ_x000D_H~",@Î_x0019__x000C_ì¶O%@6}ðï_x000C_&amp;@Q!6,_x0002_	#@pç@¤ó: @_x0006_ÞIç @'ÜIYt#@W&amp;@Ñ|#@\þz_x001D_Ç_x001C_"@9*%Æ%@Ý_x0018_õ³e6(@&lt;T](n%@_x0010_«_x001C_Þã*@1x_x0001_g_x001A_@êãüM_x0013_¨%@·Ç_x000D_Û_x001E_@&amp;~&gt;9ÙÆ"@&lt;_x000C_àm&amp;@`¡3X{§'@``_x0008_}._x000F_ @fÙ4	*@Æú÷¬Ñ&amp;@}òu¨Ð£$@«èúU½_x0019_,@_x001D__x0015_&amp;Ý¸'@ `bã%@¨º¾x,!@_x0010_àQ&lt;ô_x001F_@_x0001__x0002_¼d±^8#@»es¥d_x0014__x001A_@ÂÉ_x0010_ýN2'@7±!¿L#@_x0007_ñþZ_x001B_@:.`¦1a!@Õkz_x0014_nô)@ì£û¯­D$@þæÝsî'@#yÂò_x0003_'@ÖY_x0018_¡ @._x001B_¥q¾,@v´Å¯éÓ#@Ý,LéX%@o?å_x000B_(@ýÂô'_x001E_@¤Õ ¦%@ý_x0012__x0002_Fò"@Î, âÍ(@_x0010_KS	9 @¬_x0008_R&amp;_x000B_s @_x0016__x0019__x0015_Í	E'@¼¯x$k#@t^áCÎ,!@(©·`W+*@ù¼%	§"@¬ÍH¢D® @ÍBH_x001B_ï"@:_PÿÖ$@é¯ }¨*@ 0D§¨'@ü_x0016_¿T_x0001__x0003__x0005_"@_x0002_YýØk%@Ô\²½ü¹!@Ò_x0011_Ú¶'@»q]æÎ])@)g]R¿a @_x001F_w__x0018_]_x0015_"@Ü_x000D_L-$@üÓK¯_x0006_*@w_x0006_3_x000B_)@®ÅkY)@_x001A_t9I_x0003__x0007_(@M_x000F__x0014_	4-@¿ìÖ&gt;c)@&amp;]*r{_x0001_"@L:ý¿'@15Z¿ä!@_x000B_8ê'd(@N½*¡sp%@sÄíØW_x001D_@øä_x000B_iïH#@_x001B_VSD'[&amp;@ûéN®3!@&amp;ú_x0015_4ór&amp;@ïÕZó&amp;@à@¤¹/(@À~¨Tëâ%@æb º¶ @	ÌÒl_x0015_%@ªçH0¡»$@=_x0002_ä9Û%@a_x0012_ØGS-@_x0001__x0003_P^yÍgÄ!@à@*eÇ @hÕ:_x0012_}Þ(@_x0014_±å!s%@_x0002__x0001__x0001__x0002__x0001__x0001__x0002__x0001__x0001__x0002__x0001__x0001_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 _x0002__x0001__x0001_¡_x0002__x0001__x0001_¢_x0002__x0001__x0001_£_x0002__x0001__x0001_¤_x0002__x0001__x0001_¥_x0002__x0001__x0001_¦_x0002__x0001__x0001_§_x0002__x0001__x0001_¨_x0002__x0001__x0001_©_x0002__x0001__x0001_ª_x0002__x0001__x0001_«_x0002__x0001__x0001_¬_x0002__x0001__x0001_­_x0002__x0001__x0001_®_x0002__x0001__x0001_¯_x0002__x0001__x0001_°_x0002__x0001__x0001_±_x0002__x0001__x0001_²_x0002__x0001__x0001_³_x0002__x0001__x0001_´_x0002__x0001__x0001_µ_x0002__x0001__x0001_¶_x0002__x0001__x0001_·_x0002__x0001__x0001__x0001__x0003_¸_x0002__x0001__x0001_¹_x0002__x0001__x0001_º_x0002__x0001__x0001_»_x0002__x0001__x0001_¼_x0002__x0001__x0001_½_x0002__x0001__x0001_¾_x0002__x0001__x0001_¿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0001__x000B_ø_x0002__x0001__x0001_ýÿÿÿù_x0002__x0001__x0001_ú_x0002__x0001__x0001_û_x0002__x0001__x0001_ü_x0002__x0001__x0001_ý_x0002__x0001__x0001_þ_x0002__x0001__x0001_ÿ_x0002__x0001__x0001__x0001__x0003__x0001__x0001_¬ZØüD%@¬ì~n)@_x001C_jó%bÃ"@ª(7ñ_x001D_$@l!åh_x001D_Î"@ð7¶óÏw(@¹ÚfûW$@}ó_x000F_k(´%@å_x0008_ÙmðW,@Vªÿ_x0007_ @À¹¥_x0008_#@â_x0011_Ê=#$@jQüOQ&amp;@Ìü'ÝU_x0004_(@õæÁ_x001D_%@Ó®i_x001A_£1'@ö3_x0011_&gt;Wà_x001F_@ô,â_x0018_Y#@ºí&lt;4'@ªBW­3¶$@ _x0002_m_x0003_c&amp;@ÕVi_2*@èÑv_x0012_ó$@¸(_x0017_Ý_x0006_i(@_x0013_ÊÕ_x0017__x0018_S_x001A_@_x0018_òâC(	$@þ:$_x0005__x0001__x0002__x0001_¼)@ØØ§Æ%@{}êxø$@ÜÆðø_x001C__x001E_@¨í_x001B_®[§$@Æ\óËþr%@½_x001B_%_x001C_í$@ÔÚËr3_x0002_$@Ðþ]W_x0018_]_x001B_@»Je'ï%@ºü½_x001B_í&amp;@_x0017_©ÎHìq-@ºFkÛ @§_x0017_­÷_x001D_@n_x000D_!õ§B#@§_x001D_M_x0002_ @ wFMü @0ûsÑ(·%@RÒîÁ_x000E_G*@¦_x0004_.¥F(@È«	É²_x0018_'@ÎJÒ,Þü"@T_x0017__x0017_ó¤!'@ bhv*@Ä­=+@+Í_x000B_8p²'@ñ²#É/¾,@úYg_x0001_-"@¤NXo_x0011_B*@Ü( ð_x001E_@_x0001_"æwÉk)@µÔp{%@_x0001__x0007_WþæÇ(@z[Ä((@Äe#_x000D__x001A_@&lt;ß_x0014_K_x000E_%@_x001A_ß4_x0005_¼A,@&amp;_x000E_ÃÈà2!@H1}KßÜ_x001D_@w_x0010_\è³%-@l½é*_x001D_@*_x0003__x000F_ÙÓg+@Íb/,6(@¶Ä_x0006_ÂP)@=ØCÈ\Ì#@_x0002_)_x0011_\Ù"@_x0012_RY1Úà @ò÷_x0004_±"@ÒR"ëü)@²62Ý­(@Ô#_x0005_/%@ã_x0006_M­­"@¼w3Lj*@_x0005_ÙÝKî_x000F_#@_x0011__x0011__x0013__x000F_¯"@â3´_x000B_|&amp;@qÍÆÎ_x0013_(@:ùé&amp;_x001F_ü+@î)_x0008_]_x0002_!@nÂö_x0003_¤|+@ô_x001C__x001F_\¯$@)·[\Â_x001C_@t&lt;ú5¸$@nÿ?[_x0003__x0004_'E)@8dyé3'@È_x001E_ØçD_x001F_@_x0002__x0004_Ï#½5_x001E_@8K¾çÌÒ"@/ÇÔ©'@Ó]íÊ9&amp;@`ü\_x001A_3Ó&amp;@5Fõl!@þá_x001D_$6¸(@^{Â¼SM_x001E_@_x0002_ü[ü}$@ôÏð_x000B_¼&amp;@clë8v!@ù?E @Ó§[Â¤$@_x000F__x001B_¸.Aä)@_x0002_n]_x0001_(©)@*Á5(µm'@é$n Ý%@àÂF_x000E_q%@@p_x0008_:æÞ*@nìwôz'@ÊP._x001F_¬_x001D_@_x0002_E³Âq'@ ÷Á¡®³$@²"_x001B_z¥'@bì_x000D_D_x0010_"@7\¯º_x0016__x001D_@Ý¯=%Æ_x000B__x001F_@_x0010_Ûèx÷%@tî²_x000F__x0001_ @_x0001__x0002__x0014_üíÌY÷!@4\I&amp;,@Ò÷ð0&amp;&amp;@èJowî_$@\©±G(_x001E_"@Jù¶T2$@xÄîK_x001C_£"@¨^0I$@þ_x000F_¥ô®d"@ÆäÞ$1"@SC_x0016__x0012_ÆÙ'@_x0014_îq1®*@Ü[¬Ëbi$@Þ5"oìï'@è»_x0014_ÎòÖ&amp;@Ìñ	[ø&amp;@à¸Ô4îK!@Ù·rïã"@_x0005_õ_x001E_÷Ò$@³áúØ«(@ø¶2ë2Ê'@¡_x0008_ø^-'@d°_x000C_.ºñ!@´_x0002_BO_x001F__x0004_$@¤´nº"@Ö²s_x0008_Æ%@_x001C_ÃXÍ3Q+@ùöøSo¡!@Â+_x0001_W_x0002_,@cÔo£Çt$@:»=b¤Ú(@øo_x0010__x0002__x0003_á$@Yºø(@ËG_x001A_î°&amp;@Ñ.æ'y,@\¤Ðå%@1HAýh'@Í¾Ö_x001C_@îæÃ$J=#@/j_x0011_pô)@K+_x0001_þ'@ù¤_x0008_ÈQ$@'ì:óC$_x001C_@?j_x0007__x0013_)@ û_x0007_LÅ&amp;@_x0018_Ì»U1Ë)@²Zßæ$@¤ «_x000B_¥!@¥~.ï¯ü(@ú¢_x0019_¢&gt;(@@Ë¬_x0010_)\#@¯ïíR_x001E_#@2ë&gt;¾`#!@±y*ÂF&amp;@Î*Mì?%@\_x0013_D_x0003__x001A_e$@tJ|§°'@ç¶ÿÏp,@Ô_x0007__x0014_£Ù&amp;$@·wù(I'@K}ºëº'@´l97_x001D_ñ @_x000C_To}Ò%@_x0001__x0002_Dzú¾&amp;¦_x001B_@¶D¥çòÆ$@¨1?Cúj%@ô+sÁc*@õ[v,ë_x0016_"@$;_x0007_ÕË7&amp;@ilZú"@W)½GT&amp;@Æ¸_x0011_áE_x001E_@ç½W÷d%@$8Çf1)@J_x001E_è`¨  @Ì·4È{_x0019_,@8	ï_x000B_^'@_x000E_/&lt;x?´)@ðòoË*@¦0_x0013_P )@&lt;I³j_x0002_«%@¨¸ÅÃÍ $@¶yÂ.0G$@~@Q~³%@_x0017__x0016_Î:Ðè#@zsË½N(@=îå$Þ:+@_x000D_uAM	(@îíÍ,(@#"AÚ7!@9°²/âg$@n_x0007_&gt;AÂÁ'@rY¶aØ"_x001E_@]Ù¸Æ!@_x0017_Ã_x0003__x0004_~)@PÒh_x000E_êz)@ä\ö:%@%ÿyßÛ¾"@F4j¦"@&gt;_x0018_iÖ&amp;@Ðv;\#@¶hFñ&amp;_x000B_+@ÙaðFR#@_x0002_DØ2q$@_x0016_±G_x0006_V$@¿:/í)@¨¬ä¥»¥ @Bº2_x0005_TY)@ÆTlÙ÷ (@*_x000C_®]·g#@T&amp;A/ªm_x001B_@ ×þ@g(@4v×A=e!@_x001D_ááí_x0003_$@_x0003_JÿÅ¨&amp;@¾È%P&amp;@ëÒ=_x000C_Rv)@~uÃ7¡x"@²_x0003_ðqoÏ*@lôb)@Ô\_x0003_Â%@rd"Be·!@©Ø²_x0001__x001C_@îã0öÂ"@M0a_x0012__x0008_V#@_x000C_(_x0012_}]º&amp;@_x0003__x0004_Õíx.¡)@bß¤_x0002_kü#@|8@ÿ&amp;@¦ºÞ3ÙÕ%@´ÑHgB"@Z_x0008_C_x0001_[%@lg _x0015_U$@_x0019_5-+_x0019__x001E_(@.ÿ1«é%@PpÕôI*@ªÛ±°-&amp;@Õê¹ùp­(@zþ®Èÿ"@5_x0012_6Cq @F0_x0014_Xå«+@â0ä?¾)@ã"ìÐ&amp;@¦_x001F_GÜÁ(@§ëówÓ)@xèT$@_x0017_ÊT7,0'@¨Ìyc"@?¥Ùi³"@ ý._x001B_áè!@_x000B_'é&amp;GL#@_x0018_¿ÄmÝ&amp;@²nd9^)@_x0004_h¼H&amp;@¼_x0008_ÛV÷'@å¢ñ=à"@Ju÷,@æPx_x0001__x0002_ô«!@wî£±â$@Ø×¤°Bý*@~ìé4­ã&amp;@·_x0010_­µ_x0008__x0006_%@~b©ì#@(	ó+@ãõ\êq,@êxqn¯_x0015_$@QÍG6|r"@(r^x%)@!:RÂ_x0005_ä$@(Á aj4_x001A_@4r»/_x0016_{!@ _x0016_\ÁÖ_x001D_*@c8_x000F__x0010_¶T%@V_x0014_]Q+@_x0012_¢î´_x001D_'@_x001E_õ¨«GQ%@Pe,×_x0006_h"@_x000E_dxfå*@ÊAÅ	Â$@¯_x001F_y#ªï$@@_x0015_#$@û_x000B_GI$@Dò3Ä¾X&amp;@÷·X¶Éõ @'¬[_x000F_Õ_x001E_@²Q&gt;_x000C_&amp;&amp;@cºÖ_x0010_/Ú_x001B_@ÚË0Hùþ$@_x0015_¯(Lý_x001A_@_x0002__x0003_TÎW¨!@ÐG_x0010_1ÿÊ!@÷&amp;ËDM,@ÿ_x0008_@(V @½¬p_x0003_5Î#@ÞÂÉLÒ_x001F_%@wÕ_x0010_êm*#@ïíÞ_x0001_ÿ_x001F_@_x000C_ãI»~(@¥DG¤¬T'@ããbÈ_x0018_)@úMw¾_x0003_#@h_x0013_0à_x001D__x001E_@ÖÃÑ×'@ Cop(@1c!_x001C_?'@È\å_x0013_ß½_x001F_@x÷_x001C_Ho#@Ðký9x'@ò£¾ª_x0019_(@±5ë¶ù¼+@RÍ;_x0004_¼_x000C_'@8XN×Êõ$@ó*_x001C_ú!@ÿé_x001F__x0018_%@9Ó®àÍS!@I_x0011_áG),_x001B_@®'n|ý¨_x001F_@_x0011_Låy(@_x0012_4ì¯Á/"@Q ò­%@Ìòõ)_x0001__x0004_cö'@ø_x0011_=m`Á @u_x001E__x0019_vÊ_x0011_(@þN^c&amp;%+@Þ0Üc_x000F_v%@JåàÔ×U&amp;@Ón_x0016_{#@_x0016__x0004_?»B_x0013_*@÷!e =*'@:IG-Ù&amp;@¬_x0007_4pî!@íÏ±r©,@:k¢üÏw+@¡ó¤&lt;¤ì%@¶D@ÒJ'@Ð9_x001C_Ï°%@_x0002_Ø`ç$@Ù÷F®Ñ!@(_x0019_7|f¿#@VØ­=%@Û_x000B_»_x0013__x0004__x0004_'@ù_x0003_¥_x001C_å_x001A_@¡Ë P_x0017_-+@2Ò_x0005_åÚN%@+³n'µa$@r_x0001_Cqô8_x001F_@ÚðÇÍ-æ*@áI(D®G&amp;@´_x0005_°0_x0006_¹_x001E_@ìoròb¬&amp;@ôÕ_x000F_½ß)@24_x000E_%_x0019_°)@_x0004__x0005_Ò ´éê*@^íI]_x000E_?&amp;@Ö&amp;½©K(@¤ÛY_x001E_#@Æ_x0010_¨BZ0$@Ö-?v¿å&amp;@^­¦¢(Õ(@2_x0002_#j:| @R_x001D_½©|%@áj_x001A__x0001_#,@1u_x000F_ß$@_x001A_y¹ÈÉ]&amp;@&amp;­ø&gt;!@´jür_x0001_B&amp;@t_x000E__x001C_"_x0001_É%@d	_x001C_Å¬0+@Üfò_x0007_ê_x0004_(@_x0003_Õ%Z$@,:¯Ó:$@ÂÉ'efë_x001F_@a_x001C_\ï¢]_x001C_@&amp;²_x0003_¨p#@Ëp¢*¹F)@¤}«è{_x0019_$@[_x0016_¿k'@Wz£y&amp;@_x0006_ñ³òÌ¹-@?TÍü_x0013_#@,ÐYu(@8ÖàH"@uæöÛ]&lt;!@±_x001D_O_x0003__x0004_ö³,@NæSìhÑ(@z[U_x0008_l&amp;@¼_x0001_Ý´_x0017_(@_x0003_&gt;Ò]"@_x0006_uOµ_x001F__x001D_@{î_x0002_¢l!@$Å_x0007_&gt;ëÑ+@_x0001_»Ú)@Ä 7º_x0011_ì,@pQôÆÖ!@ý_x0016_ýn­³_x001B_@ 0S_x0011_À*@ ¿çç£D&amp;@Tf^Ûp'@ªV=#¢v&amp;@JÔø~ñ? @~Úó9/%@Ä_x0018__x001F__x0002_d'@m&gt;¡®«Ê"@A=_x000B_ÙhT(@!Ê¢5,@35_x001C_d_x001C_å(@_x001A_&gt;Õ_x0017_'@p· _x001E_WD!@_x001A_É±F,%@ÚÑ_x0004_Á7Þ$@_x0008__x001B_¯¶à£%@Ì³HQvÐ'@f®ð_x001F_s&amp;@8'_x0014_3_x001E__x000D_"@,pÒ§0ë&amp;@_x0003__x0004__x0006_¦îÅtê%@4X(÷ÄÂ+@a·öû&amp;] @1 ÍD_x001A_g_x001E_@|_x0010_Eë£$@nf_x001A__x0001_Ð÷%@m=_x001E__x0017__x0002_*@ÁÇ~´!@hËÍ¬3M'@èpÆp,=*@äOÀ	1³*@¼A7$ d%@úf_x000C_èT*@@÷Sâý)%@m/+9ß_x000B_)@«ËYLå"@ÂædÏ¸Ù#@&amp;«_x0004_7%@Sí_x0014_Z	_x0013_$@áÿ6xß#@_x0002_Yâª}$(@ü°FzeY+@_x0006_@¯[Ï(@­@UhÊ5#@Óìè·,&amp;@`pß_x0006_v"*@_x000E_Ã_x0002_Q7#@_x0016_ÕK'"@Fo6w*V(@ìWÎl	!@pßð;h'@ÑýiC_x0001__x0002__x0002_É @Hº÷óðT$@rç|Þ_x0019_*@l_x001A_Zyy_x0001_%@¶Oý$@|Ò[Zn(@í,Òj4¾$@åæZÖ_x001C_)@_x0005_×^(´_x001F_@fð3.!@®:ðëg+@}H"&lt;Åò)@¥_x001C_Üêz×#@¦xµjÈ%(@_x001D_Ü_x0017_&gt;Ü"@ôÚæ_x0004_®å'@L_x001C_wÕý&amp;@ô%Ô6(¾&amp;@Ç_x001E_&lt;Äu_x0012_'@,ÚµY_x0014_P$@(Húc_x000D_S'@°%Î(L_x001B_#@ì&gt;Ú_x0018_*@_x000C_ïT¿_x001D_@_x0015_A&amp;_x0011_4_x001E_!@Ô_x0011_½dþ_x0017_&amp;@Û_x0015__x0001_¯'@hjõ§Ãç)@ÀZ_x000F_²f&amp;%@½_x000F_7&amp; @Jk14&amp;@¦v.Á#½%@_x0001__x0002__x0016_AèID$@®Ë_x000C_Æ1&amp;@Rðúò*@¿^ùñ%@°O_x0005_Ãk) @_x0011_Þ"ëvC!@/Ú_x000D_ùa×%@òðû*_x0005_j_x001F_@t~_x0008_øN_x0006_&amp;@cPm^%@.±9	Z_x001D_@"¯_x0010_VWÁ$@éâú &amp;@ÑVÚÆ'@_x0002_ÙvÒD,@j®:eÔì'@DDÒ§)@pú_x0012_|i&amp;@Àéµ_x0012_áZ_x001F_@àhN¦W'@g^Cu*@_x001C_Û~_x000E_&lt;¼_x001E_@[:"y$@P±Hãù'@Ëô_x0006_[__x000F_&amp;@XÉÉò%@/_x001B_nq&amp;@ìê5k²O_x001F_@s3ý+@t±é­	"@¬àf%'@¦Tô³_x0001__x0002_K$@d_x000C__x001C_ÊX_x0019_@abTè¿8'@ìf][_x0005_7)@¼1Ù°~&amp;@µj¶½(@ÿ§¶#@_x0019_Ýjò&amp;@_x0006__x0012_KÈN&amp;@Ôî&amp;ò&lt;&amp;@ày¡U"Â&amp;@µH_x0007_ú_x0013_¹'@Ö_x000E_ajå_x0004_,@fl1_x0006_{$@° Ñ¢üÓ @{¯p4;_x0004_'@ãô1_5Î_x001F_@ª8²N_x0003_#@·NÇKñ (@_x0003__x0008_%@&lt;ï¾qJ'@¸¹ô|i!@Þ5(_x0013_3#@eCço*ª$@&gt;~B$_x0010_?)@[:TÞ*¸"@1KÚ_x0003__x001A_%@Ê_x0017_UA#_x000E_&amp;@½¼3¬GÇ(@õ_x001A__x0018__x000D_q_x0008_)@Iã_x0016_is+@ÃcSç¼&amp;@_x0004__x0005_ú5i_x0002_¸_x0017_'@0ÔåÉ(@_x0016_ò=^a!@ë³Ñ½Ìó#@beø_x0003_%@^ÑCùÈ&amp;@z¤dAòè&amp;@_x001C__x0012_âÊ_x0019_ß&amp;@¿¢/ì#@pûF`d2(@ðÙähÁ¢'@#Î8¼6P!@ó*[¶_x0015_M_x001C_@_x0003_«ÎCå#@,séj_x0001_P"@(_x0019_ß£ù#@_x0006_¥_x001B_Ä&amp;@°_x000C_¼Zº_x0013_!@_x0006_Ö÷¶þ#@Ùã~ö(@KÉdÉ#@_x000F_s°(@â&amp;88As#@îeÅ.¢'@n34'@¡{_x0011__x000F_º®$@À)_x0010_q¥`(@_x0008_9;Ou#@aHÞ!@æ_x001C_+_x0015_îú @Â_x0016_R_x000C__x000E_(@¡ã@²_x0001__x0002_æ_x0001_'@¦_x000F_4_x000C_*@²A_x000F_³Q"@¬æ¢=8%@rê÷áu*@ñç¸@:)@_x0008_7ayhß_x001E_@4á_x000B_y`%@ªìÂO(@_x0010_Áý&amp;@µµ _x001F_@.¼$Õ. "@®!kC_x0004_+@"É«-#@5_x001B_.jéá%@ @ûIBë"@N÷I¶zÏ)@nZ÷³Ê5"@÷¯­¼©&amp;@¨MÖºÉ_x001A_@0~ç«*Á(@ë.áçÁ&lt;'@_x000B_ùM_x0019_¤f&amp;@-&amp;k_x0010_"@v¤µû$@"Å·	¶1%@q¾_x0014__x0016_ó*)@Yç&lt;U_x0015_Õ'@ÍÇP_x0016__x0008_'@úT_x0018_;]ú)@Ó+NR'@~%÷f'@_x0003__x0004_&gt;®Ø«Ëï&amp;@ßÔÉÙ#@D_x000C_|:_x0010_ @+ëK_x0012_Y(@[3_x000B_²%@C}¦²]"@¾È_x0001_Ð¼#@ÊvN1¼Ü'@¬ùöÿ°"@ÚOÄhYy%@_x0013_öâJ&amp;@]±j¹¼_x000C_%@_x001C_Ì|_x0007_&lt;)@¾½Îótg%@?cÔL¹(@Èó5¶_x0011_Ã)@6LJît4$@pù,ü%@¨_x0017__x0007_ö_x000C_Â%@þuS_x0012__x0010_Æ'@Ø.#\Ë`'@CuP/Î%@¸_x0002_gåÁÃ*@MgkÁï#@J7ð_x0010_ð#@Æk´ÿå	_x001C_@,_x0005_¯a_x0014_'@¼-_x0015_w)@a_x0010_KÐ¦_x001F_@ÖxÝ_x001A__x0016_*@d»¶¦2_x001F_@wërµ_x0002__x0004_]_x0008_&amp;@ü_x000F_9R_x0011_¥(@µò«WeÏ @_x0019_ÏB_x0010_aÐ%@&lt;¯_x0003_ò\"@$¢Ï%@Z&lt;Qêù_x0001_)@È6	.x¾%@_x000D_¦:9[_x0018_%@·Ç_x0018_vÊ$@eÒ/_x0005_¯&amp;@|&amp;0_x000D_É_x0012_+@_x0012_¿ÄXÅ#@ Ñ\Ê!@â_x001F__x0014_í³(@_x001E_&gt;Õ_x000E_%@JµÃ~¿#)@©´+1J @A½|à_x0006_° @_x0001_nu'Lý'@WÍ_x0007_×_x001B_Û+@Xí}_x0017__x0012_$@Ê	é{ü$#@û2f"×$@&gt;ºFa&amp;@ñ3jõ&lt;"@Þñµâ¹%@¤_x0014_Êª®#@'K¥XÛ%@é_x000D_Ur_x0003_&amp;@K_x001A_Î7a+@ôiÅ_x0002_W×*@_x0002__x0003_h_x001E__x0013_µ_x0003__x001F_&amp;@6+àv @_x001F_æñÍ&amp;@ÿä%ï _x001F_@ùx¡_x0001_9_x000E_'@a_x0016_Ü_x0012__x0014_õ%@6äzóÿÆ)@&gt;_x0011_EÉr_x0012_%@6_x001E_)­ED+@_x0001_k%àÖ!%@¦ANõU)@Ë_x0011_Áá£&amp;@þû¨p_x001F_'@¦_x0002_»J¼ö*@0ççF_x0011_B'@Þ¤r%*Ú(@_x000C_9zs)@`9u¿»*@$bQ¥º¡*@QÒº¨½!@kT0¬³_x0019_@_x000E_Ñ§G_x0002_3&amp;@:¦TgÌ$@3_x0019_¹¬_x0017_+@úäìSD-$@ô_x000C_2¼Ç&amp;@_x0006_5|õÏ:(@)ðLÿOL"@±¹ZÎ«_x001E_@"(_x0011_Æåú!@Iú*/ýM&amp;@HYÀZ_x0001__x0003_i)@ÆÇÊ_x000B_*@ì5U½_x001E_±+@Þï_x001D_A_x0004_ @÷n_x0010__x000F_ôò_x001B_@ÿÂ.Q1O'@4_m_x0001_â'@pY_x0015_æä_x001C_@_x0016_c}ê_x0001_¨%@_x000B_¹½nÚ!@^ÃéÏ!@_x000D_÷ä÷9Õ,@DË¡Þ5¨#@_x001E_r+[E'*@ê°ßý_x0001_&amp;@Ú_x000D_ôê @B_x001B_8(°#"@¢Éç_x0015_{_x001F_@³_x000D_ì_x001B_@·Â¸Ã_x0006_"@X¢cÑl#@À}Cë×$@ÞÆ¬_x000B_#&amp;@VM*~w4 @Jyºf_x0016_ó'@_x0002_¾à2Y!@_x001D_ÐóÎN*@¿nL9'@T	]B '@b_x001E_¤	u© @_x001D_Wª_x0006_ö"@ôQÞ_x0017_"#@_x0002__x0004_äÌ#\î"@O_s_x0019_!@ð¸_x001E_5*´&amp;@ÌØ¡-q#@(Ô µÒl_x001E_@2$^2*´#@v£É2ã8*@}Äï*«·)@ø±«³Êw_x001E_@_x0001_1Ì_x0013_#@_x0014_¯òs"@Ppð_x0003_F(@ô¿a*Ì%@_x0011_Uâ¦'Þ#@±ÖýÖr_x0011_&amp;@XTÀ£ñ(_x0019_@-GP_x0001_ÿÖ+@Ú.o m"@y1¸óL @ÂÀ%G_x001D_@ñçõú&amp;@Ôÿì­%à%@ +]zV&amp;@'öàô_x0004_W"@y¾ÔV®!@¾·@³H'#@àûi°s$@@cY!â_x0004_&amp;@_x0003_{èLç/ @z_x000D_5ÃUs'@ÞY-qø#@¨_x001C_Ô_x0001__x0006_´È$@_x0004_´ã9"@²úS9_x001A_@_x000F_Av/Ð#@ ´º_x0007_Hä#@?´¼Á=$@GÞ6 jè'@ù¿yÓM%@ùÍÑõ´]%@£0¥Í_x0010_%@"IP&lt;[*&amp;@ÈEÎ`T_x0005_$@~_x0002_û_x0004__x0002_Ï_x001D_@J£_x0013__x0013__x000D_#@A%_x0017_íPä(@T³Ið&amp;a#@_x0003_ÂÀÇ @Ä_x0002_CàQp*@M#ÕU_x0015_&amp;@ÌBie#@_x0018_,íXð_x001F_@_x000C_&gt;D[*@_x0015__x0003_·ª(F"@_x000C_s°(@ÊtþÍí)@Lüq	ò(@!AÆÖ2f,@_x0006_ô_x001F_Ë)R @t&gt;@/³^#@_x0011__x0004_Kd&lt;#@\û-Ø""@àß{oT"@_x0005__x0006_®Õã¡+@$ëX_x0018__x001F_@_x000F_M!À_x0015__x000F_)@ñÿ(â_x001A__x0017_)@Gð°¡M_x0004_%@Ä+¤_x001C_ªÜ @J_x0008__x0011_¬A$@°´Ù_x0010_ã_x001D_@â´ ý|#@mÿmJî(@"Ü}-_x001D__x000F__x001A_@y_x0019_Ië*]*@t6ÅÙ$@4«ÖLª_x000F_*@fÐ¸_x001D_ô$@Ä à_x0018_&amp;@¯9¦°}'@Þè:_x0003_á'@¬ñ[^én_x001D_@P´_x0001_$@ï_x0014_c&amp;¢%@Ú·Z_x0017__x000F_-@.Ò_x000F_Ã!@ÂÄ¹ÚW_x000D_$@R%.$¯_x001C_@(õEéÊ$@{}_x0010_O/û*@_x0008_Áü-!&amp;@Øø_x0002_D(@8T°Å¤#@öÖÄ_x0018_ü%@H&gt;ÃÑ_x0001__x0004_õ¥(@,|ì_x000E_ù_x0002_&amp;@_x0008_*¯ê²é(@,x_x0017_+"@¼X» _x0010_!@_x0016_íóU®ä @ú?IUI&amp;@!_x000C__x000D__x0003__x000C_è+@_x0005_Ç*h_x001D_@Gq_x001C_Í,)@ jè_x0010_¬_x001D_@¾¨à(@øÖëÔÌ'@Ò&lt;íé$@(_x001D_Ç_x0013_±#@dÔÏ:QM)@tâ[Äv]!@ú[:ÙWE#@aª_x001E_îù&lt;_x001C_@U?Íp_x0003_)@JÃªÕJ%@k_x001C_hy_x0019_@¤l×Ë+$@/Q#¸L+@_{íê^Ü"@_x0001_äu¾L#@×ì_x000D_Â-@_x0011__x0005_º#@Gëk @H­Üh_x0019_J%@Ê5W('@X_x0013_wôNÙ&amp;@_x0003__x0006_~_x0013__x0001__x000F_9$@Ë_x0014_Öï_x0017__x001C_@^¹Åäf @d_x001F_»¶ÌÃ#@KåÂ_x0001_ôÖ"@xxú â*@ÀHRÐ$@$EØ~]['@JùMu	à!@0öÚ_x0014_éÙ&amp;@§2Ïõ_x001C_@q¢ò!ö&amp;@©UTÂýÂ_x0018_@#á :Ll$@_x0011_¦v"¤r_x001C_@é;_x0018_|_x001E_A(@*e3»æ!@ñuê%m+@Í_x0014_§é$©#@h©ÅÇU&amp;@¤-_x0019_ÓÅÆ"@«WÄh}(@wÎyýf #@_x000E__x0012__x0012_b-_x001B_@n_x0017_Ï¬_x0005_Ì*@ÆÚã\$@_x0002_\BjÁ%%@¸b_x000B_¥_x0004__x001E_@¼ÒA½'@f²£óc_x0018_ @!èmB#@þd[_x0001__x0002__x0014_I%@oônS%@'ß_x001B__x0019__(@HA Pýþ!@-æç,¢×_x001F_@_x0011_Ñ,Ö3o!@~g«'_x001D_#@Úß£_x0016_ïÌ%@_x0018_f_x0016_ó_x0017_#@va_x0005_6êò_x001E_@.DÚB%@¿ù·ãJW%@^§óOg&amp;@_x001D_îãUÿ"@¶]_x000D_3ò'@Üüs7&amp;!@KrË½)@ú²_x001E_v#@\z_x0019__x0010_D#@âÅ+1Ø @î«T_x001A_&amp;@nYÍ"Ð @_x0002_æ6ú&gt;_x0015_ @_x0012_èÖ8p&amp;@æåÑÿÊ&amp;@Ò8Áv_x001E_\,@_x0010_«Ë@}!@«0ø{_x0001_Ñ&amp;@_x0008__x001D_¸´w{"@fx÷=w_x001D_+@t±S¼ @4_x0008_@=3%@_x0001__x0004__x0008_:_x0005__x0018__x000C_!@$ñ|ªù¤&amp;@p_x0013_/_x0015_¶&amp;@º«t_x0006_ýÊ%@ªiåN_x001D_$@Ñ*&gt;Â_x001F__x0006_+@GÍ!ÌQ)@6Âãå_+@2éä±1"@Ìùâé;"@_x001A_å&lt;ÆÉ$@ØAãU!(@ÙË$Ãë,@VÚ¯Ì!@ÛpKq_x0014_)@xÚ]îSs)@Ð_x000C_½c_x001C_'@_x0008_%äj)­#@HùpÝ"@_x0008_q=¯çU @vc¬¶oÞ#@ÜÞ¡&lt;ò&amp;@_x001E_%Fq_x0007_:*@ü¿_x000B_ñµ_x0002_#@àF Á.#@&gt;|!xÜ§%@¦¢°ÓÅ)@-æ?úl%@_x0014__x0002_VÌ_x0003_Ä(@+ë_x0003_ë_x001D_@}_x000E_Îö$@À7ï^_x0001__x0002_4J)@;Gs_x001C_ß%@r_x0016_ÿW_x000C_B"@n	_x0012_hú³(@hÃ_x0013_À*"@_x0010__x0001_p(y_x000D__x001B_@ªqO0_x001C_%@[5]Ô(@¦' ë_x0008_þ%@ÊÓÊü*@_x0004_¡æÔØ!'@Îø|p!@Ç] »"@_x001C__x0006__x0015_ÿ*@Þ¼ý'æJ'@ðÓÊ-í&amp;@tïnéµ&amp;@,R[bÖ*@Ø¢ïãÅ¼(@v£Dô«2!@´âBvzL(@M(1ÝÎX$@ÌæFEW×'@ì½_x000F_]%@ÿ·ÐQ_x0014_Î$@û:*ü_x0019_@¨¦¬÷¬ë$@à_x0012_¹©Ï*'@Êñ®Àq#@ÏÌ%_x001A_î_x001C_@l`²7+#@aÓpx_x001E_@_x0001__x0003_®eçw_x000C_h'@:°¤Þ½¯$@Dü]_x0005_ë$@ú|/}o_x0003_%@:¿w»·_x0015_*@_x0018_Ãîð_x0019_@`z	zÏ%@êç_x001B_T&amp;@LªB_x0014_U,@&gt;ç'fxU#@_x0010_ Ç_x0008_'@f1[ì_x0019_!@`_x0005_Àq_x0016_+@cïd&amp;ó*@_x0013_Â_x0019_þ(@¼&amp;_x0012__x000E__x001B_:!@_x0004_³4Òàç#@»3_x0013_h]_x001B_@\ÝY3_x001D_@FÅÖ0F\_x001E_@xæ!Ûå'@k®¡ô`ü!@tÊãØë_x000F_+@_x0006_ÿ_x0019__x000F_+@A3E´«À#@Ló_x001A__x000B_·¸ @¯Q¥Ú½)@$´_x001D__x0014_ü&amp;@_x0014_¬ãÐË)@;Ü¼=#@$Ò- _x0002_2$@¹E&amp;m_x0001__x0003_¨Y'@ö¡w_x0017_Z"@u(_x0014_ëO @t}_x001A_rö¥_x001D_@_x001E_B|Ä*@ñðS@_x001B_@®ºe¼%!@¬Ñ_x0019_]_x0002_!@V{;ÙÕ%@dGYÀL­"@*)_x0016__x0002_C @%Ïðñ@{"@²4F:@$@ßí#s;Û$@äÔÄrÄ."@x?ëJ¿Ñ_x001D_@&lt;_x001F_[ä]~"@_x0014_¬¿ÿ×#@%=¢06F"@öÎú0_x001C__x001F_+@Õ_x0004_xÏ,@æWúB_x0003_U*@@Æq7·_x0018_*@â¶!#'O&amp;@Ê_x000D_èÑ³_x0011_ @ön6ý_x0001_e*@,"Ún_x0010_)@¹=M0'@LÝAÞïf+@8_x0002_hÑ÷"@"nº%HI(@_x0002_õu+æ%@_x0002__x0005_åÙóh_x0008_'@_x0012_gïäÇë%@Bã¾Õñ#@_x0003__x0006_³_x000C_à*@Ûf_x0004_§êÀ'@ß_x000D_PîP*@×_x0006_IQyÚ&amp;@rfS_x001D_&amp;@^ÊÆg_x001E_©*@È_x000B_ÔX "@_x0002_]ß;¯;$@"¾º/t&amp;@f2	ÀG!@_x0008_pX_x000F_tè%@_x0016_Êý&gt;8û&amp;@Ë.Ý×à&amp;@ê&lt;ÿõ¥V#@P_U@I_x0004_$@¹d_x001E_O("@¤¾Ö`_x0012_Ò!@ÊäÂìÑ(@53ñ,@_x0010_øSó/µ_x001D_@_x0001__x0002_¸·'&amp;@©ý{o÷&amp;@+»\+Z,@U­»[ë_x0003_"@a¤jB_x001F_)@±¹¥_x001B_@ë _F»_x001F_@ðpäÜ¤Â"@âðz_x0001__x0003_¹+ @h&amp;_x001F_öß*@ËØ`øà)@Õôfe&amp;@\oNÚ§¥'@_x0012_7@_x001B_yU$@Lý_x000E_å(@nÛj¬øW_x001D_@ûçìrÍO%@_x000D_B_x001B_Z_x0007_É#@_x0002__x0013_O18&amp;@Ø-§Î"@*æ_x0010_ìM'@¢Æu-*@(_x0001_zß©Ó @d¼¬pSQ#@g]$ç7_x001F_@òRº7Æ"@îE_x000B_MW&lt;'@êàÄö£$@ôÚêê%@&gt;HÚ_x0004_l!@xt_x0004__x0007_,!@è;Egñ'@ioh®¼ä&amp;@ÁxEZ+#)@ÄÆyc!@rÍÐ7è®%@g´RÔ%@%0Ë¬_x001A_'@&gt;1IvÛß(@_x0004_ï_x0005_^£)@_x0001__x0003_Æ\9­ä%@ºï-¨&amp;@ÊÀ.ÌÃ%@_x0017_ìßV|_x001B_@Ð¬¡_x0015_Åx&amp;@_x0007_Íú_x000F_ý$@\_x0013_¾½g'@XÔÃîÉ%@ú;«6éê @ ½0s~!@_x0010_kkÞ$(@%Ù.æÇ%@Ê;_x0003_c"@îaÜ»!@*n_x0014_kÐù(@±¥ØÚ)@BkÉÞ_x0010_'@_x0011_:É¢{p"@v_x001B_mØe @ª­sa_x0008_[&amp;@_x0011_p1ao_x0005_-@ R_x0002__x000F_'*@_x000D_ät:­!@[_x001A_z¦Ìb%@"CGFÕ¶!@µ/¦üÇ&lt;(@vÆÍåÚÀ_x0019_@¬F¯fcP"@|¬Òç{%@vM:ç2&amp;@Üòu_x0015__x001E_^"@2BCj_x0001__x0002_«M#@_x001A_ù0&gt;¢ú#@_x0018_õÞ_x001B_ÿ)@&gt;YÖäË#@ªµEõ$@_x0019_Ròq_x0015_&amp;@û_x0004_Ew_x0019_µ#@_x001F_Ko_x001E__x000B_"*@¹ëË2`)@Ì_x0016_à_x0012_|Ç'@_x001B__x0017__x0014_&lt;7*@ÐyKí"@Ùßôói&amp;@?×_x000D_`%@B	¦p*o"@D_x000B_[ýv#@Û3WY'K_x001A_@:ðß½_x000C_Ð)@¥Ê_x0008_*¸#@boÚ¿_x001F_T%@SD_x0012_G¥E$@7EIÃd$@gz¡»º%@;ÁX_x0005_,;'@W¨_x001D_'S*@a_x001E_ÿm8k"@O#ûI%_x001B_@a´¹þË%@Ø_x0019_0F	(@À¼¯x¥3(@võv¶i²"@TE_x0001_Ã)@_x0001__x0002_aÖKQÁz)@1Më_x0013_ç#@¬½x_x0019__x0012_$@_x000B_X&amp;mÏe#@_x0010_iV_x0018__x0008__x001C_@$(¼«[%@_x000E_n[Xµ^!@UOk_x001D_@ôÆHs3®)@n*§©m_x0004_)@é_x001A_º-¤F,@Á_x0012_8_x0012_ó;%@ðQvî&lt;%@S_x001C_)¶WÀ'@¶rRPT°_x001E_@~IA+_x0008_$@%¸_x0016_+ñ_x0014_!@Ô_x001E_¿_x001D_ìT"@VÈÈæ³Ô&amp;@÷f\å"@ýRÛêØ&amp;@Ö_x0019_k¢_x001A_÷#@lü_x0018_WS«%@Ä§Ýq_x0001_(@©±ÏMB$@ÿBÜ«#@åþÂ_x001F__x001C_@ÙbÝ1_x001F_@ªÔU5(%@^_x0007_ó;7_x001A_@|K_x0018_¬c?)@®1Ø5_x0002__x0003_¶(@_x0001_R´_x001A_Þ_x001C_@w[·Z_x0001_à'@_x001B_qTiÑ+@'ÏX2Í&amp;@'Ê_x001D_ ?&amp;@AtiÂ&amp;@ÈwkëÝ%@_x0011_Ý1y×"@â ¦cÃE(@,uÇí_x0002_Û @=_x001A_/êfÚ(@ú,²²¹« @ª(6ÃÏ_x000D_%@_x0011_ªH\1*@ò_x0007_­_x000C_þ'@¹_x0004_éNµ+@P/	ò{Ü)@¨DcÙ.&amp;@ëØ_x0002__x001C_Í(@" ;ùëï @_x000C_»ñ6²(@o_x0010_C¥Gc)@*}¦u_x001E_##@N-ùÂ=)@_D­ÙÃ,@uDÚC_x0002_#@¾Ã1©å_x001A_@Êí0_x001D_©!@²FB_x001B_Ñq!@Ô5þ m @vb~	NJ#@_x0001__x0003__x0008_¯[äû&amp;@aCÎ¦]¦ @Ð¸I%B¯"@®K¼ýèn,@_x000C_çªßñ(@¢aMZ!Ó"@×ÏËO__x0003_"@Ú*ëìB_x0011_%@¢5aÅQ(@ [O§'@N_x000C_óéÚÕ#@u3_x0008_Ô_x001A_@æb)ª6$@o1²úæ#@¹L64'@ï_x000C__x0016_	_x001E_@×yNòD)@_x0015_ñÏ¡-@Ö©B++@íè³Q=$@_x000C_ïH|*@¾ ÉaÈß_x001E_@Óq{X!@³æÞÇý´$@dµ¾_x0010__x0006_#@´2ÝÆ¤Æ)@åyb])@²O)rÅY)@_x000B_7¼ûF+@_x0002_Þ´æ*@Aí	¢6"@Ö·.î_x0003__x0004_zÏ#@T_x000E_äS'@xO'}_x0010_(@²èr(Õ#@ºWÔ:Ôï&amp;@ö÷ÃàhM'@_x000E__x0006___x0017_&amp;@_x000E_5_x0016_%3h*@K·U_x001B_³T_x001F_@:·D¶1*@`¬_x0016_º5x$@rñÝwæ_x001E_@=_x0002_÷O?%@Íj¶éùB%@NãO,L%@ì§ü1&lt;U_x001C_@«ÿñwc`$@$vßÂ!@_x001F_-éuGQ%@_x0003_/X#À*@¶mÕßÖ_x001F_@_x000B_I_x0001_ê_x0014_¶"@rÁ_x000C_&lt;ë!@´?æí_x0003_$@ [ÀLc"@ó_x0018_k¹R#@À_x0008_òïJÎ'@ßÙå²_x0002_&amp;@_x000C_Rk¦r%@f6ø_x0003_Xá#@]û×RQc'@_x000C_9nÜàÈ!@_x0002__x0003_Ð¹þ_x0005_2_x001D_$@_x000E_uaê2%@úgRv[æ+@Ü¢W9%@_x0014_³&amp;:k¥*@`«7_x0001_À&amp;@LÒ_x000D_FÆ"@ªd% @ÀùdÄ%'@¯}^*_x000C__x001B_ @PÆ_x001C_¸ËÑ_x001B_@2Í!ÌMW*@Í_x0003_Ñðdw,@ÿ8ÕÁ¢&amp;@-ë×uùt_x001A_@õG¤¿ @´çcs(@×°û¥$@ÇAáÓ£h_x001F_@Eã`"5ê)@¾­&amp;¢µÁ%@±µ³_x001E_Ô%@¢B3_x0004_ó_x0010_"@Þ*¢Ðç´%@\Ëâ¿r$@­^¬àó#@J_x0011_z(@ÑçL_x0011_&amp;@9zY,_x0005_*@CMú³_x001F_@ÉT_x0007__x001C_§_x0008_&amp;@Êûë_x0001__x0002_º/(@4&amp;m#ºl&amp;@ú¡)_x0005_o%@Oñ,Æ®'@ú_x000E_òÕ_x001A_%@Ø­L]Ú¨"@Ò_x0001_ì{ö!@gr_x0018__x000D_!@ÝÁÔ#@¯b^4xç&amp;@%_x000B_Ëge"@,4Eî&amp;.!@pô_x0013__x000D_b $@§üAÑ3_x001E_@xýaÐª¸'@ÇçB\Û#@Ç¥àRÿ_x001E_@Þ_x0010_Z·öL&amp;@`n²u¤_x0005_!@º'e_x0012_%@r	¤_x0002_¦,@ÐÎ&amp;"»_x0001_%@Î_x0007_ËÉA$@¨*úAäÝ_x001C_@×?_x0010_ñ@#@_x0010_×*²_'@µ\_x001A_~~'@oÀË_x0010__x001B_$$@·Õ/É_x001A_$@úç_x000E_KW"@-:§ß×!@_x000D_BÀ#¾&amp;)@_x0001__x0003_®@Ööá"@È­L=ô(@fQ&lt;m'@JÀIø·%@kÄ#Pú!@Ma&amp;ÅÛ0$@_x000C_Ì-Å_x0015_ *@,_B_ôh#@â^µ#@ZúÐ#@ãQ¥Bu~#@ÊPÚ_x0010_í_x0018_"@o_x0008_VØ»2'@è&amp;é¹j(*@\ªá¤¢'@R¿`%,@Ñ$æ$@%3_x0003_K$@X¡®è_x0015_'@"ÀïØ_â$@ð_x0016_÷×_x0010_(@l%_x000E_Cj_x0002_*@¢¶-hâU'@_x001A_GÞËbÄ'@|_x0016_|Ò_x001A_(@£+iZ_x0016_e%@3~\¨#@6{×_x001F_y%@ÔÙ¹6Ùg&amp;@~±@îY(@ç_x0001_û_x001B_R«)@a_x0002__x0005_-õ)@_x001B_ÜÏ|$@ÚdÀ=°#@îª_x000C_Z2&amp;@c?y!¼&amp;@_x0008_¼Øæ_x000D_ó%@ø­dÌcÅ#@GêÙ_x0015_%@ÌLÇí+$@¨?»ä,_x000C_#@.ÝLéº¡'@¿ôÝwð_x0004_,@´Eù_x0004_Öõ*@^AKï(&amp;@_x001E_ß_x000C_ë¶*@Ý_x0004_t¸N%@g_x0001__x001C_*)\'@ngaÇè_x0011_#@óy@qÀí"@¶Íèúè'@_x0016_¯)±yô%@ìÒ{ªG%@©ø5Ki=%@h_áI\¨&amp;@ _x0003_ð2´$@¾_x001F__x0014__x0019_Ë_x001D_@N¾ Þ5I_x001E_@¬ÐjÕË&amp;@W^¯h«B!@°j[_x000E_µ'@&amp;z_x0006_É_x001D_#@|T_x000E_KÉõ'@_x0001__x0005_`ð Tú²%@tÍ¢ãx£&amp;@\èÒÕ¡_x001A_)@~¢¼'@_x0004_zªá(9%@µÝ_x0003__x0007_Ü'$@%´|Á%@+&lt;=E'@_x0005_pþ%y_x0018_%@LÚr_x0006_s%@vôg_x0015_b'@_x0008_ªàÖ_x0019_(@9_x0018_¾c"T+@Ø]=%K_x001D_@ª_x0018_m§&lt;_x0010_&amp;@FC=-¦ý$@B_x0013_Ï»û_x001E_@S"íÎ_x0011_ß$@_x000E_[méÉ&amp;@vNõüB_x0005_'@ðx#«ó!@hÿâE*@_x0002_©_x0010__x0013_º8(@:`""ú'@%;MÜa$@M÷_x001F_§ @Îd¢_x000E_»%@_x0014__x000F_Gá_x0014_+@åGÊÏt'@_x0018_V¿qï$@à¹_x0017_)@Z"F,_x0001__x000C_ft#@åmõhý'@.ó3+@íW©¥¬&amp;@_x000E__x0016__x0006_f|!@¼_x0005_b¿!m*@tè_x0007__x0014_ù+%@iò	_x0004_L´!@À_x0015__ÞØï%@È²[EÁ(@,å÷º_x0014_$@¨Q¸¶ð(%@Ðåí#`²#@Ø_x000F__x0002_Iù)@=A_x0008_ß @_x0003_¢é_x001D_T_x0010_,@-ãÂ= @FØ_x000B_§2 @_x001A__W´Ð'@mtõpM_x0019_@ËèH*aÕ"@¢j;M#@®_x001F_j_x0007_÷¤)@­Æb&lt;h$@&amp;×DºÍ.%@ÑüE_x0001_Ý$@_x000F_¾z\n_x001C_@Y«kâB&amp;@}Z_x001F_l_x0005_&amp;@~ý_x000F_$oF&amp;@_x000E_ÿ2Ü¥"@µ-yHª&amp;@_x0002__x0004_qÂdaKû_x001F_@[/IgJ_x001C_(@Éß_x0015__x0003__x0015_» @©_x0017_í_x0013_ðÙ'@ÉY¼_x0001_^ú$@Ö¦ZÂA6(@:_x0012_~àá;#@P¡\NáV$@.®*Ç_x0002_'@»W_x0010_Ú_x0018_Á!@$~Äw&gt;z_x001E_@_x001B_-à.^Q!@_x0013_¿_x0014_Íòå!@¢à³{¦!@lÓ£ðÌµ)@_x0002__x0015_ô×$@¦@DJX%@_x0013_4Ç1_x000F_@'@?¶_x0015_¿è @û»+_x0003__x0015_ @Ö_x001F_¿_x001F_Y @zæèÊp(@ª¸	'á_x001F_@{p¸²¡$@*÷àø;+@_x0015_tM_x0005_Ó+@xLâm+@Ø'I_x001B_AH"@_x0008_¨{EdÃ @.n¾Üx_x001D_@[)q_x0016_¤p)@@g´c_x0001__x0004_½4&amp;@9¬SÒó @\âù£-á"@µ_x0010_f¾ul$@ÛiàJ¸&amp;@A£ljÃr"@ä¤Ñh§E-@&lt;_x001A_)})$@2Þû¥&amp;@5´T_x001C_"@ Á3V_x000F_*@8×¤Eÿ$@Àñk=%@Cýå´é&amp;@QEùx&lt;ã!@e1aè$@Ù\Tôr_x0015_(@_x0017__x001A_£Ùì#+@|+Oºó&amp;@m@.s_x001E_@k¬1Eh(@_x0019_Î_x0003__x000E__x0016_Õ'@¬ÎÊz*@0?°TÎ_x001F_@Tãäu«_x0017_$@^s]4ED @ë_	_x001C__x0006_ %@fà×_x0002__x000D_&amp;@j_x001B_h¥Û%@¶_x0001_6á¡%@®ÇÀÞ_x001E_!@ê_x001E_Tòm,_x001C_@_x0008__x0011_r_x0002_&gt;_x0002_½À)@_x0005__x0010_È_x0013__x0015__x000D_"@(iòÓ _x0003_'@_x001A_´_x001D_êõ+@4I	«6)@çî´¼_x001F_@CXo¨F'@_x0019_&lt;W_x000B_&amp;@&lt;_x000C_1²(@p³üG#@c³²D#@Q°éi(@hü_x0006_Â8º&amp;@érÿ?_x000F_¬(@p×_x0001_Oü7$@\ÕÐÖá @_q±_x0010_³'@(_x0010_NN!$@Ø)á_x0014_Ì'@73_x0007__x0019_ù @qà_x0004_Z_x0015_"@(L×)B_x001F_@îI\ÞV_x000E_$@_x0008_@&gt;9Æ(@¨áë_x001E_#@ö_x0016_4_x001D_§ü#@ÓÇÑØ5_x0011_)@_x000E_62À¹+@lÂÝ%mk)@*_x001D_¹C_x0003_%@xÝÛõ¼"@­_x0011_·_x001A__x0001__x0004_¥e(@Öøvð$@ÒÉüÃ½_x001F_@ËM4YÂã&amp;@lG_x000B_0_x0017_]'@^uæ6#@_x0017_K?L!@ø£a_x001A_M(@X_x0016_åDB'@_x001F__x000C_©_x000D_e()@Æ#ø_x0005_­*@ÎÙ² v%@©¡Ùty$@Î½Ëÿ_x0011_&amp;@FN_x0003_!û¥(@9_x001A_ÕLu @÷ÛÎ_x001A_[Z&amp;@_x0011_p þðø"@_x000D_[_x000F_ó_x0011_b&amp;@ý¹Õ_x000B_*@_x000B_z55ú @_x0001_ï%Y_x0019_+@ Gaözî)@8_x0016__x0002__x0001_Ñ*@oû_x0007_Æ.(@¼Ý¹Þ @Õi_x0012_HÔ.)@Äü5ÂU&amp;@_x000C__x0019_^É_x0007_ @L_x0013__x001D_v&amp;@*¾±KÅ&amp;@ð}_x0007_òÈ*@_x0001__x0002_ï´$)3_x0005__x001D_@&lt;í»tU)@Ãº_õÁ_x0011_!@_x0004_`Ë_x0007_q$@ÚñÉ_x000F_¡m(@_x0001_ïW_x001C_]$@_x0001_°%dÖ&gt;"@¥T_x0016_«B,@ì X½a_x0007_&amp;@¯,@6´áp©$@¶³`ý¿»$@PnÈ°_x000D_æ%@Ú¶µ_x0004_º*@R½vs_x0010__x001F_@´þ=ÓÁ)@_x0018_Æ-ÔÒ}%@~I[ÀÞ @Ê_x0010_Ûô1$"@B9½ñ"@ì_x000E_°µOí%@5y|_x0016_}'@ÈwËP!@#³n__x0013_%@ðI]&amp;d"@6Ð¥G¶Ð_x001E_@`¾ndgù'@_x0012_:©y$ @&gt;-±Ñ5B&amp;@_x0010_¾K«áº-@ýÉ¹å9_x000C_'@ª5v]_x0003__x0004__x0001_&amp;@¹´-~=¸(@°_x0007_ì31_x001E_'@_x0013_Òâó«!@z6D$@fA¤q_x001C_@¹ýnyO'@&lt;éD&gt;(R$@3æKõ"@_x001A_}yT_x0003_&amp;@l_x0017_iX?y)@_x0007_.hµ¬_x000F__x001E_@^ÊÛ_x0008_	%@_x0002_A¨Õu$@_x0014_5m]_x001E_l'@®1;ãÄÔ$@ì%å5è&amp;@úÂ?·±)@¡_x0005_ú"@_x001F_ì÷au+@Ð_x0014_º§c_x001B_@_x0018_Ñp%I @¼ñè£^w(@/ì­î_x001D_"@â?@-#@_x0012_¸ð´s'@W_x0013_«á%@üÁê'@Ázbz&amp;@ÒÿvëÐ%@=§9IÙ%&amp;@Én°ÁçÄ_x001C_@_x0001__x0005_ÜÇ¿SÄ'@JRu_x0018_(@Öô¨H+Ò&amp;@äëý;_x000C_$@¹«7_x001F_ü%@_x0004_¿0_x0015__x000D_¼%@_x0002_Tá0&amp;@Õ£¶°NÎ!@r_x001F_5Ý®Ý!@XÁ¿Û§Û"@¾$3ý±_x0017_'@ ÄÄG_x001C_k%@b«@ÅT%@&lt;Vùî'@ÙÓa2*@Ã9g6'@Fv½fÓÑ$@²xî &amp;@ñ_x001E__x0014_dÀh%@1®2¤z#@lÙÆeeq-@YäÖ±&amp;@ì´üíR%#@&amp;)ÇB&amp;@&lt;_Ê9¹!@$¨%_x0003_#_x0002_&amp;@æÚ~ü«¡(@_x001E_©#°&amp;@ºWót:)@!gêoÂ\_x001F_@¿þ4ès @búr_x0003__x0007_³Æ%@:_x0005__x0018_{!@Ðè[ÿ-ï'@âW´Ó_x0007_.'@D`-ü#©$@äTq_x000F__x0007_+@_x000D_f_x0012_¹N!@2ÒD!_x0018_@pe·Fu!@2ÌÜgu*@Kçºn_x0010_)@¿_x001F_xV4-@,IF´V$@æÓÁGJ¡&amp;@4U¢ê««'@q|*ðÈ"@Ë_x0006_?_x000F_Ä$@@_x0015_dû_x0002_X!@dú¤_x0006_'@_x001D_·Ua%_x0013_-@]_±[D%@Êg_x0003_ue+@'L_x0007_Ð¹?,@_x0004_im_x001A__x001F_@ã¶òÂx_x0013_,@.ÕÙ´z&amp;@Å_x0011_+Rå_x0006_%@]ïMÁï*@¬[­ü"$@¸-H_x001F__x001D_@î|ÇÜCî#@«æ¡_x000D__x0001_"@_x0001__x0003_.&gt;¢È¦+@mQÛ©¼á+@ÈñCÖ?*@Íü._x0003_pª+@òÒ_x0002_ÖÈ$@VDGð®ü_x001D_@â°~¤Ý&amp;@´!úôY"@m,{_x001A_8Ú(@z×Sw_x0004_(@ÌÞ.mþ @î_x000D_õ%@Øä£7%@/Å§Bo¼#@QWÏ_x0017_M±'@_x0013_½X4ðÛ!@Qá$²¾_x001E_@$¢_x0016_\Y @bgxh!@Â¥4pb!!@î	z@?(@µ_x0013_¿_x001D_@În8¿Ë @1Ô_x0003_¸ñ"@Á_x001F_,¡"@Ì`FÙÐ$@hC_x0014__x000B__x000B_A+@FFW!p @_x000F_Gqõm_x0014_)@ù¾(@È	IN.£#@¸D@»_x0002__x0003_1(@úîN»"&amp;@{å½¥-Ì"@_x001A_¢ã_x0001__x001B_&amp;@"öfúàÏ&amp;@ÒØ_x001B_Ò~#@ßNjÉñ_x0014_#@ Lns(Þ'@®¸ÖÈ"1)@êªTQR^(@~_x001E_¡_x0012_`[+@°_x0007_.Ëó¼$@Çjþ¹¯%@ö_x0002_É&amp;·Ä$@Â7JOæ)@:Ú_x0001_ü_x000E_ì(@&amp;Â _x0004_a-_x001E_@_x0019__x000E_×"Í!@)),N±¦_x001C_@#_x0004_ÑÂÂ0#@2ú±d¢#@2	íóq&amp;@ì_x001F_±²$@c|_x0014_ww"@s_x0017_¬ù_x0019__x000D_#@Dæ_x000B_,Ì°,@_x0010_»­G)M+@YGâ¦ù)@Ø0Ê3&amp;I$@Z¬ÉH¦®$@¸Õö%@kè*¿t¤(@_x0002__x0007__x000C_.#Ù_x001C__x000E_(@__x0001_¤E0_x0019_&amp;@]ºtìK"@»_x0005_*Y`_x001D_@ u¶ñ=!@² Ðµíg)@æí(Ôu(@sYs_x0004__x0003_V%@Y¼MÉI%@Ç6^_x000E_A_x001C_@_x0010_ ¡_x0006_Eq'@ÓlýÉ+&amp;@Nú/=¯(@_x0008_£-ù#;&amp;@ÚNZàÏJ&amp;@¶©¯Úz'@´å&lt;+ZØ%@~ýÂT_x0011_''@LÍ ï_x0010_¤_x001F_@mÔà9ÿH*@"&gt;Ç©nü_x001C_@â_x0019_ßùØM)@ì[.ÔØè"@{Ä&amp;a#@ Æïµã$@ãµ&lt;]#@ûDÔÁ«$@óà"P^*@×mè¸iD(@NÍ©ðûÄ_x001A_@?í¡üÜ*@LKC_x0011__x0002__x0004_V"%@ò9á65`&amp;@ö^wÂ#@ù_x0017_¶_x0016_©Ë(@W	mÇÔ%(@ÀSË8Y_x0010_'@ñÌEDí!@ G,s#@j&amp;OÀò)@ù«âEI+@_x0007_¦N+(@)]Ë¿$@ôËY©_x0001_)@yXKÖ-ª%@=¶Ô_x0013_Ç_x001B_@¹i_x0011__èj$@_x0006_;Ü]a(@döÞ_x001B_6#@QÓåï_x001B_@WXá$^&amp;@\4H	ä(@_x001E_zR/¤ @(pÎ«w'@Öae#@/K¤_x0003_ü6 @r'àF¯_x0007_(@_x0008_óKÏn,$@æ~êí(@le_x0013__x0019_B)#@é§âÅÏ_x0001_$@_x0005_¯{³ @¨+½¨)#@_x0005__x000B_nBÌ_x0008__x001A_#@° yS_\!@a_x0002_ôÆ1,@àÌ¨þ"@X;_x001F_ÐYÉ+@9ö_x0008_àÞH&amp;@_x000B_JR|ã(@,~_x0003_1%@¤%_x000C_ë"{!@õ­mÂã#@	^_x001D_Q&amp;@ý_x0001_þ /X,@|_x0004_ýãÍ @ _x000F_e´_x0005_Á&amp;@ÈëñzSÄ&amp;@Ë|Mxð_x001F_@êÓ_x0006_¶º)@îJ_x0018_µ¿%@{À½ÀÃn&amp;@¡çD©W(@ØJmø'@PL³%@_x000F_nÐñ¥$@ÈÏèöçì#@å_x0015_£Ô¡_x001E_@_x0015__x0018_òZäT(@$x~Ð£$@F"Õn©¸$@®Áo_x000E_6$%@ê_x0018_ÿ±y}&amp;@õñ&lt;_x0007_{ @È}Ç_x0006__x0008_Ë'@!L3_x000C__x0011__x0007_)@í_x001C_´¹/ø%@úVÉ_x0013_p$@2_x0011_Y&amp;@ÀPs_x001F_@&lt;TþxH(@_x0010__x001D_B°_x0008__x001E_@VVaK_x0002_ï+@¨®_x0011_D:_x0019_#@|n å#,@Ñ_x0001_b_x0015_âO_x001E_@C_x0003_uõ_x0004_ @ªüNO_x001D_ @_x001D_;kÔâ_x0018_@_x001F_²Þ^ @Z¶@ _x0005_'@ÊöN_x0017_×)@_x0005_à®ÕÜO$@¯~4 _x001E_W&amp;@FÌîÞã¡!@Î\ldQ\#@×}½_x0007__x001F_@¦b+;!&lt;&amp;@º±3j£l#@è_x001E_é_x001D_f%@vá_x0013_e_x0015_)@§A_x0015_0ä'@øEI£%@¢bì^)@ýÅ6Çª'@¤X	âcë$@_x0004__x0006_x~_x0001_[]%@qa-_x0007_8Ø$@àè_x0013_ºm"@Ò©7þC×#@t¿³_x0006_$@_x001C_çù_x0016_ä)@Às_x0002_té"@k_x0015__x001D__x0005_ö)@`y:x%@©Û.yîô(@_x001B_«Ù¼'@_x000E_&gt;5N@'@ø_x000C_î×_x0002_&amp;"@Yüæ,0&amp;@JAM_x0005_ÚD&amp;@ÍñA%@úD íÔÿ"@ùS¢)@{H_x0005_,ÌB)@ÏÌ4²Ãà%@úàºH[&amp;@ÜJC#_x000B__x0003_)@¢ÆåÕÖò_x001F_@tÞ½_x0008_?!@4_x000C_JoL(@e_x001F_yð)@+ÚU/*²)@HÔxkK@*@¼_x0016_SÌ&amp;@_x0010_ñÿÌ+@R_x0013_»{'º%@_x0012_Ä_x0007_Õ_x0002__x0003_J_x0003__x0019_@¬Ýlo:$+@\S¬È²%@2_x0003_s_x0002_'@x/t]CB(@NI¡¤Q#%@¸Óµ&amp;a(@(¤_x0006_àÅ&amp;@_x0017_L¯V_x0001_$@½½JûÿQ&amp;@+k®·j_x0004_!@´_x0005_çÃ#@íe_x0002_45ò"@j CHy%@:ªÎn_x001D_%@¿Ùú¸V)@_x0002_©_x0016_-­v$@ú_x0005_¼°_x0004_q&amp;@r=vH_x0003_Ð!@ëryãx_x0011_)@t\W&gt;µ @_x001A_)ãíh!@n5Ý2à{"@_x001C_ý·Æ%@n_x0006_áKm !@t_x001A_´_x001A_Y_x001F_@_x000E_uøw´b%@´s_x0007_Ø_x001D_@º_x0004_0èô_x0018__x001F_@{_x0013__x\=$@_x0012_,ãý@q @ãè©³Õ.&amp;@_x0003__x0004_Òõøþ¥2(@hiÙ¥rm,@_x000D_ T£ÖE_x001F_@)¦ÿMÉ+@*Èj$±_x001F_@2Õ±sç(@6Kö´7$@%÷[âA @ù[_x0006_%@2±OI%(@,Y1	*u%@ºð©&lt; @uÅf¯à¹_x001B_@¬Ý	)@Ö¯Í#_x0007_*'@äsÂ_x0005_Ä£(@¤ý·/%@Òqÿ¡'@HÀ_x000D_ôÒ£'@â]ç_x0002_(@ó©Ò_x0013_\°'@çb*_x0017_W!@Þh_x0001_z_x001C_Õ*@pÞ_x0007_a$4#@@Õ_x0007_§­]&amp;@9&gt;âP_x0001_³#@ºùÎ]ïø'@{£:_x000D_|¢%@=r}Ò_x0006_&amp;@yô¤?R(@_x0002_ÛêVÕ)@P¾û³_x0002__x0004_ðû"@k~áx¼"@³ìb_x0004_ !@8]°Ê)@u"Ò5-@¤;£¡0)@oG_x001F_¤Ô%@è_x000F_XU*%@þhA9"@öa|ª!@_x0003_)DÛn&amp;@²¨*û_x000B_w!@Í¨_x0015_0UE'@ý¢_x000B_´¡_x0018_"@|Y¾Ru÷!@Æ{âXAÎ'@µ¯#ð_x0014_L!@PgÈïz(@~ô&amp;·_x0001_Y(@C"Û"É"@¨±`¾ûà(@f¶ì_x000F_(_x000C_)@_x0017__x0019_Û4é¯"@|kôÙ_x0006__x0019_'@THÜ_x001C_ÝÌ)@*q å"@jHEK¦Ï%@Ö´ÏUû_x0019_@`~ßÜ`'@Lm_x0010_ô5O'@_x0005_G$Vc_x0015_'@j_x000C_*âHÞ%@_x0001__x0005_ä/ð"È!@0M©_x0004_ @ªr_x001B_R)@¯QW÷_x001E_@Q_x0003__x001F__x0012_!@1Ðì%;_x001F__x001F_@ÚÞè3$@!ÀsÑD_x000F_,@³Èû[¿&amp;@ü_x001F_zÙ2_x001F_,@kÝA_x000F_ì"@¬"?MÑ_x001A_#@_x0018_Ýã&lt;º&amp;@Ý¬c_x0010_#@JìX!@ÌtÑ²YÔ'@°_x0001_ß_x0003_½(@^®Á­¥°#@ÈáRû©8!@³ð;s}_x001C_*@NÓ	|â$@b2ë{_x001D_(@&gt;PHÝ_x000B_ @8_x0003_òi(@Ï_x0018_×_x0014_"$@_x001E_õ¾&lt;nã!@ªeÐk&amp;W @Ö±Qrâ_x001D_)@_x001D__x000E_Ê_x0012__x0013__x001D_@¤_x000B_8û)@òV_x001C_Hý7"@ND_x0002__x0007__x0008__x0016_J @&lt;­¬ª³'@ô).ÖÖ_x0018_)@ÔäÕ_df$@È÷_x0014__x001E_R%@±Û\ò&amp;@*_x0002_A.¿¬(@_x000E_a_x001A_|ð_x001B_"@zK{'@^H_x001B_Y!@H_x0012_É`Ú_x0019_(@?9_x0018_!ì#@]z&amp;=N_x001B_@Á¼*üî0%@PE³v%@\}ãM*^)@_x0004_j_x001A_DÅ5%@f¿vÊx @l_x001B_Ëµ&amp;@é¢ÿØ @L^ÐÖÒg$@_x000D_ªåT./#@2_x001B__x0001_]MM*@äL·_x001F_¶#@_x0006_§%ò§«&amp;@*O_x0005_Ý_x001C_@kü_ºi¤"@ÖHÏ)_x0003_'@ì´gÙì±$@_x000B_Ï:¬*k%@låFn´é#@r´±¡¿ù*@_x0002__x0004_Å_x000D__x001C_Ë*@_x000B_g_qº+@xÓµ"@¸üÿ;'&amp;@]_x0013_ÁY&amp;!@_x0003_7W® _x001C_@Î_x001B_âWîN#@Xóbpñ_x001A_+@MMº#@K&lt;ïl,@mÄù`A(@V_x0013_­'!@J_x000E_Ç¢ì(@hã¨_x0012_F»#@¯.J_x0018_/F$@Þ_x000D_OÁ%@_x0008_ìë_x0017_Ð_x0019_@}&lt;·t1'@¦P(_x001B_Ê_x001F_ @ çøÜ9+@¾¾É±_x0002_Ò&amp;@z(._x001A_@Û_x001C__x0005_¹&amp;@{e_x001B_¡&amp;K(@z9Ø _n$@eÒ?ÁQ @í_x0004_æ_x0001_s?)@_x0019_iR8j @ÈJ_x0013_JW§+@vjÇª\ @·qf_x0012__p*@2ç¿à_x0002__x0005_¼»!@_x001A_&gt;!`u+@Þ2áyM"@tøØ}&amp;@YQ´\#@P_x0002_Z8¾_x0004_#@_x0005_)îÇD_x0006_#@_x001F_Ô4]_x001D_@²o7'QÉ%@ü ÇRÞ\(@ôZ&amp;+l#@_x0008_&lt;_x0014_»;(@{Â4£_x001B_@¢_x0012_R,j-+@_x001C_l&amp;u_x0001_!@ùò$|¤&amp;@¦ïß@ÅK%@$ù_x0015__x0018_¦`'@_x000D_úC5)@ïÙÚñqü(@OÀ_x000F_ÒuÐ$@¿_x0018_-&gt;_x001F_@_x0012_i_x0010_÷Ø"@È!Yj_x0003_'@+¬» Â÷&amp;@þËêl)+$@_x0016_àM¼Ú_x001C_@»&lt;³úe%@%xÝóË&amp;@ùI_x000E_öQ#@SeÐ_x0006_±á#@&amp;¦8((@_x0001__x0006_à1¹' @hL_x0016_t&amp;@Äÿaº_x001B__x0003_&amp;@¶¡fº­Þ&amp;@1:gïi%@ç_x000D_\-ªk'@.MåMü%@P®ÕMâ_x001D_+@?©ý_x000F_Lg#@	ïeR_x000E_%@Ó_x0004_A9_x0007_-@_x0006_WkOw`!@ª¢_x0006_8×t#@°y­X?_x001C_@aÈ©ºç+@c_x0002_gå @¢ê^áXÑ(@¤¿_x0018_w"@_x0010_Chù_x0015_[#@íd°4´_x001E_@Ö·ã~®+@Tþ_x000D__x0014_4Ô(@m6ÒQê @)kÀÉ:%-@ìØ9ªÑ'@Õã^Ó¤¶!@_x001F__x0013_¡~D#@êT*ù«+@úè(øj$@°_x0010_zïÆ )@I*¶_x0005_³%@Ò0Î_x0016__x0003__x0005_lT*@@¨_X1,@âE«Úö»(@»9xw$@_0_x000C_ÆV«*@}_x0013_u¯_x0013__ @öâÍ_x0013_ÞG'@à­¥_x0002_fn%@9/+ÃÍ·)@zOÑ.Ô_x0014_#@_x0004_&amp;Û.h_x001F_@X°ßú(@ê­ÊTD%@4G¢ßÕE+@=_x0002__x001A_@s0"@Úë_x0018_e^Å(@Çµ.k&amp;j$@XÙ5ÑË$@_x001C_·_x0011__x0001_X*@&gt;ã8()x'@@%ÍaªY$@_x0003_vï_x0002_&lt;&amp;@hQ¢R©(@_x0017_@þ¼A$@¹âA\_x000F_&amp;@°#2H)@_x0014_Ú@!#@â£$Ùô$@Gëi- %@/_x001E__x0006_bã&amp;@_x0003_$_x0018_rä$@!ãà1à#@_x0002__x0004_J®aÖ_x001B_@7ÎÅß$#@sk6_x0008_O0#@~ÕÓxKÿ_x001D_@TªìÒ§º"@cøÅ,BÕ%@_x0005_í]K[!'@l£ïi@_x0016_#@T{N`pè @ÊCØå'@,_x000F_ClÛ¿_x001F_@ôÄCÿ´_x0017__x001E_@_x0001_¹ºôc!@^dÁ*"@Ìå)à&amp;@@³_x0016_õn}%@ÊaûîÅ)@ô_x0019_ðô|h @®ûudÞ"@/ _x0001_¯_x001E_'@v_x0003_"Ì.&gt;)@&gt;§dâ'$@Jw½k´°_x001C_@nê"6XÍ(@_x0014_^eKí&amp;@\j3_x000F_jÊ#@ì&lt;_x0004_¸'@cº³*â @{ë E?¶%@L^§{$@½Áeæ(v)@m_x0002_¾Ä_x0001__x0002_Nð_x001B_@¯®J_x0016_	ÿ#@N.¿R7_x0018_'@²w_x0004_èÌ_x0015_&amp;@ÈÐÞZ¡$@p..åÖ±!@FI_x0001_/h8(@²Å}×`%@nöh_x0019_ï'@ÂÖx=F+@ÔdÙ_x0002_UY%@ ^¹`W&amp;@_x000D_Â_x0006_^ð#@î_x0006_B28·'@¿]¤áé_x0016_(@n7¶¾[r_x001C_@¬%¿âA_x001A_@_x0007_PÀ$ð!@'æj$@¹n_x0010_\öD_x0019_@ªýç©Î#@D85ÅG%@_x0002_sÏ6G @_x0016_:üÛ´,@ýµÒ}_x0005_Ä%@(Z\ÎÌ%@¸MÿoQò&amp;@lFe0s*@«V±fz*@»æÝÒÈÖ(@ø_x0019_ëËÿ(@9ì`ã _x001F_@_x0001__x0003__x000D_íë©Èt_x001D_@÷æe	&amp;$@èCãKh&amp;@_x0006_Ð_x0018_Ü¨_x000D_&amp;@¡_x0002_bÚú#@@©=_x0018_²Ä'@X{Y!,8*@Å±k,_x000E_*@°Eü;'@7Gq$@SRÓÁ)!@º½d·¼?!@ÍÃQ8¡,@r_x000B_@Øá+@¦_x0006_·vÜZ%@E¨-R+@Ø"BL®'@ÉV'úU%@V1¶Â*@7,Ù_x001E_@Èù¢Ø_x000E_g(@_x0004_¹w_x0011_·ö#@·ýJI_x000E_#@ÕCI*@µ7írh%@_x001E_Á_x000F_ovW'@.e\G}£"@_x0016_CO_x0010_c&amp;@_x001A_¦£¹_x0006_*@^IN@_x000B_%@ÂAèÉg_*@@ìo_x0003__x0005__x001F_X$@0ü²JÅ¹)@²_x001A_y_x0011_Ú'@E_x0005_«_x001E_¦?%@¯&gt;ðx6$@ÈÁz ¸#@CMèðñ'@X_x0001_C_x0012_+@Ð&lt;_x000B_ëA­_x001F_@´L_x0007_ÔW/'@4µLÜ_x000B_é_x001E_@`}}@_x000F_%@.õfY&amp;@LýZ5£&amp;@Iê?_é'@7ý_x0019__x0018_$@_x0010_føÒý$@¸_x0002_ Ò,(@Ý|·ÿñ%@N$_x0015_3¯\$@_x0004_1Õd'@ôº?ªê$@%G¯&amp;d_x000C_'@×_x001E_+âÂ'@ü­|eo(@_x0007_;9EÀÈ%@í[-Ï_x001E_8)@ì²CÜV_x001A_@ìÅt_x001D_Q(@_x0001__x0017_élë_x001D_@H¼£_x0017_¹_x001D_$@r·_x0005_(ý6_x001C_@_x0003__x0005_UsrÕ_x0002_^"@ÈW¯ýî_x0008_"@ø/éTò @_x000B_Ï­D°_x0016_&amp;@É_x0019__¤#@Qã¶F':,@tï»6!@_x001E_C®7&gt;&amp;@È_x0008_·&amp;Ô_x0019_ @½©Ã:`I%@Æ_x0011_éé%@r_x0004_¥o'%@Æi®¦ @&gt;_x0001_ÚTÇ,@&gt;Ú¤b|'@¬ÄôD$@ßk{©@+@TL»¾¾ô+@,²_x0016_Í_x000B_#@ü_x0008_Ç&lt;é¨#@^á%&amp;@¬£ñ_x0008_TX&amp;@Aw_x001E_|_Ý @øwN¹í2&amp;@|Î_x0018_:c$@dÃª_x001A_@V¿ÙÅó#@$fa4~ï!@´/_x0002_K¨%@Ñ1_x0001_Nìò @Äâ_x0013_L½õ*@÷\_x0001__x0002_1+@_x001C__x0015_EHk)@ØÈ ;IÙ_x001A_@_x0006_u_x0004_&amp;@GþÃË_x001B_Ô_x001F_@ðêò_x0011_üÚ!@ÍÈ_x0012_¢Ô"@ìéntÐ&amp;@ÿ`_x001E_¾_x0011_Ç @"·äª j#@{_~rU2"@_x001A__x001C_qÅ_x000D_"@_x0007__x0016_	rþ%@_x0007_ì_x000D_od_x001B_!@yÇ¨¡)@_x001D_açtd'@µ_x0019_·Ù2_x001F_@EÌù_x001B_ó(@êVñ_x000F_'« @+_x000E_Ò´m'@ÀáwÛ_x001D__x001B_@_x000E_´¯-_x001E_@&lt;nÐ÷m- @úË¹X_x0001__x0016_"@_x001F_w®£#@þöU(Ó&lt;%@æf}¨/*@+_x001E_Ç±)ö+@2î¥ý @vOúÒø_x001A_&amp;@z§6%@@òîw)@_x0003__x0004_|_x0007_¶ëæ#@v0a¢_x0001_%@s_x0002_s^p'@:ì_x001F_ç¿Â"@¾9rù_x0016_Ï_x001F_@BöîSð°$@_x001E_çù»Ã$@¨«?k_x000F_{$@äÁN"°¿ @,nØy_x001D_&amp;@ìCrôE)(@J'Ð_x0001_ÃE_x001E_@cóñí9%@êR)_x000C_Ä(@Ñä_x000D_$&amp;§%@ÿ1Í{Ö6)@¿§hév)@ovJxAû'@_x000E_s]áù&amp;@:_x0001_$M{v#@ù×åä%@¸ÜT×Þ'@³ðC»Òø_x001C_@j2­=û1*@I¢cJ_x0003_T"@SÀæXþ"@{KßÚJ&amp;@wt_x001B__x0016_!@Ýnî¬ÁÊ"@ÐR_x0017_Þ_x0013_(@YGÝ$@Ô#´_x0001__x0002_ëL)@¸¥05F"@Ì¦IÑ6ì%@×_x0008_å½ò'@Lý'Ìá'@çüõC*&amp;@_x000F_T_x0012_â­&amp;)@J0ðÖë'@«Ù±&gt;1!@ÔUê_x0019_¬Ù,@í¾B?_x0005__x001F_@_x0010_Jû\Î&amp;@âzå1+%@»_x0001_ëèÏ*@z[B_x000B__x000B_½_x001A_@_x0006_4¥»_x0017_9"@ÕL_x000F__x0010_B#@´pë1 ÿ)@ú¦,0S¦(@RÞ¾»ª9'@l®_x0013__x0019__x0015_&lt;%@,_x0006_6-$@J×¥h&amp;@ s®J_x000B_T'@ÐXàh'@loÏ± @Ru&lt;YFß*@DÎÔvÐ%@jAÿm_x0015_+@_x000D__x0019_Wý&amp;@0Lü3TÕ&amp;@§ó¬!5%@_x0001__x0002_n°W[_x0006__x001C_@#­a(Ë(@ËRØÛ_x000D_ï&amp;@Æ_x0016_º¸n¨&amp;@­Í'õÁ%@69Å¨c)@Râ_x0012_#O$@*Ø7,_x0016_'@ltÏã_x0019__x000C_(@¢]"¨_x000E_'@êÍ_x000E_óÍ_x001D_@QÆ&amp;*@Y¤¶w(@M5é¬o+@h^!¼rd"@j_x000E_àì¤)@Áµm£ö$@¢E,¨U'@_x001C_è³_x0014_K_x001E_@Ñ_x000C_â|È"@]Kï_x001C_t @LÁ}v?7#@æ&amp;)±ê®&amp;@_&gt;_x0002_þBã(@uP¶_x0017_%@A´_x0016_Ô½$@A3&amp;ÞµÓ#@$zh¥Z²+@ó%­vd(@0,Oæ8µ(@À­_x0012_N³A"@?H]_x0001__x0003__f&amp;@ü_Ls_x0016_!@ïÆLUo &amp;@D_x0016_ÕªiÅ$@oöô_x0016_b®%@2`-à3ð"@ä¨QtaE#@¼Ù1 _x0012_(@``àß_x0006_+@B_x0014_2ÎÍ @K&amp;ÿÀ#@ÂÑíú¹ @Â¿e3_÷%@õ_x000B__x0010__x000F_©$@ìàc2*ü$@Çh*:aL&amp;@]ÜãÐb+@Ø_x0012_¨Av¼%@(ËÐ¡N¥%@Yqï(Â_x0002_*@E_x0004_ÄÁ&lt;#@hd|_x001E_l_x001E_$@ëÔ¤À-_x001F_@*ÆW_x0001_G(@¼bé6'@#xç«V±&amp;@Û_x0013_æuzþ!@ì&amp;ßDñ$@hgg5_x001F_*@Ñk¼ü#@«^_x0015_G_x0007_!"@uµRô'@_x0001__x0002_-¼_x0014__x000B_øz_x0018_@Ô=áÕu(@ 0Ò2_x0012_*@_x0005_ì¶w%@ìh-LKG&amp;@_x0014_XÄ`¦G!@HZÏòÎ_x0011_'@n²_x001B_(¶_x0007_%@_x000C__x0002__x0001_æ#Ø'@]]¸AáÕ+@#5÷*L+@|¬¡9*@¬_x001E_¯#@\·_x0011_Ö @sÉí$_x000F_)@_x001A_ÏÏv\-@&gt;ç_x000E_þ¡q%@ÙcÞÄ=!@"lÝ%@d¤@k_x0005_[_x001C_@_x000F_RÓ`$@0ÈÛ©çø%@?ÔY+@V:_x001B_¸(@_x0007_×ÇP"@_x000E_Ã}óî(@6_x0014_[×Õí*@{ÎÈXî"@Ã=ÆÌ__x001E_@U~Î»©}"@_x0018_ÍÀåH_x0011_%@i«_x0001__x0005_ª (@}­TÄJ'@kEÀ_x000C_å%@Õæck)ô$@P0dôþ_x0006_$@Ùl_x0004_P_x0018_,@$$»éCå&amp;@¹Ñ³&lt;b"@Ðö-¡_x001A_å*@äúAÀMy&amp;@4_x001A_UçLÚ$@~]{!@_x0014_¦{¢TÌ$@_x001C_Â_x001A_GyÄ%@_x001F_Lx0î)@|£_x0019_%_x001D_@_x0004_Ø_x0003_UÅ&amp;@eÏÇW_x001E_ý*@¸ªT0o#@÷_x0004_Të_x001A_(@æ´0b:_x0006__x001B_@8¿§Ç#@^_x000E_1¨	&amp;@¨|Él%@ÂQöt·(@IÄH1I$@Û±*Û¢&amp;@â½«çàå$@_x001C_D8~þS+@&gt;_x001C_éüÚ(@_x0002_ê_x001C_Û&gt;#@Ê§çòº&amp;@_x0001__x0002_Û_x001D_d&lt;û_x000D_ @4_x001F__x000E_zþ+@X_x001F_ä¾Å &amp;@_x0014_uå.ù @&amp;+òÀ² @Ô±ÿ&amp;#@ám¶"jP!@/"sÒç,@ú&lt;nØ$%@øHÆ%F½_x001E_@ûíÁ!§B'@+y.¤!@_x000F_ÓJ&amp;Þ_x0010_$@m_x0019_$@_x0006_qè÷%_x001A_&amp;@õa?7V_x001E_@¢Ä9_x0012_äÇ'@_x0008_ßQ]_x0005_õ&amp;@ãdY$Ê!@\i_x0019_åO)@ÝÑ&lt;]%@îÀ8r$,@¬ÈC[øý'@&lt;3­C*@vyjI:Ó!@Ô]D%I&amp;@p}ó_x0004_Å#@Kÿº*|'@Fþ«	_x0008_6(@èÞ:Ò!@ ìðK¾¢_x001D_@&gt;ú_x0011_Ë_x0005__x0008_å®$@¢_x0004_ò)_x0011_X(@_x0013__x0018_å½_x0005_&amp;@«í- *@´Ü¢#@_x0006_2©ª#@­m*l&amp;@Á_¡n¡!@¨nS¤Í~_x001F_@_x0014_Ã"ãÒ)@Ãé ´{´%@ïiâQN"@´_x0005_÷³Êr,@\ _x0007_.(@Ì_x0001_Ò¶_x001E_]'@b_x000F_K_x0004__x000B_î$@_x0002_2|wp)@çÚè±ÄÒ"@&gt;_x0014_	 Á&amp;@]JøK6ê(@Ú_x0016_9â5'@·òò~¿'@&lt;TÕgê"@c*ç_x0018_A&amp;@±§Q_x001E__x0008__x001E_@Ì¡à_x0001__x0005_ @Ìw"siz'@_x001D_@ÚcLv"@~þ_x0011__x0003_ _x0015_%@Dr_x0006_ÌJâ_x001F_@&amp;úÌ®ÙÝ#@%«_x001E_i&amp;@_x0001__x0003__x001A_n^~1(@_x0018__x0006_¿ù[K$@ü®K_x0016_,@&gt;_x001B_{_&amp;@ph³),Ã!@Î_x000B_ßn#b#@¨o&gt;&gt;.Ý"@_x0014_ÃÈ¿¸Ú%@¨PT%(@_x0019_(¸-@paj4@è%@Bÿ®3ÕZ"@è_x0019_oìâ"@a»q§]_x0011_&amp;@VãL¹P#_x001E_@Dm¡Ñ}Û#@_x001D_ÀHê_x0016_*@ò{6¤_x000B_"@8áÙûê_x0005_(@©µH×$@_x0002_h­Ýz%@&lt;._x0019_Ú:Ê'@(Ú8³»_x0005_"@¾¾í_x000D_#&amp;@ä±µÖ_x001B_'@h¡Êø!@_x0008_ÎÌXô%@ö_x001E_B$@¦#_x001B_ÿ¨¶*@_x0018__x001B_G°I^_x001F_@¶¶x_x0016__x0007_$"@ìÀ6_x0001__x0003_6»$@Ï_x0004_ÃS%@ÆöbÅ+&amp;@ùRÂ/i_x001B_@ßág#p{*@_x0010_4y-I÷"@¿I¶WÑb*@_x001A_±óÁ_x0017_·"@_x0004_£ô'q$@ È¶M (@_x0008_"pa*@XëVñü\+@þ_x0002_V¦Ñµ$@_x0013_¸ª"hH$@oØs_x000C_Ù%@ËÖ&lt;Ñk_x0018_)@&lt;Ö:D¾#@bËÕt_x001F_@Á åµv_x001D_@(ÝeÞ]¾*@põ_x0008_I¢#@ZÎ+Q_x0004_£ @r©¤2°~$@È_x0004_Û\Ñ @¾1lØPn)@Ò}ô*@o%·4`,@ïÇ:½Û&amp;@1a(OÆ_x000E_(@y]v¹o_x001B_@_dôv_x0015_Þ!@_x000F_-éö"ð#@_x0001__x0005__x001A_À¢Ý)@	u¿_x0019_Î_x001E_@ä_x0012_;é*@#b«º§4&amp;@ã¬¿_x0003__x0002_S$@!vÇ¹·$@JÛ]&lt;ÊÈ @Ä_x0007_!£+#@¦VýñJ«"@_x0015_W_x001D_°Ò#@_x000B_ácÀ$@Ø¹Õ,«_x001E_@Þ´*_)@?cOÇ$@_x0012_2ÍÌG#@_x000D_{8_x0019_·&amp;@ÐdVºwW"@Õ=¿øæ_x001C_@Úz_x0013_õ¬'@JY_x001F_E!@ZÏi÷ZS#@¦,üf*@ã]_x0003__x001C_Q)@;_x0016_ÿ_x0004_	(@D¹ëÚ'@-3«È_x001D_K#@ÿAc®®)@0ÊÈ5LX#@^ÚD%¢®*@_x0008_°¸_x0019_¨"@"_x000B_[h¬#@s¸Ð_x0003__x0005_½*_x001D_@UÓP­L,@â_x001E_ñrÕ!@¼eU_x001B_ïÄ&amp;@ÔO¢x;%'@.ûä!b#@âzï-h"*@?_x000E_ó_x0004_­Í#@ÎOÃzß¨!@ô©Ølöþ%@$Î¯_x000E_$@§nfR_x0013_%@h÷¼kU$@ñà¿8_x001E__x0008_'@³r(¾(@êQëÍ§u @¶À_x0003_5í$@_x0010_Ã_x000C_DJ&lt;$@_x000E_|Ác_x0002_$@&lt;Õºò_x0007_i"@8ÊbLÓ&gt;"@Ì_x0019_Í_x0011_»&amp;@#_x0019__x0007_ác_x000B_!@Å$ù5J#@L,_x0008__x0001_ÚR!@G[Ê¢''@-f°B_x0013_ @]#Ü4á§'@:_x0007__x000B_C(_x001D_@'¾_x0010_ÀÓ"@_x0015_mÞ'v&amp;@úxhå&amp;@_x0002__x0003_òK±_x0001_ÃÂ_x001C_@ö.êè&amp;@_x001C_möz&amp;@úÌC:e#@¤s±0Þ'@Ù&gt;·ä#y#@_x001A_åJj+®&amp;@_x0005_Ä-Ë_x001E__x0015_$@ìNdIkO%@$A&lt;ØàÚ*@à:¼°wÑ$@F]Õ_x0004_%@&amp;¡lT9_x000E_+@OAË_x001F_%@æ¤ãöð. @&lt;_x0013__x0014_~#@:zþ»m&lt;(@r;N'üË(@ ðð_x0011_k´"@yW²§E(@N_x0007_º_x0019_3T&amp;@ vÁjD	'@PªÑ´:&amp;@_x0006_GA¬)@_x0017_ë'H@_x001B_@7 ¿Ù&amp;@´Ó\9	ü @¹«I¶k_x0003_&amp;@_x0014__x0005_/87&amp;@Ð'K¤['@_x000E_R³_x0012_µ&amp;@RX F_x0002__x0004__x0003_æ)@°BÚ¦_x001E_ @_x0004_/$É&amp;@_x001D__x0005_0ixô,@hsV«Æ}(@_x001F_eg_x0001_§é&amp;@!ð¯V()@Ö_x0012_Û^iæ$@^7À)@_x001F_C³TÆ_x001A_%@6{¥_x001B_Ö$@x_x0012__x0008_´i'@èÝ_x001E_ýÜo(@_x0008_3_x000B_h+@¹vºâ¸Ã"@²§5&amp;@zSûj×_x0008_$@ëÓIË"@rj@¬^*@PÈgØ?ù$@ä:yqã$@¶_x0003_çèñ!@ä´44ö_x001E_@{ÄÿÌÛ)@_x0008_m_x0005_^_x001D_#@mëeV,@éK¶ñr%@: IRî#@ÁæÀ+¯%@ÜÏ_x001D_§Æ$@²w7_x0014_¶£$@|²ô:if_x001D_@_x0003__x0005_¸_x0016_9r_x001E_@Â÷òH*@\Re"²P&amp;@a¡L1$@ÁõÇC©+)@_x0019_¦¶rÏ"@hÕN;Ð+'@\K_x0004__x0002_õe%@_x0006_óp_x0004_½)@_x0001_:d_x0012_Þe'@PW&amp;ßù_x0019_@öÝpÓÕ'@_x0013_ÌÁ§_x000C_)@+¯|M½%@_x0011_oróG"@aÐN»Å®,@LV´|_x000D_%@L}Ñ¿q!@\#Íù_x0011_"@³#¬ÛÈ»*@IF#s'@(Ûû¢_x0003_"@;°Ï_x0003_n%@øìSF_x000C_&gt;'@_x001E_Ú3CSk!@utàp"@XjÕ8{)@ÒV/j²(@L_x0016_Üï%@_x0017_&amp;àH_x001D_@à_x000C_ÏÀ{#@aIÿ\_x0001__x0002__x0016_À!@&lt; sóàl_x001E_@ºÂÓ(_x0015_	_x001C_@Ö»_Û'@Fè2_x000F_î*@_x001B_é×ãÆ_x0006_!@Ô9JZÌ-@H_x0008__x001B_ÇºÞ$@_x001F_|_x0001_8s @_x001D__x0011_+«$@ÈjH8Ù·&amp;@Ômõ¼Tå!@_x0002_wÕYê!@·\;øM'@À~BJ¬%@:&amp;¸.f)@Í¨Ä_x0004_z&gt;-@zHòò¯!@_x0017__x001C_ùÔY4 @ÆÌ¹ü±_x001D_@Ø_x001C_Çê_x0011_¦$@ì_x0001_¯|&amp;¾$@éC^B_x0011_'@ñ¥_x0007_{²_x001B_@´õ¥`Ù] @èYv±&amp;@Z#ò®Ø¹#@©_x0001_M_x001D_Ef(@ò_x001D__x000E__x001F_lÍ*@\Ï6ëp#@_x0002_::	Â'@.Hañ3_x0011_#@_x0001__x0003_Ï_x000D__x0007_u¯&amp;@ü%Êº&amp;@õb._x0013_~¯'@++Áö$@ô'ô¡#@74`*@_x000E_í/`ÿf'@_x0010_¹_x0011_Û?#@õÛhU_x001B_@þtï(/_x0013_%@¢_x000D_Î_x0007__x001E_)@Âë¯Ç#@]_x000B_Tÿ'@.Ý8QË¨(@[±-+ÒK#@æD&lt;¦²ÿ(@ú&gt;ÄB%@ª@ú:µ_x001C__x001F_@úC"_x0002_R%@t´B:ûR(@_x0003_³×à9¸,@	A6]¶o)@w;þô|_x0015__x001E_@ïÚ_x000D__x0002_WÜ'@_x0016_øSWB_x000B_ @ON_x0015_ µ|_x001E_@«Ô~)»w)@cÇ_x0008_uÍ&amp;@_x0002_/#F7f"@ê5õ_x001D_@Øâ^Y©q'@:W_x0012_G_x0001__x0002_ý÷#@_x0001_oÜ:"@t¶Ù6 @aàYÓr#@4ÝÀm¿û&amp;@©_x001F_L_x0003_¿_x001E_@½²_x0011_¶$@x~:_x001D_²'@~ÿl`ß&amp;@ÌIïY#!@JQy_x0012_3!@Ì_x001F_ã×	+@ôº.s^©(@ÛVJ?_x0005_U&amp;@_x0008_Qÿ_x0012_ì^$@_x001F_7Ö&amp;@²6_x000F_wß¬%@¨ô,áQ_x001E_@ÛzÌúªh_x001B_@Ye_x0004_óÒ&lt;"@ÂÓ_x0003_×k©*@¢U*¢Ü¤%@_x001E_ÊKyçª @Ü(_x001D_¡|'@ÞL¶î¯!@[Zå¹)!@xv#WÔ'@Ðµå_x001F_ä%@Jz_x0016_ßR%@51Õq_x0007_!@pdDm®"@T_x0008_e.¤&amp;@_x0004__x0005_b½C_x0004_#@_x000E__x001A_Öqõ^(@öH_x0013_íK_x001D_&amp;@¶£X$',@_x001F__x001F_J¨g&amp;@|_x0008_2&amp;áÒ_x001C_@ì+&gt;_x000B_)@_x0018_¢É$!@(KzÈ&lt; @'þËuû!@Ux|Ã!@_x0001_ÖHÃ(@_x000B__x001B__x001D__x0003_Î¾+@Å%÷®n%@_x0002_¡ÅÛ!@xÂKvM'@£v&lt;U6+@ºÎúÐß&amp;@9µYE&amp;@$_x0010__x0002_T_x0007_Ú#@ÖÓÔÛ%@¢Ö\àöÝ%@Ê%»_x0013_¦$@©^Ï z#@¢qe_x000C_Õ_x0019_$@D§¼J»×*@F¿½9%@Û½#Áb!%@tj_x000D_Ò£Ñ%@ÀÖuu)@Ý~¿F$'!@ú®wè_x0001__x0003_£P"@ñôa{ý"@  1ªøp$@-!Üè¢(@_x0005_ÃßòÚ_x001F_%@ý¦_x0002_w_x0014_'@KDOé=%@_x0010_¯á¶0_x0014_*@hOb-@µ~àè3 @:_x0004__x0011_@V_x001A_@±%b_x001A_;,@0_x0005_á?Þê%@â#»^I'@Ðýfs!@#c¹õ&amp;@_x0016_,)Ä-¬"@ÆE·_x0001_©Ð$@NjàÆCx'@4BKÙ'µ'@¾_x001C_´]f+@_x001A_UK5ò1"@H ^oxÖ&amp;@xj_x0014__x0018_ÿ#@ÐÝ)óZ%@dn"_x0007_÷_x001F_@}_x0011__x000E_Ô_x000D__x001F_@ÜÜ×=A­(@þWvk$@¼Ùö¶¥t(@7×Ï¼_x0017__x001F_@î øí)@_x0001__x0003_Ê;Õò^H"@_x001B_¶_x0014_vh%@_x0005_ßÿ+@ÌmðÄÓÁ&amp;@H{2\~ê&amp;@H *é'@b}5&lt;=(@âÐìz}!@á~§ÍÛ"@ØRx&amp;@_x001E_d±8¿&amp;@_x0007_Îýçã_x0004_$@Á8*Ê¶(@ò-Ý»Uã*@û±§&amp;)@_x0010_~¼¡ü#(@¤ãFâ´$@_x001E__x0002_rG)@è¢Ïøn×#@[{*ÓÚ_x001F_@U_x0015_8&amp;@Åùw\&gt;&amp;@*sg»÷$@©_x0001_yN&amp;@éý=µ_x001F_@áy_x000E__x0015_O!@ë[¨þ)@¬=_x000C__x0014_³_x001F_*@O$ræÓó_x001A_@x#Å_x0019_'@&lt;z¤7ëó'@ú_x0013__x001B_%_x0003__x0005_QÒ&amp;@SI}4Ý_x001C_!@_x001A_4_x0008_¾["@0_x001D_\7í_x0008_&amp;@4Te_x0005_)@òN{m|+@n&amp;é_x0006_*@_x001D__x0004_en±_x001A_ @¨©{_x0001_ïF%@xSÑôÃ­#@õ_x0007__x0005_QB)@n_x0013_`9P÷+@÷+Où&amp;@_x001D__x0002_?çÇ$@b«_x000F_}2%@ ÓÙ$)@÷_x0005_ÉÑõ&amp;@ÌxÏBª©"@½wµçT,@Ê¼©ê¥_x0004_ @`¡¾ã_x001C_@_x000C_¬Ihî&amp;@ºIwD@!@Å_x001F_Ô}T*@([ßÍfÜ*@_x0018_JÇdX%@íL·¥ #,@°Æ_x0014_Æ_x001B_À!@"a¢_x0001__x001F_@;ßÚ&amp;@öh_x0006__x0008__x0014_D(@¢_x001F__x0016_¦%@_x0005__x0006_´3) Å)@F5 6_x001B_"@xØ_x000E_$ôq$@ÚB4¢!@»À_x0002_'@îÏÉ%@Åo_x0002_Åæd%@&lt;$ì'_x0008__x0014_#@aÎê_x0004_½É&amp;@4«ºÌ_x0002_(@S9·\³_x0014_)@_x0016_Tûª«&amp;@ì,]M(@_x0003_¢ÇÁ°×"@y_x0011_ã½Ù(@$\½jÅ&amp;@à¡ýöô%@ñ+Ñ6_x0017_!@Û_x000B_ï×_x001F_§#@Ó¸Eå¹¢)@È&lt;qRÚ(@ Áí_x001E_ð*@Eþï#:~,@øÀè_x001E_Õî)@`é ¶ë_x001C_@{±êÒè+@Ðí5_x0001_]!@R|m§a(@ql¯¡m)@&lt;Ù_x0010__x000C__x0010_(@¶À_x0002_Éâ!@P_x0017_³_x0002__x0007_)@ò Ðp3"&amp;@Ã çÃý®+@êöê%@KG_x0001_×»!@`©8éë¸)@¬_x001A_o×Ê#@_x0008_g\_x0014__x0005_!@¶V\±=R+@\¹q_x0010_=}%@hKZÆ}_x001F_@XÄVVà$@æp÷ïã_x001E_@©k_x001A_º_x0003_%@±R&amp;|±¤,@öPBo_x0015_%@j®¦ü#@[â¼s_x0006_)@üôr¬/$@ sýDÓ"@Ð1_x0004_¤_x0018_	#@Æ£Ë}K&amp;@_x0007__x0019_T(	.!@Æ·*@C"æ|#@_x000E_JV¬YP$@_x0002_¦s_x0014__x0019_&amp;@»bÊæ æ$@¾Y_x001A_¾Ñ'@rk_x000E_²õÀ$@e!tÑ[b!@&lt;D q@°(@_x0001__x0005_Ç&lt;¢ù_x0018_~&amp;@|]f7%@ Ò_x0003_¼û_x001C_@6a_x0008_s³g#@v5N_x0007__x001C_%@ãÉVÆ_x0017__x0016_%@¨Á·	å|$@4°i¨ @©Þ= k#@&amp;ª1aw&amp;@¨¢Yé¥ @_x0013_¡º_x0018_Õ!@VûÄh'@°ÚÇÁ¿*@v±äT®*@ewP&amp;@c;)K¥&amp;@Íô4J_x0014_,@ô5_x001C_|Õ$@ÿ"áþ_x0005_")@ùã4TÅp_x001D_@_x001A_l_x0004__x001D_ì¸_x001E_@¶©Ä_x0006_._x000D_#@ê8wF#@ÿ¿]¨Õ+@³çK©#@¼Ìî1×_x001E_@VLÛÌ)@_x001A_Éà$d_x0002_%@AÃ½÷_x0018_*@]¢%k!@`á_x0016_!_x0005__x0006_\ð+@pÈ¿Ò8_x0001_*@_x000E__x0003_Ë}RÓ)@È_x0004_¤qUU)@_x0002_Ddcê'$@_x001B_ò,_x000B_öÔ @_x0011_äÿôß#@º&amp;Å¯Ý!@E_x000E__x0017_m¦Ë(@ÐÝ:_x0016_BV$@j;	"¤²$@ÿ_x0010_b_x0008_-@làù1M%@p_x000C_V)'É"@)tí®²ý_x001D_@2}ë(ô_x001F_@0_x0015__x0008_3qÜ @_x0010__x0016_;þ	%@h_x0019_OÀ%@´Ãû¿U_x0019__x001F_@³ª3p_x0003_ø_x001E_@ª;^±)@&amp;_½°+"@_x0012_â¦wë7#@N+Sr"@X0©A_x001F_@8_ÐDA%@æ_!Rç#@¤óËó^G(@;ùr_x0010_Â[_x001E_@_x001E_ú,¿)5$@µ_x001C_(¬Ñi!@_x0001__x0002_qâ_x0017__x000E_·,@r³ÃTè¢ @jlè\Ú&amp;@ÔIâu®ö&amp;@_x001A_ß_x0019_ÛªJ$@W_x0001_FåÆ!@ÝQææ,_x001C_@QÂ&lt;ë=+@MÖûEÅ%@¹T_x001D_ÏP3&amp;@jÝTÌ&amp;@Z_x000F__x0008_àµ%@K30«U$@)÷¹'@,LÃR_x001D__x001D_@GuCÄ$@F_x0008_8!@æ¦- @é"P	'@b¤Ø¹"L"@"_x001D__x000D_©e_x001D_@P*;_x0007_"@_x0004_T_x0011_Lík"@¤ÿ_x001B_@¯a#@x-§ÔÝC#@1åàI&amp;#@¬eqf*@lõ×_x0005_(@*/G_x0017_ç @ô_x0001_âi_x001B_[)@_x0013_TKR#@'K®Ä_x0001__x0003__x0013_ @_x001E_U_x0018_¾_x0007_'@Ó(4{² @«©7_x0017_Å&amp;@_x0016_Ø&lt;è%@"H_x0001_#!@í¢ÙW_x001B_æ(@ÚAýÓbÀ*@¨ TÔD_x001E_@_x001A_@¤_x0008_a+@ºRv© ã"@ØÞ_x0012_æY$@_x0002_§_x0003_·Í-(@W}Ð:_x0018_"@+7¤_x0005_Q~"@_x0016_á(X @±éWKÕ_x0002_)@fÊ_x001F_Ý¹_x001C_@½yààÞ)@~ág"@ïJég÷]"@ü+.{%@_x001B_¦íÉQè&amp;@²Ü©ñFÊ$@¸6Õ¨_x0007_Ë'@`OyÇ%@_x000C_.nÃVß%@dCÏÏæ&amp;(@Ü»§* 9(@tU[§$@»ñ¤Q\Þ$@¡qjô!@_x0001__x0003_}:¡Ê»*@¨tX_x001B_¾Í%@Ì0kü_x000F_6&amp;@_x0008__x000F_6ä{!@_x001E__x0010_¡\¬%@=û¶ÿ*'@ èêÒ_x0001_÷ @ªON_x0018_U_x0017_%@aI~_x0005_ø_x0010_$@àn:ÿR&amp;@t-JæFm+@_x001C_ì__x001F_Ò$@xÃÇé3'@ZÀKîn_x001F_@Ò_x0016_Ærj%@_x0014_ã#cW%@ú_x001D__x0019_Ü?ø)@_x0003_³àz`@#@ºfå ß,@¢ë²2²!@¨w¾ _x0001_+@ÄÄR¦_x0002_§&amp;@&amp;z_x0002_øu¬!@&gt;ZÓ_x001B_èL_x001C_@j±j1À#@_x000C_3v_x0014_h_ @;{@%j¯%@P_x0001_/ä´:)@_x0012__x001A_fÚSò%@õ#0y ª'@Ì_x0016_#¥*@n_x0008_©_x0001__x0002__x0017__x0011_%@Ø+Fu_x001A_(@ßLo3¬'@î;;nÎÁ#@²Ûx? |&amp;@Lõ_x000C_2"@_x0005_Æ=ùI)@è²ê¼¹ï%@ÒÝ_x001E_Ìyd$@*joM$@0®Ññr&amp;@ÆÍ·Q*@È¾P^÷,@¶_x0004_îµÁk'@¹Ûq_x0008__x000E_W"@³Õdy	ú%@_x0002_ò4Oàø$@h2¡¼s_x001F_@¨dÉòÏ&amp;@_x000B_M#Që"@X+4ýä¬&amp;@Úå_x0004_¢(@_x0007_,]~I+@:Î	Ç'@_x0010_Ö_x0006_¿ñX&amp;@çõE` @ºÊìæÒ;%@,KµX|#@__x000C_×Ñ¥_x000C_$@n5Za_x0016_'@â	Áý'@àW§à%@_x0002__x0005_Ì9Ôíáµ&amp;@$W üÌ&amp;@_x001D_Ó$«a,@hêà_x0017_'@:M»ª_x001F_'@ÂXbn_x001A_;&amp;@_x0006_¥_x0014_¶Ç)@örîë¡l&amp;@_x000F_Ù3ö_x0002_­_x001F_@P¥÷ñb(@HìU/v"@Ün©r"@Ó_x0001_ô6!@¬ÄÚ`Hû%@àíûi[_x000F_ @oVâ[8"@àË_x0017_çA_x001B_%@_x0006_ò¡×¥w(@ü[6_x0010_Yu"@»_x0004_JxOü$@_x001D_b´_x0003_M#@.0]J*@_x0004_'7]&lt;ý%@_x0006_¸P$_x0007_P$@K_x0019_oÑ=¾%@_x0005_RËùèS$@UÊ_x0005_Lr$@_x0012_ÀeÏU'@öµîÞ&lt;&amp;@ñS0Fàl#@®u¦½Õx$@®Àòj_x0003__x0005_bz$@«_x000D_§_x0012_6¢_x001C_@I={­Þ!@¨ü_x000E__x001D_@@,TäÕ(@|Û"ª:Ì_x001D_@_x0018__x000E_è_x000C_³ò*@rXüQ_x0002_+@_x0003_ñJAq'@û_x001A_NIË!@}_x0001_|k®¡&amp;@ê'ød(*@_x000D_×î8q!@ª4_XW'@_x0007_Zk8® "@jÅk5·$@ÔÏ_x001E_¨&amp;+@&amp;_x0011_ûr_x0012_!@J_x000E_Ù¼_x0012_&amp;@%ÏG¡ÊÄ"@e¬hrÅ @ ú)Pç'@°U&gt;_x0007_/Â%@näù®&gt;ß(@âIT9þ$@_x0013_~P~©»&amp;@Ü6_x0012_¿õ%@7Î[Óâ&amp;@§ù¾Ó_x0004_(@º_x0015_«³ @ö¤mw¿'@ï_x0005__x000E_1'@_x0001__x0005_"}Q+&amp;@¼0_x0017_¬)@B_x0015__x000D_´,%@¶¼e¡¨$@wÏ2Á(@_x0011_5M·_x001D_@¦+·Ä#@p²_x001A_) ê!@æ}fBX(@õÕ¡å%@Óùår)I&amp;@ñC¿ûd#@8_x0008__x000E_'@-¸_x0003_0Û{(@è\_x000B_yó$@0ÏAË²7_x001F_@*ìdÅC'@£¼_x0001_$_x0001_#@v_x0001_\´(@_x0019_Ë'§c*@_x0004_ïÇ_x0016_·&amp;@ôhî_x0002_Ø$@Ô¡.b!_x0013__x001C_@f3Ó_x001E_D,@Ø_x0002_9Ç*_x001B_@ºVµ§ÓB$@ðU4._x0002_&amp;@{¯ï^Y_x001F_@LÉ£i(@lä_x000D_âq%@0Êpþ;E @ .Ï;_x0001__x0008__x0016_#@Ò­*_x0002_ó%*@ÌÓû®b_x0007_$@[u½it:-@øí_x001A_w_x0017_$@Gö_x001B_=å*@7¼_x0001_Ç_x0010_ó&amp;@&gt;­­·á$@Þ=A*@F_x000E_eA7!@!]Ú_x001B_!(@ÒþO_x000C_q*@B-Ö?º&amp;@&lt;_x0015_Ø¯" @4¡jEm(@H~tK_x0005_'@&gt;ÁQ_x0005_¡_x000F_&amp;@RnÞå_x0005_É @IÁ_x0003_T1$@vX£ t½"@lzcI_x0005_=$@ÑÐyj_x0004_#@_x001F_#2_x0004_++@Çñ_x0006_`Z¤"@ÔÚ[rã#@ÈiF¾,@ü¢?5»b&amp;@_x001C_@6)¼ @@Å _x0005_(@ØöX*-@%Ö\%æ&amp;@Ò_x000E_æ&amp;@_x0002__x0003_DTÄ+&gt;*@Â¼ð0'@ÖKjs_x0019_+@êó¾lý@%@_x001C_Ð_x0003_èn'@Hªt=7*@_x0006_¶*½H*@~³Äñ®_x0010_*@fà:_x0001_JA(@_x000B_mk&amp;_x001F_@.¨6Ô%%@_x0003__x0018_]e%@ãLL¤_x0014_&amp;@²3_x0013_Ä+'@¦×ËªÃ%@0À_x0002_6&amp;%@Ô¹ì`kÉ_x001A_@ÙÅÒ_x0015_$@¤p_x0017__x0016_ +@'óQJ?_x001E_@=Þkx÷*@ç÷,C-#@4\Ì_x0014_2#@Äò­_x0004_·%@|V_x001D__x000E_Ì©_x001D_@½JÚãßi&amp;@¤©bÝä'@_x0012_®¿_x000F_UY)@M¤Þ¶+@3üåvu2(@KþU&lt;]T%@_x0014_é"V_x0001__x0002__x0011_F_x001D_@ö%åI%@ãÊCò'@:_È_x0016_Ç)%@_x000D_YêS_x0010_í_x001E_@r2|Z(@ÀCîÉ×3)@ÍLgÑÎh"@eÆã¤dà'@¦¥_x000B_CÍ$@©W_x0005_ç)Ê"@ÑË_x000D_î_x000B_%@l4Þ_x0017_v @8Í§±Ç!@21¯{_x001D_þ_x001B_@Í_x001F__x0011_¾p_x001E_@L¦õ&gt;9$@ ¸­_x0019_X*@Ö}§f¶*@ÊJ¶0*@ñ/+Ñ*@­ù©¨H*@vÃÖÔÅ_x000C_$@r¬S1³B @´°ÐÎ*Ð @_x001E_«¼|)@×äíãF_x0017_-@¢ðøaMO)@ÄÃä_V_x0017_)@U®wç'@¢Ã_x0014_º2Y#@"Äl:_x0013_0&amp;@_x0001__x0003_HÀà']%@´ÈAÜSc"@æÛÕ7TW%@_x000F_Ç*æ¾6*@³Ð¿w_x0001_'@÷_x000F_£_x000C_v+@ ?XÌC-@_x000E_k_x0010_B*@J¯K\Î'@_x0017_v&gt;æÓí!@zØ8ÅÙ_x001C_&amp;@Ûâ¾ý2¦ @YÊû0¢÷ @_x000E_þùïÜ(&amp;@ì;_x0007_	&amp;@S_x0002_¥ë;#@ÿù]Þ_x001E_¸!@IRüTD¢_x001E_@&gt;AK^¥"@Uá&gt;«&lt;)@)9P´¼Q(@6_x0004__x001C_+@`Uqg_x000B_'@zfKâº]+@_x0012_~JW"@ïÂB8sÞ"@A²_x000F_^QÏ-@øC)Meq @~íÍ?_x000B_'@_x0003_¼ôØâ_x0011_&amp;@fPMà_x000E__x001E_@JQÕ	_x0002__x0003_¿m @¼Eùz4_x0018_(@aê_x0016_Ø!@¡Pz0,y,@_x0008_¥(=o*@ú&gt;^(Ë´ @¦?öÓ%@ÄáõF'@5_x000F_7À,¥)@|'P_x001A__x001B_!@pê¦9Hå)@¼dfeï)@¨Øj1´_x0012_(@_x0017_¨Íá·_x0013_"@f²7_x001D_Fv*@ªe_x001B_kÈ÷'@r:ÄTî$@~º¦Å_x0004_¹+@z4ñ.Um,@_x0002_JFp1+@1ßÃÀÖ_x001A_@b÷¢¤n#@_x001D_?ÆçÂA&amp;@"põF!@_x0014_ÄE4¨+@RxOkØö(@ïï¸SÉÌ(@ró(ÎB(@_x0001_&lt;õü-$@#ýs_x0014_Ì!#@Gw_x0006__x0004_Ã*#@´·vKÝ+@_x0004__x0005_uÒ_x0002_áº_x000C_,@ÀY	_x0001_t'@_x0017_ñí³^½#@}Ý"3 @ûîªW²#@ê¸?Oº'@_x0004_éííyy @_x001A_Uá»_x001F_í(@u¬§o_¹_x001C_@s_x000C_7ï_x001F_²%@5Ã^ï_x001D_¶"@É¨T4,@_x0003_/Û:bM_x001D_@îÄÁ%&amp;@&amp;ø@èFg)@ª_x001D_W_x0004_Æ$@_x0017_;½_x001D_äí&amp;@ÏmC_x0013_ßù'@³z_x0016_Swä#@x5_x000E_ &amp;@ü×ym_x0016_É,@_x0007_lrêV_x0005_#@_x001A_¸»&lt;F%@¢Ó{¢'@_x000C_}Nc]'@hþ¸-ä(@ºÈ,*@_x0019_1$ê$@s_x0014_&lt;Å@$@ûáeè+Ã$@O_x0005_;uì$@W_x001A_¥._x0003__x0005_^¢$@K_x001B_Ø_x0015__x001B_@ºÎ_x0004_$ð$@¶Òle&amp;@æfUº_x0003__x000F_'@XÔÛ_x001B_Âº(@L·_x0001_ÞêD*@°@öò_x000D_"@åß¯)J6_x001A_@	÷_x0002_ÔøU#@$_x0002_2$JÐ!@º_x0014_Üiôk+@gå\fûÅ(@ÿØ¢âÃ_x001C__x0019_@*ÜSÅ}b'@{:óí&amp;&amp;@ä_x0002_P g_x0005_!@¬d,×_x0014_u%@¶_x000B__x001A_w_x001A_@À=æä$@K_x0003__x001D__x000B__x0003_E&amp;@XI ÌºK)@wÂ4_x0001_»b)@R_x000F_;	R&gt;'@rpòÖ^Q @;X_x0006_ê¥_%@;àÈ_x0016_)@ÚÁ_x0004_³%*(@$#¬Â_x000D_5%@]ßg(@,g_x0005__x001A_/%@_x000D_Ï_x001E_ï_x0004_g @</t>
  </si>
  <si>
    <t>d17833d4a22a73a48ec1266c3274b1e9	_x000D_ùy4|_x001C_$@¾¾ÚT+$@W_x0018_èñ#$@ Ý,Ó©0(@_x0007_ã£_x001D_e`!@÷,_x0002_GJ|_x001C_@_x000C_2×Ì!@e£_x0001_gØ @_x001F_Z=_x0006_9b%@_x0008__x000D_!î);"@­¦ö§ð$@/D)@	\î_x0010_¡_x0002_"@ÌÏ_x000C_­¡_x000B_*@âÍO.)@_x0004_õ¤Ä}Ô"@øÖl3»"@\C®_x0003_·(@v^HÃ&lt; @_x0002_Úpú4b$@æ2_x0006_3Ù'@^Ä_x0007_´Q_x0007_&amp;@x«_x0002_v_x001C_º%@à¯l(_x000B_(@_x0002__x0012_øx"@ÐôÍÅíÅ+@,Äïo¡Q'@¦Î _x000F__x0007__x0002_'@pK_x0013_ _x0017_&amp;@ªD£±y×%@_x000E_!_x0001_¡_x0008_Ö%@·_x0005_,_x0016__x0002__x0003_N_x001F_@_x0002_:n_x0012_ ï'@O_x0013__x001F_ü#@²_x0005_|Yü!@Ú·®b8Û$@$4¬ÏÌÌ#@3J@ÿÁ*@çý8Ây]%@ð ³Ç#@´;ÖF÷/)@ðÕºj_x0019_ó(@È$Cg$@Ü]ªÂ!î_x001D_@XÔ¸_x0004_d_x0006__x001A_@_x0002_I&lt;¶§!@v_x000F_T_x0017__x001D_['@|Æ_x0008_úd$@_Ì_x001B_º_x000B__x001D_@_x0012_ì8r&amp;@rÚ!û5_x001E_@±_x001E_CÏ _x001E_@$àì_x0001_á|*@×ðHë'@_x0010_·"_x0007_ñN!@êsþ_x0005_&lt;_x0003_"@öí6ç#@ò		QÈ×&amp;@¸_x000C_¨_x0007__x000F_p&amp;@zåñ|%@økßì6À)@¸ÄðÏ"@=_x0016_þÎ#@_x0003__x0005_p_x0005_W_x0008_Y\$@_üa¤CS"@ºðõ_x0002_Æ'@Äe_x0008_VWö)@cµÂø_x000E_%@_x0016__x001D__x0005_¶Ä"@¬_x000C_R_x0006_©ç!@À÷úµ:'@Mn_x001C_®Ý#@¦hå_x0015_ÏI%@¸'_x001C_qv_x001C_(@é5*åKÐ_x001F_@qi÷1ÁÒ(@_x000F_êÓoJ(@$ùIrï/"@²Ä¯piõ#@_x0008_ÆOl_x0013_$@ª¢éì_x000B_&amp;@_x001B__x000C_Ûã "@æü)ü_x000E_P+@±Õ_x001D_Õ§W!@¦àð_x0001_å)@Fj­Lö!@Kâ'J%'@._x0019_©ã)@Ç:gP\È_x0019_@oò¡ïª«#@èu^_x0012_3J @&gt;¬!_x0001_ØG$@.ØÐ4_x0004_&amp;@º!)\3j_x0019_@f4 ã_x0001__x0003_Ð_x000D_)@ÜùÖ)@_x000F_Ós³%"@_x001C_º¯öA("@P£_x0008_Ô¡%@ð2ÖgUV&amp;@¸Ù_x0001_î#@ÔÊ%Â @æ	¯_x0013_¨'@L_x0008_}_x0003_o_x001E_@üÍ8qO%@=]¹_x000C_ý(@´_x0005__x0006_%@3)DC¯#@2[ã-_x0015_ª$@oôf¼B`)@éãNÄÐé_x001F_@ÙD_x001B__x001B_ü²"@áàµ®¿½_x001B_@B-UY÷_x0012_"@ÔÖµ;_x0012_+@Ì^ÄÁ&lt;Ý&amp;@B_x001A__x000B_º_x000C_(@_x0001_ý\ùê(@HÒ)§ª%@Ù?_x0013_pà»)@òÀ_x0002_.&amp;@âiFÉA(@Ô¿-&lt;Ô#@lÕ@NJ÷"@ø_x0017__x001F_R!@ÌCd"&lt;?_x001B_@_x0003__x0004_ëoÊ_x000C_&amp;@*x·Øu%@}_x000B_^ñm$@8w_x001F_)'¯$@{_x0012_ý_x0016_Òî"@FNà/8(@J_x0012_wøì0#@XO_x000B_e~_x0001_&amp;@ÃØ\éã_x001B_@ðSÞÉ¦%@_x001D_0_x0010_ »à @_x001B_mD64'@_x0011_[Þ­ñ @þÔÎùeM$@h_x0018_ÿ?`'@²w{*)@_x001B_1ÛU_x0012_#'@¸a%a·ý @æñ«E_x0019_)@øFóóÖÏ#@Òüuÿº'@µ¯:ï;$@TÝÑÿ, @£&gt;ûÎÖÄ_x001F_@._x001C_ÔÜ¸\#@«Ü-)½A"@ãv ^$@¼âYg×í @_x0002_l/¯&amp;#@?0Tî%@@_x0019_9a_x001F_±$@Ç _x0007__x0001__x0004__x001F_ò#@ÔºÂy%@ÁL/Ã«ë"@q)9_x0012__x0006_(@T2Eµ_x0003_+@(åa_x0008_%@8;»¼F"@ÁÇØFÝ(@Ã7&lt;_x0010_¥'@(_x0015__x001D_MÊ(@¬%ðù#@ÂOTuèÑ+@Ä4x¸/'@X½øÛEO'@ÖÅAILm%@PÜ¹_x0005_í¤#@»-­S_x001F_#@¹Ë²Û{! @ë&gt;_x0015_¡|"@_x0010_¥)uJ!@ºµ_x0003_z'@ÒL¯_x0002_$@_x0018_ã\LE'@È,Ë¾dç"@Cî_x001A_9XÚ)@M²qµ&gt;!@_x0006_uAs×_x001D_@È_x000F_¡¥©%@ÿ¦Îÿt_x001E_$@V?ËÉ¨»$@ÕD!_x001B_z#@¦ÇeH7'@_x0003__x0004_{¦¹å¥ú(@-ÚãAH_x001B_'@úÊ{	)@r5_x0004_ª¨_x0019_@å^èÇ_x001F_"@Vÿ,ÝL2$@BôÿÀ$@äÈ'ê%_&amp;@ªÇF_x000F_"@'@¦_x0005_&amp;_x0006__x0005_(@¼_x0014_^[&amp;@æB^îþ4#@ôhÁ¿&amp;@$_x0012__x0017_^ÿW_x001A_@GeÜ[¼%@Ò1LLª)@_x000D__x0010_ØË±Õ'@Õò_x001F_m]&amp;'@­o_x0001_ö°*_x001D_@ÏtNù_x000E_Ù_x001B_@ö_x0005_u$@&amp;I± ðù"@zpô?_x0006_'@Å_x0002_¹Ë#@ä_x000E_Ä~ë#@ÕÚÞlò"@øøé_x0008_ÄÎ%@_x0010_ª®zÁÖ,@¬_x000C_~&amp;{Y_x001C_@À¨¶_x0004_ñ'@Ã_x0011_l¥Üp(@K_x001E_1_x0002__x0003__x0013_!$@äN°ÂO&amp;@m[ëjÀ"@.cZ¨¡Â(@MÜ_x001A__x0001__x0002_&amp;@¬ÿòB·#@ìúLsÈ,_x0018_@_x0006_&gt;ð%@sßâ&amp;«a&amp;@e@7Àhu#@8/ôuæZ#@Söû»/ö&amp;@vZÍ_x001A_#@}øùª­,@àËþ_x0011_|)@Ë&gt;Ó_x0014_¯è$@_x0016_ /~_x0019_@º Kåå+@·_x001E__x000C__x001D_@_x0018_bE/¾#@JÉñ`!@­_x0002_,_x0017__x0005_*@hÜ²_x001D_=_x001C_@ñ;¬ _x0008_V#@ÿØÓ¶÷=_x001B_@^_x0014_×°DÀ @Ø_x001A_kR$@~oOC(@Æ=_x0019_åà!@¾;±6+@Z¤po_x001C_í @7b±H,@_x0003__x0005__x0006_&gt;;í'_x001B_@è~ÇÉW%@ÓU²ÑV"@_x0002_Äù_x001F_%V,@Yv 1_x0014_-@ñ/åØ') @øíøDå$@8x¤ÿ]T_x001F_@÷N³¢o6'@´_x0016_ÄÜÉÊ"@mUï"&amp;@_x0001__x0002_r_x001D_83,@_x000F_¡ì&amp;*@_x000D__x0013_n}pW&amp;@Ñ*_x0017_*ÕÀ$@ã6Uú_x000B_,@vø_x0013_%X¨%@9f_x0001__x0002__x0019_,@L¾üº}S)@Âû¸$r"%@ê8Uc¡_x0011_$@TEq_x0004_a%@èdÿ¨W#@pe)ïLd%@T÷Ã$Ë'@éU_x000F_õ³O"@Þâ¡+0_x001F_@?_x0019_y	"@¤AïC_x0019_®)@Ùù&lt;_x001D__x0007_(@_x0008__x0007_F@!@_x000F_lÑK_x0002__x0004_/&amp;&amp;@)À®:Üp$@b¶	_x0019_KØ#@¬è­Ô#@08*µR*@åI_x0013__x0003_ó$@_x0014_nÐXG(@À_x001F_Îñ_x0002__x001D_@ê_x0005_71*@D!u%@ø=÷&lt;Q*@@_x0013_'_x0001_i'@_x000E_A¦Â*@PßZ'ùò(@_x0014_tpm¼$@N½ç"_x0006_&amp;@è_x0013__x0011_ø!@$n+Ç_x001A_¿*@´^*N)@è¸D_x0014__x0014_*&amp;@å¤9_x000E_.Å @J^«Y(@_x0016__x001B_£Qi_x001F_@l8$â$ù*@1F_x000E_êí_x0017_,@ZZò7s&amp;@®JçfÍ&amp;@qñ \bí!@_x0016_jqí$@&lt;×AI)@b¶®úÜ$@ä£ß¤$@_x0001__x0003_ò_¼Nu-@Ó&lt;Ûeå!@ 7.O^U'@Òâk_x0001_u_x001C_@7óµî2'@_x0011_d½ú%@_x0014_zÕv)@%J=¿_x000F_&amp;@w¶Ë$gE"@~_x0007_6+cß$@¦øR'@½äNCq_x0011_(@¡"·l_x0019_ó!@#®_x001F_M_x001E_@fÙV¯^à)@ÜÜ¹:,3%@_x0018_P':õ $@=@_¨_x001E_"@n$_x001C__x0018_Hô$@zPhÒ6¶#@Ø_x0015_H¥[(&amp;@¼4ñ$"[&amp;@d±»Õ\_x001D_)@f=gñ²*@_x001E_øê_x0011__x000C_)@ýLÕ_x0004_±)@ÄuÇ#@øÝÿQCt)@|S¹\3°'@7È¹"t_x0002_#@Ú_x0007_å?'@cL_x000B_u_x0003__x0005_§Ö$@zl}¶Wt @v·_x0016_Á"@_x0008_¥P(_x0011_+#@±_x0003_8 $@YûP_x0003_n!@Ê#³¨°_x001E_@iâ°ºÙ#@³µÐ_x0017_/+@t_x0012_¶Éä&amp;@Á Ç]V$@ñ²¥_x001E_§¯$@_x0007_¦wf4#@ßs0Xë$@_x000C_l@$ÎË%@¶_x0018_6¦·E&amp;@¡e_ïL!@ëÈR·d"@6¹a_x000E_I¦_x001C_@Fö_x001F_Ö÷_x001D_@Ò½i¡_x0004_9&amp;@â»_x000E_EN½)@NO)_x0001_pP(@rÍX¸h%@_x000E__x0001_Æ°3î%@®¯Æó_x0004_&amp;@ºìÎÜ5%@ºIAO{_x001B__x001C_@Yb_x0019_¢ÄÓ&amp;@&lt;¸ @Æ&amp;@_x0012_A_x000E_ÈÚ	(@[Îl_x0002_Æ,_x0019_@_x0003__x0004_ëc8Ó¯h&amp;@]¨gï,&amp;@!è&amp;@hÆoÒË}!@4_x000C_ç§$@ïqd}*@Ü_x0005_ÁÁì_x001F_@T»õ½_x001F_@Á4Kèr @_x0017_ÿÒ_x0002_(@_x0012_¯#p)@_x001E_g'ÞÔ)@ÿ öL_x001F_@®_x001C_%0õï%@ä,Åõè#@KB,_x0003_{Ý*@¨?O_x0018_!@GXîAZ#@ª_x0019_8Û±w&amp;@Óµ_x001D_ò¥*@Ù.5Úx$@Ú8_x001E_¤¯$#@_x0001_íb4âA$@NK7*%@_x0001_ÖWC!O-@`þq_x001B_&amp;@¦-(ßß¼#@*¢¬ª°n+@R²eD_l*@L®¾Ã$@7ÇC2?Å)@0_x0008_^Ò_x0001__x0007_jà"@@Ó¡Ð;¡"@_x001C_¡bÿ°#@°	\£4$@d,/_x0011_%@]¶ùK·ê"@n_x0014__x000D_V%@ð_x000D_¤e	%@²(2¥(+@"¸Ö×%@V_x0018_Ö]é®&amp;@_x001C_×¤Ô î"@ÿÀh_x0003_Ö"@Üd`»Ñ(@8ÓÑ®tÈ)@6by	Ý_x001C_@_x0006_Y]Í®!@h­áh/),@²^4_x000F__x001B_ì%@ÌrÚ=B1"@_x0011_È(_x0005_¨_x001C_@q ðN°Ú$@èè]Ý&lt;± @_x0004_:k¨&gt;ù$@_x000D_%ïC+_x001D_@%¤\·jD&amp;@_x0002_Ê_x001E_Ðîs"@8:ÙtqZ+@yR_x000C_^Å-#@°H¿'§_x0018_@_x000D_¤_x0004_Q*%@6ÿhà*&amp;@_x0001__x0003_Ý!I¢_x001D_@!ý«e£m_x001E_@|Ú©Àb&amp;@¼§!P	&amp;@w_x0018_ÞÕ_x0010_%@üe_x0012_Âh4&amp;@~x÷¢_x0001_'@u5U²«e&amp;@_x0016_H0IP_x0017_#@ç0ñÚÔ#@_x001C_çà9!@ìy_x0018_}Î"@ a_x0017_è_x0012_*@Ð|¹s%@ö(¹Ê_x000F_g$@x4?+.%@÷Lªd7$'@H¨$_x0004__x0003_S&amp;@ý}_x0014__x000C__x0013_&amp;@ÀÃûËå_x001F_@.ÀÍÀ¢Ê_x001C_@Lj2õâ!@ÊIy÷î! @úvÈÓD^"@_x0012_D=gih @µÎ_x0017__x000B_@_x0006_$@Fø_x0019_zÕ&amp;(@é_x000B_hûs¾%@xá[³Êr_x001B_@_x0015_æÜ_x0002__x001E__x0013_+@¶_x000C__x001F_1)@¸¼ïû_x0004__x0008_á9#@®_x0015_øÓ_x0002_%@_x000E__x001A_ý_x0003_ù"@áÌyÁ6*$@ÔfB,õÁ'@?	ÉN$@_x001A_¦;äX%@¾T_x0012_/î_x001E_%@õ¨?4ÑO'@í5Z",@Úó(_x0008_d)@_x000F_Ö_x0018_0#@b=õj_x0007_Ú'@ì_Ëºn,@IÑÊÇ{&amp;@òCM÷_x0005_[$@Õ3&gt;D&amp;_x0001__x001A_@ùÏs_x0001_-_x0002__x001E_@¶:_x0008_#@¥eðL_x0005_+@~KÂÛN_x0001_%@vGu%,¦%@-(¤î_x001E_@U.è¨x_x001F_@_x0006_ì_x0011_-É'@pÏ Oy&amp;@"¿W©þ'@ÉaZ*¶ó,@Ä4j_x0016_N#@Eþ_x0012_r¶$@~%Æàl(@(µÍá*%(@_x0001__x0004__x0001_r(ÑA-@5Of,4$@ZQx._x000E_ù#@¹b(J»p&amp;@¢ÓÈu-®+@]]XÏY'@ØS¯Úà#@_x000C_u¦±yD!@_x0002_Åé&gt;fæ(@V®z÷K&amp;@_x0001_Q_x001B__x0011__x0014_a&amp;@Ê¯_x0003__x0003_J^(@¾DzþÍ'@ªÜÕ¢rª$@jáàý4'@_x0010_.Ã_x0016_A"@ÆU½_x0003_ö#@_x0018_?-¸_x001B_¶(@dÕYÆ_x001E_ý)@¸_x000E_&lt;!@u¤ðÅ¸Û,@_x0014_´À²&amp;@ð"&gt;ò_x001B__x0004__x001F_@t_x0014_§öÎõ$@-qAØ_x000F_-@jot2J#@ßåxÝ¥!@\&gt;êtÀ$@tÝ&gt;Ðä%@Yú'a·&gt;"@r¥àx%@á6ï_x0001__x0003_=æ!@¤Þã¸%@V^L0%@æ_x0001_ß`É!@_x0008_f_x0002_~R*@b³_x0012_Î¹_x000B_$@6Ö?¸ &amp;@XÁª¼úÊ$@Îô0&lt;9c$@_x000C_)FLU"@@iË?BÁ!@U9D¯_x001F_R @¨æ¶@)@v~ú_x0014_ò&amp;@È{Õ`U.&amp;@¨Ñ]Ù_x001B_W)@ò_x000C_çïGl#@àõ_x0003_¿ÌÍ$@·g@Í+@`Ì_x000C_CÏv_x001D_@Ö_x0003_^U]ì*@Rø¶x'@Í4ºÅ#@ôÛCÄÛÑ$@¿_x0015_\_x001F_`$@\©ôI@)@ï¯B_x0004_«%@6êL¿_x0005_(%@ÖrÍ_x0003_$_x001E_@=ç_x000D_»'@ð¹_x0019_íT!@¿Æõÿl_x001D_@_x0001__x0002_¾rèÈ$@,Ù_x001B_4_x0002_ð+@_x0008_Êþ¿í!#@_x0005__x0005_a;êñ_x001B_@49ãÄ¹Ø!@îÔ­±&amp;@L°¦V¨)@Mï¼ºi$@_x0016_(_x0003_Bû!@î½{J_x001F_$@ØÑÇûE$@¯_x0010_yy!@sªé1"@ú+ï«É&amp;@³Ó\2ª*@_x0013_Kn_x0005_c(@&gt;ëÉ_x0001_ô*@³{¡aÞ&amp;_x001D_@_x001D_í"_x0007__x0014_¢)@_x001C_ÄÒ·_x001A_*@_x0012_ZÝÛ_Ï&amp;@ûYçfr*@ ¿G}e!@ü_x0014_Å_x000C_c_x001E_+@â_x0019__x0004_å±_x0002_%@%R.­xè%@M¿_x001F_EÜ_x001B_@äOÜIz'@_x0003_Hz05Â#@_x000C_Ï£&gt;æ,@ÏÙß* º_x001D_@XIat_x0001__x0002_Ä_x0003_"@äp=_x0004_N_x000B_*@®Ôr!M)@ô0â¬¥L&amp;@_x0002_Ö]_x000E_Èç*@8ßõV+%@@xq+@í_x0006_×½ê_x001C_@_x000B_ÞÆ-ìV_x001D_@ý_x0002_| @U*9X_!@Ö±¬_x0006__x0019_H_x001E_@í_x001B_fEÒú_x001F_@VÕÜ_x000F_x`#@ô	_x0012_Â_x001B_@º*èj%@BniIü_x001B_@@Ã(Ï©Ì @Yc¼¡_x0018__x0011_&amp;@ÌÔeþ(@ÌÍ_x0016_u%Ê&amp;@tnçá_x0013_?#@õT¢ÂÞ%@ìnçóÎ'#@Ì_x0010_».×%)@øÁ¼_x0013_I&amp;@@Ü¡_x001B_­'@2âkÃ¦'@BgïÛ%@¶ñÏ¢_x0003_Ò!@2ªXq )@&lt;UÔ8*@_x0001__x0002_ªÃÜO®%@Ì5.Ù(@_x0018_ÏçTÂÜ_x001F_@Tn_x0004_ÇL»&amp;@ó|_x0007_DÀ_x0004_'@_x001C_ËÊiÂ_x0008_ @Iå³w¢+@±\çæéQ'@æ NÂ_x0005_Q)@¢o¶_x0011_C*@¤_x0019__x0017_%~'@zÑ_Xç&amp;@_x0010_/_x0018_Ï_x0019_"@x_x0005_¢q_x0012_)@½ãïØ_x0002_&amp;@ÙTyª%@ÑXt4)\_x001A_@_x001E_çÄbH_x001D_&amp;@ -|X_x0016_&amp;@¼Æ¦Ã?¥(@°Ø_x0017_Âû&amp;@QðXe6"@_x0003_`öñ_x0006_%@,c_x001C_Ö°"@2¦2å3&amp;@4ü¨_x0019_=Z'@ÎåP¤¿&amp;@Z»		"@¾_x0003_Û2C$@ï¡d©ø|'@üxWi*Z @Þ_x001C_3_x0001__x0003_â+@ðÈM_x0004_ê&amp;@Â/£_x0016_ @TH_x001E_È}¾'@_x0003_÷a!A *@_x0016_Bz]B#_x001F_@ø9_x000C_àïU$@ 2ëÃ%@v_x0019_!ýOH!@Ð:ý_x0007_)_x0008_#@.Üáü(@,ñ_x001F__x001C_&amp;@àSâ_x001E_@pÉÔ}S×$@câ_x0011_íÛ&amp;@æ_x0004_iú @ÿ_x000C_óÐØ_x001F_!@_x0015_õ(H«þ#@;Ö®o)-@d¨\=5(@¬­¢I(@_x0001_\Â_x000E_a"@ØÐÄa_x0015__x001E_@I0Üäº $@u'e: ³'@Ô¨_x000B_UR%@&amp;&gt;Æ¥&lt;/'@²#Òðh#@¬ï7¤ýL(@_x0002_iÖjRy"@q _x0006_Bü$@_x0001_ù¶ø%@_x0002__x0003_#ÈfÿÊô(@C§B=&amp;@eîA_x0001_O÷'@_x000E_£U¥rå @Ë_x000D_Ý#s#@0B¹´K¬ @[ÕtJ%@_x000C_Ù õ_x001A_@&amp;_x000D_QÕØ$*@³\_x0012_û2%@¶Í_x001D_þ_x001E_@õGeE·,@,Gf_x000D_(_x0017_'@;_x001D__x0015__x0008_Ë&amp;@túp_x000B_É_x0016_+@DuX_x001B_'@^_x0019_Qæ'@Ø	±f¡%@ØN. '@q_x001C_ÈyÕj*@àâ_x0006_5ã)@vRÔ¸&amp;@XÓT_x001C_û&amp;@¨ð{z(@ÂPä`*@&amp;ý_x0001_G9&amp;@Hôøÿ (@&lt;¤Æ·(@çþÃª&lt;_x001F_@ê½_x0004_0¸©"@ªDeEû¶ @_x001A_&gt;"f_x0003__x000B_©#@_x000B_KíãwU$@,w_x0016_ep#@"_x0007_(Ð:Á)@ki´_x0004_Òf)@5µë_x0011__x0001_'@Hp&amp;Ò9ä*@ðùî?2¢,@zÛ{2ö%@âK)_x0005_# @þêî(k&amp;@GÎ	©==_x001A_@0Åü(@LÓýí_x001C__x000F_'@2þNì{H$@°ïwWÁ_x000D_+@_x0002_Ö_x001C_*Ìµ$@\_x0005_P0½(@ªºùè¾$@_x0008_®ïÜ_x0019_i(@GGX÷ö&amp;@_x0014_¶oK*@æxg98%@$_x000D_#_x0007__x000F_$@Ò¹ÿÉFh_x001C_@_x001A_[)Aÿ$@©ÇZ5$@°úÞÚ|7+@æ0_x0006_?â'@_x000E_`_x001B_Ùx_x001A_@r¹ã_x0008_,(@,èÄ¯E'@_x0005__x0007_¤Pä_x0013_+@-A·$v#@_x0006__x0003_ñ7»º#@f7_x001F_ÝLî&amp;@_x000F_4÷%Ûº'@Î¼þj'@_x000E_×à&amp;î&lt;'@_x0019_ÚÙç2_x001E_@&lt;+K|Y_x0015_&amp;@î¥ _x0004_Ö($@Xé3,ÏÌ)@ÆìqÛÄM_x001C_@©þ_x0001_§5 @«M_x0005_gÕ. @Ðú(¸±+@_x0012_yxO¹_)@^Ïè:Ä*@¶_x0019__x001E__x0001_P""@hÁÈá]'@¨ße÷v)(@¦T®x_x0002_Ø @ûþb°c_x001E_@DïìV£Ð%@v$Ü_x000E_ØZ"@£¿{¥]p @a³ý_x0010_t¡'@Ù_x0006_Ð÷´m$@´(-ðÐÉ(@r$Í_x0013_:_x001E_@@_x0002_§@'_x0003_*@	K_x000C_Þº*@y1qê_x0001__x0008_j @Â_x000E_éEI&amp;@_x0006_pJ`Ê&lt;)@&gt;ñì¹R_x000C_'@átòÓ¶_x001B_@ª_x000C_¹Ï|$@~ú5;_x0004_"@6_x000B_èo$@øÖÛõ_x0005__x0007_,@ýíê®&amp;á&amp;@_x000B_h_x000F_Ó_x000B_$$@@	_x0006_°Òc#@7b'hÙ8)@1Ü_x001B_÷Ê_x0016_)@êGé_x001B_Z*@r`%ò @¤°Ü_x000C_÷/"@â?ã @ ù¡ªè¶%@&gt;}_x001E_Q9'@î¨_x0003_Ïé'@É_x0002_¸0½_x0002_!@^è_x0017__x001E_4(@&amp;ä{l_x0006_'@lj°cÀs#@B_/,}W(@`x_x0006_û%m&amp;@_x0008_? N,£_x001E_@£êÛt&amp;"@|º_x0014__x0016_í_x0017_(@6_x0002_¿âÈT @¾´Èb(@_x0002__x0003__x001D_=m¶&amp;@^@¸#æ_x001B_%@Ûé_x0013_¡=*@1²Ý_x0002_cÎ#@4b}#\"@¦"7_»v,@vÝÿû@²%@`Î­_x0002_²$@Å³Ô&lt;K3)@²Ùé´0È(@6 9dÄ+@T3Ì±3|&amp;@¡(_x0008_¯ß_x0001_$@zDEä_x0002_ï&amp;@îôða_x001C_ @ÿy_x0016_[ë_x001F_@öÓ E:~&amp;@_x000D_{ù_x0006_Ä%@_x0006_µ_x0003_Á¹$@­eq_x0019_|Â_x0019_@Úÿ_x0017_×_x000D_)@Siü|Z#@T_x0015_&amp;¦Õ&amp;@*¸K"S(@®:Ù'@ßÐáÞô_x0010_'@	°_x000B_NÉ_x001C_@»åú~áô)@à_x0015_î®_x0014_$@c{(Ú_x001E_²#@¤´E	_x0015_d'@_x0001_Ý	_x0002__x0003_!ÿ @øe;Ô¹Q#@Ú¾»uµ)@B}2_x0013_M @­÷HRÅ_x001E_@o¥ºPRÖ*@üA@ÚS&amp;@_x0012_®_x0007_O_x001B_!@ÜB;*&amp;@øÍv`õ%@_x0001_ý¸lï'@_x001A_t_x000C_0q'@üÓ_x0004_¶Ò,@ôs ÇZý%@Æ9©móÿ(@¶ I's&amp;@R ßÞh"@Ù¿Nö()@¹_x000F_+ÿ_x0005_e$@«a_x000F_2"@7_x0011_¤é¨&lt; @º'V_x0019_(@_x0014_¸@ä´_x001D_@_x0012_É÷áp%@ÑAÕx @ØÝ,_x0002_Î§_x001F_@l ßn#_x0014_'@k¿_x0012_øl)@ê_x001B_ÍD»i+@1E±_x0019__x0019_&amp;@êLôB;,$@B±ñ=Î%@_x0001__x0002_´ò$änâ%@Û!2I³Û!@?÷Ãã"@P½a6â#@'·4µÅÓ%@ÖmÆâã_x000D_&amp;@t_x000D_,;=O%@Ý_x0011_§o¹³"@Ø?Á}»_x001F_@p¿Ã'Ï_x001F_@îB&lt;a*Ð'@\aÃ!@Êë_x0016_,B&amp;@ó¥:Z«ä_x001D_@äs¾A%@ÐÑ~!¿+@ ²¼aÌ:,@xro,)@F_x0015_?F +@DÃi3½%@s&gt;°k¦#@6._x001F_7_x0011_ @à£^Û%@°q ×'@V_x0007_p­"@2_x0012__x001F__x000C_Ä,@]ê«LÔ(@x_x000B_à_x0013_(@¶`_x0003_L_x001D_û'@FÄÜæÉ_x001A_@ÊH#Ø}R+@x_x0005_xd_x0004__x0005__x0015__x001B_"@_x001B_&amp;&lt;S_x000B_×%@zfÅÍp(@Æ¥Ë_x0014_H$@÷Z_x000B_-gÐ#@Ì°áz[#@'_x0011_÷_x0002_«_x001F_#@âò_x000B_ÆXÜ&amp;@³Zpr_x0013_*@ÊÈ&gt;_x0001_¯ô'@`U_x0013_Þÿ!'@ð_x0013_¡Io&amp;@&lt;¾ë®h(@º´é#ã$@¸¿ªN	a_x001F_@£mÔ¸z$@÷7;¥B"@2Rö_x0018_­_x000F_"@¤íÎ¬Év$@_x0014_¸	~Ëï @xÁf2C%@_x000F__x0004__x0001_-z+@&lt;i0_"d_x001B_@Ük¢Ë1{%@_x001C__x0010_Âth!@_x000C__x001B_wE~$@Öá,_x001E_&amp;@Ó¤-HÊ%@ÞìÎ¥{_x0003_(@¯¹âJ+*@Þâ»#Ì#@¼ß_x0019_¬Ò\%@_x0001__x0002_ÖXn&gt;Î(@_x001B_öL÷ý*@?ÔH0|'@°rÛ°Áª#@Â^_x0001_"!@®_x0004_ÜhÆO&amp;@¬)_x001C__x001E_$@ô×QßC_x001E_@ß¡6_x0016_cÈ%@å¶å_x0012_[(@zK¡_x0004_*ì!@¸äÖ­n«(@I]a¹_x000B_@&amp;@ýïÒ_x001E__x001A__x0018_%@ëgÈ=Ð @&gt;ù_x0012_N	²)@_x0012_ëïk_x0006__x001E_(@4»ÀÎ~Ý"@°P¡7$@Dö6Þl$@©yòd¼N_x0019_@&lt;³LM¶_x0003_#@z0·Ë_x000F_À&amp;@_x0005_¬P_x001F_®_x000E_!@ü_x0017_3_x0005__x000C_!@_x0017_ÂVÌ_x0011_#@úü_x000F_fÎ_x001E_@_x000B__x0018_	¡!@D_x0010_Ô~D%@_x0016_G_x0015__x0014_)«&amp;@ó_x001C_f#@CVfP_x0001__x0004_½_x0018_$@\!bêIL'@_x0002_à_x001A_¨)@Ñµ#¯ov%@K¾ûB`'@ÔÏ´*øü"@¥(­~0&amp;@¦&lt;9sQÑ$@ôÀ_x0012_6Æ-'@	ZVAzC#@(Ò;"@r»úÅî#@Nêøõ,{"@¡Ñ_x000D_,"@[ãV®Kb%@h_x0012_ã_x0016_%@Ù_x001C_;_x0003_W (@&gt;#ûO)@z¼½ã{Ð"@sÔÁ§Î¬&amp;@8"Nâ&amp;@5ÒÑ¦$@2Ö_x001A_? @©¦_x0010_´_x000D_Ú_x001A_@æ?j®!@ÌýJÆsy#@Ê!líaÕ+@Ì&lt;Ú»_%@_x0010__x0008__x0007_é(@P§ýx9#@_x000E_xºEÆ÷)@j¿Õ_x0019_Tc*@_x0001__x0004__x0011_Z©/oÆ$@Ìô0EüY&amp;@Ä_x0002_Î¡÷_x0008_'@_x001E_Êm-C_x0008_!@5i¸"N)@D'&lt;_x0003_ò¤#@§ó_x000D_y´¶'@G7	|9l%@°_x0017__x001A_Xy'@GÛà9n)@¹¾A°_x0004_Ñ)@Æ_x001F_?°¸"@_x001E_À~_x001A_±&lt;%@_x000C_àRê·Ä-@4s_x0017_Ëõa+@¯e»Ì/$@Rôî"_x001B_K$@_x001E_îÓ_x001C__x0008_Å_x001D_@È_x001E_îb"@äÔ_x0014_f[#@¸»iEj©'@¶_x0004_¾~_x001A_é'@ø_x001D__x0008_àÞ'@pFá¶°(@ÊÙ~ý%@b$&lt;?DG)@À½kêÉö*@®ÙÓ_x0002_Õ @h£_x0002_ò"@L	_x0011_î´n'@¡)[!ºó"@æÑ±S_x0005__x0006_%%@Í­_x0016_.ë_x0001_ @µfß+5¤_x001D_@h6g4+@r-Í_x0013_g&amp;@bÇÉø_x0013_"@_x0002_³1_x0003_æ%@JFiìñ"@¤ûy×N+@Ðoþa @ÉvDY|#@"Mã%{Á%@_x0016_ÇÙCv_x000C_"@6_x0016_@ý&lt;Ó'@xò·¨ï­#@_x0005_c9ô0]&amp;@S´_x0001_¸Ø"@t/¾7Üº!@ìh_x0004_f2ù(@^âCb¨(@hä¨_x001B_ºß @Û^äÎ*@AÉÂ&lt;1!@3ösô&amp;@¢ß_x0015_\s(@/]tä¸(@)_x0006__x000B_ï'@d`\,© @_x0008_Qt_x0005_c_x000D_%@ôNp(_x001C_E @B_x000D_\vá_x001E_@iC;?]%@_x0002__x0003_Ð,_x000F__x000D_ @_x0001__x0006_¯HÄ"@_x001B_Ø_x001F_¸l"@Áª]ä_x001F_&amp;@Në´Í_x0006_)@ifHA'@pmaÔý:$@ôÓ_x0016__x0002_*@³òEc&amp;@²jÉ¯ý+@xÂ¬"µ%@.m_x0001_!@N&amp;ùp$!@­T"­*@M|_x001E__x0014_£%@oBú_x0019_(@r_x0017_ ï_x0003_ò%@«;¸G"@k_á)üG*@#_x000C__x0003__x0005_&amp;Z!@I?Ç2¦Ó"@ ¸å_x0010_EL%@_x0008_ûñëî©!@÷ý©Î_x0004_¿(@v±LZ ¤ @¬7)ÇÈ¯(@_x001A_KÇDÌ @·_x0006_réZò#@|._x000D__x0005_%@JVåmh´!@Õ ßIM_x001E_%@âPñ_x0001__x0004_ÍÞ_x001D_@Üãó¶sw'@ä¿:ïÊ*@Suç._x001A_'@@ÿº	Õ®$@_x001A_à×èé[)@Ø_x001A_î_x0003_¥"@Ïô6aj1(@Ô@_x0004__x0015_Ì¹ @Jàx!@#D¸å#@_x0017_0JA %!@È5Ê_x0011_Õü!@&amp;·0X!@!}`çÜ#@búX'ª¢&amp;@ÊÃZ$f'@ª.#@µ_x001E_³}5!@;ÐØáF%@ÎºÐ=I"@G_x0019_ÃG_x0013_}%@©í¯ñ	!@§ò,º`(@÷_x0013_ÙiV&amp;'@_x0001_ÉB_x0004_þµ!@3Îe¬_x001B_@ðQtbS%@qþÊI=$@j¡Vù"@[¡_x0002_©ñ'@5L|¿"@_x0001__x0003_ä¤]h \$@_x0008__x001D_³*@X_x0015_$s'@_kò«©'@`ÏÏÄW+'@!|§¯_x001C_$@_x000E_jÿ¦&amp;@XâÔA_x0017_Ñ!@ÖYUê#@$Î¥âæ)@ÚÚT&amp;(@ò \«_x000D_#@_x0008_ê3dà.%@r_x000B__x0012_#J'@ñü~Ä(@ö"Ë`Ü(@,Â/^#@_x0012__x0007_®,I_x0001_&amp;@ò'Ç¡_x001E_A%@æçGÿ×&amp;@:z_x000C_õBÜ)@´ïÏº#@ÊR_x0014_ÔB_x0013_%@$À¥_x001B_¹\'@pàÖÎr$@Lêë9óH'@ìwàÄï¨$@·lÅh#@_x0002_¤¬ë_x0014_(@¶´våL"@PÐûm??(@ðÖ°_x0019__x0001__x0003_H_x001D_@EuBhRÆ%@_x0014_£9tC+@!ct-/_x0014_!@@VÔ£ÖF#@Ø!1äà(@¸F½¦á#@02t¥j)@$Tî)@P_x0006_}Ñ)!@¼_x001F_Z+@_x0018__x0002_ªÚ_x0017__x000E_(@ÔûZ_x0008_±õ"@¢üÄc,@×PÛ@Ä'@4W&amp;_x0018_±%@Z®3_x000D_0»"@,Õ6ü¹9(@H]¿F_x0004_)@²d*S_x0016__x001F_@ñÁä±¸%@Ïóm_x0003_î$@øK°«?í)@(¸Y»_x001B_Ä&amp;@_x0010_Ð8Ñö @_x001E_a¸J_x0013_#@°xRÑ_x001A_@«ê¬_x0003_ã(@_x001C_âã_x0006_º%@æ_x0018_Ûê'@ZFéR&gt;(@_x0006_Yû9a_x0016_$@_x0002__x0005_À_x0014_úçå"@P¤9"í(@_x0008_\q×£'@HÊü¿q¡#@®¼´­(8(@0w'¦_÷ @ÿ_x0001__x000E__x0018__x0004_'@¶âR&lt;£$@N4Åúo"@_x001B_ø-_x001F_Vµ&amp;@1×_x0003_²_x0001_&amp;@ÂîW_x001E_ t!@J/#ûo%@½þnø*@_x001B_[Q²I+@493;%@ùèhlC)@1÷î_x0012__x001D_C#@*0ÈæÊó#@náH£	$@_B_x001D__x0013__x001F_@æ&gt;_x000B_2ý_x000B_#@ä°¨Þ_x0019_'@§½]ÆÈ!@ªT[7²_x001F_@_x0010_G¾¿9Þ'@¾ªÐã_x0001_(@W¢¥\zÆ"@ÖÉÚ&amp;s¨&amp;@íM!*x(@4\6.o!@_x0016_²_x0016__x0002__x0005_+x*@&amp;óåzt_x001B_#@àð_x0017_øü#@*[_x0001_"ß_x001A_)@rrô¡y @_x0019__x0017_ª!#@_x0010_þÅO_x0014_$@_x0016_(éP%@*ãÎÙh$@Þ²°_x0016_¿_x0016_&amp;@@éC| _x001B__x001E_@¥)(£dw#@L[k+_x001D_@¦lp°~X!@_x0016_·ª%´/'@¶å#¿_x0012_	&amp;@Ûåê$@N_x0016_í_x001E_j!@`Ï^k) @_x0002_kàÂ_x001E_'@ü×¦Õ_x0014_&amp;@è_x001D_}_x0007__x0019__x001D_@_x000C_ö_x0004_Óá&gt;&amp;@Ãî$R#@_x0012__x001D_å²?Ú(@_x0003_( ë&amp;@Þ#Ö"Iw"@&gt;"+cl$@È4{L(@ÒÙX¨¯!@¿ð»½4_x001E_%@G/_x0019_½¤q#@_x0001__x0004__x001C_#_x0012_C©(@ð._x001E_Ø_x001F_1&amp;@ºæD´}Ð"@_x0012_ëb,Ò,@_x0007_÷_x001D_Ù)@_x0017_{3_x001A_|'@a_x0019_dRd(@ô2¦SJ¨(@ cþã(@ýBß÷ü%@êå¸Å§_x0003__x001F_@ ülc-"@âÙI$@¶/:êú$@Ôs½_x0013_£_x001E_@¶Ì_x0003_uZ%@Ò#²U $@_x0004_Püm¶"@±ìåP§G!@@ÝX_x0005_(]&amp;@]ÓXÕ"@¾¸ÿSF&amp;@	æÃ°©$@ë`ù_x000D_Ã]'@¸_x001B_öv&amp;@Z,`zÈJ(@_x000C_ñ[¦_x0002_+@È¸ÚïOà&amp;@¥3Ôå_x001A_"@ÀþGW_x0013_#@)¸ß¼Ã*@UR¤#_x0003__x0004_0L_x001F_@_x0008_]_x0017_ë8i-@#¬Mw(@c_x0016__x0002_Y¥'@v_x0011_*!_x0019__x0019_@J_x000C__x0004_([_x001B_@Nc_x0018_-Y"@Â_x0011__x0012_W»!@ÈR_x0015_·!@_x0003_¨(ç#@îá%dq$$@_x001F_)¹(±_x000C__x001D_@VS_x000B_IÚÒ$@°eµ]¥*@_x001A_Ì_x0003_¿_x0014_-@_x0018_ª³J):_x001D_@÷såï®_x0008_%@_x0008_9$ÓaÖ$@_x0007_¯éRÕ7'@9_x0010_+¬?Ò)@_x001A_¶ð8s @_x0014_Î(Æ_x0019_ %@·HZ !@äQ¤Üè&amp;@Þà_x001A_ã!@_x0001_ÿÓ·*@ËaïGfó_x001C_@@!å_x000E_É!@{_x0010_"_x0012_ß«*@Øã'x)L'@K^ºd½_x001D_+@Äèè²/À @_x0003__x0005_ë}X_x001F_å2 @æ_x0008_º×%@IZDÉê#@Ô°_x0016_`çë%@ð_x000B_[U#@_x0016_5p&amp;j+@_x0006_¤sá})@Îù_x000B_n(@¢_x001A__x001B_î:"@_x0017_³Û_x0017_#+@_x0008_îª_x0014__x0004__x001D_#@ð_x0004_A_x0006_ @dd!`lç"@°v±RU_x0002_(@UAâ±ô(#@æFTª+@M´=_x0003_wÉ&amp;@½lÃ.À"@ë'¥)*_x0011_#@½Û_x0016_XyH"@ùµó=Ø_x001C_@_x0001__x0004_}B!@w_x0006_ØQb»_x0019_@~_x001F_èä.#@+jYØ5(@­¼Gßf_x000E_-@À_x001B_y_x0010_T_x0005_#@ißæÌ8*@"ÞÁ²_x0010_*&amp;@_x0018_á+¦U%@w«¥_x0012_p°#@ÔÏd_x001F__x0001__x0004_i_)@I~Ã°_x0003__x0004_"@µ+_x001E_¡_x0010_°(@ZNkó0_x0008_'@Å_x0002_¤MË±"@h2_x000F_ýK"@Ó~¡'cg+@pò3=ã#@Ít;Ù_x0019_"@_x0012_ï§.6B#@ÇÔ¼_x0008_;%@\;t³À­%@ 5,=¼)@_x0003_m&amp;1Þ$@±Ìt_x001C_·L#@ä1w=_x0005_ @nk¢_x0013_q£&amp;@{ëú_x0007__x0007_c @áh:/_x0006_)@~A½l*@}q¦®ÌÀ%@ìêr @Z¢Ä £%@|pCo-@n¶+e¬"@þã_x0006_,Å(@_x0014_FóDE¢$@_x0010__x0013_ÆõYþ)@õÙ$9)@"¿»~"U'@þÿ w%@`å946´%@_x0002__x0003_TÀ_x001D_^i_x001F_@G_x000C_í_x0014_d%@b_x0018_á^ßÖ!@öû8`_x0008_¬)@-¥féL&amp;@NîóÇ²)@å¯_ï&amp;@îMgÈ®ô#@·_x0006_Â|_x001B_@¦bÝ`i%@oæI'@×Ê®_x001A__x0012_Â'@Z|y_x000B_å&amp;@eåU¿o&amp;@í~OIJ#'@î(h)@)1?&gt;J&amp;@'7 å_x0003_Û"@¸²4ÆC"@_x0004_	6ð/T,@_x0001_G+û_x0014_ @ºÚOn­Ä)@ó_x001C__x000D_ÜÊ+@6^3_x001D_±'@_x0011_¦^Â÷$@¢øúL=_x0012_(@Më©_x0003_="@sÂr9kö'@tÃ_x001F_¦ÿ&amp;@ÖqÄÍ&amp;@¡ÇL"@ÌWB_x0001__x0002__x000F_Ö)@M±g_qD-@µ_x0010_RÕD=)@PY]%@_x000E_?ÓØ_x0013_ñ%@vw÷D&amp;@ÓF£ðh*@._x0016_ö#ó&amp;@xÐÚNi.%@ @ØÐ_#@À¢_x001E_g%@ô_x000D_ÄÂl"@Þÿéþ{_x000D_)@$É«I)!@_x001A_I_x0008__x000E_fÉ"@¨¢ë )@ÒP_x0019_mo%@=_x001D_÷4òü#@X|ýÐ²²%@_x000D_$_x001C__x0008_¾ó%@_x0014_7ù_x0001_ë_x001D_@_x0010_ñ#í¯ "@,«¾y´Ì'@_x0006_½R¦2(@Îâ_x0008_ì_x001F_@_x0008_°ßæ)_x001F_@8_x001B_WD&lt;ì"@êâÉ_x000F_m÷_x001D_@°ìU_x0008__x0005_%@ôãõR '@ÍþÐÊÝ9)@l¤I¤ÓE$@_x0001__x0002_	ïè¤Wº"@o_x001F__x0005_/A @ï´@æè;&amp;@Dj¹º7_x0019_&amp;@*»GùÑ_x0011__x001A_@å_x0005_¥ÀE5%@:Ñ_x001A_«½R(@&amp;_x000B_O¡\)@yØ®.ær#@¡Õ2Ð'@Ú0q};®'@ÚÌw.%_x0012_)@ìÂæ_x001E__x001A_$@O_x0008_#@â@Áam)@F®ùD8B%@_x0016_Ì³I_x0017_*@ý&lt;û&amp;@_x0013_Ø¾`Õ#@°Ô_x0010__x0008_í&amp;@Ih/û¾%@âÀü_x0016_ÿ!@N _x001C__x0018_)@_x0011_xN¼Ú &amp;@OümÞX,@!÷\Y_x0001_#@r_x000F__x0016_6û%@#_x0012_þ1¢f#@ºobx÷÷)@&amp;"uÍ_x0011_%@'ù*)@Ö_x0002_°_x0004__x0007__x0001_ @t½_x001A_ù(@cÑSÔÅæ(@ÍD__x000B_Ð³"@ÂæH_x0019_7T&amp;@_x001C_r_x0010_kzÚ%@e&lt;_x0001_®#@à¥^ñn¡'@¢3]_x0014_}S#@N_x0003_/Oî_x000E_%@~ú2Ã!@õ_x001D__x0005_)@JFCãV`%@_x0006_-èÞá¼%@_x000D_®_x0003_	Ì(@ÆàEâÿ°,@dÈ³Ü)'@5'¶Ã}Ü(@´Ò Bj'@KP¹lX'@_x0007_Lmá(@zÇnõ¯¦%@&lt;Ðdp\*@_x0007_ïZ_x0016__x001A_'@¤_x000F__x0004_âP%@ì G_x0006__x000E_&amp;@Huqê#ÿ @Ðg-5(@_x0002_c.q_x001D__x0008_#@h_x0017_·­¶Ï&amp;@¸6ghl~!@¸ ø'@_x0001__x0003_îDAòo'@ÞäR¦$@T¢\Ô%@-Ø+_x0002_ç$@T|ÇÆþg)@0'Ùm©Þ&amp;@~·û5!@?¥6¶RÒ @ZZ÷ÀÄ)@Ê©¶õ*@×Ç÷µÏX%@qµÂÿ$@"@A#+_x0011_*@FeèVA]_x001D_@ÒºmY)@v0³+ÿþ%@èðòëö#@_x001D_8Ä;_x0014_K)@o_x0013_.é!@úùÇ½Ó_x0001_$@ ïh*D+@_x0003_±_x0018__x0007_$@ïy¿Êb!(@Q]Z¨%@_x0006_Æ`¬á"@k¦_x000D_X*@dú#oú"@ òa?Ã"@ÝÒ·Rzâ'@J÷!-N½*@hëU_x0019_';&amp;@HH¤g_x0003__x0006_oG&amp;@ÆB:ó@%@àAö:&gt;t(@_x0011__x0017_Þ|_x0005_ô*@Áæx2$@®b*@_x0018_)rx"¥ @#$ÙV¨$@LpÔ.¤; @Ç½7+û#@â&amp;_x000E__x001F_¼A(@áf&amp;ûË&amp;@ºCôÄ9l&amp;@É¨Vû9*@¡­_x000C_s_x0010_©"@B¦_x001E_yÿq$@:ÈÊü{¾_x001F_@2ð¥(@*1ÜÀ_x000F_©&amp;@thú|å_x0012_+@°®i®¹&amp;@û_x0005_åð_x0003_Å+@ôBÍÙ"@FHt;_x000F__x000D_+@/x:²ÓZ#@n_x0019__x0004__x000D__x001C_@Ì,Ç5&amp; @6Õ¿6%@NIRù_x0001_?$@T_x0017_Wè\"@1«}¦_x001C_à$@_x0002_,Ð_H%@_x0003__x0008_QfQ²¤#@`_x0018_C9¼&amp;@_x0011_`ÞÎ!@Jv.Ág±'@¶Ü=Ð)*@¢O_x0011_ Ü*@_x0006__x001B_7 %@_x0002_ZDmÚÔ'@_x001C_?½Àçä+@ÖG	+2_x001B_@´jìEO'@¨ÕHoù%@þÍ_x0013_}O(@ÐLmö%_x000D_'@*}_x000D_HÖ")@(i©_x0019_ùe!@|LÝAp_x0004_!@g^¡_x0013__x001D_(@ó?_x0002_ýc:'@_x001E_w_x001A__x000B_°%@¦_x0005_fÅG]"@Ã_x0005_¡´[&amp;@_x0006__x0001_¢x_x0011_¨_x001D_@Ry0õz#@\V60_x001B_­,@â_x0019_«*_x0017_d#@_x001A__x0014_/`el#@ôª]ÈlV+@Óý·{£%@ª_x0007_@f_x0003_ @Þ[$Ã$@òç_x0019_Ä_x0004_	ÙZ'@7o£_x0005_Èß"@Ü¬"°Ú_x0015_%@&lt;ä_x0011_»)%@åýçLA«*@_x0003_,a_x000D_¬#'@py_x0002_ýÄ1*@_x0015_A_x0001_Sä%@[8ÅÛ^(@s^QWÿ× @y%S1Èõ&amp;@yÞ_x0006__x001F_g_x001E_@LàY_x000F_ã_x0011_&amp;@_x001B__¹ÿ×/(@D¢"¼_x0006_"@d_x0012_ÜÁ+T"@ØxÇÈ%%@hÒm÷7 @a·s&amp;@£~üÅ	'@ÄÔ}_x0007_ÇØ#@ÕèD_x0007_ó+%@Jÿ_x000C_*q"@ð3Ï.tB'@¶Åub&lt;_x001D_@rVyù«4)@¤_x001E_ÓBµ_x001C_@ÞV&amp;¯´_x0008_!@È&lt;Ç.t|#@ÄÄ_3Ð!@vá8s±_x0012_$@_x001C__x0008_UãSf&amp;@_x0003__x0005_K'#ºBÿ"@ò,aN'@&amp;ªGì)@_x001E_¿1T_x0014_(@wÖy¡%@jÆv_x0011_$@ä`]´L&amp;@#Ó_x001C_ï_x0001__x001E_@ ò_x0007_i_x001E_)@ ¯Bwd?*@ßv_x000F_p(@ë\_x001F_rF#@k*¶Ò2%@,n!åH$@ââ_x000F_/¿_x001E_@^_x0011__x0019_øÉ%@{°ý`}j#@Ö«Þ|Ý%@ðBQDLf%@)b_x0004_¦_x0006_æ!@ÙÁÔKÞ¿_x001B_@_x001E_Å¨ý#@æu2¸a_x001D_@wÇsßm_x001E_@_x0002_ÓùîøÚ&amp;@û9ö&lt;__x0013_"@_x0006_Þ	t"@´_x0012_¤PË @ª_x0019_	ÛÓo!@_x0018_^Z$@¾ê @Æ«`_x0015__x0005__x0007_Z?)@S*O¦#@)_x001F_,]($@hæ«´M+@-iäl"@4àTäú!@ÁÍGó'@_x001E_ýL_x0008_Å_x001C_@¦7)«*,@þAÍëì'@&amp;+%\£a_x001C_@~áÉI8_x0010_ @_x0012_9¨"@_x0008_ô_x0008__x0014_l%@½O×_x0005_!@È«~!ã¸'@¨b$Ù'@_x0004_vC_x001F_£©'@`¾°çò$@_x0006__x0008_º±&amp;@þ*Õâ_x0003_ò(@V^Ê×Ñ2&amp;@h°_x0011_[@&amp;@~¿ºE_x0001_Ä#@ÀÒW_x0002__x0003_'@¤&lt;oY×"@Nº_x0007_¾_x0004_*@_x0016_þ¨ÝL)$@ZA_x0016__x0008_X«_x001F_@ØË°«Ô)@z_x001E_ê)ÿý&amp;@qðã¿4&amp;@_x0001__x0002_í[g'ØÜ,@_x0015_ÕÏÛª#@äûÖÐá¤!@ã_x0010__x0012_{#@x7_x0013_Ñ#@IM¥ ¹i @Q¬ÂvQ)@ÊrC_x000B_&amp;@ò_x0015_&amp;Êä$@ð9®#¢#@s²_x0007__x0004_¾m!@È\5×¬ @8ô¹-'@_x000E_Â_x001B_ºÑ_x001E_@.Þë zW&amp;@_x0001_J[Ð @Æ­Doà_x001E_&amp;@@_x0006_\vÖ'@«ix³%@ÌúÛ_x000E_¡_x001C_!@`_x0005_½4|J_x001C_@ÔÈ«_x0015_Q{!@j__x001F_O&amp;@2ÈYîB)@¥èêÛÏp&amp;@äç?_x000D_f)@ê;_x000D__x0006_w&amp;@Ä½ª_x0015_Äe*@d_x0014_« _x000E__x0002_(@¯Lb·ìQ*@_x000E_û4ì}û(@x_x000E_í_x0002__x0003_¶s!@_x001A_Ó_x0017_RNµ#@_x0002_¶_x000E_X3ï*@·_x0001_¨¦È×_x001F_@0_x0014_EE_x0014_P$@f§Ì«&amp;@_x001A_.µPÁÎ%@a;¿h3'@rÜ[t!J,@	Îqn²¼ @cËÛK#@&gt;ø*­Îß#@Ði_x0004_)5_x0018_#@¾_x000E_s&amp;@_x001B_ÿ_x0013_úî%@êMnÓ&amp;?'@`µDÂê_x001F_@&lt;_x0019_}Ü&gt;_x000D_&amp;@XàkNp[+@/C½_x0017_â+@_x000E_´D÷Âô(@ÝÚYqÀ(@s_x000C_Ï@_x000C_"@PÉÅÉ_x000B_õ$@´µi;_p*@HB_x000B_qÅQ!@¦_x0017_àÈ*(@[_x0004__x0004_÷_x001F_%@¾È»/æ @â_x0012_L· (@Räl0×_x001A_@§Úó#B"@_x0001__x0004_¯_x0018_'_x0002__x0019_%@¤Ýìý¢°)@hIî4·°&amp;@ÒY0"ÍÛ @._x0008_ãÇX#@_x0012__x000F_mTE%@2â¢ö&amp;+@]Ô_x0019__x0012_ù+@_x000D_´ó_x0001__x0008_õ @\_x0010__x0011_*èI%@º«Æ_x001D_Ã¢_x001B_@ÂÎÖ&amp;@{[»ôYÇ @xæ_x0016_ö_x000C_%@XÅÌó,@LWÊ-jI!@;_x0007_³óO"@ð_x001E_«b×½&amp;@ø×_x001A_*4á_x001C_@3U¥ _x0019_@p@ºþÞ)@Åæ£¼%@_x0017_5hàp_x001B_@õP-%@á1¬_x0003_'@_x0014_ÔÌi%@&gt;û.V$@lß_x0008_&gt;'@²&lt;ù¦_x001C_.!@}_x0017_Nè3 @hûÃnó$@R_x0002__x0003_Ê"@9G?Ð_x0013_u_x001C_@f	G_x001C_À!@XÑ_x001B_R7&amp;@,/(Ñ%@r\_x001F__x001D_Ò_x001B_@F2Z8ÊÓ"@ò1yÆ_x0010__x001C_@¬2_x0007_°T#%@^è_x0014_¥³y_x001D_@æ)¦ÑÄ,@	xê_x0017_ôá @¯§$_x0001_Ó(@TÖóÒ©Í_x001F_@«}C3¶á)@_x0011_ÈS¥"@¢21B_x0015__x000B__x001B_@¤xrÐ,@¤É}Ñöu @I»¸ÝT&amp;@n,]î·$@ÂÐêu`¥+@!_x0018_O_x0002_a!@*Fû_x0015_ÏR)@RP¡ñ6x)@_x0002_^È_x0015_¸&amp;@2_x001F_ïøl_x001D_'@úÛ	üU}%@_x001C_~{"@»àÒ!T$@_x0015_$8_"¸_x001F_@|W×ñuù @_x0001__x0002_*j_x0001_I±Ê'@FavGÈ]#@òyK_x000C_ð!@·&amp; «%@bü~ÿé¤&amp;@ Úä2_x0018_)@F+e2Çá&amp;@vA_x0004_r*@_x000E_8_x0019_kï(@Tûà!@^0|_x0016_³*@jí·L_x0002_¹%@ºÊ_x0010_Â_x0001_g"@_x0003__x0015_C_x0017_b-$@$þ¿_x001E_`(@.;äËpC+@b¿A.,@b|lG¶_x001E_ @7_x001D_f$è_x0019_%@ê÷Â_x001A_¨p)@ªü_x000D__x001B_ð_x0005_'@â¸u]Í_x000C_$@Ü&gt;_x0008_»ô"@¡K´jº#@àrzÛë$@;êXaQ_x001F_@õ#=¤'@õ¸,Ë6 @4óZB_x0010_g(@b¤	_x0007_½$@?ï´ _x000B_Ù)@Ôq_x0015_c_x0001__x0007_1G)@Å_T«/¸+@"ánº(_x0002_$@´ê{Q_x000D_#@â%_x0004_'%@_x0010_|¯á\%@X!yÑn+*@R¾ÚI_x0004_³$@h?Ñ/$@í~ÏÔQ­$@o_x000B_¶Oê "@D=é\*@#Ã¥G6"@Å_x0004__x0005_éÈ%@_x001E_ó_x000D_³Þ_x0013_%@¨_x0008_d4iq'@^È3þÞ'@J±òa_x001A_S%@@ü$_x000C_¯_x0003_(@²3O À')@úÌæ¹R*@ðôH*@Ä¼M©'@Ü_x0006_9Ò_x0017_y+@î÷ÄÌåÄ%@!_x0003_;)LÌ%@ÊÝCó7Ë#@mì\½#@áx%p_x0004_&amp;@&gt;j_x0010_o"@ëëmç)@²v}èS @_x0004__x0006_"}YTñ#@¦5ß_x001B_-)@ÇÜ_x0003_q_x001B_½&amp;@^¬_x000D_Cã_x0017_!@%ø3UYí#@_x0001_bõÛ?¥!@&gt;$×º¹÷&amp;@tGÄ]Ç#@_x0010__x0019_n²Ò´ @_x0011__x000C__x0013__x0002__x001A_s%@­Vs_x0017_h&amp;@ìÝBl_x000F_v)@eõ-ÈËè%@=\Wj_x0003_%@*Vÿßé#@FæN_x0017_xÀ)@&gt;EÕî:'&amp;@_x0014_)´_x0018_d+@\wG% o%@å­xÇ¯_x001F_@qí·¤ãï!@£_x0001_Ì_x001E_r_x000F_&amp;@_x000E_Ü9,þ5#@¦â´ÞÆÐ*@_x0004_ôv'Å!@Q_x0005__x001F_üØ&amp;@°_x0015_xÔ8!@â_x0018_	8L(@HTsa[G*@V_x0014__x001C_°=#@ln*z_x0008_Y'@¼_x0008_Ëo_x0004__x0005_­_x0019_(@Óû¹ý$@88ýÎ'@)íW_x001E_@_x0019_gXu©(@¾6ûü°+"@_x000E_{_x001A_zQÙ+@_x0004_1eu'@¨_x0006__x000C_N(@ùí^íü*@òo.#C³ @ü.3D+(%@Ç"¢)H @S#v,?(@¼b_x0016_'@_x000B_;ºçC(@ä6_x0003_Å!ð#@6[öïc$@ FO_x0012_[F(@"×b!ð$@vM0JZ&amp;@Õß_x0015__x000B_)"@wäïßüË"@_x000E_ìï+@Q'c2ÁË$@ØLøµÀ_x0001_%@¶=¼¡_x0015_Ç&amp;@ååvAÁ"@Ø_x000F__x0004_º;¥(@_x0014_×·_x0002_Cc"@Ü÷âÒaÖ#@Éø_x0015_8Æ6!@_x0002__x0005_ò_x001B_zy;$@îÐJ(@_x001A_i´&amp;@lUy_x000C__x0014_!@Nø_x001F_ñ58%@#ô¼.© @ ¯(_x0014_z_x001A_@_x000D_¢Z_x000E_*@Àßé½ _x0003_#@_x000D_ÓHõP2#@S©®oÛ:_x001C_@'&amp;1³Ë*@_x001C_µBx_x000F_"@¬_x0001__x0019_yÝ_x0012__x001B_@_x001D_Xý!rf'@W_x0015_éa_x001A_@X«_x000F__x000E_?_x001F_@îiÈ$@l2ÏW÷_x001D_@_x0002_"üÿÀÛ_x001D_@U)Û§S'@_x0002_Jâ¼_x0018_Ã&amp;@¨~&amp;/,+@ _x0005_rFÑI#@ÂO_x0013__x0015_oã"@ï_x0001_YH$@9PÔÙ=+#@_x0013_ïÃ/D#@#ùå¨È(@¶%_x001F_â[¾#@_x0005_î_x0010_Àª£#@äNâ_x0004__x0001__x0002_Vy$@(¶:¢q%@zNú£sB$@ÝýÇI_x000B_¶_x0018_@_x0015_$ËÓ_x000E__x001F_@ý÷1V[»'@V¨Y«¿_x0006_+@_x0017_ºô_x001E_0-@¢7q?l¹&amp;@DÛ_x0015_*!@AW_x000D_0Yy'@óqX'z(@çjË?Ð{ @_x001F_PSjd'@_x000C_ý!þ;#@EØÊ» _x001E_@_x001C_&gt;¢^õ!@R_x0012_ýÙw$@b_x0018_d_x001A__x000B_ã$@ù	p4_x0018_7#@¡¤:[Ì_'@w©ÔAR$@¹©Ì¦­Ã%@íJMß_&amp;@_x0012_xÀ'@¶Fm8ø"@?y_x0018_£Qh"@×©íéÝ'@_z8ð"@]õÒÒ_x000C_(@K{HQz,@_x000D_X_x001F_Aµ)@_x0001__x0002__x0017_¥=}"@Üiæ"´#@èEQæ_x001A_ '@ªv"ô¡&gt;%@(2{Ã#@f8Ä_x0016_(@kÊ÷_x0014_h @Üiøi&amp;@ùà(¶_x0019_-(@§Ø³Ï__x001E_@zÚ!-ù$@N&gt;²}_x001E_@¤Î§y_x001C_@&lt;ð_x0002_ßÎú'@Ä_x0003_vnV;(@,ìñÑj@,@_x0002_÷_x000B__x0015_L³_x001E_@º?nØ}Ä$@d¦G_x0012__x0007_*@^ÎåçM¦)@Vp"_x0013_'@	êEZ(@Æv ë¶ä_x001E_@_x0016_û?³RÝ#@äI¼;a_x001F_@Ä¡cÉ-@¹ààäyÏ @"Õ_x0015_µèî)@Çï}ø*@_x000E_ür $@½_x0007_dB_x0012_Æ'@e;ïÄ_x0001__x0003__x000F_Á&amp;@{Ã°Â_x0005_&amp;@ßm³v3Ö*@ÚXKÎ}_x0002_&amp;@£»8_x0012_'@=î&gt;_x0011__$@_x001A_Hü1º!@Óã&amp;yß_x001F_@4ÿpñ$@_x0004_O_x000E_¢b')@*_x000C_÷ô3_x001B_#@%¾½¬_x001B_½"@ÐiP4­'@]H _x001B_E5'@Ù	ÈLÀ6+@&gt;¨t¿ë'@:ÿ Peû_x001E_@¾_x000E_kññ"@_x0008_á_x0015_ÇÃ+&amp;@¼Ñ_x001D_7~*@°2;r_x0012_1%@RVDïØ$@8=_x001E_S&amp;@i:ÐnKë"@_x0019_ÜË®)%&amp;@ÆÆÞ_x000C_#@ÂAsaüÚ$@½NÉH_x001E_@÷nÓ!@Ða¾k(@_x0016_ÝZ,@¨òºí_x0004_}+@_x0004__x0008__x001E_YhdÏ"(@`fÕ_x0002_$@_x0006_Dæ@;_x001A_+@ê6_x000D_G_x001C__x000C_$@_x000C_ú1îp$@Be°	\G'@,©_x001A_°²'@Ã=Ô¨á%@¥µ¤T_x001E_@ÀZ'cì+@_x0003_ïc,@lJèe¹s_x001F_@U_x0008_ÑFÎ$@j(à]+¹_x001D_@À_x000D_ó_x0001_Qº$@*¹%¯%_x001C_ @þw_x000C__x0005_$@2÷©('@@_x0007__x000E_&amp;@äá)¡à_x000C_!@VäU{d_x001E__x001F_@~(ª!4_x0010_'@sõÊL7$@sý¯Ûÿ&amp;@&lt;_x0003_gý$"@vYUÑ_x001D__x0001_)@AÚÒ$_x0018__x001F_@¢¶çG'_x001A_)@¶&gt;_x0018_Î=!@_x0012_j¸´Ì#_x001A_@)_x0008_	O³a$@FÓm_x0013__x0001__x0002_=±!@Ö_x001D_¦_x0001_"@K?!_x0017__x0019_{&amp;@ø[þíÙ!@=åÑ¡Þô)@__x001B_9Õqy&amp;@¾mçr¯$@ªúV¶}$@_x001C_ Ð½$_x000D_)@ÒzXk$@Ö±I·'@´_x0002_vo%Ä_x001A_@Gß_x001F_r&amp;#&amp;@F_x0011_Üy_x000F_%@0Ü;_x0003_¶_x0006_,@0T!8öj'@Õ©þóÞ_x001B_,@ö_x001B_´ÃU.&amp;@yå_x001B_7¬%@Vh_x0014_ã~Õ%@_x0014__x0006_¬En6$@_x0006_Çc	NV(@Gy'pA$@k`ÔD¤2)@@)pß_x0018__x001C_@Â_/Õn!@_x001C_ãÁ¶b&amp;@_x001D__x001D_1ý @ä_Lß]$@®ÍÏ	*@X?mJa_x0007_(@_x0006__x000B_pÒ¬!@_x0003__x0004__x001E_0;v¯"$@yßÚä¡ó_x001B_@|¦ÛùNK$@¶ÐtiOM%@NzÂ×{$@îüåÛª$@´;Ò$7 @÷3ü_x001C_W_x001C_*@4_x0005__x001D_A_x001F_&amp;@ÔOi(@_x0017_cÚ_x000D_ZÊ!@v¬¤EÉ)@á³YÌ)@:®´_x0019_?é'@5ühÂw'@³ou_x0001_ê!@4PYaÁ÷'@·KÄú_x0014_v*@c©$¬K_x0019_@É_x0015_@jô$*@ÈGDñèL @Î:oÏm(@ÔsS_x001F_¢_x0004_&amp;@{_x0002_t)W%(@PÎ!µN$@_x000B_)l7Í_x001C_&amp;@Ú|¸Û\[!@Fb{´ú&amp;@7æÝßN%@b	lÍH¯(@ÄP_x0003_ïT&amp;@7&amp;õÂ_x0003__x0005_Lo+@A®«ö^ê(@Ç¾ÍëJÓ&amp;@_x0012_ \¯&amp;@v_x0018_?½Ý!@i[ìYöë_x001E_@Ãàd9,@8âêW!t$@púQ×à*@6Ësªr%#@_x0017_®_x0006__#@zT_x0005_ª_x0004_~&amp;@­·À8_x001E_@_x001F_]_x000C_,@cÚ8ñÂ(@à%,¾$@AIÆ]í%@^_x001B_ÀÉ__x001B_$@Þ!_x0001_&amp;ç*@_x001D__x000C__x000B_çÙ¿$@_x000B_g&lt;ý,4"@ÝæÆ©È'@³à¶)@øÅJJ=#@_x0011_ð_x0002_ÉL{%@º_x000D_Ëdyç%@Õ5» Ð¶(@_x0013__x000F_A¦ýE'@ßm_x000D_îå'@çÕö­­&amp;@,$_x0002_¼É#@ mkçw¶%@_x0004__x0006_|ª_x000D_p?Y @p[HgÐ(@Çy«¾ØÐ$@_x0002_2Äy~'@®"¢º(@ªýcA_x0007_¿+@æ®Î58µ$@G÷ò¾ö%@üyÌ°_x000F_P!@:zöO @_x000F_Õ_x0003__x0002__x0011_!@_x001C_$Þ=_x0001_·(@r¬»Ì_x001D_@M_x0018_¸½üy%@&lt;_x0004_0ß×_x0010_,@^Ö÷:$@\Þø_x0005_+@WÜ*áý'@_x000C__x000B_t:¡2+@³A/ze&lt;(@G_x0006__x0005_ð @_x001F_îÉ,ô_x001C_*@òØßÆÎ#@É/êÇÔ_x001A_@ _x0007_~(@Þ»a6Ì_x0015_$@ª§$#8ï'@'-)½_x0010_ß%@ê#Û7Z+@èµ_x0008_Å_x0006_%@´_x0018_µ|ã$@I &amp;_x0014__x0002__x0003_CÑ_x001F_@VyFQt$@Òx/ìëä"@òáJ4M¹"@Tu9_x0013_æ{%@TªË%@²£_x0019_Ötý#@¥Cu_x0017_A*@¨¶nl%@Ãy~Q[_x0016_%@_x000E_ÑL¶A%@dÂ!H_x0003_ù'@Ôªfu_x001A_#@¦L&gt;úo'@Õ~_x0018_»'@N_x0018_4.Óg+@_x0017_ñàá{+@Vwè6§%@çkhú¬$-@ÞëuÌwS%@_x0001_J^_x0002_&amp;@c_×*¥ @¶ÜûÝ,@H+{`¶Ï'@ÉKdó'"@ø¤_x0010_v$9&amp;@)î&lt;om#@MèMø%@Üí°Ñ_x000E_[*@ÔÕÊKG¶_x001F_@¶íïJãy#@ª_x001D_Z4t#@_x0003__x0004_¸°#]û½#@¸T_x001D_Ï©_x001E_@"Meôi_x001E_@nH_x000E_pòè"@è¥$^0Î%@\=;)Ó*@ ]qh²²!@Úrh×+»(@_x001A_¹}_x0019_ú&amp;@nbé_x000C_Ga'@h¦_x0014_@  @¦ÏÁVþØ"@b_x0015_Éõ³(@ª¶ýé¡_x0019_@ ©Y_x0001_&amp;@SÈ4¶'@Rþ½³é)@^Qû_x0006_H#@¢L°ú_x0015_%!@_x0012__x0002_GØ_x0001_'@íô!S*@_x000E_È1îã§!@Uð«Äåõ,@n´_x0011__x0016_ûl*@W_x000C_= öý)@_x0008_&gt;m®£,@¨_x000E_	¢Ì%@ªì¡à%@â¬ïG&amp;_x001F_@|0/T$@¡ñYkS#@v#g_x0002__x0003__x0019__x000F_%@¼p´Ä @_x0003_Z8" &amp;@8×ÿ1!@_x0018__x000C_Àû?%@9í_x001E_(v±'@&amp;Nä#@´Â1,uC$@¹ß¤(@63_x0016__x000C_tÑ)@ôhíÎ_x0005_?_x001F_@a-ÒFF(@lûÓ¢#@çÇs%è @ÿÓÙ;¯¢$@_x001F_·¹_x0001__x001F_"@B?_x0017__x0005_r!@_x001A_Í_x001C_ûm)@§_x000F_Özÿ_x001F_@	ÅqÍ¢û_x001E_@ÂfUz+@«"	ågj"@pÈ_x000C__x0012_U+@ãÝçÛ_x001A_$@QDb_x0006_%@XLp×¡ÿ#@_x000B_v?éì"@ÖIÒö&amp;D*@RÛ.0ó!@_x0007_ÄËêÜÖ,@­ô²ËÐ*@K_x0001_J:V_x001F_@_x0001__x0003_T*É¨=y$@ ¥Â£(@_x0002_Í\ÉC'@|_x000B_RvÅÕ#@_x000C_*¤Õe!!@´&gt;ú_x001A__æ$@ÅRÓ~þ!@L!_x001D_¡$Y(@ÂoNL)@Lé­r&lt;`&amp;@Ñ_\iºÒ$@_x001B_'º_x0010_)@²°Ó_x0005_ã«$@ÌGZ¹9+@_x0013_b¹ogÛ(@VÜÓ Ô)@Ì@&amp;¹ø"@þ_x001C_S_x0002_­)@ÚOn¹[å$@,.b_x0013_q_x001A_@_x0016_å·/_)@¶¾_x001C_(&amp;@&amp;:Êr-ì+@ÀtÙg_x0003_P$@zÈ²mB[)@¬ÖßïU_x000B_$@)ÖIùët%@_x0003__x0006_ø#@_x0007_x9]³O-@ÈäÆñ_x000B__x001A_@´Õñ_x0017_Ï"@ìdþ_x0003__x0001__x0002__x0015_+)@t¬zyh&amp;@_x001A_D´úÕ'@ ­²\¾#_x001E_@_x000F_Á_x0013_D½&amp;@tyß_x000E_ë)@Ìj,k£Ø)@_x0002_Ü¹_x0008_H+!@dxOÂ_x000C_g_x001E_@æ_x000D_¸?L&amp;@vó_x0005__x0019_Vã)@tíç·!@ê~_x000B_À%@_x0001_ºûh6!@%ÿÚ{´I+@®\Å#@VêqÃí&amp;@ûõ{tA$@ZÍ®ÇK @qeùMêX"@´ãI_x0019_Ö+@²¶`K_x000C_'+@_x0006_t_x0004_HDâ(@^ÔkP_x001A_K,@:&lt;(¶_x0018_+@Ý_"é_x0019_Ñ_x001B_@6¤_x001E_Zþù#@$´'rJ%@_x0004_µyov¦'@Æ»ép $@ZúÆ4_#@»èñ­_x001F_@_x0001__x0002_ÞbUûÂ³$@s"«a¸¢!@_x0004_ö_x0012_,qj&amp;@z_x0006_+×&amp;@X_x001B_è$@`Í&lt;Ëî'@uY³"*_x000E_$@ºÆè*%@øZÜ #@hÚ»²Ûî_x001E_@_x000E_ï?z¡+@_x0002_ìÖD_x001D_@¬lÕç5*@¬·_x0005_ N$@àáX+á_x001F_@g¬Ðv"@&amp;oÜQº°$@ä³Ã4ï¶(@kLÞ_x0001_*3)@þT_x0016_v¼î#@_x000C_Ë_x0011_¤¡_x0005_(@ð÷Òu_x000D_*@NC¡i20_x001B_@pU]c+@ö_x000C_'|¦_x001C_@_x001D_auY]$@:_x0008_+vá»$@	3`Rdq&amp;@×Ñ,_x0004__x0001_$@_x001A_Æaª5_x001E_@ZÁ_x001D__x000D_é'@P¹	_x0002__x0004_ôÀ"@R_x0011__x0018_ÓV-)@´vywÔm&amp;@ìÝ_x000F_)"')@øTS³['@Ð_x000B_áuí_x0002_"@_x0017_Ð_x000B_¢_x0001_F$@½ë5»}ï(@t¤d'@î±#%@4Ìµ³_x0001_U'@f_x0003_+÷(@®_x0016_MÆ;!@ªjÉå&amp;_x0012_#@ÀdvE'@µÚNÌµÎ$@sQ/_x000F_Ï'@A_x0014__x001B_ìT1+@ÖkÃXèÝ#@&amp;¤_x0014_vD_x001A_@_x0014_}øç_x0001_ @ì?êü&amp;@¢0±b](@	?#D¢ê&amp;@2q{XD2$@_x000D_ä.ý0'@_x001A_å_x0011_4«*@°!ËZ_x000D_Ç_x001A_@_x000E_õ¬;!'@·N8='@ù_x0016_Üz,@4¤Îg?O%@_x0001__x0002_IMJX$@_x0002_+3â_x0018_;%@9Tz Ù!@3b½J,$@~_x0016__l#@3ËÈ³c%@½¯ÊM%@2ü&amp;@º°)@¶µnë_x0008__x0006__x001C_@MË=±ÿ	+@wAXø/r)@jÝÏ×«#$@S_x0019__x000E_ìÐ,"@º_x0010_Cvb)@_x000C_vE¸C#@äd£V: @¨:å_x0011_Ì*@ò{_x0017_·­(@|rËÿÉ)@¾C_x0001_I$@J ìÿ¬&amp;@ïZLªÑ @ð,^Nx)@ªÅþ­j#@DË_x001E_À&amp;õ%@«Ñ_x0013_ª_x0003_Å"@ä_x000C_øM·c$@&amp;5¯_x0017_#@è@æí½¤&amp;@(m`ðÅ_x001D_(@4FþÍØõ @v~ä_x001A__x0005__x0006_7­_x001B_@ºtoò_x0002_(@¢±Y¢HB(@sJ§î'@_x0002_¿UÏñ³'@#QÂLI(@ö_x0011_^8ñ @dDþ_x0010_$@_x0011_*·ó_x0008_!@p_x001C_é¬4$@I¨_x0015_à!@ª¼ÚÏÈ%@ç_x0015_J5V"@Ê A_x0007_:_x001D_@ì?|*@×¡Â_x0012_%@lA6´S!@_x000E_ÚK&lt;É @h&amp;Ð5Pû!@u_x001A_ÔÁ %@_x001C_+_"T*@Ây_x0001_-¿(@W¥õlÌì#@p_x0001_©õÌÂ(@_x0012_õ_x0008__x001D_ãb*@¦3J_x001F_éô'@_x0004_p°_x001C_¤*@N¸w_x0002_X)@$_x000C_þ_x000D_£T&amp;@ÄÝöW_x001D_@ªzè­Å$@Ì_x0003__x0014_=äg$@_x0001__x0003__x0003_£GÛbâ'@&lt;_x0007_n_x0018_Yï%@â¦"'@³âúgó!@Z£ü¶&gt;t'@ø_x0015_Èáí-#@¼½_x000C_´È_x001C_@pÑ¶â±Å'@Pµ_x0016__x0003_@q_x001F_@_x000C_|_x0019__x001C_+ @8ë_x001F_£	Ö!@ÕÀÉ_x001B_@zW9z8)@*n á¬0$@_x001A_/xo%_x001C_@ªì.K½X&amp;@2«YAaú(@¶ý»d_x000E_B&amp;@_x001E_A(_x001E_*@:zªVk2%@ÊÎY­$@´Ú_x0017_?2_x001A_@F_x0002_î}^"@Èù²&lt;_x0017_	+@h_x0015_pN''@\ï_x0012_Ìl$@8Q?_x0010_No&amp;@_x0003_ò|Oû(@Z 1ig'@^[Ósnª#@¤@ù©é @[ª¸I_x0002__x0004_ûÁ!@ßá[i_x0006_x*@Õdk*MÃ)@ÝÁê9º¼*@jfvzf@'@"ª_x000E_y$\ @çz×Ìxx!@§&gt;8Í#@_x0001_qs_x0003_¹S'@X_x0013__x001E_4ËO)@Ê²*"»þ$@_x0004__x000D_Çé%@¿´«F_x001F_$@ldô-`$@)ì¢¢¬"@*Ëa3*%@P+éi)@3_x0015_ôé$@²_x0019_õ!@ôbBÃ&gt;a$@4	_x001A_ÓÂ$@p°ÒôË$@0M@T_x0015_Û*@!÷+_x0001_Óç#@_x0010_¬öz¾'@PÑQ_x0012_¶&amp;@)º{¢ÿ_x001D_@ _x0011_Êá_x001F_+@ºç}Ñë_x001B_$@c^Ì_x001D_+@ìi8&amp;*@µÜhjXG_x001E_@_x0003__x0004_ØR-_x000B_?_x0013_)@üÀ_x000B_A_x0008_ @¢åc5°°&amp;@íi¯ó_x0008_@(@Ápxr"(@â_x0004_u4_x0002_,#@·øKÓ¸$@0ü¨i¤	"@µ¼Ò_x001E_@,@­Ù¹³$_x0015_&amp;@_x001F__x0001_øh_x000B__x0011_+@ÒcjGØ$@zDV(û%@Ê_x000D_øx§ @¼vGDCÛ'@_x0013__x001B_4É&gt;%@ZHMÃÉÏ$@Tû%_x0015_ÊÔ"@º_x0017_NxU!@ B{« @Ì_x0019_'hE&amp;@F_x0012_àð%@l_x0014_e[Çê*@æs#r%@_x001E_]÷Ñu*@ÄùÖkT"@æ#Wì«_x0013_(@¶? ½Ñ!*@jï±Ä²¿$@_x0004_¦æë!@n¿}¿"ô*@¢üG_x000B__x0001__x0003_Ú (@_¤äÄìq"@ñíì¹wè'@µ~ë,Ê_x001B_@Sº-kË @jÿPv)&amp;@_x0011_BMõü4(@_x0013__x001F_íÛ],@&amp;ÝdQ&lt;#@ª_x0016_ÃÉ³ @JÆçÚ¤"@uÐkþ_x001C_'@DÑ_x0015_!R$@Z_x001B_`c_x0013__x001A_@Ùû!´R_x001B_&amp;@0iÁ9[%@åeüg_x000C__x001E_@¶3uÕR_x0010_(@LkÆàË'@Ò_x0005_U%#@þ0Â_x000B_Û&amp;@â_x001E_CR~û_x001C_@³l)ñ%@çDY' @½R_x0016_¬º!@H×oZ$@8Áý+_x001B__x0007_!@XQá5¬_x001D_@$Ô_x001A_âk3#@dè°)0_x0002_$@wÃâOâ @0·Þ=Ø2"@_x0001__x0003_ÝðÂ"·%@ÊHµ&lt;µõ#@«iÓ1#@kI_x0015_ÌÑ(@LQ_x0011_¡tÝ"@´3íÔ? @ï~"Â%@Z)¦_x0001_F_x0018__x001E_@I_x0008__x000E_[½(@L ´!_x0018_&amp;@6v®ü_x0002_+@_x000F_#î9$@G"_x0007_»$$@^õßÖl7"@:_x001D_T_x0010_´$@É^Ñ¨^!@Û}É¥_x0008_ß*@înês1&amp;@|óh_x001F_xÚ$@ª£n¡È!@ú)Þ2_·)@_x000E_¡H"¨_x000C_&amp;@ _x0012_A_x0018_Àk!@Ð¹4²%@@#~}g(@aXÌTä&amp;@&gt;2H¿A (@B_x0007__x000F__j_x0005_)@§¨N&lt;C_x001F_@§«¶ç_x001E_*'@Ìä³K3Ç'@ÔB¤Ç_x0002__x0003_ÿ®$@_x0004_ÔÀ@Þr%@|m&amp;3+@¶&gt;°_x0014__x0003_¨%@2»k_x000D_Ï±&amp;@ýHx°Ü_x001A_'@KlÀ*7±%@Ø%_x0018_Ò´&amp;@ÏpQ'@­téô"@Å1:0L_x000D_,@ÆÝ¯QÉ$@_x000B_|Üé_x0010_Û_x001C_@_x0007_'t¹+@êíß&amp;-@x_x001A_WäOÞ%@jUaãV&amp;@ýv_x0001_n6&amp;@ýÊðF_x0018_&amp;@î¢cÉêÜ%@ê6_x001A_R7)@c*_x0017_ì` "@%_x000F_bzò&amp;@äÃ£ L_x000B__x001F_@nàaQÂ&amp;@R.Z_x0007__x000E_£%@&gt;Í!i#Â+@¾4NX_x001F_@Ð?Ø"º*@_x0001__x000D_ÜSz"@_x001C__x001C_ÆbW½"@ð¿\è_x001F_´*@_x0001__x0005_Ê|Æ2æ8&amp;@ºåª_x0007_D&amp;@/ÖÐoK$@Ò	ëhe&amp;@_x0005_Ô:oµ%@òÓRN_x0014_*@Î_x000F_&lt;29_x0002_#@ÞaéXò$@)Ùwï`ü$@l\WA&amp;@þäÌ¾uk(@y_x0004_¿a_x0008_(@5Ú»¡÷Þ_x0018_@@~K_x000D_g @8üÖ!@_x0014_"@_x0004_v'0fP&amp;@ÿÎ)¸'@TG:Íz)@g]²[§&amp;@Íð6Á,5'@§B¶üôå'@I¹ôqÇQ&amp;@*_x001F_Óùð4)@_Ôc´_x001D_@ð{v5á'@ðîkªI÷ @p±!@ÄPëÏ#@#_x001A_lD!@iV_x0003_i3ç%@±~\êtM_x001D_@i_x0006__x0017_Ò_x0001__x0003_¸*@Ðá3ÿ©+@ç&amp;N+Ú(@Ñ¢ÌþF+_x001F_@X,GNèS(@~T=Rñ1(@~eUÍr$@ÜÒÀì$@fE*@è_x000B_ÛG_x0016_ü&amp;@"Ê_x0006_LÑ"@nÛªrÅ'@~_x0002_Å_x001F_ÒÒ'@è¡+ºp'@_x0016_¯94?)@Ö1Äß|¸&amp;@ðöÓªÔ_x001A_@ LZ	[á&amp;@,k}FÅ%@*µ³·y_x0014_$@Ò&amp;_x001B_D,#@zJ¾Ó¡Þ$@ßü]ç_x000C_Y'@¤´EÑ_x0005_¼ @n@.!@_x001F_M¤S_x0002__x001B_@ÊÎ¿½nÔ&amp;@ëåv"»_x001F_@ØAGN~x%@7Ïyä_x000F_ñ'@b*ÿ_x0011_üç!@Ø_x001D_\_x001F_@_x0002__x0007_(DrmûV%@¤_x000D_:»ý+@S¬ô_x001C_@J_x0004__x000E_¨Ô @wRëOÖ]_x001F_@Ru#Á'#@&lt;_x000C_&gt;äjN @±_x0018_ºµÍ!@êR&lt;³[u(@©Z¨_x0004_2,@zeá~_x0007_)@ªm_x0001_ïÈ&amp;@¾_x001A_óup(@¸ ¨­+*@¨_x0011_`0&lt;'@ÔÙ7¬,'@8	N©¢)@\wåÁJ_x000D_#@ÉØ`&gt;["@Ö#­S'_x0016_$@6Úúnî&amp;@(_x000E_êÆÄ?+@³Ëe);*@po9ó_x0004_%@.}Ì÷%@N_x001A_ä¡J%@*©¯_x0006_þ'@ÉM_x0003_q_x0005_*@¢WÊ¼´$@_x0012_¾Í{³z+@zx+,'@ú G_x0005__x0002__x0003__x001A_«!@9þ÷_x0006_}Ì"@Vâ³T8%@D_x0006_ð2_x0014_'@n9uµéï$@~TÔ¼_x0006_$@xn¼íÀð#@Ó3ÜÑ¾)@H798×«(@¨ó_x0003_ *@JwÂûU(@X_x0016__x0013_"µ+@e_x001E_õ·"@ý¤~ü#@úàý'@_x0002_SC|õã+@_x0010_«D8F*@ì=-=ol @6®ð £í_x001F_@&lt;Ë°bÕw&amp;@'¦_x0016_I+(@Q#J¼_x0018_*@A_x0001_2|$@baU_x001E_%@~H_x0005_×ý(@äål_x0017_à#@%ÅKEìÐ%@{&amp;þ_x0019_%@z©¡Ë6à_x001F_@ð]ö¬Eµ#@ÚÍ®Öy?$@_x0012_úÓÁí*@_x0001__x0007__x000F_/]_x0002_,@®ã_x0019_@¯!@èÜQV+_x001C_@©xo+@¬_ñy¸#@¸ÚÙ6Ô(@¬ÿ,_x000D_w(@MÞ\_x0005_%@P	;k_x0002_&amp;@8á.¢ò+(@¼_x0001_)@_x0007__x0006_Ä_x000B_e(@«ðû&gt;¶h%@Þyu_x001F_)%@ÖO_x0016_$ø&amp;@F{¸ÿi_x001E_&amp;@áooà,,@Rs_x000E_×Tã&amp;@pK&amp;©&amp;@s÷³çañ)@ ©ì=h#@ðÞ­_x0005_ô&amp;@_x0007_*klÉË!@²_x0003_ÇÈºÑ!@vdÖý8}!@ÉøÊîc÷$@&amp;_x001C_T±;ð_x001C_@Pü_x001F__x001C_	'@¼`z×Ò£"@_x0006_b_x0004_\­%@_x0006_I_x000B__x0001_©"@¹T._x0010__x0002__x0006__x000D_|'@Y_x0015_¶ø*@.ÌºD"@å¥_x0004_¡_x0003_"@~A¹K\Þ"@F§@²"@tïßguN+@ ü*NÔQ(@Ø«_x0004_'@)÷^FÈÕ%@"Ç}A"@B)mw¼#@¾QðÅW @;_x0005__x0019_ë%@ÔÿE¬8J*@_x001D_a+_x0014_Ø @Þî»ÃQ%@vqð_x0003__x000F_:$@»ÖÅç¥#@A_x0014_ å_x0002_I"@°×_x0013_)(@q¨|S"@_x0003_ØÙ%@©_x0001__x000D_:ª)@ZA_x001E_&lt;´ä!@¶¾Ãj+@Ä_x0001_ý)+^_x001B_@¾_x0001__x000E_Ì _x0008_$@ê]vbÌ#@S­¶	O"@¬­_x0008_t @ÓÁæ!-_x001D_%@_x0002__x0003_b)_x000B_U®'@P¶_x0017_q(@_x0010_!r®_x0019_)@2ê{o$@ìÎÊ¡Y1*@¢ ùA_x0017_ @©6U²×_x001A_(@ÀN¥7°_x001E_)@ÿ©j®¦u!@æ§ôS[_x0011_%@_x0019_Ì/¬_x0001_Ç_x001D_@ÄÁ¶Yx&amp;@þ_x0001_´_x001D_]&amp;@!ìB¥$@Þ¾y{&amp;@@.í½A_x000F__x001F_@ñõ_x0003_Sª"@ú_x001B_¨_x001D_%~%@_x0011_°ª´_x001D_"@Æä¸ô_x0018_|#@¢¾Ò$@&gt;\¹·'ë @¦L,Ì::(@IÌ×2&amp;@5@Cc@y'@rª_x0007_Ç(@,úî_x0014_o8 @¼_x000F_îªÂ"%@ñlìÞX_x001E_@_x0004_¸õ_x0016_ih'@J¦:4Ô_%@è_x0014__x0017_ª_x0001__x0004_¥)@]CSh¥)@_x0003_)ëå(@°Ý;enæ_x001B_@N_x0002_§¡ãí!@~ù&lt;R¿_x0019_@å£¸_x0019_K_x0005_#@RmTlæt_x001D_@_x001D_AÑ©&amp;@_x0012_£ÏH'@_x001D_g¨$'@!6F_x0008_MY%@_x0016_Ð_x001B_~ìl'@y_x001B_OÏ®#@\-Ì&lt;pz-@õ_x000C_7_x0007_°(@0TwÏ'&gt;"@{¤ãÄ&amp;@y«öÅÂ#@ByÔ¾¦_x0008_#@6_x000B_I&amp;n(@¢wË_x0011__x0012_%@_x0007_Í_x0018_w&amp;%@r_x0012_Ð¹M(@P_x0018_¸z%_x000C_'@ ëüÂ^Ù#@(_x0006__x0017_)@ZgßG¦¬*@òdOP2(@#,·J'@E4"f"@*H`ªF%@_x0003__x0005_µÅü½Ç"@ÜÉÊ_x0012_*@ÄÍà_x001A_Iª'@f,LÞ¡G&amp;@JØ®Wà_x0017_"@	q¿_x0014__x0002_)@Ê_x001D_lÈ²Ã*@é_x0003_C¥_x0011_'@@£©Y{#@._x0001_Â£%@k&lt;ÊD%@c`_x001B_×wu#@4ì_x0019_­;N'@½ßÜâ_x0002_ð&amp;@¢H_x001B_´ì'@_x0002_b_x001B_Í¶]#@dLZ_x0003_!@~ú_x001E__x0018_&amp;_x001D_@ëÌBÕ±#@ò_x0005__x000E_9N*@|_x0016_1»]'@dì¬ËÃ_x0002_*@¤.ne÷n%@À³£_x0012__x001F_ @0S1úëb#@_x0004_É¤V_x0017_§-@î³_x0016_«a}_x001E_@¬t¸_x001F_ L#@]Teó_x0012__x000F_"@ÍìêÚ¡&amp;@´É¡I¤ö!@«:óø_x0001__x0006_xá#@_x0003_è _x0014_"@kVÀ'û'@²ö_x0002_W9Ý$@lò+²(W_x0018_@_x001D_/Ù»_x000F_$@4Aã¤/"@Q*&lt;2k-@ÖErq_x0008__x0010_ @d[¼ø¯ô$@Ò§ñ¤ÉZ_x001C_@[ÓÖ@Éß @L­¤_x000D_n2 @§õ»eÓ#@n6g|t!)@$ïÏ~_x001A_C#@~ü_x000D_û§$@÷çÍe	)@ÐÉ_x0014_¦_x0017__x000F_'@V!_x001D__x000E_Î'@Ñ_x000E_íz_x0017_7#@fúj]""@ )Ë_x0013_ü"@ë;_x0011__x0017_&lt;!@:_x0005_M2U+$@j$¶_x0004_`Ë(@¤Ç_x000E__x0015__x001D_@Ò`f}ã_x001E_@NÀWÏ{$&amp;@üà}¶B!@.r¡%_x0019_ä%@ÔGgH_x0019_@_x0004__x0007_ºØ×ý3_x0017_%@ª=¸Ò_x001F_Ü'@_x001F_TAVt^%@¼1%{±.'@Ú$2ª`(@_x0010_ö¬_x000C__x0002_%@Ô¾«èø"@?_x0011_xÁ|Z!@$Jí6(@|	2Q»J#@	[#Ï_x0014_#@YÍÄ2iI)@àØ_x0006_ÄY6(@ÄÍBP_x0008_%@ÒÏXú;(@ÊãÑÒ«)@ï¯_x0002_¾@*@qn%Ù±#@TàíµÒÐ&amp;@_x0015_YäÒ):#@_x0013_ ðø$@®E_x0001_ô þ%@Îé_x001F_ú9#@pcÛÞ#@`x_x001C_"ðf,@2b"ñE)@a!ëÐ_x0017_(@djÇL&amp;(@ R_x0018_µ $@_x000C__x0003__x001C_Âq )@Eü¼QÀ @»_x0005_¿F_x0001__x0007_Z=#@D_x0003_@ÿ@É#@ |ºÄê(@_x0008_"ÿíË&amp;@_x0019_ÚO_x0016__x0010_",@ÔñµÍ©=&amp;@ù#Zoó(@¶²_x001A_7ô)@ZóÒz+%@_x0015_Xë @&amp;_x0005_=ÛY)@Î_x001D_äéìv'@×_x001B_z_x0017_.B'@û÷8	W#@âëS`²P#@RÓ_x0015_¼½&gt;&amp;@F×K_x0004_G«%@qVB_x000C_ ¨(@6P_x0014_&lt;b!@Í_x001F_ª[&amp;@_x0010_)©&amp;@e_x001B_@ÙVE÷C @$Xò_x0011__x0008_&amp;@â_x0006_z_x001F_@°ºÀpÁ_x001D_@'_x0002__x0018_ñ2¹%@½4ø·¸I_x001C_@î¯ÓAçs)@UÑGYÊ,@áhòm÷)@ªÜ_x0011__x0006_Y#@ìË_x0010_Ê8_x0015_!@_x0001__x0003_cÛ+Í.&amp;@_x000F__x0001_©nµ_x001E_@0]é M&amp;@¶ç¢L_x0002_Ê @xs|ÕZ4%@X¥©Zè($@ð_x000F_±8c'@H²«¿"@_x0006_BµRv&amp;@Ô_x0006_ööµ&amp;@H_x0005__x000F__x0019_dÌ(@_x0006_^~w_x0015_+&amp;@qJ&lt;^_x0008_¾%@£;¥öXb"@Öéo!§Ó_x001E_@_x0001_MnIuu"@2_x001F__x001F_¥xn_x001D_@`"âÙk%@æß2t_x000B_!@|Wc_x001A_9"@H´_x0004_1à(@vÑ¿s»%@i×?J_x0003_-@Þ_x000F__x000E_o&amp;@_x000C_°$_x0012_óe%@+ri5ð7!@µ¼_x001F_6_x0001_$@7ì_x001D_@#&amp;@z\_x000B_L"@¸_x0003_ÚyÙ%@_x001C_ô_x001D_èî#@Z !k_x0001__x0003_Å}"@´¥_x001A_Îð"@«Ä¿'@±rR?'@_x0006_fÉç_x0015_,@Ï³`±_x001C_ @_x0018_$	Ãæ(@LiU&lt;_x0019_¡'@UÕÓæï¼$@ÌÔÎQ}_x001C_@(T_x0002_*§Ç&amp;@_x0019_ìõ¨¥w%@|_x0017__x0018_&lt;À}$@;_x0019_²_x0012_. !@L_x000B_§Ú_x001E_@Àn×p(@Íý_x0013_1Ì)@[¸exCk$@³Ó_Ìh~ @þÅû_x001F_¯¨#@È"ºw_x001C_@ãüR°Ï#@òó_x000F_ß_x0013_,@jê	I_x0017__x000D_(@_x0002__x0006_^él)+@»còX_x0005_&amp;@B7Aé$@a#ûIî%@áz_x0018_N_ÿ&amp;@-S{'À!@MwÕHä¶ @!0M´#@_x0001__x0003__x0003_³åªK!@¶!1¢\7%@_x0006_ß_x000E_!@Õip%Á'@¢1¬L)@î,âåÊ¥'@ Q_x0002__x0007__x0008__x0018_'@ØÏà¼0=)@ÆPrá_x0016_S,@ök_x0001_þFÃ_x001E_@%_x000B_Í@_x001D_#@:7\ _x0016_#@_x000B_E1ø¬7'@?*aÓ%@6ÌOD_x0003_&amp;@4:_x0003_îÕ¹)@äy÷Ô_x001D_@wü¿Ü×_x001F_@fñ_x0011_"@8G_x0019_9Ì¿&amp;@[4Ëù&amp;@d_x0002_S_x0017_/%@úî_x0014_V)@îdö+PÝ&amp;@*':!c @ªs/1_x000E_Ö$@_x000C_Ý&gt;@%%@_x001F__x000E_ÈMu&amp;@Ðé?lK_x001B_!@Ìt(	Ñ_x0012_&amp;@8ì_x0007__x0016__È(@_x0012_vXá_x0001__x0003_£_x001E_@_x000E_e_x0002_ãæ&amp;@MÜ_x0007_òJ&amp;@ÉU;ù;g!@?jòê Ê+@oÖ9!@ð_x001B__x000E_V´,@9v{_x000B_(@rY_x0004_½_x0005_â+@\;gåb_x0002_&amp;@_x0010_&amp;úZ¶_x001F_&amp;@|çùéÌ&amp;@Öôî~É%@¦Ý¿êÖ&amp;@ÛÒIP_x0006_&amp;@¤¦GzÄ_*@5²ÎB°j%@úà~NPY!@¹	Úi6t&amp;@v+±µë_x001D_@ì ëè±"@úGÀl"@H{Äjü_x000F_&amp;@T'ÏÊ)@&amp;q#@]tÑ¡ü @Â:æ_x001E__x001C__x001B_@þE{Pz(@rå-V¥q @´._x0010_e:'@¦õA¹b&amp;@~ùµ-$@_x0003__x0004_ 5_x0002_ô+ö%@&lt;Sá.ò_"@_x0012_Tû_x0008__x0019_$@qöTQÿ,@ à@A¢~&amp;@_x0010_7nÒ_x0012_%@XÈ'º_x001F_'@´nêãÃ_x000B_#@2e£SGP!@7ÅEÍiö"@Î-Èrf*@JO/TFã"@yy_x000B_ÐdW @4/@&gt;[7,@H×Ø/ÏÜ)@O&amp;_x0011_H_x000E__x0007_"@_ÃU_x0007_'@"b£/ä&amp;@E6Õy @­_x0007_§lóÇ%@ÔH ¥_x0001_¦&amp;@^âÆÁ1(@Âõ¸³Ë,@óç¸s£'@(ã0w_x0015_²%@öôz+í¢&amp;@7ò_x0004_êwÌ"@ºÄ)Ï&lt;_x000B_*@Ñç_x0015_[m)@¨»¶N_x000F_C&amp;@ºïóv#@¾+ÚÚ_x0003__x0005_ðä$@Æ¢û¬R_x001F_)@áÒ¤&gt;_x001B_z_x001F_@¸å}W³0)@ìcî\å @¨S«äù_x001C_@¬?öqI&amp;@»Ô%Ð_x000C_¾!@J¹_x000B_P:Ä%@¨=®È¬%@æ³_x0015_èP"@ò¿5¶ù`)@?Ñ*ªó_x0001_(@;.Ú×6_x000B_!@$_x0006_ûÐ#@äqñ_x001D_$@Ä_x001F__x0002_Á q&amp;@¨±æ_x001A_3-@ 0ñP_x000D_é&amp;@_x001E_5èç_x0017_ì$@ÉÓßê/Ú_x001E_@8`³çÄp @_x001E_QéY%@6)°:$@f8áV_x0004__x0019_'@|¶¤÷9¾"@ªü_x0006_ò»&amp;@¾NØÄ$@_x0005__x0018_ozjç)@\Xø_x0003_Ñ$@ªF_x001D_rût)@$Õ¶	'@_x0002__x0007_ÆÂBÌ_x0003_A(@_x001C_¯øÈé*@d_«Ó~&amp;@ÛÂó_x000D_Û"@ô&amp;_x0018_f¶%@ è_x0001_©¼ã*@Ï0¬ÞÖ!@$q_x0016__x0004_6­&amp;@_x000F_Ù}ê_x0006_,@&gt;æ_x000C_'@ºpWï(? @Ñ_x0008_­Ë&amp;@\&lt;¹°: @_x001F_7_x001D__x0005_!_x001F_@½[øß"@ö°O7Â_x001C_@º×­_x000B_^(@C_x0006_ØgöÛ_x0018_@»½¿_x0004_·_x001C_@ç_x0011__x000D_3¹_x0015_*@_x0017_®hÿqé#@Éyz_x0007_ø÷)@ÐgÚö#p&amp;@B¥&gt;aÏß @ÀAÓîkâ)@_x000D_hklN6)@Z¾©	n'@¬ænÄô_x001B_@àr:_x0005_É (@ _x0006_/Z'@ØLu_x0017_ð~$@N_x001F_]s_x0002__x0004_ S&amp;@ÂÕb_x0016__x000E_«+@¦ØÜÚ$à!@5nâõñÛ$@ÍÎ^øÐ'@9CJÊSW!@_x0013_95¦_x001E_&amp;@&gt;¼Ò+_x001E_Ä!@_x000C_¤CéJ£%@vÇ»¸vÚ @ÀB_x0001_&amp;1S$@Hw^t¶ý*@_x0004_!)N%@¤_x001D_ç_x000C_¥¥!@	äG÷_x0019_!@_x001D_ai_x000F_&amp;@PÞ6_x0005_°i#@1_x0001_-y_x001B_,@ë4õFü_x001F_@_x000E_÷5Ô.C%@f|LmAÞ_x001C_@Ú¬ä@¶_x0015_!@5B­b¢û"@ÄI_x000B_cE(@F=_x0003__x0016_*_x0005__x001E_@`,¸Ôâ_x0011_#@_x0001_m¨$@~_x0002_z7i$@pta2¬¦'@_x0017_n÷_x0015_ñ%@R[_x0002_pH)@d?ùmß$@_x0001__x0002__x0002_¦@Ä`'@4¯À®2+@sº´Ñ(«%@à_x0011_Óîª!@¡_x001C_ØT2v @|cô_x0005_(¬#@ßfå÷)@qdÅ¹%@Ú0È7'@&lt;¹_x001D_ Ðj"@úÛT9_x001F_@t&lt;ßgÄ#)@Ê_x0018_ú¼£á#@Zñ `ø	_x001F_@_x0019_¢íæ_x0019_#@ÆD!_x0016_Ea%@£ZÏw_x0019_Û$@ÔÏ¦4¯Ü*@ËP&amp;{#@H_x000D__x000C_òz&amp;@_x000E_Ãùl_x000C_¡_x001D_@dÛg·ô+@B=vu)u%@ø'&gt;þ_x0015_w)@-_x0006_Ö$@_x0012_ö[°]_x000D_$@yþ_x000F_*@zñî#y_x0002_$@ÊÂèÈT_x0002_&amp;@UM§V¶E&amp;@`_x0002_Âx'@_x0011_ÿ=_x000B__x000E_[£"@.Ý&amp;{ @±#´_x0010_ê$@BÚJâ$@8¬ân(_x001A_%@3vt_x0006_a¦#@É5O_x0007_Ri(@Þv@-Ý+@èe_x0004_ÔñÂ_x001F_@_x0010__x0012_±Í_x001D_¦'@_x0008_¦È&amp;@Ä@¥Çµ_x0012_&amp;@ÈX9U_x000D_Ù$@OÍ*_x0006_Ê_x001C_&amp;@v¢ÃIÀ9$@|Bg_x0014_®µ$@*_x0001_w_x0003_ÿ!@è©;|_x0019_@v¬y #@_x0007_{_x0005__x0013_G	 @ñ_x0005_à|¿-_x001C_@ÞaØlÂz%@Ö$¶¾d^ @¤s?-Ò_x0015_ @­â¼¤È(@r@_x0002_¾&amp;_x001E_@Jq ¤zv'@k£7Ks))@W¡_x0012_C{"@[E¯õ)@_x000C_e_x0011_h_x0003_M(@Y_x0004_C#@_x0007__x000C_x)ÒöIÐ_x001A_@"éî¡qÅ!@_x001E_ý¾å_x0006_Q_x001F_@;_x000B_j¤0%@És;_x0003_ò*@._x0010_8ü6&gt;#@ÂÕ_x0007_Ë}(@¶ùÏ_x0012_Æ_x001D_@ÚþÒ-**@+Þi»oÓ)@*ùÔ'ýÊ%@_x0004_¡6Ó_x001A_&amp;@¨Ð\_x001E_@ì¨nhk"@v,qâ¥$@èíéz±¼'@8Õöûß&amp;@ÜªÑWí¤(@®_x0001_^Ã7(@ºÞ$È½ @Ú©1·F%@ì_x0010_¨£se&amp;@Ë¥t¿dO*@²_x0010_+éî'@á£ýv$@òØ_x001E_½_x0008_#@lòÃÎ	µ_x0018_@êz_x000F_,xN'@\CD_x0002_¶&amp;@û|¼.v_x0019_@Ë_x001C_^\_x0005_+@ÏNy_x000D__x0001__x0002_*à#@Þ_x0003_÷_x000B_ "@¬_x001E_Ä _x000B_6'@¿vÏ¹B*@àLtü`|)@?&lt;^ôjÜ'@²É£÷Xð&amp;@n_x001E_2_x001D_\v_x001C_@³_x0001_ãª+)@­~£_x001C_Bò_x0019_@ÞUù/#@oy'r~C!@	;_x0005_\ðq!@ñÑýû*@f´´2g@*@ÂâcÚÓY%@ ^_x0015__x001C_ÿh)@´h^ãoN$@vÿÃ½±_x001B_*@Ë_x0015_Xó"_x0011_&amp;@üÍJ®_x001C_+@´J2s"@²_x000F_DÕX{$@'í_x000C_ËÂ¸&amp;@ÃKäâ_x000B__x0016_+@V&gt;V³¨+@.F²_x001D_Ub)@¼04Ã)@}2_x0002_«_x0012_'@QÖ_x0003_\6&amp;@Ø'K¼-*@oCnP_x0018_4#@_x0001__x0005__x0003_t!ËÆ^*@é§._x001E_Í)'@ãfÌgz±,@_x000E_xpäl#@À_x001B_VÛ÷%@ÆÃ6EÏ_x0015_&amp;@·±»Æ&amp;@c_x0010__x0013_@A%@s*ê!Ðó(@½f(éÖ*@NAæà,i&amp;@_x0006_ÏÝD¨%@Ìyäc¨&amp;@×D}z!@_x0002_¶+À$@:¯¯E¤µ!@ö3_x0008_&amp;ü(@Ö_x0004_@0¥$@WTêdG_x0017_)@_x0006_â7¹#°%@N¾äÜY&amp;@ä¡Ìß¯#@÷¡ßÀø'@«gâ	3a,@Mè_x0005__x000F_ê_x001D_@TçQµØ7%@ª¬l)_x001F_ @_x001E_ÜF_x0008_:'@ÀIúA&amp;@_x0014_+_x001A_:Æ*@_x0012__x0007__x0018_Ïüô$@ê_x001D_n_x0001__x0003_³)@_x0016_'	Àò!@ê8!_x0005_ÓE%@_x000E_ºµ?ä$@&amp;ÞÝÃß(@ êÄ÷õ8_x001B_@(?þw&gt;+@F*Ï@"@´H{{Â%@UD_x000F_`Â;_x001A_@D_x001F_Uÿi$@x¾_x0003__x0006__x0006_$@Øare'@_x0010_À¦60!@õ_x001A_]¤_x0006_g"@_x0002__x001C_:4!ë!@Fùà_x0014_0*@_x&amp;_x0008_'@JV_x0012_Ø&gt;R!@Îé¹Z&lt;[!@äÆ7ÀIì"@Èõ7´À©&amp;@åþn`W_x001E_@IX0H¡"@¶C_x000D_ÃÊ#@°_x0005_R¥½Ð!@_0 0ö!@n÷rUº="@4X_x0016_í5K"@"n_x0005_Ú~#@Ð_x0017_jHEè$@­¯_x0015_â&amp;@_x0004__x0008_d_x0018_1añ'@þ¿_x000E_a5_x001D_@_x0001_0ÿU©"@¾ÞÆ\8o"@_&amp;¾t+'@ëXÝ&lt;Â_x0007_$@Iîils_x001C__x001D_@¯þìÛ&amp;@Â]W%@d_x0014__x000B_8_x0005_÷$@_x0016_ÁË÷^"@p=-_x0002__x0004_Ï"@Tú'_x000E_)@_x0014_Z\$@_x0006_P_x0003_;B&amp;@VòâÀ¡N"@6¥«fã6$@,o_x001C_aÿÅ%@;o/×J~ @s_x001E_;LÍ%@öó¯g_x0013_'@_x0010_{`ëA;&amp;@8®ú½|+@Á®_x0013_Æö%@gëÇ;§c!@$¹_x0012_êÀ#@&amp;A_x000B_Eô_x001C_@á3_x0016_Ä&amp;@p«v$ÃÍ_x001B_@4¢ê·X$@a¿¼æDÒ_x001E_@Hîâ_x0002__x0005_oa&amp;@:²´½ä%@d_x0010_tX{ã!@rç=	j_x0004_*@BD$_x0018__x0015_m(@:éhÃ_x0001_"@ç_x0003_ïZ_x0001_8"@¿Jô_x001A_-_x000E_%@RBÌ1_x0008_z&amp;@·§`GÃ(@ú¥"_x0001_%@º:È_x0010_à_x0003_%@p¡÷¹+@ªp$_x000D_"¿(@ì®&amp;nÖ´*@¬¥_x0006__x001D_hÅ @ÔÍ?zy_x0008_'@Â_!«¸)@:w_x0016__x0001_Y·_x001E_@_x001C_¼_x0011_"_x0010_ @ÎHHE(Ù#@jð¿±Rû @"Ü0éî$@«NXàG*@:+õC"@Þ³Ôª¦)@f_x0012_&gt;_x000D_P!*@òcÄØÄ8+@äI°$@ºµ^x_x0003_'@¬Y-9Ht#@­1Ç&amp;@_x0001__x0002_À{	Ô#@PR^"T_x001C_$@|r_x000B_äVQ+@ºMzÞ_x0018_¸(@¶Q_x001E_d:ì&amp;@01÷E6ð%@m(o$(&amp;@òí·Hæ_x000E_"@?ñ_x0007_Uô_x001B__x001C_@U«Ï+%@_x000C_Î^IÄ'@-²_x0016_$@*÷¡¬$@rµl_x0010_=x_x001D_@_¿~ûö2(@=×JÖ­['@þFcCÚ'@OW-&amp;@üÃ_x0017_n{Ñ&amp;@Ñ«é*Ñ$@v8n´&amp;@¹¾Ã´V)@©bK¼Õ$@Ù_x0001_¨LÒ4"@åo6Ø"@_x0018_z&lt;*@F±_x0019_ìÈ$@J_x0013_ßìÕ(@]g5¤Ã#@ó%³Lßë,@sõtïL#@¢µ°i_x0005__x0006__x001B_È"@xMxSÉ'@_x0002_5_x0015_ëêN @æô7»7_x001D_%@_x001F_Æ[ë.%@_x0008__x0014__x0013__x001D_,k%@JN÷^x$@ÂªÊZ9(@0Ê þ_x0012__x001D_@8?_x0017_*_x0001_Ï&amp;@ÞÓ~C$@v¾Ö¥j%)@wGh2h_x0018_&amp;@ö_x0019_èÂnø_x001E_@_x000E_@Óz$'%@ñOL_x001C_~,@xöÙ-Â3%@6,Dr_x0008_Y(@¸}~º_x000B_+@_x0012_½}zmõ%@¸6ø¤5/'@SK_x0008_©Ð"@{üAåFÊ$@0pàip_x001F_@°¿&lt;L_x0012_ø(@7Ue=Ý"@_x0005__x0004_÷ä_x0003_'@ù_x000D__x0015_q3Æ"@_x0014_Ì_x0015__x0016__x0002_!@{±8¼%[&amp;@9Uràñ"@]µ_x0005_ÿG"@_x0002__x0003_ä¾_x001F_+¢!@Ì&lt;Ã_x0003_Ý)@÷ _x001D_xý'@ñw_x001A_¥«d#@~aéáW_x0006_"@_x001C_¼Vg`a"@65¿ú¤£*@¿!µ&gt;(e(@Ùj´0G @ÛësuªI_x001D_@´Þ_x000C_O^+@X_x001B_ÅËìÈ#@Õ¾ÁrE_x001C_"@¡ Ã_x001E_ù!@LÂªE_x0002_'@vùa:õ&amp;@4ö_x0002_ÙÕP%@ÆË: 3#@O_x0012_Núòv_x001E_@âÃ±&lt;Í¹ @Ñ¾V#é)@&gt;@u$@vè_ÉÆ=!@×¶_x001F_S&amp;@.ú_x000B_ÙI_x0014_(@.}fþc¿_x0019_@BÛz8l @_nþ{V_x0001_'@i_x000D_:1õ8#@_x0014_¥_x000F_êv%@j÷å_x001E_lL&amp;@TlB_x0001__x0003__x001C_ý$@Z_x0001_åªXµ'@_x000C_¡¶È"@þò_x000D_ùì_x000B_#@Í_x0016__x0014__x0014_À$@_x0019_Ýëñÿ(@cÂ0&gt;'@¤üÑ?4&amp;@BÁ_x0001_£Pê-@= úS_x001A_@*5&gt;7s&amp;@êÉÑ_x0013_ìf!@´Ð_x0018_öq´"@Á~B8³@"@ì µ·t'@=_x0012_ ¾_x0002_Ë*@3_x000F_ÝÜ_x0001_}#@¾å¢³_x0011_!@_x000D_»v£_x0011_%@Ü¥Gpq'@kÜâyr_x000D_#@¬ÈG+_x000D_)@_x0013_»5.ã"@û¿,_x001F_x @´y;´,´_x001D_@õë=®Í(@ÂP_x0016_ÌÁ	"@_x0008_c_x0010_ËÄã(@_x0010_ÛX¡í%@·A_x0002_b-_x001C_@FõÜ_x0016_z%@_x001D_Íð9û&amp;@_x0001__x0003_[%i&gt;p_x0006_)@5+5­_x0018_Ñ%@_x0014_&lt;æ_x0003_p#@·bù{Z"@_x0018_BÎg_x0018_"@ ì_x001D__x0001_ëg$@RZ¶ô&amp;@º'âûüí_x001C_@÷4=¹'@Q_x0010_Níû.*@Îé_x0018_.R* @ø'¢m¥¨$@ úÔjÕ_x001F_@_x0003_O_x0017__x001D_d(@TÞa©å'@¶T¤5Ìc&amp;@_x001E__x0008_¦_x0006_$@_x000B_ÂÇ}áK&amp;@9ÁÀðÈ_x0012_%@ô_x0003_[Lþ_x0018_#@û@[Rãö#@]±á©÷#@¨{¦LËn"@¿úÖÛ¢j*@_x0010_z(äÎð @h_x0002_(åÔ_x001A_@¾_x001D_¨óO)@ó0©_x0018_)@_x0017_iÆ+@,¤ÜÚáÅ(@_x0010_!_x000F_gíÍ)@jLÆ0_x0001__x0002_úÑ)@ô?:zK'@ã_x0013_/_x0002_R$@_x0014_¨ÖÚÖà%@Ê_x0016_rG¢_x0004_ @Â¯Æ§®J+@`Öí_x0006_!@Jbu_x0004_(@Â4üjU%@ s3¿Y+@Hp¹.w&amp;@ñ _x000C_Â&amp;@È²ÎÙûI$@_x0004_Jup(@Ë_x001F_ÚN»$&amp;@tl¼$@(Õcêä&amp;@Q_x0019_U(@_x001B_û_x0008__x0005_Ì!@Aô_x001C_úÏÿ)@ä*ßm_x001B_)@_x0013_c_x001C_1_x0005_¢,@ãZTôd*@p_x000B_H!@ã¦T0=#@(ÿK.è_x001E_@÷`ÏÎ_x0007_ë%@È_x0007_7_x0008_û'@Dß_x0005_XÀ%@IS5Ð"@a_x001A_¡O#!@`;«_x0005_p_x0015_,@_x0001__x0003__x0002_A_x0004_O«-@ºçè_x001B_f^&amp;@Ì.ç_x001F_@_x0016_qq_x0006_©)@äÖå?R)@(v5V*%@õ&lt;_x001D_w«#@lÔ·&amp;@[Yí´DÙ%@üDÑ_x0004_#@Â&lt;ãà_x000F_,@/[ìHm&amp;@¢@²_x0004__x0005_ï#@_x0018_Æ'§5È)@°_x0011_PÎH_x001A_@_x001E_Q_x0010_h#]'@_x0010_å"	ù^_x001B_@¾®×lf%@Dß_x000E_ùK @ëEk%Úù,@"ý_x0006_ÑWí)@ZjUtÑ_x000F_(@¨´J^`\ @&lt;£ó_x0004_Eå"@ü_x0015__x0006_}%@Þ7Íz=¡#@¤pÚÍ_x0013_"@ëòæ_x000B_u+@Y_x0014_Ê²dD"@é,$¯qb%@¨Ü_x001A_xg¹_x001F_@Þîz®_x0001__x0002__x0012_(@åÉBBã&amp;#@îv _x000C_%@¿x´Ô_x001F_&amp;@ÄÍj_x001C_ßC(@4_x001A__x001A_{*@ø¢WOá(@`l¢·¡#@2t^{'@6ËVÖs$@Vî\Ì¬_x000D_(@èì_x0003_ëøo$@_x0006_{M _x0007_i%@þJxÞ%@_x001B_ó_x0007_ÇD'@ñ_x001C__x000C_ôR(@"¿Â_x000C_±_x000D_-@_x0002__x0006_Æ }¶(@¸ÊíyÅ&amp;@_x000C_å3_x0002_±Ò&amp;@½eDÁù$@½fªú,@fcZ%@FC#*²#+@~Hj£_x0015_°!@_x0010_Y_x001F_^&amp;$@2ºÿ´!@®©æK-å(@¶µ_x0005_Lä,@_x0001__x001E_þbj_x001D_@Íl/	¼U%@_x0010__x0006__x0005_pn%@_x0001__x0002_ÉZG$%$@ØÚRïÅÔ&amp;@¶_x0007_°~J*@Ó¤ùLX _x001E_@ª¤á-°)@ÔÿÙ1¦G$@ÐÚ_x0010_÷N'@Ã(ððº"@ùÃÛ)@~U³lDñ(@_x0004_mq{å!@}xqÞx!@_x0014_wâ_x0007_iÛ!@¨~§©(@LaÔ _x0003_)@V²®Ôôp(@Z¬e2£ú+@éRSq]Î @ý_x000D_4+¸_x0017__x001E_@°ûNûl0_x001E_@Mp_x001D_×_x0012_Û%@_x001B_&lt;_x001B_Èâ#(@_x001E_¥j_x0016_%@Érk_x0014_íë*@+$Ø_x001E_!@¶û6ÔP_x001F_@ÔSÎFô$@4Fl×&gt;$@ÖL¥£Å"$@ÒeB´#@Ùëç2ºè"@[Ý_x000D__x001A__x0002__x0008__x0018_ @æîÓ&lt;ë_x0010__x001F_@ÆA»ÊÐ©'@Ý1n_x001E_'@¼A_&amp;~)@Óîý¯S_x000B_(@Ä*_x000B__x0002_Ä#@zE­_x001F__x000B_f,@_®Í_x0006__x001F_*@&amp;­ã&lt;t[)@ø à£Ò%@_x000C_³C½¨%@nµQäÏ/$@fKÇ(@ûìZlï¼%@øü_x001A__x0007__x0012_£%@rÎRxé(@,b_x0001_k÷_x001A_@LBu±(@ Ð\*&gt;&amp;@ºþl2~_x0003_$@V·)Ãs(@km÷®I' @M_x0001_w _x0011_+@ä_x000E_._x0005_±'@â&amp;wÙ"*!@K¡oõ³'@%Ó_x001F__(@}_x0006_Ô#¸*(@Fg`%_x0004_&amp;@~é«8¿*@Z2OÊ Ì'@_x0002__x0003_»U_x001C_Î¸$@&gt;êEñ6'@;fú_x0008_9t-@úÔ'@´g§ @¢£;y_x000C__x0007_%@è&lt;nvø&amp;@)©ÕJ%@äD_x0005_*@ó[}­×'@Ã_x0012_ô·Ì @8y®Î~&lt;)@Ã_x0012__x0016_®A_x001C_@6jàí¾."@ûÚt!@_x001C__x001C_Ìyë @uj«"_x0019_$@_x0019_£´#(@_x0016_Å^ã_x0012_U#@_x0002_=îåÿÕ%@.v&lt; x_x0015__x001D_@ìtÛÕ¨'@»?3U¹!@VJ_x0017_Ý¿æ @_x001A_å©çÃÝ&amp;@_x0004_é[t_x0001_î(@×Ù:«"@_x0008_æÇàT»#@fµêÁ_x000F_j+@@×_x0012_mË8&amp;@WGãüb_x001E_(@þVôÕ_x0001__x0002_¯&amp;@¨¥äàþG#@Ù_x000B_ÿÿµ"'@	¯¢_x0007__x001C_@ârðàÐû&amp;@&amp;9_x000F_·­ú%@ÊËäïþ$@"_x0018__x0002__6X$@U´)ßä+@lãG+=&amp;@À§_x0012_dY_x001B_@Ö·Õ_x0002__x001B__x000D_&amp;@_x0007_.eqò'@À_x001B_._x0010__x000C_Ä)@_x000E_¿Fh$@þ_x0005_µÃ_x0005_þ @_x0018_äPq".+@?,(@_kåó«&amp;@_x0007_A_x0008_F3$"@íJi*Â`#@ãÑâþG#&amp;@wCa÷jM#@¢ÜFëÓ'@_x0016_k_x0004_þ&lt;%@ðÒ¨f&gt;'@#¸Ãüe!@,sVì¿'@üX¤nÜ(@´òK#%@ÀNÃ#%}'@KO./¡®*@_x0001__x0002__x001F___x0011_#@÷_x0010_Eÿ®'@_x001F_7iÛ¸$%@ªötsE)@Ûû@ç{(@*éé`Åf(@Çò:$(@J9Ó_x0008__x0015_o*@_x001A__x000D_*LÏÍ$@ö_x0013_3%@Î´?.5*@ª_9F½M)@¢ÐÙùK?_x001E_@$SÇ5h )@ökD)@R¾8×h_x0001_$@1_x001C_ Òf&amp;@£òR7X"@¤ß_x0005_Í±Ó+@a-ãðêe$@kë8ø9)@#¸L¾_x0016__x0014_#@õ,û	H'!@H p_x001D_ "@¦\ó®4&amp;@_x0008_ñå¬?U&amp;@Ð'Yü½)@öH8_x000F_¨µ"@_x0008_¼(,@åfìS$Â$@v;éÓë'@g£×ª_x0001__x0004_ÕÌ+@Ê_x0007_*ãÒ#@4kðº¾ @¶ÕêþÕ%@ÚP©°_x0008_,&amp;@¦êLSÓð$@X=&amp;áð#@ÊÖSÞqÂ'@Z%}ýZ#@_f,Ôzy,@øó_x0007_Ëî¼)@ÿ£$@fwth_x001F_@_x0001_«r¼_x0011_"@¹9§|­£#@6_x0012_/_x001B_Yt*@A_x001C__x0014_b_x0018_ú%@_x0012_V_x0003_§;"@`nDzü#@k]OjÎ*@îô_x0008_Êçì#@yóB&amp;(@q×_x0002_$@üAn	+w(@^ì¤_x0012_$@(Ë³¼îq+@E_x0006_-!@òC_x001D__x0003_''@ëQ_x0017_(»$@_x0007_îêÛR'@ËÒÿ°Îf'@_x0012_A[Xð)@</t>
  </si>
  <si>
    <t>bde2dd381d3d7cec7b03d73960ff106d_x0001__x0002__x0011_£·Î#@óÐ íî!@=Ý|äaþ%@_x0010_ND_x0002_p¯"@|9M@s7 @jQ*@Ör°J_x000B_¦_x001B_@ã?Îh'@v_x0012_AÑ«$@UxxÉa$@Ü^n_x0008_%@,o£Â+@h~_x0003_Ùà @\y÷êQ#@*{j_x0013_×%@T¯£4¿Ý%@ÄZtät3'@²_x000E_àn$@óQ¸8(Î#@_x001C__x000F_}rL$@Fïý_x0011__x0008_e @¡5_x0016_GD-@¦åv¯*@ZS_x0016_Ø?)@ëÛA_x0002_&amp;#@ò_x001F_ì2¾%@Ð³(×ä#@Îô~½êP(@î×_x0017_[&lt;%@*_x0014_¢_x000C_5!@_x0008_Lu+¸Ç_x001F_@R[ùF_x0001__x0004_ð_x001F_@¾_x0002_÷Ö"@_x0003_Rpøáì+@,_x0012_p#"X&amp;@n:|ÿÈ©(@F8ot/ @7dñ_x001E_°ú#@Â¥WMF_x001F_@_x000D_:»*$@;p_x0001_y&amp;@_x0010_,-&gt;9¤"@_x0016_sòÐ6à'@¢_x0013_«º·+@ò¯iêÍ'@	¢Ö_x001B_³_+@2Ï{g£f#@ø+¸ä3_x0018_&amp;@ôd^ÅÏ6%@Ryf_x001F_è%@t¸×_x000F__x000B_ò&amp;@_x001E_kD%@ãÖt³ @Ä×1Vpë&amp;@Å&lt;ÊsW%@©P4_x001B_8!@4ÃÎD_x0006__x0010_'@fb~3_x001E_K!@òáîÆßj'@¨_x000E_ÓÚY*@êu_x0017_èû_x001A_@¸#}oàD!@ø|Ë×$'@_x0003__x0004_&gt;6}[§ @_x0015_)Í`_x001C__x0001_&amp;@Ü»;[ðø_x001D_@á_x0008_$TÄH,@(±$ç©_x0003_&amp;@ê_x0011__x000F__x0014_bÂ"@^T,|ò"@_x001B_¶Ë_x0004_;ô'@Æi/_x001D_;#@}Ñ!(@_x0004_u_x0015_×ã'@$­_x0019_+VÙ(@WÛÈ¤®N!@p6ÆÞ9#@8´yOçG'@6çfy"@|ÚöS_x000C__x001E_#@¨Y|1ÿ¦_x001F_@¶W¡_x0006__x0017_(@¥ûh$%@X^ß°_x0004_®$@_x001B__x0007_·F_x0002_%@°²ýæÎ_x0014_)@jó_x001B_°_x0011_*@äüè_x0014_ên_x001B_@IÊ?ÆY'@¦(¾;_x000C__x0011_!@Â½_x0011__x0013_÷"@|Vçj¨(@Ç8Ô£ @iûHj&amp;"@@ýáË_x0003__x0006_JÁ_x001E_@Ü¿$³Gl!@üëAã_x001E_%@¬_x0005_mvVS*@~2Âd_x001A_ @_x0012_µ_x000B__x001B_)@(Ûéx|Ù&amp;@R_x001D_d\#@_x0006_s£1u!@8æ&gt;T,@_x001F_å_x000C_.Q¥+@Æ¹_x0001_òæb'@_x0004_yç¥Un)@r©½_x0019_(@Ä ¢|{¨*@çb_x001D__x001B_½(@Ýs]:¸#@n§"1&amp;@4§_x0016_@í&lt;(@Ñ!_x0002_á_x000F_$@_x0004_}2_x0013_'~!@_x001A_Z½U'@­gSç_x0004_)&amp;@ÑIJ­.$@Äã¡&lt;*@hóCÄ¯_x001D_@ )çÌô½&amp;@å¿¥év*@Û_x001B_ª.æ!@",Bâ`$@âGiCk¤_x001E_@óLfi&amp;@_x0001__x0004__x001B_ÝptyX#@_x000C_Ï\_x0017_Ð%@:_x0010_2ic_x001C_@_x0010_ù_x000D__x000F_ô#@ê_x000B_U K2$@1iwP &amp;@ ×cYE_x0016_'@l_x0002_±´%@_x0016_â­._x0008__x0019_%@Ä_x0017_Ì0ý"@ä½»_x001F_@	Ó_Æ_x001B_@$qV¢­ @Øàvæ%@_x001F_Éµ'@_x0003_ÅÜ+gÒ(@¤&gt;?Ö1_x001F_@àDn:!@_x0005_ªbÓ$@°R,'@Ë¡	±0,@_x001B_ý_x0005_ð¸ @y·_x001A_§Ð£ @ÃÄ©7&gt;,@Ö°ÿ(®,"@pÖ_x0013_ÿb_x0008_(@âê_­(@!_x001E_|'è]%@ì+?Øq%@¨ôã¹Ó'@`vÞWÜ#@_x0006_Pé_x0005__x0007_`P&amp;@ÒÏ¯©#@_+_x001D_.ê'@.WðÁG+@ñHh¥_x0001_#@_x0005_ísj¢º*@_x0006_É­ZÄ(@`.m0û%@0ò_x000D_z"@ñ_x0012_-@·âÖ#@RÙJw`_x001F_@_x0008_FÑ]§%@	_x001C__x0014_L#@ß¾_x0016_L%@|_x0008__x0006_Yuµ#@¤_x000F_ÿ&gt;Ú%@ÖÀ:{ Ô!@ìàWN©ö @_x0010_Û_x0010__x0004_Ç%@èZSN¬Þ_x001D_@~_x0003_{2_x001F_B$@ôz8Xl%@_x001A__x0002_íæ_x001E_@¼q-sU @Ø[ö½_x0008_&amp;@¨_x0019_´!#@j«©_x001D_'@_x0014_ªSZm³$@æÚ_x000E__x0006_&amp;@»ÈînV_x001D_@²0s_x001E_@_x0001__x0002__x0018_	_x0019__x001A__x0003__!@_x0002_uÖB'@Z½Xè²)@"q_x0008_.=²&amp;@3Ú%¯+#@¦ëxÒ,@_x0019__x0012_3ÞÑU"@ÑÔ_x0019_# _x001B_@^à Þ@#@1£6&amp;@ÊU­¨H(@±~¢Ó @\ûÙ÷õa&amp;@_x001E_pU_x001C_@TSÒù½ @Y-=p|")@È³¤à _x0014_*@@sV_x0002__x001A_L$@¶nÔ©§!@\&amp;³Ûó$@Z:yYÛ]&amp;@PÏÕ"@9_x0012__x0011_%_x0013_A#@R¡ÜÊ_x000D_1)@nbÔ¾~E(@õÍ:þK_x0018_'@Xõú/yÊ(@½Ì_x0005__x0013_üÊ&amp;@²?mÎ{P%@ÒðÑ'j&amp;@^Ù_x0017__x000D_¥%@*P!_x0001__x0004_D·"@ÈJ¦ÙD,$@s|&gt;Ý*@ø-_x000F_`+@ô³ìcq&amp;@ÉÄPºÝ!@ìÐC±X&amp;@èÑsÖ)@÷	Æ_x0008_W'@J_x0019__x0002_ YU!@ª¦w¯È @G_x0008_­½&amp;@Âîû_x0018_ @d¯´¦GÀ$@Ð Ip£(@	ÇéTf(@_x0002_@¡Ñ|ø$@_x0018__x001A_xñ_x0008_%@_x0013_ú	ä)@±3¨_x000D__x000E_n*@\Xj±ÿ+@_x0018_ªÄ«_x001E_@ÿqeæg"@¨!Go_x0019_¸$@lª_x0006_}ù)@D "*!@Ì_x0006__x001B_u_x0015_m%@«Ò°Ëá%"@Àû_x0003_,Î @hyuãR)@±_x0004_û¸j_x001B__x001F_@»&lt;Åï&lt;!@89G4æÒ$@ê5ê½(8&amp;@¬_x0002__x0004_~ËB,@ü~ñ&amp;#@_x0001__x0003_88_x0002__x0003_88_x0003__x0003_88_x0004__x0003_88_x0005__x0003_88_x0006__x0003_88_x0007__x0003_88_x0008__x0003_88	_x0003_889_x0003_88_x000B__x0003_88_x000C__x0003_88_x000D__x0003_88_x000E__x0003_88_x000F__x0003_88_x0010__x0003_88_x0011__x0003_88_x0012__x0003_88_x0013__x0003_88_x0014__x0003_88_x0015__x0003_88_x0016__x0003_88_x0017__x0003_88_x0018__x0003_88_x0019__x0003_88_x001A__x0003_88_x001B__x0003_88_x001C__x0003_88_x001D__x0003_88_x001E__x0003_88_x001F__x0003_88 _x0003_88!_x0003_88"_x0003_88#_x0003_88$_x0003_88%_x0003_88&amp;_x0003_88'_x0003_88(_x0003_88)_x0003_88*_x0003_88+_x0003_88,_x0003_88-_x0003_88._x0003_88/_x0003_880_x0003_881_x0003_882_x0003_883_x0003_884_x0003_885_x0003_886_x0003_887_x0003_88_x0001__x0002_8_x0003__x0001__x0001_9_x0003__x0001__x0001_:_x0003__x0001__x0001_;_x0003__x0001__x0001_&lt;_x0003__x0001__x0001_=_x0003__x0001__x0001_&gt;_x0003__x0001__x0001_?_x0003__x0001__x0001_@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U_x0003__x0001__x0001_V_x0003__x0001__x0001_W_x0003__x0001__x0001_X_x0003__x0001__x0001_Y_x0003__x0001__x0001_Z_x0003__x0001__x0001_[_x0003__x0001__x0001_\_x0003__x0001__x0001_]_x0003__x0001__x0001_^_x0003__x0001__x0001___x0003__x0001__x0001_`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v_x0003__x0001__x0001_ýÿÿÿ_x0001__x0005_w_x0003__x0001__x0001_x_x0003__x0001__x0001_y_x0003__x0001__x0001_z_x0003__x0001__x0001_{_x0003__x0001__x0001_|_x0003__x0001__x0001_}_x0003__x0001__x0001_~_x0003__x0001__x0001__x0003__x0001__x0001__x0003__x0001__x0001_b_x001F_±ï(@È_x0019_Å_x0014_ "@d¦ý_x0005_Y%@äâì_x0014_`+@&lt;á_x001D_³!@_x000C_Í¬¨ø6!@n)-È_x0019_*@Ù·èsê&amp;@:Õ_x0002__x001D__x0007_%@¥_x000B_èùc!@_x0019_D8(ìf&amp;@_x0018_hwÂ&amp;@Xö_x0001_:C-@ájh¤_x001F_@Gi×½ÏR'@^á üò«-@|Êßª]_x001A_@îvt+,@_x0008__x0010_º_x000E_$°#@Ó_x0001__x0007_[:_x001A_@ùÜãluã#@p¿þÎ(@` X/.ñ$@{´K_x0004_/Õ%@Ë»ÿ]_x001D_@®_x0001_Px\_x001D_@_x001D_®ë¶_x0002__x0003_D_x001C_+@Ä¦JÌ -%@ ñ+{&amp;@x_x0012_åýÑ%@bß¼%@ÆåUM!@KáÕØ_x0007_¡%@_x0001_#_x001A__x0018_3 @æZ2¤[t,@ 3éL´_x001F_@²¬Z_x000D__x001D_I'@M(9Y"@»\´þÉõ"@%7_x000B_}xÍ%@L¿·_x0007_`Ø$@_x0004_ÍSû_x001F_@a×°x!@¯_x0016_*ù'@(HOü_x001C_)@M: áÄ&amp;@_x0015_ªtlÉ"@4r°Gb(@_x0014_bj_x0018_±&amp;@æ´XÜ_x0007_E(@G×=9Í_x0007_!@°ÿ_x0004_,"@e?U3ÎÄ'@e_x001C_¦»Í&amp;@Ã:ò_x0010_å#@ØMRøV^,@O_x000E_¯ÁÈ_x001B_)@OÙë{Ù'@_x0002__x0003_Ë&lt;9_x0010_ê_x0004_%@ëà_x0002_~ÕY"@øa_x0015__x000B_Å @©SÞ#F_x001E_@X0=ùN&amp;@ÂûJ×qB&amp;@ñ»_x0015_ò±,@6Û_x0019_µÉ¯"@[î'9t_x0019_@/Ro_x0019__x000E_$@«_x0003_¾ô'@[§fÃ_x0002_)@_x0011_?_Fc @Ê{·ÆÏ'@4ÁigcZ'@ÖuÈ_x001C_v»&amp;@_x0014__x0001_ÄzG!@Á_x000F_æ=_x001C_"@¨ä¼wb_%@ýYÑhî"@¼4Î	îô&amp;@_x001E_aÃÑ_x0002_)@£ò_x001E_¤_x0019_@áÎq°s_x001D_@G_x001B_ZT_x001E_ð$@$8S_x001F_(@_x001E_M¦¦"@	M]$'E"@_x0010_ì¬õ#@Í&lt;áu_x0004_&amp;@¤2¥,()(@DíV_x0002__x0005_Åß'@PìG5="@`õG×2+@_x0016__x000C__x000D_#ñâ%@_x0018_».å·*#@Û¸a*²%@¯ý»{ªÝ_x001F_@¶_x0015_Æþ½ä!@¥_x001B_3ø @l&gt;«c¿ @_x001A_ß_x0015_`¼ @#îwar#@$P§;Ëõ(@;uÿýï)@fáw_x001D_:n(@_x001A_ì!k"@Â-ÝCæF%@*	xD÷(@_x0012__x0001_êÏÊ_x001C_&amp;@,SÊ_x0018_Ö{(@\÷§û'@^_x000B_¼ÒÛ:'@_x0004_mòía%@Î~¡&amp;@êPò14*@Ö_x0012_ýÖ_x0003_'@ !õeÊr%@ \hý_x001D_Ø"@&amp;Ä_x0019_ªC	&amp;@Ê½ÎçF*@°¶àÐHÆ$@_x0018_\õ:"@_x0002__x0005_4Ðúñc @]±åÈb&lt;%@_x0015__x0007_©ÓÑ'@vÚÝÖ¤%@zÞ_x0015_óý$@ÿ_x000D_':à%@Â&gt;g(ÞT%@(®P®S&amp;*@hïKcË$@y_x0002_Ì§Ð_x0006_&amp;@h?³[Á$@aWÃÀÃ]_x001F_@zÏ_x0010_BÌ1%@(ö¤5I,@rÌO¶ú&amp;@þq_x0019_ú7(@_x0007_Ô-q/¡(@ÎN_x0003_¥Å{#@ÞÅ_x000D_M'@ú!í8 *@_x0008__x0004_@¾_x001D__x0001_"@_x000C_Þ4F_x0002_x%@,_x000B_Ç_x0001_#'@Â®Ä¯0´#@_x0017_ªÖøB[%@_x0004_Hg¼)@¨Ý_x000F_ÕIà&amp;@J£CØÇ)@^,_x001C_`V$@¨Fê_x0001__x0006_Á_x001E_@ÿ_x0006_¾'A(@_x001A_9?_x0003__x0006__x000D_R%@VñzáÞ"@Ç_x0007_fAbß$@¼ÕÏÁL_x0014_$@j;f¬ ·&amp;@L_x001F_5ñ¹&amp;@®Ø._x0016_¥Ò(@r\&lt;Òèç#@iuç_x001A__x0018_$@èjV";+@Ç@÷¤w_x001A_@Fxær§#@_x0001_ãæÃñ_x001D_-@ôºg3Î´$@õnô&amp;ðÂ'@X H_x0008_º_x001B_@._x0014_Gºë$@@`|_x0004_Í+$@ö¨¾_x001A_T&amp;@°Ixd¤_x0001_$@_x0010_Q_x0002_y3'@  T:_x0006_!@¯´08×w&amp;@O.#@¬ãâ:bs'@ÌvÙêÿ2%@ÀÒÆÈÉÒ#@ÔôîRÎ"@ô_x0005_f_x0001_Y#@ÄBy*!@_x0006_£3_x0019_s_x001F_@òõÇÔØ+@_x0001__x0002_¡_x001C_ùI±5"@øÝ¾½L&amp;@Rw_x000E_÷:B'@|Á©:)@È,dþä'@_x0001_°¨ú_x000C_)@_x001C_bÐüo_x001E_@£_x000E_Ó'D¤#@_x001B_FÑ7%@ø_x0013_ÏÞîî'@ÿrç¶_x000C_#@+;|_x001D_})@_x0004_BÓÁ_x0018_Ô$@ràÃ_x001E_þÌ"@7R#M%@_x0019_*ñN_x001B_ì @ÔÎ#¶±W%@î_x000F_7¢'@½TÆ÷ßý,@Ü,éªÿ6_x001D_@\vÁ_+_x0011_,@Ç ¶H_x0010_v&amp;@Ú_x000D_üi_x0002_%@&gt;÷p¶*è%@_x0006_c(_x0017_Â_x001D_@t_x0018_ÞsË=*@¨8rÍ¨%@CÙ_x0004_äå(%@_x000E_íU¡|[#@$Îµy_x0011_Ú$@°í[!þD&amp;@Ö8_x0004__x0005_û%@e@#_x0011_îã"@9&amp;(_x0005_Ëf'@æ¦m&amp;LÃ%@_x0001_¯_x0019_ÏW_x0005_"@÷_x0002_Ù`å)@æ%_x001A_=-_x001F_@)ÂGÁÕ&lt;&amp;@J_x001D_ÑÑ_x0012_#@æTÔ!û$@üÞ¸v%@?zRmÇæ$@@ÎT.®_x001D_@Ò¼¤âAü @t$ÕIìF)@âaeè'@@÷ASÏÍ_x001C_@Ê_x000C_Fï§+@#_x0012_1v'k#@_x0010_1fY)@¡_x0001_Ï&gt;þ'@d)í~§*@Ï_x000D_Ú_x000F__x000F__x001F_@C_x0013__x0018_6t"@_x0001_S§¹²$@ÆO9â$@Ò_x0007_Ê'_x001E_@7VÐ_x0003_Úâ&amp;@5|&amp;UÆ|*@0Û÷ZQL"@#Ï î_x001B_´%@óTH_x000B_Q$@_x0004__x0006_h×LcT=(@HÂ*@Rå*@_x000C_Sv`í&amp;@_x0019_ÈôÜ&amp;@_x0001__x001B_)¨#@áÊ4_x000D_%@_x001A__x000C_.l£Ð)@ø_x0002_ãø:#@U¦o±%@ÎÈpIÂ"@µJóÅñ!@·_x001F_ÐB§}&amp;@@³ÐÞ)&amp;@ÉoaÓùó%@_x0005_R©'5|!@¢Ôãî¿)@¬¹?V#$@w_x0002_ÙìHJ!@?®q#_x001C_,@_x001C_¨Kg_x0014_)@æ-£"@6_x0005_ëBê:&amp;@!$]ùÇ_x0002_(@"!þ`&amp;@.Ì_x0014_soù%@x_x0003_aW_x0004_' @Zeü]Ó @º6£])@²Ûíü#@æ¢¥F¢&amp;@tã¥}_x001B_@VÂÅË_x0001__x0002__x001C_v%@ä_x0018_[+~'@?õSJþ_x0004_$@­úÍ²¿7%@&gt;ýÖH+Ö&amp;@_x0013_ÐY1_x0019_@»á_x001B_m_x0005_"@ÄSïÝ+e%@_&gt;{_x001B__x001C_+@TÂîõí&lt;%@ð×°±c¹#@dDós$@í_x001D_^!@y½çèpì_x001A_@aÁ_x000B__x0004_aB%@JÙ¡#@Bë¢òæ_x001E_@)ÛYL½]#@R:m,e#@vEµ_x000C_¥)@ÉkÖÚ¶'@_x0001_?`_x0003__x000F_(@òâ{@{%@Zteãé+@QÀ¦_N'@¬_x0017__x0018_S E&amp;@&gt;¹þßÿ)@l_x0006_ÊêEC$@oúgÖò%@`ê_x0016_¸(&amp;@ZQ¾Vhc"@2dI._x001F_&amp;@_x0004__x0008_©_x0019_åí_x0007_­%@r&amp;©5ü2#@[_´¡ªÿ"@ÄÛ$_x0006_² @É8_x0018__x0010_"@6æM_x0005_Ë0(@¦Þ¹ÑY'@.2zõ¡)@Né_x0011_Æza)@F4Ä&amp;@lÉaÂÁ+@ _x0002_cZÚ'@RÑ@_x0014_''@Z_x000F_xÈ!@{ÓcI_x0010_ @_x0010_]¦¥_x0008_(@¨#¯8Ôç_x001C_@_x001D_gÌÔ!É$@ô&amp;_x001E_"{%)@é¦+Q$@Ô_x0017_»~^)@`__x0015_Úø#@	AJâÏ_x0019__x001D_@,_x0012_Ô_x0010_._x0019_$@_)°2÷!@_x000E_J_x0003_ýp)@®je_x0001_3-@zo`®^'@-^¥Üu_x0015_%@Öµ@´(@ÏôGÙøß_x001D_@ÓÃÇ_x0001__x0002_Â]%@æHf`éÃ"@d_x000C_kQK&amp;@¿±Ô$&gt;'@_x0008_&lt;Oº&amp;%@Ðæ_x0015_ëëÁ*@´pamU&amp;@_x0014_Ó&gt;_x000F__x001F_%@¨ó`e)@¯½É#@iVµS,y(@»Ýû_x0002_!_x001F_@_x0015_õ7_x0013_Cý!@Ý+ú_x0012__x0019_%@-êwC$Ê&amp;@ü¢3_x0012_8(@_x001E_¦i_x000D_ec$@\CÛ¡_x001E_*@"+|_x001D_¦_x0013_%@P³ò_x001E_d(@_x0006_meÞL_x0017_#@ÄöQû³¶%@©©]I È%@¼_x0013_~ã_x0007_*@_x0019_\Ú_x0001_*@¤N½X(@æ´_x0001_²ðó)@]ëHÜ_x0012_+@ö-6QY(@f_x001C_+»C»!@ø©|¾LR(@ÒG÷ê$@_x0001__x0003_(ðU.+@Wõ%JÔ&amp;@c_x001E__x0013_$@(µáþ$@cW_x0006__x0010_Ê~(@´èÜ¥-P'@ÌÁ§(@r½YQðß_x001F_@"YòÙÐ_x001F_@²17[üÍ*@_x0007_ÚN£hÚ!@8»m!@ÞûÇ9Ì%@ñÌïÔ\ @%º¥ïàÞ)@n,I½n%$@_x0006_Ñ&lt;?w_x001C_@$øm3.Á!@®[÷k_x001C_!@_x0008_ºO_x0010_d_x0004_#@ËO¹Gÿ&amp;@¸_x0011_6ý6-)@ë_x001F_VEño%@n!kßg©'@¡æ¿*_x001C_®"@_x0019_Õ/Mö&amp;@_x001A_²e¬&amp;@Q|³_x0006_I)@àzÑQÉ*@_x001E_²_x0017_Íø_x0002_&amp;@fÈ{Ë£'@_x0003_øò_x0004__x0005_¼#@k¦Þêtß_x0019_@0Z@_x0008_Y_x0018__x001E_@GÊR(@;©Ý¿Iò @_x0002_Y[ë¢_x0008__x001D_@	L _x0007_èf)@[_x0006_ý3E\+@øB_x0003_u$@ ÖòûL(@´_x000F_L9j+@ÂÉ_,Úp+@èGúOî"@_x000B_ííë¸ @°Zå¸x#!@³9ÜÀÜ$@®_x0003_°!Ý3,@wÆü_x0016_ $@Ì·Ø¿ï¸+@Ô_x001D_¯,¯$@_x001C_GÄg-@VÉ1x¾$@c¹6O§f*@H½\H__x001A_@ÆH&lt;_x0001_l¼'@_x0005_`P Ó!@j";Î_x000D_þ_x0019_@~\A_x0017_¬!@Î!Ðc­Ú @3©5YZ*@Z~*t÷$@jX	à	'@_x0002__x0003_¡N/È`K%@-Ñaåïë#@±¿¨,@eç.1k_x001F_@® R¶Ï¶*@Ðÿ¾èÀ¹'@HÊ_x0002_[O(@M_x0001_©óåé(@Î¾9%@¼ÅO§&amp;@ó4	_x001A_J$_x001B_@Ôt³o_x0006_)@Â6qd×_x0006_+@ÎÏæ{ïg$@ÓÛFñy"@t_x0019_üLð?#@f!ôÑê&amp;@2¿fÈß­'@æ_x001F_®ºs(@TO£a_x0003_â(@í_x0017_HñÁ(@4RíÕ K_x001B_@Ìß_x0006_Ç¿â*@h»¤ä¢×&amp;@â×+N%@&lt;R\%%@_x000D_Ò_x0010_Wu«&amp;@pD£+_x001A_#@Ñûùf,&amp;@ñ«e*&amp;_x001E_@/è ßÛ @¢|E_x0001__x0005_±ù_x001F_@^²Þ_x0007_$@_x0005_vå1á _x001D_@m_x0006_ÛªV7_x001C_@ö_x0002_¸j,@ÔÒzÐf_x001A_&amp;@¬|öúð½%@Wr5Á5)@8²­B¾.&amp;@è_x001C_¾óÜÐ"@ÁG1zv @xfqÛ}$@uSÖl$@¬rz_x0014_ÖØ)@q.væ!@36ë @&amp;¥ú!@NZ½ ì§$@_x000B_6¥_x000D_)!@+_x000D_æb#@EÛÉw&amp;=_x001D_@&lt;Zèø_x0006__x0019_(@ü|Éã#@C_x001E_èÙwÇ'@8ÏÙ_x0006_5_x001F_@_x000E_þQ @KkÚ·Å²"@ÚZH_x0003_*@(_x0003_ê_x0010_³«$@_x000B_¡_x001E_éæ&amp;@±_x000D__x0012__x0004_x*@n5h_x0010_¸3!@_x0001__x0002_À8÷¥_x001A_»+@½r_x000C_ì(@ªFÉ!iª#@²°þù&amp;@ìo_x0005__x0005_Öë!@&amp;C(âÇ'@gdgbW#@r°Kß÷W&amp;@Ær_x0001_±$@_x0006_Aè_x0017_«+@È$Ö`ãJ"@_x0013_+s&lt;½"@¸I&gt;e	%!@îBø_x001D__x0015_(@3ÞðñÄ%@j|²÷u)@æ_x0018__x0019__x0003__x0008_f*@å^gLü_x000E_)@þl¬âÍ)@&gt;½-t§ #@O.I¶#$@ï_x001A_2hk_x0007__x001E_@:'ÁZ&amp;@¯á_x001A__x001D_@ì}i·¡&amp;@Ð_x001E_©Yø_x001C_@öÁÝ_x000B_êR#@3h&lt;«¶)@ÚËEó&amp;@£i+_x000C_j%@4_x0012__x0015__x0002_#@_Ð©ù_x0001__x0003_Î¤$@_x000E_V¹rì)@RíÆ{2ú'@B_x0013_HPºð%@bÁýÈuï!@Í\§T"@ìÅ"&amp;(@&gt;_x000E__x0008_çb'@"âØÔa!@ýáp9_x000E_0&amp;@_x000E_'3=mA%@¨_x0012__x0001_(z.%@¢ÄÌ_x0012_+@&amp;ky¢ô"@°!%Æ)@LT½z}&amp;@y__x0013_ïé#@_x000C_é¸ å&amp;@6ê¼_x001B_Íl)@¨²_x0011_Èá'@TæHN¼ë'@¶(_x0013__x0004_5,@ÕAó }6'@J'DÑo&amp;@2Dë_x0018_F%@ø¬_x0011_;ÇQ*@®,a_x0002_)@è_x0006_g¤_x0017_)@ö	µ©A"@Ø_x001F_]ï9(@DåöØ=½(@R@JW¤$@_x0003__x0004_êàÚöØ!@_x0001_õÉßËx#@:(ltÚ_x001E_@è_x0018_upáä$@_x001F_ïá\_x0008_Î$@_x001C_¢ãì®!@Ðî!*`#@ÆeJ_x0006_í*@¤sEí%@_x0018_j$6À(@¬½^ôLY$@yt_x001C_KTR&amp;@_x000E_ÙÞÞp_x001C_(@³_x0018_ùà_x0019_!@@_x0003_÷@p'@*}Vì_x0015_R_x001C_@¨K$¹'!@K)3_x000F_´ @;¿_x001C_mÆ('@8"_x0013__x000B_"@àÕtáá5%@_x0002_Ç_x001B_ÉÕ#@A3ÇWÔ¤&amp;@³_x000C_/Û&amp;@=²_x0005_é\$@²(Æ(@6Ðµ²Ù7#@¨ÃWìo @Ôx_x0012_l5$@_x0016_&lt;I-|Î!@þS_x000C_I©'@Fi_x0001_¢_x0001__x0003__x0004_m'@óhú$¢'@_x0002_óç"_x0017_&amp;@X­Ø_x001C__x0008_#@ü&amp;_x000B_æ¦%@üuÿ+`j'@d_x0019_ïÀ&amp;k$@:aU_x0014_#_ @øO._x0008__x000F_$'@TúÚ'@øìäÜ	 @_x0015__x0018_Ç_x0016_±Ì#@°¸_x001D_£Y_x000F_'@ò7ÞHàê%@´x¹;)@äR·à_x0007__x000F_&amp;@¤IuÑ_x0015_(@èçÛ_x0007_ü#@t_x001F_B_x0018_$@TÞ­Ì_x0018_- @è¤ø_x000B_,@Z_x0012_~C°°(@Ðu®¯«%@O»)^ü"(@øzn»\)@&lt;?_x001B_p!@õ_x0004_ $è"@ºæË_x000B_Tn#@ðô}á_x0015_ÿ#@6§µ ©)@'Í_x0016_ÿQú&amp;@nGC_x0008_rÀ'@_x0001__x0004_Å7¨u_x000C_"@hõU¿C»_x001E_@ó$7ûæß"@°_x0017_S+'@ÝôÇ]+^*@Ñ¹ZÓÓ³_x001D_@F­Ñ^&gt;ÿ*@þçÁj×¿%@z:£#¨U(@i_x0010_3;&amp;#@¡Ñ°ÏJ)@g«Îø¿#@ê^RçYæ"@GVa¯ó%@f® ª @J-_x0014_F'@a_x001A_¥°&amp;@Ú%%_x001B_U,@¸¤î_x000B_!@_x0004_LÊS_x000E_á#@R_x0017__x001D_\º_x001E_#@_x0002_5_ê8$@ï:vdýÂ$@ë,ÔÒ_x0003_(@äÛ_x001D_&gt;Ç(@Z´I½ãH$@D_x0015_Éþ%&amp;@ØíÔeèú"@`)ªh%@´_x001E_Z¨%@_x0008__x0012_Ò·#@d©{_x0001__x0002_!_x000D_'@êh¼/'@[øéÎM#@þÄjë²A"@VT_x000D_G_x001F__x001D_ @Tz`Ij @_â0}_x000D_&amp;@Ö 1l$@uâÏ_x001B_Â*@º·ZÀ#&amp;@¹I¾ÅYµ!@ Üc)Âº"@&gt;ay/_x001F_K#@è;K'2_x000F_+@x_x0003_×ö$ö*@ÄNàK9*@l&gt;?_x001F__x001E__x0014_!@e/Wä!@´´_x0010__x000C_á @K­_x0008_X:î#@ó¨i_x0019__x001C_Î%@YÞ©Õí¤_x001C_@Ñ0ZT#@=|·_x0005_/*@¢ö½Âqq"@r!-Qø*@Jct_x001A_,"@Óá¤o;"@ß¹ä¤ @®ÍÎ~êþ"@b¹À?C_x0012_&amp;@âæFçËk"@_x0003__x0004_ñ÷_x0004_Þª(@Ôãr(+@H&lt;k#þc,@ß=8R/Ê_x001E_@&amp;ß&gt;!þ_x001D_@_x0001__x0018_Ãe_x001C_ @bÎûqì_x000C_*@	_x0015_úl$º$@DVÆ'¯D+@2¯_x001F_Ó×á%@Ùwì^(@R&lt;QÙØ,(@=ób³ÿk(@¾Kð_x0004_-É%@ñbì*@R½µ#M?)@¨éªYà+@@7Ý_x0012_W_x001A_%@oòëkK.!@Ê¯·! '@ÃáÒ×&gt;&amp;@Z½êU"@_x000C_vÔÀ4'@²­Î_x0011_Ñ&amp;@ê_x0011__x0001_X¨´*@_x0017_ã¼n'@p ÌHñ'@_x001A_}Ö9Dï"@_x0002_s×_&amp;@êÜ_x0004__x0008_ÄQ)@¤äDÔÉ&gt;&amp;@_ÍF_x0001__x0004_A_x0010_#@L©gc¡#@«D«_x001E_B @_x0004__x0010__x0018_½_x0014_`'@_x0004__x001F_à_x000D_)"@9_x0012__x000F_­Ó,@ºr02»Ñ#@N+=_x0019_1_x000C_$@æm¤ü@z)@µÊ^_x001C_Ý#@H[¥¯×Â!@À:±_x0002_{y'@À_x001D__x0001_¿#I @NuÅ×"%@H _x0013_,²)@Â_x0006_9òÔU$@R_x0015_gÌr?'@G_x000F_×ý@$@ív_x0005_L"_x0019_"@³É@Gr*@ì1°]8%@¦Z+ÜÞæ%@¨Ï_x0008_Ûy!@v_x0003_ð´p:$@Ê_x001B__x0004_ï-@AO_x001E_J+@WA_x000F_5_x000E_Ì!@¶yR¤Ó¾,@"·_x001E_EØ_x001B_$@Rn~Ïþö @^a÷áNÌ(@é&amp;ù_x0007_5ò+@_x0001__x0003_	_x000B__x0001_q(@`_x0015__x0018_~¸s%@|&gt;1¸G&amp;@_x001A_C&lt;oø*@Õßír_x0002_ð#@Lìl_x0008_w"@¾`Î'¯­(@ô_x0002_Öpå_x001B_@4ÅåÒ±Ð'@_x0011_oJçL*@qâ&amp;Ç&amp;@Éx*È:Ø#@m_x0013_GÜ]Ú*@þ_x001C_Î§à*)@ä_x000B_ã¥&gt;¦_x0018_@~_x000F_°t_x001B_@f¦þ_x0006_#@x_x0006_µ_x0011_'@¹W«Ã]"@¹Ó_x0016__x0017_Í'@ñáÍ$Û"@_x0006__x0017_±³_x000D_%@øíÜÁl8 @2jÉdÏ#@&amp;EµñÖ·)@_x000D_"³î®ý%@ÆnØ!_x0003_&lt;"@*Ä½1PX @º_x000D__x0002_òN|$@&lt;B_x0017__x0014_÷#@63H @2äÚ¡_x0003__x0004_áÐ$@Ç_x001A_Lz'a_x001E_@_x000C_L«®®)@ÔE4Èç(@_x0017_ßRø_x000D_Ì_x001B_@­(¬§h#@)sÖ_x000E__x0002_!@¹«©ÀPX_x001E_@_x0004_øñQ­*@ÎÑÍU±t!@+_çÖn&amp;@XUUn_x0015_ý&amp;@Pò°+@ðÊ_x0008_§|_x001E_%@â9ùW*@¸+¸o^$@/Êïw_x0010_®$@0ÿåM_x000C_?*@_x0014_pï÷8&amp;@_x0008_Z8³lî&amp;@_x0016_G_x0017_ðö+@³'_x0001__x000F_ÁO"@_x0012_+ïnE_x001F_@_x001C_6Æ³&amp;@_x0007_Ø$'ã¬#@°äX£;_x001E_@zí_x0004_ªñ(@_x000C_^R_x0002_ @)ÞÖÒß_x0002_'@ÚAÓNLv+@t²¥Ú[&amp;@ô}iî2(@_x0001__x0006_Ø_x0004_Ä)@ÒÛ_OÞ @Ùl_x0010_)Á#@¸Jì¹d+@¢·ôi+!@Rý|5* %@Ú-±A!@._x0018__x001D_Àè$@Àñk_x0002_\G$@rZæj\Ä#@¿t-_x0005_p#@?_x0001_%@DïÖ'@ÊþÕ_x0003_=$@_x0010_bN8[_x0017_(@}1³§. '@q5_x0003_§,@£À]:J(@¶»v7¸_x001A_@ùf_x0001_è_x000F_!@6_x0018__x0018_ª¢¸(@$E}½²K'@_x0010_CÄä_~%@/ËßG#@ê«_x0001_ä_x0013_p$@_x000C_qA_x000E__x0016_"@¾_x000B_²_x0018_m³'@ _x000F_X &amp;@V×­üü§"@äWm_x001A_«_x001C_@RsKäV*@_x001B_8_x0002_t_x0001__x0002_+$@_x001F_Ïw(Ø%@KrÂ1×t&amp;@W_x0014_`5#@$	¨Õ3&amp;@¨_x0006_ïf_x001E_@ç_x000D_¶O"@øëó5à(@ê_x0011_dô@ô_x001E_@­V@Ç_x0007_+@_x000E__x0012_	©¸e$@$7$by @3¾¢+_x0013__x0019_'@¼Îê_x001C_öÉ'@ëJ©_x000B_q4$@jÏ°_x001E_@üCkÂz_x000F_%@u/*Ã½_x0008_(@_x0019__x0010_pZ_x0007_'@7¸\Ê;ý(@dþ_x001C_uÿ9 @WæÝ\î_x001F_@µ¥]_x000B_&amp;@4Ú²UÂ($@3P1_x0019__x0006_5&amp;@aÄ+Y_x0012_(@ýþî¿ì_x001D_@&amp;yÃÍr1'@äa_x0001_c£ *@PÚFÐ{"@Ñô¯0 @öqj_x0015_x$@_x0007_	Õ_x0005_3Å±Ü%@ÔîöÖ_x0013_Ü(@lÌ_x001E_¥B+@_x0013_¡°#{$@4¤d_x0013_ÏÂ_x001C_@ìT1:é @ª¯«_x0001_&lt;T#@_x0002_R(_x001E_&lt;_x001B_@_x0017_Ï¿äi&lt;)@Ä'_x0015_*0£!@Ü_x0008_dª/$@(j_x0003_Ìw#@Ã´&gt;8 Z!@qhÎ#:S+@_x000B_ùóv_x0002__x000B__x001C_@¬ÓÃÙ=ø_x001A_@_x001F_Ø_x0006_ûá_x000F_*@Z_x0010__x0011_7ð½(@ÃAn\°'@*_x0004_³{(&amp;@Î?]%Õ*@·Pã8_x0010_$@&lt;ª &amp;¥Ú%@´_x001E_©È'_x0014_'@²8&gt;]_x001B_@¥Èõ+Ë_x0015_ @_x0018_úý{%_x001C_@õ±ØùÀv'@Rwå_x0017__x000E_Ë+@lN®D$N$@ÔvÂ'yV_x001F_@±K|_x0017__x0001__x0008_m_x0005_-@v¢V_x001D_'@_x001C_hð·Ó'@_x001A_¼ÃäÒ&amp;@ùjÕ¼,	_x001F_@~¦_x000C__x0014_%@SCÑ.(o'@ÜÉ&gt;\í_x001D_$@&amp;_x0007_jõÉ%@ÉVØJÒ(@ÚX½1u."@RÔä¦)@Jq_x0019_x_x0004_Ù(@N"?_x001A__x0007_$@=ÎÔ(@to¬c´ì,@xg_x001D_Jm'@Ð_x0010_o"Ô%@_x0006_#,Ûm&amp;@ä_x001E_Ì5%@^_x001F__x0003_L!E)@Ügf(_x0015_#@DÃ6P÷%@ªý_x001F_*e&amp;@$VÒÎò_x001C_@ô&amp;Å&amp;Ý'@«Âo\D#@¨ûeKÿi!@f&lt;)¢S!@_x001F__x001A_l%Ö­ @¼÷ôH¹%@NU!_x0002_&amp;1"@_x0003__x0004_dw_x000C_äP_x0014_&amp;@/_x0006_ÊZ!*@à_x0017__x000D_¥½_x001F_@c_x0006_¢Ù#@ÍÑ_x001F_@_x0006_Ç2ßÝ%@UîµOZÐ @°pjÕfñ_x001F_@hþ¾_x000D_á(@ªã'â"@_x0008_.½!@ècÏ«_x0006__x001C_@@¬0÷#@"ò-&lt;½'*@ºÎ0ë%!@_x0018__x0002_Cº(@æþ¬:.'@´¬Õ÷«% @0_x0008_jD¡¼_x0019_@¯_x0001_Éd&lt;1&amp;@V_x000F__x001C_¡%$@PòðK _x001E_@_x001B_38YÜ?'@_x000C__x0015_Íß_x0007_7#@Õ©Ðñ?\(@,{Þ9àÅ'@° ô!ÿ_x001A_@¦µEï8(@_x000F_GÚ_x001D_^_x001F_@ë£«_x001D_Ñ#@ñy]ù_x0013_3&amp;@ÒuM_x0001__x0002_e%&amp;@$ÚÓäÕ%@(CXöz_x0002_(@(&lt;VÆÝ)@Æ+{Ú"@vé_x0005_·ô"@!¿D9®y(@­ÅtJ^'@¡Ù%_x0008_(@î©_x0017_ní"@fó»cML%@ê l:;%@_x001C_úm«ç_x001D_@"ñòÐxB&amp;@_x000E_O_x0012_FaF*@c?à:$_x000C_'@_x0016_Y/w_x000D_+%@5+pdcÁ_x001B_@¾B¬ñ%@ªâ;óV¬&amp;@¯c_x0006__x000E_5&amp;@_x000D_î_x0010_Ùz @a½~$ì,@Ì_x0018_F@À @$_x0001_O_x001E__x0006_$@Ö)_x0007_f¨*@$*q¡n$@$VÖ_x0008_·(@ÎÒ}B×Ï(@èWà %@À®_x001E_bF&amp;@&gt;_x001F_L¨$@_x0004__x0005_l¾; e#@dpS_x0004_Ýæ(@Nþ_x0018_a.$@õ_x000F_ÊÆp @ÿhpâM)@í&amp;5=«y#@Þ8ÅÉÃñ$@Å_x000E_pÄcð'@&lt;»Ñ_x000D__x0005_æ @ Ä:Ü(@_x0002__x001C__x0013_ã_x001E_@~þ±º=,@Òq_x000B_]Y?%@¡_x000E_®fø$@8M|f_x0010_Q'@À¶¯Gö!@_x0001_&lt; ÐÆ:#@Q=ÑY)@3ûu_x0001_Nû_x001E_@_x000B_Iäâ+@_x001A_ÐÕ#þÑ%@¶ºé_x0003_§$@je_x0019_Ý8$@¿´_x0017_}_x0014_.-@õÖ_x0002_}ÄD%@_x0015__x0004_PøÔx$@ 7Ú_x000E_Â#@FG_x0005_ªr)@_x0013_ßMîc"@_x000C_=ygë_x0013_&amp;@P'ùDmx*@D_x0018_8_x0001__x0002_ºU$@¿0ÈVÔÕ"@¹j&amp;c_x0013__x0003_%@FS__x0014_\"@ïWE¸Æ&amp;$@Ë¾§=s#@:êÉêÎ%@``mRbÙ"@diOû$@°_x001B__x001F_í_x0016_8&amp;@ ®5_x0005_~!@_x0010__x000B_ÀK~+ @6·_x001D_&lt;ÿ_x001F_@©Ä0_x0015_¿F$@id_x0003_;u_x001C_'@Âû]5_x000C_%@Ij;u+b @°_x0019_*sÑ~)@N¸x_x0016_¿*@?&lt;]t§Ó#@tSá¹_x0018_®%@â¿(&gt;_x0007_æ$@_x001E_"_|è=*@WC"xÀ$@¥3_x001D_wi_x001A_!@A¹ô)Ü$@YåòU_x001F_@_x0014_áHÇ*@(_x001C_ºþûv#@í_x001D_gR¿%@³[]G_x000B_+@Ô_x001F_Ñ_x001D_@_x0001__x0002__x000E_#_x0016__x000E_Ëè%@£_x0001_ÞÇÍ+@E·RÛ)@_x001C_POô_x001C_@.`:6="@ß_x000F_&amp;@_x0014__x0001_Ã_x001F_'@l_x0004_ä6_x000C_"@[_x0011_F¢.'@_x0011_Â!¶Â!@¸ã_x000F_xQÆ#@Zz[ô D(@s=ÄµýÙ!@,)_©èÎ"@äó_x0017_mì'@t_x000D_Ê«0\_x001D_@çÈí/éY$@pÞÂgù5+@D'x_x000C_Ü°_x0019_@f²çbNI"@&lt;Cæ`T&gt;'@×_x0001_Ú_x001E_º'@ó¬jKÇª%@E!}Ä"@¶Hä66s*@_x0004_·e_x000C_±Z'@Uk3P`&amp;@q_x001C__x0014_TK«"@_x0019_~Á_x0011_Ö&amp;&amp;@_x001F__x0002_6qÞ_x0017_%@²³ê|_x0002_f%@&lt;Å¿Ý_x0003__x0004__x0001_ÿ&amp;@c_x000D_µ_x0004_,@ÅvüÌ_x0011_ @Ôxõ__x000E_é#@ÌTfMæ!@tÏ)/%@_x0004_=_x0002_&amp;@òÿ4_x001B_z&amp;@Z9Ò]|'@*#p_x0012_óh'@xü/º®''@vÈIK¬Ê!@)ýað£$@_x001C_¤Æ9¬Ë)@H|f%Ò&amp;@Ä±Adä%@:Äu¡0(@x=à9ÿ'@Æ_x000E_:Õ.!@ [ÙÒm_x0012_-@_x0008__x0013__x0003__x001A_&lt;÷+@ÉëÙâ£ !@3 5®$@«_x0001_-=+!@_x0004_ãd¦Ç$@·&lt;P=Á_x001F_@ÊNEp*@#@}Aö¥J(@Ô	_^&gt;_x001B_@øªÙwû_x001C_ @_x001B_9C'I!@K¡TÓS*@_x0001__x0002_N¿)úw'@Lí	_x0017_;_x0008_'@'-á2'@R5"@ÜÙVl#5 @Ý._x0008_(_x0016_g"@G_x001A_\´_x001F_@Ìn7Is}#@_x0007_g¦¡"@lD_x0004_*3¦%@B_x001D_µ\k%@h_x0017_.þ#@Ú|M0)@Þ?Ïn"@böï:ø$@_x0017_ÃEHÙ_x001D_@vé_x0005_ÙN)@JÊGmh$@¤è_x0011_uei&amp;@_x000E_K_x0015_¨³ï(@¸æÿÞØ$@ÌóoZ_x000F_"@þÓN¦1_x001F_@»~ml%@¬ó?ô!@üÒl@[*@z|K÷(@äÌÓ4Ê%@_x0003__x0019_¹³%@µ±Þ_x001D_%@_x0014_Ã_x0004_ÓÚð&amp;@1_x001F_°¼_x0001__x0002_ÒW&amp;@Õè¶?wÐ_x001F_@%Aú'z"@±_x0004_±mè_x001A_@SMè{*~"@_x0005_h\ @²QJÓ#@n_x001C__x001E__x000E__x001E_@g½å/Î!@Fs_x0014_óH$@üS_x0013_@Y_x0019_'@[*_x0015_s,@Êô_x0019_h'@æ¥_x0001__x001F_+@Ð®Ï_x0001_)@MyâZæ_"@Öd_x000D_&gt;!@l´Fé_x0017_'@0ânTó$@+¼$W$@4_x0002_ì¸)@&amp;_x0002_¼j÷ @o®Î`(F_x0019_@X#_x000F_¥i(@ì¢_x0006_%@üGX÷Ê¤'@´_x001D__x0017__x000F_$@Ê÷YwU)@hñ¾_x0012_o(@JÂ¨ú!@;Bòl_x000E_"@º	´WÐ$%@_x0003__x0005_Æ_x0006_w_x000E_|%@+_x0001_ØÏ%@_x0012_o³_x001E_e¯ @Qe¹Ãk$@6W_x0016_¥rÙ%@OfHüÐä+@§fP_x0011_þ"@ÛÅÅ)@$h&lt;4~Õ&amp;@1_x000E__É¯$@_x0004_ú_x000F_U^_x001B_%@°òwä¤#"@ÓP2_x0001_&amp;6%@Ñ³Å`¼%@b_x000E_ýDÓC_x001B_@:+$d/ç%@ =VX_x0016__x001D_@£ä_x0002_2#,@jû÷:É#@i?f_fº$@ÉS"ÃN_x001E_@]¼±(Q$@-ú® @W/ç¤â"@b _x000D_¤%@Òx­è·"@"ù_x0012_ô_x000E_Û$@dók-¼ð%@R_x0018_Â }Æ"@ÈïÍ_x0016_O%@ß_x0013_³Ë @BÚç_x0002__x0007_Áu&amp;@V®£L×+@2	®&lt;ö¯)@:aPñ´$@!±_x000B_©É÷&amp;@­´4_x001A_Ã"@vO-ÚÉ-@49²ÁtÝ @Â[¹_x0008_4!@ÄðF_x001D_¼¼ @¨^Õ%Ò @4¾/¢!@¤'vG=&amp;@dÂ=dE;"@Ê6ènl &amp;@ÃIõøî @Bë^V_x0003_"@@ªzz)v(@Ù¥·/_x0014_V%@_x000E_ÐÂÑ11 @LL_x0018_'î!@lI_x0006_2_x0011__x0019_@;»_x001B_p%_x0004_&amp;@Áp­¬b)@8*g&amp; Ï_x001E_@lÑ§§9_x001C_@_x0005_¾¦eÒ_x0007_)@®î©,º^%@+_x0017_XE)¼"@ð¤Þ§ @_x0012_Ç/_x0007_è¦(@ä_x0001_RRþ%@_x0001__x0004_äi$;_x0016_"@*_x000C__hÍ*@µ&lt;uÁ¹%@½_x0005__x0006_{!@_x0019_&amp;$÷O @r@_x0017_õ_x001B_@Æ¡#ü_x001C__x001F_@_x001C_Ê(=ZL+@a~]_x001C_&amp;@¢ñ|Íë$@=u_x001E_P°"@p_x000C__x0001_ßÏ)@H$çÎoú"@_x001E_lóâ`'@ÖH_x0014_{Î&amp;@`ÍåX_x000D__x001C_@÷_x0004_axÖ¢&amp;@_x0006_Ò_x0014_ºQ"@º_x0012_%4±F @FÍêùuó(@_x0004_D^Éú&amp;@%å³´ôi#@+_x000D_Ã-+@¤ÁhËý#@¨B¼º*@2¸Zé_x0006_,@F@_x0012__x0016_H¡'@Tá°=*(@_x001A__x0010_6²_x0003_#@Pzd;¶S,@ò?à"/&amp;@ly_x0002_o_x0001__x0004_*_x0017_"@Hxô_x0015_[¯#@èâª_x0017_'@P9·5_x000F_©_x001A_@v+3µ|_x001C_@_x0016_û+jí?$@¥!	?«(@~_x000F_i\3d*@øEw'¾_x001E_*@ïî=»&amp;@*Wî_x0018_ÞC_x001F_@t*#	;è"@L&gt;_x000B_#@`ÖnÆé#@@4Hÿàò&amp;@öÈ_x000B_®Ý_x0014_(@[Kédha!@Î(å/_x000F_ @6ÄÁL#_x0003_)@_x0005_Ü.ã:² @¸7-2jò'@§V(¢: @_x001B_4Ü¥&amp;@?"ú0$@hYýE}]$@åÕ_x0002_ãÜp'@_x001C_5¹$@Å¦¯éI#@Mz¾Ì"@¶K@¨À"@ Êµ\_x001B_a%@oïß£(@_x0004__x0005_¢óA×_x001E_)@Ên-Dr(#@_x0007_I_x001D__x0015_2¸%@_x001A_Ï_x0006_õiÇ @6­Ñà#@i½ ²P_x0010_$@´Ù¢»&amp;@JúZ¾!@+à- Sã @lÏî%J_x0014_!@Ñxg¼o!@x|m5_x0011_I_x001D_@åsÓcÃ_x001A_@¤Z¢õÒ_x001E_(@_x0012_,SàH¸!@ÄÖuÎÍ%@_x0003__x0001_EæV%@:FUX]0_x001F_@âoå¨©%@_x000E_'*-K&amp;@¸Þ´¸_x0016_ö%@cP_x000C_±Ì_x0011_(@?Õl½ÐÛ"@'{ª`ZD#@ _x0010_îbÃb'@&gt;_x001B_ãô+@#.å_x000E_m_x001E_&amp;@(_SÞ6_x000F_*@_x0002__x001D_g&gt;_x001D_^&amp;@tÕÒ_x0017_nç)@°bUW_x001C_@ØàÜ_x0001__x0004_zò"@_x001E_é(t	$@*t+U¢)@¬ïÚÝ_x001B_@_x0016_ðHÔ I#@ &lt;2ÌÛä)@ÑìK.1C*@_x0012__x0003_¯?P°%@&gt;ÃH:+@ñê£J\$)@Ö¤0¿_x0015_'@éZ_x001F_à!@gå&gt;(@Ô_x0012_ï[",&amp;@bF_x000F__x001D_S&amp;@&lt;ûØ&amp;@4ØlÆ$@®Ýxlô#@ZàK_x0002_{'@_x001C_Ñ_x001B_×_x001C_(@9O+R_x0002_'@@:Þ#{_x001E_@z\\Yã&amp;@òá	}!@¦ý§§N(@BâY(Â$@ÉÎÇÍ|%@ËrxB2¥ @"\à*0_x0018_$@B4l4£,@_x001A__x0012_Æ_x0003__x0007_²(@ê×_x0001_&lt;y(@_x0001__x0002_|Òe_x0017_ú8)@x¦__x001D_((@#*Ii_x0019_&amp;@_x0014__x001F_Û_x000F_8`(@£ò/­_x001E_@¨hòF(@`|Ä%@(_x000C__x0015_ÖÄ*@~Õ-Cå'@êâg»L$@×"ånïÚ#@WW%£_x0015__x001F_@äÖ&lt;ê_x0004_¬*@_x000D_4®_x0008_	)@&amp;FW_x0018_C(@Ì_x0006__x0010_¤°û*@éO;¯õ3'@°+Úa%@æºsöG3$@_x0006_Ô#8»ù)@_x0008_9ã1_x0014_,@D£»yá(@S_x0010_å_x0015_Ã!"@_x0002_dE|_x000B_¢_x001F_@n´Ó;ÚE-@°FLÅM&amp;@¡_x001C_¯-ñ.#@GÃÔè_x000C_å"@´ÉËòÞX&amp;@ÕmF¥Z%@röª~ôd$@	AÀ_x000D__x0001__x0002_Ó*#@ÿ_Ê9mL'@çÿt_x000D_'@¤f\mÄÈ'@á_x0019_"8X @`_x001D_n_x0019_s'@î÷&amp;³µp)@ñfÒ¨V#(@ïLG""@hG_x0008_û_x001E_»,@Öò¾"@PùyÚ_x001D_!@wµ¥_x0001_©"@cUCîõN&amp;@á_x0010_#0¬ó*@_x0002_Ü_x000C_¬)@¤5Û·H%@`È&lt;ù H*@_x0016__x0019__x0013_w%@{ç4ÀÔ(@Ê&gt;Ñ¶Þ¡#@rÞ&amp;@F_x0008_`ß#@srç&amp;@K¼BC_x001C_@îÇÙ Áy)@Ó®¿©'@G_x0005_°_x0003_P(@66³l_x0016_$@K4ªÒþ @ü_x0002_'ô&amp;@¾ýBfO^*@_x0001__x0004_þÔÿ*Í_x001A_)@î©ä_x000C_%@R²(_x000B_¼ê&amp;@_x001E_æ7ù)õ'@B]©òe4%@êk_x0006_ì¶Á%@_x0001_\_x0014_$@mÎ@h´_x0002_!@(!S[¾2(@¶e{,@º_x0004_iþXÉ @c°qÃn_x001F_@p@{Û½3*@§P¤Döí&amp;@_x0007_¹h_x0008_l1!@_x0008_&gt;×¤*@c·Dÿó_x0010_'@_x001C_û	ñhß$@ìèá)ª+@íbvØ1Æ&amp;@¼_x0007_äob,_x001D_@¿_x0001_:_x0006_YÈ+@z0Ôè;T!@	_x0015_FÔ_x0012__x000F__x001E_@]½T&amp;*@WCH] @Y_x0006_a¶n,@§B1_x0019_£F'@ü6Ö_x0003__x0010_n*@_x0008_¶Ô_x0014_·'@Æ\J!9%@4dºj_x0003__x0005_Ë_x0007_ @_x0004_uO_x0017_Ü_x0015__x001B_@M¯è#Ú @_x001E__x0019__x0002__±*@ÞUÐó_x0018_#@¬_x0003_ ÐÌ_x0003_-@¿Zùí_x0008_!@èÖwÚ(@ø_x0014_Lê+%@Ð@üUéB+@x¤m-)@¨hÊmùÕ$@5æôvîí%@_x000E_)¯XB @ÐïMDÌ#@n¥X_x0015_F!@rªÈ_x0012_Zª*@ü+ë$'@7ðÝÔ ?)@VÁ@n_x001E_\_x001E_@»YW^y"@æ±À-pÑ$@­à_x000F_EÉ]_x001B_@ atÛU+@Ûjê_x0007_@(@þ¶_x0011_¢¸Ð'@ÐÞü_x001E_G_x001A_(@}Ð¬W&amp;@ë_x0001_Íë±Ê,@ÿËåÅö%@¿ñþø_x0003_Ü#@_x001C__x0013_	rhÞ_x001C_@_x0004__x0008_`¦¥_x0011_Ýï)@@MHåÏ9&amp;@c¿b0_x0015_{)@&lt;_x0014_ºÑ?#@!JJ!%@wÅ	;_x000B_C)@°ÌxKßU!@È¿d_x0015_Uù!@_x0007_µ9»¦P%@§ZM-Ïé!@_x0002_f_x0014_Ö´ú'@_x0014_æÌ=_x0002__x0003_(@(_x0015_ÔÛ'@ü-©-(@ñ)Ü­(@f@×W_x0005_+@_x0006_Q_x0008_l¿ø%@_x0001_Uãõ=&amp;@@ìæÓê%@WSyB¢(@(é/ÖÊ$@é_x000F_Ìnvá$@.ÑÂ_x0012_´%@Ñ¦â_x0016_Ê&amp;"@Z¾A¢*@Þ6Ji*@g@§Ò_x0005_*@¨ÿå_x000E_'@cHÜÙ×!@¢Ã_x0017_4."@¥Ã3â_x000E_&amp;@®yúã_x0001__x0002_¸ù#@÷íwI_x0019_(@nnºNj_x001B_"@p-4cÑú%@^Þ æï\#@sJ_x0002_z!ê @ÛAmÔ»#@_x0004_s r_x001D__x001D_@_x000E_¤§tÏÉ&amp;@lYÑQÃ&amp;@Ü£_x000B_«#@Bz-¶Þ#@[_x0012_Iñf(@(Â¨c_x0010_!@úw_x0018_½_x000D_h*@£"î¯ß(@Í_x0001_&lt;_x0012_¼À#@îygæps @¨-¢¶,,@ h_x0017_Ø7l$@Ä_x0003_YTý!@#5Ó%@bëÑs'@n,&amp;Ù¼'@Í½ç_x000C_¥ô_x001D_@Ðö±Î_x0012_+@#ìø[¬#@_x0004_²¦$Zµ @_x0013_f_x0013_*¶!_x001C_@·DÒ$1%@ÅoÙÇW'@¦à¢Oðp$@_x0003__x0007_î_x0007__x0012_Ú @GTþB!@Ü_x000C_nÆ_x0016_%@_x0006__x0005__x0003_BàH,@î¼3Á¬ù'@Ó&lt;Ò4ä*@á_x0006_¢Èð%@ð#A-%@_x000E_­_x0011__x0013___x0011_)@39Ñåq%@ã_x001C_cC¥!@ý:_x0006__x0001_F!@æ)l_x0004_Ú¦"@:\ÄgÂ&amp;@òd^±Æ¹+@õeb/m @{	&gt;tG÷"@jt/Ñ_x0006_ê_x001E_@ ^Â_x0019_)@6 ó^d(@ü^_x0017__x0007_¹"@v¼n¯,$@VUµ{_x001F__x001E_@ôtã¨5$@È@¤Ã(@_x0003__x0019_Æ­É'@¦i_x0002_½®!@Õxãq?M#@Ò$ª¶Ø*@B&gt;þ~U&amp;@Ã«3îx_x0013_#@_x0011__x001F_F_x0001__x000C__x0010_¨&amp;@M:Ëa_x0018__x000E_#@°¨&lt;_x000F_×¶&amp;@_x0005__x0008_E#)@_x0017_Fá_x0011_ÿ*@é±ß¹®!*@°£n{\Ã%@Ærõ®{)@Z¨Ô¿«'@¹¸!õ_x0003__x0012_#@Á_x0017_2o_x0006__x0002_)@»/R_x0010_2,@_x001E_P«Qb! @tQ_x0004_¡_x001B_&amp;@òÆÇÎWr+@?Z_x000D_#@¨_x000B__x0007__x0011_¬|&amp;@I):"*I_x001E_@D±_x0017_\$@Ñû«ÞL	$@_x0014_÷ç¢Ç1"@À_x0006_Â^Sà!@r_x001A_5á[&amp;@ìéö¼l&amp;@ÌóZL_x0014_l-@OßYQ3)@Ëé'ÀHë$@gê\OBè$@ø¬½èÿ%@&lt;S_x0016_î_x001D_@õ[PÞ*@_x0019_*&amp;Oe!@_x0001__x0004_Ì_x000D_ì~$@Âì ßïV#@öYVùL @ÆS_x0015__x0003_(@¢nb &lt;?$@Ü¾PcØÒ,@åpÈ£7*@¥CY(@Ú|_x0002_¾ø%@nNÅCe_x001B_@~^¦_x001F_ÞG&amp;@yFÐÛ_x000F_+@%_x0011_ë«(@&gt;_x0011_7Ü§$@ôFfw(@Ö)¹}k$@	å_x000D_+­_x0017_)@æy_x001A_Þö&amp;@úõÆ÷¿&lt;)@W4_x0018_QD,@7Q¡_x001F_ë)@_x001E_á_x0008_ã_x0019_!$@ñnü©t$@*xÚ_x0016_"@_x000C__ Ât'@ö_x001B_&lt;u++*@ä_x001D_Î'¢(@ú#%Ô'@Hc¨Mpó)@~ª¸Ì1Ì'@14Þ_x0016_$@9`_x0015_)_x0004__x000C_»	&amp;@ê^MX3Ç)@d8"ç_x001F_@ÖN#_x0004_d&amp;@¬Qç²ç§)@_x001A_Ò§r+@_x0012_$rôÃ´&amp;@¯_x0008_}ëm_x001E_@,_x0004_ÝÖ±´(@¦ÇsGz$@_x000B_ª_x000F_­r#@¾3áÇ_x0001_c$@¨à¬íÚ%@¸B_x0005_  @X)S¨¾â%@BÝ&gt;Ì_x0002_-"@{¹±¸#@;&amp;ë_x0007_Íe @v_x0008_ª§fÛ'@¬Õåp&gt;ñ#@% F^zg'@7ª_x000D__x0017_ër"@ª_x001E_X»ª$@_x000C_V·ÏZÌ&amp;@Ò!_x000C_Ï±ß"@`ü_x0003_á[!@_x001E__x0001_ÁýÒa&amp;@ñõ{'Ü @jâãðÃ&amp;@_x0007__x0006_5Ó"#@)ËYÆ÷Ô!@óÞìöR"@_x0002__x0003_YGûR_x0019_*@_x001F_#I´X"@T?{þc^_x001A_@2pÔ_x0003_n_x0008_"@_x001C_K_x0018_Tm)@³\å_x000F__x001C_#@¦L/^_x0008_±_x001D_@ì!$ç_x0002_%@_x001C_Ù¬é#@ô-Þ_x001D_-@°²²_x0001_&amp;@àÊ_x0018__x001E_wz_x001F_@&amp;Ü_x0001_cq@"@ôÎùÿ¼)@j6÷_x0012_E%$@]ÌÐBa+@6ßp×gd!@_x000F_Nb4B9'@/Ôîù_x001D_#@Ô~aÄ@Ï(@Æ_x0008_Äþëf%@¬Ù&lt;ªzv!@`n¦^M*&amp;@ÁBÌ¥«ª&amp;@ü1!@ôÞ&amp;@_x0004_d_G¿r&amp;@¢.mÍï¸_x001E_@è©×tV(@ëPÇ¨. &amp;@_x0006_¼[ íe#@|Ãp´_x000B_&amp;@éÞ_x0001__x0005_³!@Ãiñðf_x0016_&amp;@Ð°_x001F_KN´$@QØJ##@ÑÛr	_x0007_&amp;@eäÒnøò @ß)ô,Ó)@ôoÜíÑ$@Ò×_x0014_Tda#@$_x0017_deÃ´"@ðø[ÖM±&amp;@_x0019_ø_x0018_¾_x0003_$@_m_¤5U'@%C-Üês%@¨9ï-'@T_x0011_îJÈ*$@¶_x0003__x000D_]+@_x0008_èµIì*@bëÖ´×Q'@_x001F_Ã5â!@_x0013_o_x001B_$@x_x001B_,,y%@rwÆi_x0001_5#@à_x0003_ _x001F_@?t}ô+@Ãî_x0004_À)@S´¬í_x001A_K"@_x0010_Ï_x0002_Â q$@¼_x0016_oa,r(@_x0018_JËNï$@_x001A_ú°\¾$@:Ò_x0002_aÊâ#@_x0002__x0007_}®ÿ_x0019_ï"@"]3ß½&amp;@_x0003_ÔÇ^î,@_x0019_¿Ü72ß%@WàBþâ'@Øøâåç_x001D_@ý7ZY*n&amp;@GÐp#@&lt;8T;&amp;@ð_x001E_§¬1_x0004_*@swà@_x000B_·+@-'Òý(@Wnhö1#@Î²üÜ!_x001A_@îG*k_x0011_Ö#@OÛvxý·#@þ_x001D_¼¬_x001F_@¶µuo7'@69)|_x001F_¿_x001D_@«ªÞ»m%@w_x000C__x0010_8n'@¢Í´cß[#@UüÕÃ¿_x000C_*@!y&gt;Öé_x0006_#@Ð¤ÐoC&amp;@¡_x0001_íc_x000E_(@ì|laf&amp;@ð:_x0005_@cì#@"±_x001A_#Á'@_x0018__x000C_-i_x0007_g!@Ì©fh·_x0001_#@Ùê-_x0003__x0006_Z)@,&gt;5_x0008_¼±)@ _õ¡*@4]_x001A_^µÁ_x001E_@4:Qäe&gt;%@À©ÁÈS%@_x0002_êüR´l'@Ä_x000C_ªÓ_x0008_Û&amp;@_x0012_O-8J_x0008__x001F_@÷¸ôl²'@öF_x001A__x0001__x001A_@,ª)_x0019_¿_x001E_$@_x0004__x001D_1}l_x001D_@NS³é"%@Ü5_x0005_H¼_x001B__x001E_@_x001B_w_x000B_«$¥_x001C_@ÖgÚ_x0002_¬ç&amp;@Ñ_x0002_Çå#@_x0015_+_x0001__x001B__x001B_+@?¯_x000D_üiU_x0018_@øµþ#U#@Øv_kE'@:´·E?_x0006_!@ÊO_x0002_ÞÂÞ'@µÀã½ ©!@#bÁXÁ_x001C_@_x0019_Ð_x001C_ 3r"@`K#fýó(@¹øR6ûÌ&amp;@&gt;c_x000C_vÈ%@Õ®\Ý&amp;@_Iê_x001A_¨_x001B_@_x0001__x0005_ªáK_x0014_LÖ)@¾_x0011_L`É	'@Lóµè¿_x0003_ @_x0008_¸J,¾'@¬·fc7(%@¤ºMyÏA%@e_x0013_ù0Y%@Jê3¯'@7L?1_x0014_g)@5¶9_x001F_@3_x0011_«y¾_x0004_"@ùcÒVá_x0011_%@°6÷Âë"@S¢û_x0013_#+@ )ÝHôí#@ ÇbM_x0002_$@wÊ_x0018__x000F_)@Sý; ¹&amp;@À¿qW\#@_x0006_áÛZ`§#@äÖ¾g°é*@A@_x0012_ã¨'@_x0004_ë!µ_x001C_@-¸Fñ@É!@D¤&lt;_x0011_*'@û¼Æ_x0014_Ö'@  m{_x0019_Ù(@&lt;Ø§4Ñû&amp;@_x0019_à¨_x0017_;_x001E_@:_x0004_»ºØx&amp;@¿òlÌÏ*@_x0011_êý_x0002__x0003_&lt;_x0005_'@¸_x0008_C)E"@_x0012_bRòÏ#@U:_x0012_­_x0002_%@7¬#l_x000B_$@o,2çP#@t_x000C_|Ü'@$_x0001_BzëI)@æRÈzÐM!@rû	B$@ºKà`ÿ#@yb5!£#@hGSv£%@JøçCO$@·¦§_x0015_%@_x0015__x0014_\í7(@éàA@_x0003_&amp;@D¶M²wÉ(@´Õ¬ÃQ*@ò	l_x001F_®'@æ_x001B_j9$@}_x001C_ê{"&amp;@­WÆI+@´&lt;ùý¡%@rZ_x000D__x0018_v+@_x001A_Á_x000E_ï +@ûÕw6°Æ%@_x0001_Å(@íø_x0008_Òü)@:Ô8Ñ·è(@ümë_x0017_ú£+@à¬	;ä&amp;@_x0001__x0005_~ÊöLa)@d}íYq³#@5A_x0007_(@_x0016__x001B_0èJ'@_x0018__Ðyê'@T§¬W_x0012_()@_x0010_¼_x000D_ÃB'@I_x000D__x0017_R_$@_x001E_ý_x001D_	ã @¿¦Ñ#@j=[mAn%@¤ñ\^ùÐ&amp;@ê_x0014__x0004_	%@0ù`Ï×_x001F_@û]&gt;_x0018_(@ëQàêi"@_x000C_pÄ '@Ê÷_x0003__x000B_¼+@ü]_x001E_`_x0013_*@Ç¯#ZCj+@_x0007_¢_x000D_ÈÈ@!@ÿ&amp;È'~_x001D_@dTÉ_x000F_%@ñ5©)õ%@ÇÉ9¥æ'@_x0018_¼ïJ¾k!@0ÚÅc_x000F_)@¯=Ö'_x0018_s&amp;@\i#2_x001F_(@_x0001__x000B__x001F_87!@oj+æc(@_x0011_êC_x0002__x0001__x0002_Ëü,@9}&amp;_x001F_ã)@Vv¡ëÙ)@&amp;Ç_x0013_ãDÎ$@_x0011_:¢ú×Ý&amp;@äU:¶_x0003_Í'@öYÐL´I%@D¬$è'@û@_x001E__x0010_-*@úeHû_x001A_@gÑ_x0008_Bb!@_x001C_SÕ_x0015__x001F_%@Þì2T°_x0012_&amp;@2_x000E_P`,@²iIk$@ÓÌ¿î¯&amp;@ÀÍ:Êeã_x001C_@_x0008_§_x0002_ã²Y%@Õ.[_x000B_ÍÑ"@qÖ·}_x001D_$@é^_x0001_Vìm#@_x000C_ê@,¿(@D_x0010__x0014_'@Oo_x001F_FM:$@À_x0013_sý$@R7§Ý#@ÅÖ8¦$@ _x0003_9EÂh&amp;@c?RKS(@Må)''@JÂkK$@e?L©_x0014_&amp;@_x0002__x0005_ Xª_x0001_ÁE)@·_x000F_VòA_x001B_@¸f¿9ów"@îc!ö¼k%@°_x0002__{_x001F_@¾îæÅ.0 @Ù`àX{#!@f?Z_x0019_oØ!@Ê_x0005_±c¶#@_x0001_{8h¤-@_"@!@Í_nîÉ)@± _x0019__x000F_#¬#@½1àz+@¢kpÝÚÕ%@=±È2G&amp;@_x001F__x0001_ý_x0004__x001A_")@mû_x0018_@hÈÂjp%'@*«»õ:¥#@ÚkðÓ&gt;*@ãÑÐû"@9_x000C_¹ÚþK&amp;@H.Ò*@6_x0003_*Ó# @ºÍ¤BÒÓ_x001C_@_x000C_ym_x000D_4d$@,ÂÑÄ_x0008_;%@î?XzÞÝ(@Ó_x0012_¤ü0=!@ÞÑ_x000E_)@h ø_x0001__x0003_¢Ö @jÎ\ä%­,@µ_x0005_8a¥_x0013_!@È8_x000C_8üÂ)@GäÀ¹$@æÕ·^dº"@÷W_x0018_4@'@´_x001A_ð1_x0010_§)@_x001C__x000F_jä0Q)@½_x0016_dUÝ @9N_x0004_A÷"@PwÄv9k_x001C_@(SI_x0012__x000F_!@&lt;&gt;Ùÿ!@õ{þ5_x0006_#@_x0001_°°EC_x0012_ @3i)9 Â(@X_x0002_§Þ$@¦¡Q_x0011_I$@s³Goo_x001F_%@Ú}&gt;5_x0012_L_x001A_@}_Î@$@hxµk"@.ÄÍ¢{_x0004__x001F_@Úld#õ#@\ªuÆð_x000D_&amp;@Õé	a%@["xÁ_x0016_#$@_x001A_-¬ÁPW @*ý$ñ?u_x001F_@} °Zc_&amp;@&gt;Ë?Ø\+@_x0001__x0005__x001C_©{¯â%@¿ykÂ_x0015_*@ÙÙ_x0012_ÇÍ'@_x0004_«.`_±_x001B_@û¾»ÒDB*@_x0013_ìgk_x001F_G#@('÷ @¬T/]kÆ$@_x0006_q¢_x0005_T&amp;@ù£É_x0016_Ù!@ÝÄC¡ã'@È]1¾Ï; @18¼_x001E__x001F_@_x001A_´_x0012_ÕPY_x001B_@ô6_x0010_V~$@õäçd_x0007_ó(@º'éÞ_x000C_$@þi­#_x000F__x0019_*@:Uë(@@­fj_x0003_°"@Î+_x0007__x0012_ÖÔ&amp;@ÄX;M)@ê¡L× Ä_x0018_@öZî²(@ÿmÊ©fÍ%@j_x000E_ôàË_x001A_@LÆ_x0007_Ìåç%@òø_x0005__x0004_fË%@%_x0002_dÖ$@_x0001_3¢£«#*@N8`ê£"@rÐ_x0017_&amp;_x0003__x0004_ô)@8 ð_x0001_"@P9Ø_x000B_v¶$@öM_x0013__Áz_x001E_@ªD2y×_x0008_$@p_x0019__x001E__x000D__x001C_ú"@El¸¨_x0012__x001C_@´TópË)@Ã°éf_x000F_,$@MéM½t#(@Ä-_x001F_·ex&amp;@R±Þ&amp;×Ä'@Tsw°ïr"@N­å²Ø_x000B_,@f	h_x001F_yL%@,«nà(@fôöu$@_x0002_¹PûC&amp;@_x001D_ G¾4B_x001D_@áM¼ô_x001D_@n´¸_x001A_$@;ÔÊ'_x0007_'@Ò³BËÒ_x001E_@ïÇùäð&amp;@;cF(ü%@M£/_x0008_£%@¹XdY½1&amp;@û¼q`HÃ_x001F_@EùÕÄuY'@Æø:cJ%@_x0019_gvE÷/!@Rumr,'@_x0001__x0005_t½N_x0008_´_x0008_ @³_x0015_{*_x0014_'@ôü6èuÜ&amp;@N¶UC_x0015__x001D_@5-_x0003__x0012_#@Þ¾5a_x001D_1*@õM®ÁS_x0002_!@G©_x0015__x000F_$@}+¼Í¾_x0008_)@_x000E_ÎÖ_x0018_+@v´_x0005_Ñ A+@¤ãÕ2#@¾ }Ë_x001B__x0015_%@Ô»_x001F_ûÇj(@O%'b$@¦ä)iÎÕ)@#ÿ~ í÷ @_x0011__x0010_dl'@eÁ_x0002_$4$@ÈYîù9&amp;@Ò×³n)@_x0012__x0014__x0006_7!@L²C¶ñ%@_x0001_ûBM_x0010__x0014_)@®¼]õ{ß%@¦ñçúi)@¦zË=f&amp;@Þ»þ_x0004_·)@Æ:é-&amp;@j¦^_x0001_+@a4MKá!@x±	_x0001__x0003_:Ñ"@´Q_x0004_yî'@~yc'@jªx6'À$@6¾ikâ(@ÜLÂ×#@$§HÛÿ^_x001F_@ÜNÖ×_x0012__x0002_)@_x0004__x001E_AàÔ!@Æ0_x0001_Ó7§%@8«e¤­)@îÖ*Q¿è'@.á4»«=*@Ö17w_x000F_»'@_x0014__x0007_fè¯'@pÊ0â#À+@(°W¿þ×#@"_x001F_g±LÒ+@BÈ¦$@,Í'Æ_x0001_2(@D7ªEPÉ$@n|Ô×\#@FOÈVê÷!@i¤_x001C_ò"@«E5© @È&lt;};$@&lt;ÄQ_xü$@èÆ_x0008_IgZ-@_x0003_CÚÍ_x0001_ª&amp;@©_x0005_Ð_x0003_4à#@·ü_x0014_@^"@RG_x0004_ö½Ç_x001F_@_x0001__x0002_²?gÂ¼%@£vù_x0014_Ê'@B_x0007_7_x0015_^W_x001F_@ò%Ì_x0010_ (@:ä^ÜcU$@4Sí£õ¯#@KËY3á#@j¾h¹s$@{_x000C_¡]_x0002_Ù_x001F_@ÎL_x001F_fh(@[]^;ÌÌ+@ðÔ¨a'@åõÑ¡/_x001E_@ëU^g×_x0019_@Nm}@~&amp;@FTÓ_x0006_A~#@$&gt;ù±Væ'@_x001C_Üt¯²,&amp;@®-xí­6'@ydiçP&amp;@ëÍä_x000F_Ãb&amp;@¼¶þ°i$@_x000C_£âLØ&gt;%@DðïÎ¿Â%@ß^3Iè+@	­_x000B_;Ý!@àRèC_x001D_l)@ýÍ_x001A_å&amp;@_x0014_ÓB±Ý#@º^f~t4&amp;@º_x0005_4Z­ñ"@_x0011_üZ_x0002__x0003_Ð(%@ÝÌTy±®!@¦_x000C_JSØ%@Xãèøÿ @E_x0001__x0011_g1A @ö¿&amp;_x0002_)µ+@ölM)	ç&amp;@?/×p&amp;@ÁL¦h#@ Ðû+_x001F_&amp;@Ð_x001E_gd{_x001F_&amp;@,TuÔ_x0005_"@Õ÷)@h	_x001F__x0010_Zw_x001B_@¯_x001D_=Jp!@Ræ¤t¯)_x001B_@¡fÜÎ_x0005_-@,ÆÔ3äN#@@XR!à½#@$bºf÷_x001E_@öf_x0014_ø&lt;ÿ'@èUÒ~_x0003_$,@%pbêÁ"@Ö@¦å"@7Ü_x0017_Þ_x0018_#@p_x001B_Ñ_x000E_ÞÍ$@îq7»Íø%@+Ö_x001B_ìñ.-@ñ¦_x0017_ÞE5_x001C_@,c%ÿ?r"@²ü)Yó´#@};Ì0#l*@_x0001__x0004_ ìaf_x0002_ø'@»©&amp;£ '@àw_x0015_Ö²_x0017_ @û¨àÃ_x0010_%@ÌF£P+!@¸Q_x0016_t-@[{×¸_x001D_@Uøûl|K!@â_x001C_GQ!@s@2Ã!_x0004_%@_x000B__x0002_NÇP"@ì(ñ®´T'@ê8Ê·øf$@Á2¿ê'@¨³pwúp(@gÞ	X_x001F_ì&amp;@Ùÿôõ_x0006_þ$@þ,ÞËý"@_x0004_|Ý@_x000E_O!@ÁÊÙí_x0010_´$@¾ú_x0010_Óz%@¢×_x0016_n?&amp;@¬_x0007_Ö¸_x0005_$@wÈ_x0018_Ï"@À;ÐzS| @ô­ÁE&amp;@22kH!@üi_x0013_³ÆÃ$@Î=ðx'@Þ_x0003_Þý^#@&lt;_x001D_*_x000B_sR*@%@r_x0019__x0003__x0004_O_x0002_&amp;@®U_x0017_!­È&amp;@P©«þH&amp;@è»æ¡´þ#@Õ®m.F_x001C_@Xâë,©_x001D_@¿h_x000E_F&amp;@Ò¤Ó×ó%@ÈÝ©Q_x001A_b)@­º'_x0006_+@Le¤Jxb%@z_)¥s'@ \7\cç#@t_x001A_¹³³¿)@IÂ¿zZz*@_x0012_Z.¬¢_x0003_'@Á_x0015__x0017__x0003_ý!@æ¬J^xÐ%@^12_x001D_ÂC$@¤_x001B_&amp;»Ú(@{F_x0012_è_x0011_Û+@_x0012_ÁÕãtÅ_x0019_@Ò)"ÓS'@_x0016_êÎ)Z&amp;@yÛÙÉ#@¹_x000D_ï^pÔ_x001D_@ñ_x0012_¼£Y+@_x0010_èn$úÈ#@ÔJ_x0001_$@Îð_x0008_³_x001F_@ÀÏjå³&amp;@_x0008__x0012_z{&amp;@_x0001__x0002_ÌÙ*HÆ1'@Vº_x001C_ÿ0Æ#@¨±ò_x000D_ #@x_x0004_·Çb+%@áÝgMð!@~G®ÎÊ|"@â¥ª"@:)Ó_x0013__x000B_.+@&gt;UâÙ=¾ @_x0014_ãÉc_x0011_Þ$@ã"÷_^(@êXäÿB_x001F_@î_x0008_4Gx$@4Ëòl³"@ÎÆ_x0010_ÍEJ'@^.7j_x001E_)#@B_x0004__x0005_*@ü[c&gt;é_x0013_$@p_x0011_æÕ5#@&gt;Ìµðu&amp;@XÕgºd=$@_x0016__x0011_Ð!"@o½IeÚ_x001A_@ìbï÷ß&amp;@÷_x001A__x001E_O&amp;@3,wúê"@P)ÒßÀ'@nÓ»G¯%@_x001C_m_x0004_}S¹(@b_x0006_0#@×èjuy_x001D_#@bv_x0005__x0003__x0004_ê¾#@_x0010_©I·Ú$@_x000E_ÂPÎM @í£áÖ&lt;Z_x0019_@Ý*¥Òq¾(@´:G!@®ØL*@0³{k_x0012_\ @Þ_x000F__x001A_nX%@òy6?f_x001C_@,à«4_x0012_&amp;@úz_x0007_E,@@×GõU#@IðÂ9ã%@Þ_x0014_²_x0012__x000C_ø#@bq_x0001_Ù¨n&amp;@Z?_x000C_!@Ãnô9N©%@ìf1Ì_x0014_%@FÑCHå#@À;â_x000C_ó_x0019_@ßËÂ`¿ @d_x0005_í³³p*@Æq¢ä_x0014_=&amp;@ÄÐ_x001A_aR&amp;@õ¡ïÔg!@î)©æ_x0017_"@è_x001E_FÌØ(@$üTuü!@û&amp;Zä8«_x001A_@°NF,n!@øÜïon_x0002_$@_x0003__x0005_RE.?6(@_x0004_Ùã_x001A_·_x000C_ @&amp;­IÒ_x001B_(@ý¸_x0011__x0002_ú$@d_x000B_Øªã*@Ðà²_x001E_7&amp;@~_x0013_y² @_x0001_Ûà_x0005_|k_x001A_@ÄL{21_x0010_&amp;@Å_x0018_&amp;try(@_x000C_Yísô_x0004__x001B_@_x0010_ ãü}ö&amp;@V5¿+¹à,@íD_x0017_c_x000C_&amp;@(¹µLj_x0015_#@²ÂÅ¬F_%@òú]Q_x0016_é$@~v_x0014_¨15'@_x0004_3_x0011_ÊØ#@è@ ËM'@(?U@ßÂ!@_x0005_¨ûk¼b+@Âî¦ß1r'@JIÃ°ÞG%@Ì¢eÝ5f_x001F_@ù­7_x000C__x0019_Õ#@ÜÎHA½¿%@_x0001_Ê_x0003__&lt;"@_x000D_Fé"_x001B_!@0ì&amp;£&amp;d*@ÇÒÞWZÑ @Þä_x0010_ä_x0002__x0004_/(@._x0002_ã_x001F_ @Í;_x0003_e¡!@_x0002_æÏª_x0001_%@P=¡@í+@	yßE_x0014_ )@ìTáN`&amp;@ÓÄRÃ+@_x000E_j_x0017__x0005_&amp;?)@¡@Ýí(@y&lt;»_x0018_w'@TØOÌõâ @÷ígþ+@R¡ü°ÀQ @¤&amp;_x001F_r5_x001A_%@µÒU@] _x001F_@_x0004_ÒÌV_x0014_%@ÄÖ_x0015_=#@L.ï&lt;_x0011_C"@êã¥í§æ!@ÜO&amp;cÐ¸&amp;@Í©j®þs&amp;@+J¯´ë« @0ÔÈ`¤A$@â´ÞF(@r0ü_x001D_@AiÚp_x0001_Ú"@6_x000B__x001F__x0006_&amp;@x_x0016_/N $@®ÉJYOð'@RuQ¯Gh%@gãPÎMù_x001F_@_x0001__x0004_ß_x001D_È]_x001B_@_x0018_¡Ò_x0018__x0010_\#@EZ_x0005_àÜ¯*@T_ÜCý%@»5Ëg¼&amp;@á.6m_x001B_l"@ùAtÐ_x0010_'@â®ìÜJ²&amp;@4]Äz¶)@a´¹0&gt;,@ÔSÊÑ­&amp;@_x0004_;äÌc(@ÆÛ_\Ô±$@0ïçt_x0012_n%@ð_x0004_®Ì*_x001D_@+ ½?v&amp;@_x0002_:Må&amp;@ò_x0017_aHË&amp;@2tE%!@v¯f¿'@àAí_x000D_#@ÆÐá¾*@_x000E_[Ïñ6*@Þ1J_x001A__x0003_¥$@@_pGûF)@ÈÿÅwo$@_x0001_ÌþP'@_x0004_ø¼ÕÉ!@-_x0016_5bñ_x001B_@m7¼$@e[Ô_%@W_x0002_©_x0001__x0002_Æð_x001E_@æa®(;&amp;@HÒslé'@~_x0018_ªªµZ(@%p÷')@o%l©P$@pÄ%±!@?h8¥2"@{²)aCv @Hã_x0004__x0017_­i$@_x0008_A»ÑD"@8ÐL_x000C_"@ñ2=#@{,@Äq$GMk @Ðª_x0004_Òå)@×²sÜ%_x0019__x001A_@Îs~ñ.&amp;@û_x0013_çi_x001D_'@2¥Ãæ"@U,v39&amp;@|_x0015_­"_x0010_"@Å+u $ @P_x000B_½$×Ú_x001B_@jÊ4_x0017_'@Ê×_x000D_'@ÏÈ.ð4å$@Ä_x000F__x0019_õÚ%@_x001C_vKä°&amp;@µì|è_x000F_®'@ØûÜxh_x001D_@zmGYÇ«$@·_x0011_ð"@_x0003__x0004_ß_x0001_ÂÜÌÂ_x001D_@_x0019_ô_x001A__x001D_%@9_x0008_ûu¦N(@þ1ôÒy%@jº°;C&amp;@ÐTÎVy_x000B_"@â²(NX)@ºhr¨®(@XT_x0013_ÇÖ'@öHÇ3_x0015_ý#@&amp;F²/Rú&amp;@GXXØ\!@êK_x0018_|Ã#@_x0006_ðÜÇj!+@*ðp_x001F__x001C_%@ä°_x0016__x0002_4_x0017_&amp;@jÍ_x0018_u\%@}ç#_x001C_V(@_x001D_êÓÓ(@]_x000D_]É_x0008_&amp;@_x0014_ùÀÜo_x001D_@_x000E_a­.µ"@EÃªÕ_x000C_(@_x001E_Õu) @hV_x0019_L+(@î/_x000F_D4 @Á©	ü_x001B_#@È³^äÍ%@_x0001_`ÎÅH"@êÔf_x000F_|ø)@3_x0004_ p%@_x000E_û«U_x0001__x0003_ÿÅ @_x0019_4_x001D_}Wh'@.aÃSé£ @_x001D_f_x0004__x001A_q$@ÖG=u:@%@ºØcíHz!@1"&amp;ô_x000C_K,@|Ô7_x000B_kñ&amp;@Íµ¤_x001C_@Þ_x0006_ÆÎ1&amp;"@¯_x001E_¸|8|'@Uã@5&lt;	(@ºH2ñä_x000B_(@¶\ËÀ_x0016_$@¬ª_x0013_l(@áW_x001D_Áì$@yÛs_x000E_­9"@»k÷ë%@ÇÕóú_x0005_ @_x0015_#mà_x000D_M_x001D_@&amp;ÂM&gt;q«_x001C_@:ÇdT_x000E__x001E_@0Y·ê4B%@`ÄE:Ð'@Æò9K_x0002__x0006_%@ ·/_x0018_?&amp;@É_x0019_v_x0011_jn#@¼_x0017_ZaD_x001F__x001D_@_x0014_§ÙØ)@BÑ!@LË-0a(@B3O¨ Ñ,@_x0002__x0006_Þ×@_x0006_'É(@¢©_x0016_Ah+@P!.»j½&amp;@ì*÷níh#@|·_x0011_èUö(@	_x0013_ÅÎ#@_x001B__x001C_(ÈÏ$@NsÉÙï*@ªpQ¨I-@¦±^Ì;i&amp;@à×¦c-#@Æñy¶7x#@Ö_x0005_Âu(@SÜVÅµ_x001B_@_x0007_oÞ_x0005_ò¸,@IÇ9û«³'@_x001E_ÀßÊ%X!@9B_x000C__x0008_L®%@ÐÏ«_x001B_êC'@_x0004_JoLôS%@¬_x0017_TtÏ_x0003_(@_x000C_z_x0001_ßVË)@_x0002_f	dMÏ&amp;@Ò Ûàd(%@_x0016_pÜÍ_x0008_Ì$@ðü´C¬½_x001E_@Â)Îì$¼)@^'ÈÏ²ð#@/¸Ú:ù#@fÞêÀ_x001C_@Î_x0017_t´_x0011_2%@xãß_x0012__x0002__x0003_Z-*@ofæ6ï,@aó	9#%@¤_x0017_Â4|!@djE_x0004_¿"@_x0005_Ð_x0018__x000B_ à*@-_x0001_BÝãÂ&amp;@ÌM_x001C_Mìu)@Rñ%@[ÔF G$@À_x000F_ôV#@L§|)Î!@_x0019__x0005_Ó_x0014_$@ª½MU*@Ûé&amp;¢_x0005_#@ÊËT^'@~3m}_x0002_&amp;@¦[H(z(@&lt;?Ê´ï_x0019_,@Ô_x0005_L-¥#$@Ò¥_x0017_Þý&amp;@ÇyÖw@(@68elÏ)@À_x0005_Ê³#&amp;@_x000D_8Ý&amp;@lE\¾ê~%@º"g=+_x001F_@VøA1Ó*@Tcr&gt;»Õ @1PVG^_x001E_'@7ð¹$_x0012_+@¸:;_x0004_Ø*@_x0006__x0008_&gt;ãò³w)@_x0012_s¡Ü%@Û÷7/Ö1)@-n_x0007_#x¦*@qî×ü#@_x000E_Þ¨_x0003_'@4_x001D_È]¹#@_x0008_ÒÞú_x0010__x0008_)@_x0013_DÀÜ_x0003_)@·¢ú5+'@\$m_x0016__x0001_í @_x0018_%\en{'@ÂM[_x001E_@ì¢ºvë&amp;@_x0018_^_x0004_é¡Y,@X±º}CÈ!@8_x0017_µws(@_x0018_µ_x001C_ºY¨#@p_x001A__x0002_q+Y%@_x0008_®a¡O_x001A__x001E_@lÊ+õ¾,@°;_x001F__x0012__x0014_ª"@_x000F_cwÎcM"@Ä¹Qz'ë!@èÜ_x001D_},*"@+	¢4Oâ_x001D_@ Áå"3&amp;@OÕV? #@_x0005_w?}Ü @[ö_x0003__x001F_Mc @³bKÿP~(@_x0016__x001D_ë_x0004__x0005_#o @Î_x0001_qþ)@¨åwÁ°W"@_x000C_*=¼Å!@@j$_x000F_Ú.$@_x000D_9_x0015_ñÉ*@®%@Fè:º %@[&gt;_x0012_i»*@" ½Ê_x0016_)@Pòºù7c!@e0ó$&amp;_x0010_$@VnI=9+@ãSçó¯"@Èþ_x0005__x0007__x000F_o(@]0}_x0001_s¸'@^¨ål}'@_x001E_½VÇ'@è+Ð´é(@_x0018_*?æ_è$@_x0015_J¯6V+@_x0002_Êç¦ý_x0014_(@.¦më,@ÜY`_x0010_°¶%@è_x001E__x000C_RÞ.)@+×_x001D_½&amp;@G&gt;_x001D_ÌD @:7Ø_x001A_ô_x0006_!@Î½äó%@â_x0013_y^U*@-JÈ3¦Å"@®£_x0003__x0003__x0016_T"@_x0004__x0007_í»+ââ¡$@Øùl_x001F_H,(@È©TM×ã%@._x0004_?1+@_x0001_m¦ñµ_x0016__x001F_@G¤^_x0016_-@mÿSG¢$@ðz 'ü£(@_x0018_×:g @Û)_x0003_!@c2£×uñ @×gêK\³%@¼¥Ñ_x0003_D¼(@0§_x0006_®É5!@FAöP_x0008_*@_x0004_­_x0007_¨3Æ&amp;@`#÷BSG'@ê_x0008_'ÄÁ_x0018_%@6®_x0005_L¯5$@E_x000E_±Âö)@}Óì»LÞ'@äâº~Z'@úÙ?ñ*@[¨kÙÙ*@8_x000B_ÏÑ¶'@6ÇÄî»!@_x000D__x0015__x0010__x0002_5ã$@_x0014_@o¤+@YÑ1ªãl&amp;@ÂÓLÂ_x0002_¬)@'ñó_x0016_g&amp;@å}	_x0011__x0001__x0004_ø7$@vp&lt;=(@d_x0008_MOD(@ï+V©_x0018_(@&amp; 7ê¶ @úQCÿ¿C'@¦ú½\Ù'@](1U_x0012_ä_x001F_@0_x0013_¬Ü!_x0003_*@_x001A__x0005_Q°(@_x0006_¶	ý_x0001_#@FFä¿e)@âgÚÑ_x0019_i*@zÌ8+ðj'@p=&amp;DrR(@Ò_x0017_TÄZ"@¨ÓRM&amp;@pL_x0013_aÏ_x001B_"@ñ¼¼ß_x0004_%@_x0002_p7¶,@¼ÔA5Zp#@â¹8¾_x000D__x001E_@0d_x001A_÷1"@¢ _x001F_&gt;rC*@}eó9æ(@ù_x0002_°ró_x001C_@Ë.%Í1_x000E_%@´M0Ó$@3j',Ò&amp;@ø»æ_x000F_Þ^$@~ÑÖé¿&amp;(@_x001E_`g¡'@_x0001__x0003_Åaq$@_x001C_éAx@V#@³aësÄO*@8­ïn!§"@ôóûM÷_x001E_@uq?_x0003_G±(@¸_x0011_(Ï\$@u'ÐÓ%@©hÀ_x0001_e¹%@_x0017_J¦W_x0002_'@&amp;9_x000E_&gt;'@È_x0012_Ú,¾$#@-/½_x0007_LB#@eþÅ/_x0013_?_x001E_@òQ:_x0013_¼W&amp;@ý§í +@_x0010_ht7m¿!@Æúñ£_x000B_#@ÂÛC èó*@È-luò$@_x0014_'jaµ%@µ²,AáÇ"@Dã­_x0008_WR%@p *RãÀ&amp;@Whå##@&amp;«//¸!@_x000B_ãáR'@lóÀxü*@_x0007_è_x0014_&lt;_x001A_$@ð®Û_x001A_­"@N4½T¨«'@-Á_x000F_Q_x0002__x0006_ô×$@%-_x0007_r/'@ÔÜ_x000F_4_x0001_á'@hz_#d#@r_x000E__x0005_§ãT,@_x0015_m_x0003__x0007_²s#@/Ç_x000D_ï_x001F_@°ºUöUi%@ì¥_x0003__x000E_N%@&gt;&gt;FÄ¨&amp;@h¿yÅ(@. ÞÜÏ&amp;@A)£7#+@_x0001_G¨a"@æEÿs&amp;*@*sÞ]Ë"@¶lV¦þy#@_x0010_ÉûM]'@þâ¦_x000E_×Ì(@_x0018_Ó¦ò­$@|_x0016_Çx._x001C_$@_x0007_©Î½&amp;á"@k0WHK+@6["éo)@_x0003_+\¾Ó(@ßa0&gt;aÙ&amp;@Ñnóµ±)@ºa.rL @KzZüæ.%@¿fí_x000F__x0010_'@éI¦_x001C_@_x0004__x0003_áA±2%@_x0001__x0002_&amp;¦ø`"@©±ìÙ±U%@%ñ¾_x000C_é%"@*_x0010_ç$3ó$@½~Ñ1©+@¤°øý+$@ 2H,h{)@$_x0012_È_x0011_ù_x0019_'@_x0006_^Çý_x001A_)@àÌ"kµ(@_x0001_þfvÆu!@pu|C(æ%@ÞW·G£E%@¯Ûí)%,@ñÞ!e%@°Ûóß_x001C_&amp;@_x0014_@¹ùB])@Z_x0002_2_x001C__!@rÅÆn'@q&lt;ßG_x000F_ú(@:öÓõDæ*@Üª.Æ"@_x001A_Ô3_x0017_Âõ'@TBéÑ8%@ý¦¡UÖ_x000E_+@S¡_x0017_{ÝW*@¾_x0017_bÁ\Ø'@yq_x0017__x0010_âû!@ _x001D_¡ª_x0015_£*@g-¥'@ê?RµÑ(@8n_x000C__x0001__x0003_ª:'@OBNâ&amp;@â.r-ÉÌ#@x,B_x0013_³_x001E_@\æ_x000D__x0012_*@â_Q(@:_x0001_&gt;Û¢·&amp;@ÉÍÃ_x000E_ÏÛ"@Ò_x0014__x0008_B&amp;@!Û#½à¾$@"_x0011_l_x000E_\&amp;@´ÞOjÕ)@*À$,e&amp;)@¨mH.â"@¾ÉÃ^/!@¿7L	ì"@;Óv;©$@_x000D_o_x0013_NÑ_x001E_(@_x0014_äã0¹g'@µV_x000B_T."@í___x0019_e"@Çß_x0007__x000D_ß£&amp;@%_x000D_Ý*&amp;@Ä%B)ö @âoÂ-Å%@_x001F_Ì²_x0002_#@á_x0014_S³O'@îâå22_x001D_@_x001C_ÍÍUü'@xd_*:#@â_x0010_ÜÒ"@01Éîë)@_x0003_	oÄÞ)@Æ§¼RYÛ&amp;@ÂzW¢«(@uVä6Èî%@ôÎ_x0006_­L#@¸9®ç$@»Þä_x0005_&gt;]*@çå_x0004_ÔÊ @÷¤TçÌ¬)@Èôy_x001C_R#@µ+Òû(@TW:æ×_x000E_)@&lt;ü_x0014_³*@önå4&lt;_x001F_@_x0012_ZÉ7Ô'@øã_x0018_/|&amp;$@4[ù®_x001D_V)@&lt;_x0007_³k_x001E_&amp;&amp;@,¤U^ù¦(@fhC_x0001_(@+FKö%@_x0006__x0015__x0008_j°&amp;@#Ù¬_x0008_ä%@ÞÐ_x0017_ý_x0010_¥%@_x0008_-¡ÀâF+@"Z¬_x0001_ð$@_x0002_®_x0012_ª#@Öì7÷$@Kt~2_x001D_)@.ë_x0018_ºH#@»WJçD#@ï©Îî_x0002__x0004_5"@S_x000E_Áø+@6@ÕX$@_x0012_Ôî²J @[¤¿¢`_x000E_*@fJ#_x0004_%e,@vá	ª_x0006_+@~PC×í%@ñ?ÈÓØ%@DMö$@æØ¥p'@_x000C_þÂ_x0016_ý_x0013_"@Ð)çGÃî#@ÝZ¿Å*'@ü=_x001B__x001B_ò_x001C_@Ýì_x0011_·Ð#@¾_x0005_6q_x001C_!@½¼Ú&amp;_x001F_@ì3A?]¨!@ç_x0003_bFs§_x001E_@Ôæº|'_x0004_'@¡¨ôtû @])9Zeä_x001E_@ñ_x0013_Ê-¦&amp;@Ú5_x000F_"@_x000C_d·ªõ+@_x0014_À,L_õ&amp;@_x0002__x0016_×_x0016__x0014_ó'@b?vùÃ4)@RvZõÐ#@7G_x0001_£,_x001E_@áÉ?ò_x0010_(@	_x000B_ý."yz$@0_x001F_±¿p+@½¸Ö"@Ã(êas&amp;@_x0003_Z¿|¾%@_x0016_0¬%@ìè^_x001F_(@_x0006_Óò%@_x000E_°v¦8)@!_x0004_Ol_x001E_@&amp;_x0011__x0010_¶O_x001E_@h_x0004_"e_x000B__x001C_@~_x0001_Ó¢$@8]ÆæÙæ @Þg¬Þ_x0005_g(@§_x0019_ö/ì'@Û_x001C_Ùnt&amp;&amp;@DYtÂ_#@ú_x0003_(Ã*@b)Zr½%@r¸¹Þ7,@Dð	OÈ @º_x0007_¦'@N®'ï _x0005_&amp;@²_x0013_aÜä_x001D_*@¦^,_x0002_t«!@öwð_x0002_ír%@_x0019_Ãk_x0015__x000C_$@Ü'.*#@×Pç5&amp;ï)@²_x0008_alÿ_x0018_&amp;@¤ÜÉ_x0001__x0002__x0004_%@D_x000F_1Y$@Ú_x001B_!Fõ$%@äæyÑ6%@^Z³é¿u%@üEÐ&amp;j_x000F_#@äÏå3êO$@® xl'ì#@¯ÿQÝm$@)6Ê×:á)@""ßiH(@Ý)ü¡ãò!@E_x000D_Õd!@ø«&amp;8#@æó_x001F_È%@MØ*ú+@¸ÆQ5å8(@_x0005_	"6XÓ%@7#ò_x0016_²¬_x001F_@?.±æÞ(@ç±Ë³à;)@NÎ_x000F_Î_-'@ÆDA_x001D_(@Y_x0010_üZ#@°ª¦_x000C_l!@Ý0_x0015__x001F__x001D_@_x0017_q6_x001A_Z&amp;@bîÆÓáê*@_x0003_©_x0010_O¼%@åÿeû!@Pobg-%@.Ft$(@_x0003__x0004_ÊÆ7Ë#@'Ö_x0011__x0019_ö_x0005_&amp;@]¸|B_x0008_)(@_x0019_«l%_x0006_#@Áì¼l§%@æè_x001B_o¤_x0019__x001E_@?ÓpE1I_x001B_@£Í_x0001_C5!@~RÿTL1)@¤ÌÄR%@ó_&lt;Wsª$@ã÷ON&lt;!@eO~ -ô+@ä[M­C`$@$¢Úè)@¬W­$@m±ÝÑÂ%@._x001C_úB?&amp;@0¬bp!@¾_x000B_(_x001E__x001F__x0007_(@:¤N	ý'@Ia¼ö,@f_x0005_ý×_x0006__x0005_#@F_x0005__x0014_ÝÞ#@Àµ(_x0003_ïU(@4g_x0002__x000C_~~)@¶%+S_x0007_ @5Õý_x001A_+&lt;_x001F_@JvO¤0*@®AÈn1 @H:!ÝÇ"!@_x000F_]_x0001__x0004_2'"@ô%L&gt;_x0001_¥$@kù*=ÒÑ$@!_x001E_*X=v)@^$à°"@_x0008_ô¼vc¸!@½_x000F_A9r*@ê&amp;(ÉhÂ&amp;@_x001E__x001C_Î_x0005_Ú"%@àZë¡ö#@_x0008_TË­"@Ì¶¢:ö^%@ÖTyÈÔ&amp;@UZ_x0013_"&amp;$@è_)þÿ_x001E_@wy!Ûá¨#@ÆYâX%@,Ê'ô0?%@îü{M&amp;@Bo^Ô9)@î_x001D_xS_x000D__x0004_#@ xÇÚ¨ó_x0018_@IeT_x000F_&amp;'@³©¤._x000F_,@L[íö&amp;_x001B_@p_x0018_"ÞN%@ÀÀêL¾_x001D_@¢ôÔõz² @kà_x000D_3+_x0018_#@=Öò_x0002_,@DDð«~*@_x0003_n¯t¼Ç)@_x0002__x0005_ºÞTÁ_x0005_(@Ð_x0005_U´-@Êìd{Ø¡*@_x0004__x000E_sô½Ì*@mú8Àr'@'0_x0016_+_x001F_@5ä{PQ/_x001E_@£¤6´#@»0*_'%@ô,öÇEß(@ÉlWÃÜé'@J"8V©n_x0019_@A_x0003_/Oó+(@iLAôP#@Ù)ÇË(@fÄ1Jî$@ J¥ì#@5~ IÆ @¥$WBÜA&amp;@_x0012_U0 ù+@~»C&amp;_x0014_:#@_x001D_ã@ú_x0010_ò"@}o: _x0014_&amp;@_ï×¡%@7ùíÐÔé$@_x0010_&gt;_x0008_þ}_x001B_@ä_x0001_Ñîw_x001E_@P¦óIjÁ_x001F_@JYÒ¢îH+@'PÇ­-%@ôùYõ )@Xínþ_x0001__x0003__x001C_]'@ÊR:þ_x000D_Ö$@ì¦¿êt=+@ÂÕÎßÑ¥)@B_x0011__x0012_l¸#'@¤uV×$%@¤_x0001_V*@xG_x0007_©y!@Jâ_x0003__x001D_u|%@_x0013_|íºV"@RùÁ6Lp)@1ò0ø"@_x0006_lû±ù(@_x0008_e©Tf¨$@ûâ=b_x001A_*@.ø6_x0014_(@ú2åÏó!@ÄÃ×óó&amp;@km,×«#@ìhw´,_x001D_@Ì_x0003_Ç5ð(@_x000D_KïÒß)@¢@ªê¥a&amp;@_x0002_ÉT&lt;»@(@\_+ª_x000E__x0019_@z;·(O$@ FÎx«"@p!ÓàØ)@._x000C_æ._x000C_ @(@OtS·$@õh)P!@ûdðàÁ @_x0001__x0002_R}B_x0006_¼â,@÷&amp;±_x0001_Ó«)@·&amp;^¬ÃÒ(@q?Ð_x0011_©7!@ÍJH@r(@@l_x000F_G7$@j¾b_x001A_½"@¸_x0010_µ:É_x001E_@²_x001F__x0011_#@_x0001__x0006_{=_x001B_'@2ß)} @¬úÀÊÌ&amp;@¯P_P÷1#@_x000B_Ã}O#@`p¾zË.#@ïà:ì£É#@ÂÏ¿µÉ"@	®mY?!@F_x0017_-®Òµ"@ÂGLJT#@´÷_x0011_±ìâ*@0ÝÕús*@Ã\_x000C_xÿ-*@*Kº¢'@TÈ$¡_x001C_)@iÐv_x000B__x001F_"@_x0010_ÓÉ¥Úí$@æxV¤D(@ñ_x001B_Ö4_x0010__x0013_"@qW?!ä)@ûA_x0002_ÁHÁ_x0018_@wéÖ_x0002__x0005_ég'@ÆìUÎ_x0005_*$@6G_x000B_¶*@ @Ú_x0014_MÓw"@pu_x0017_½ð&amp;@¨+UÛ¢_x001F_@·LñVú"@4à2_x001F_](@Á9ñ¡I°%@cd_x000C_E¨Á_x001B_@=Á?A.)@{%©®[ó_x001D_@.#­ð_x0004_'@ú³÷_x0017_ @TDËûó$@¶Æweú'@_x0008_^öÅäõ_x001C_@º£_x0003_q_x0004_(@M¸ÖJY1(@_x001C_s+_x001E_Ü¨%@yS-? x$@RL)«·_x0019_@ÅÊg"µø#@]²Ã_x0001_c&amp;_x001F_@ä^_x0018_c^ê%@ôßvÍ$@_x000C_Î_x001C_xÁI%@¹· _x0008_R'#@È±¹ÐÂ#@Dpt ±'@¦¼_x0008_µØØ"@ _x0017_¨tFÙ(@_x0001__x0004__x001E__x001A_íÔÈ @ì4$cN)@TÚUK"_x0013_)@ ¢	¢ë&amp;@KB4¼j#@Àê\L)_x001C_@Pÿùº¯h(@+¦3e×+@{Pê&amp;@1¾î»/'@^úV"Ê$@_x000C_¿¼&lt;Êî_x001F_@Üìµ_x001D_¤_x0004_$@Üê#_x0008__x001B_%@z	ú¨º§_x001E_@_x000E__x000D_2_x0016__x000F_À$@¾Ûÿço»+@ËóUÕÕ¨*@Wû(J$@à_x0003_b5:%@_x0001__¶²'@ïÃtæû¡_x001B_@_x0016__x001E_èFÎ$@@vêØ$@¬_x001B_Ö_x0002_&gt;Ê_x001A_@ö²%¶ÜB%@-Ì«qø1%@Ö¬ñk"Ó%@8§x19¹)@èHO_x0011_'@I_x0003_+xü_x0019__x001F_@ZfÎ¡_x0002__x0005_p_x001D_@w-(dÁ_x0014_#@_x001A_«Á_x0016_+@¨}Ë^Ê_x0001_(@ÊÑßGn(@¨¦1p:(@á_x001A_ýqz*@\¶N_x001F_+@_x0003__x0002_m(w!@0Ù2# @R­C;Êà!@nèÃjo®'@T^_x001E_õ1_x0004_&amp;@üé&amp;wÊ+@[_x0011_Ðý @1^_x0013__x000E_$@òÕß²Êq!@*+_x0005_Ö¼¡'@{Êó_x000B_ë'@¬Â_x0006_9V$"@£	@\'@ÈÌùW_x001A_@·º¦WW+@Ôã	Lj#@GÕ=.Îå!@±)ø_x0012_è_x001A_@_x001B_rqz2` @ÑÖ~}þ%@Áwû_x000D_&amp;@_x0004_@aïVî'@0¶HÞOj%@@#î×)ô'@_x0004__x0006__x000F__x0003_:p_x001D_Ý%@u¨x÷ú @FÝxã"@¼Ø_x001E_¼}Ü&amp;@âÞô(_x000B__x001D_@§_x001C_Þxæ"@ÎÍæ­P½'@ïÕ_x001B_£°#@!ªî_x0002_.!@,BF_x001E_@0õ_x0008_ãÎb(@¸n_x0015_¨cé @Ty}Ù_x001C_$@_x0002_ÙYÐU"@XðMÐ´¶*@_x000E_±Ã_x0005_g_x001B_!@õ_x0003_Æ­,@nº4_x0010_ú(@jqQ?Ã|!@!"Ä_x0019_#@Nê_x0016_¹ib'@!úÏ_x001F_&amp;@îÈØó+@oüÔÃ_x0018_~$@_x0014__x001F_ìÓ&amp;@ðË_x000D_Üek @Fv(VP&lt;(@ì!*f=_x0001_+@\.}+T @V²uÇ'@YEVÉì @þ_x000B__x0019__x0001__x0002__x000E_r_x001D_@_x0019_;s_x0019_wØ'@[_x0017_ß´_x0004_%@4_x000D_&gt;_x0013_T(@Ñì}ïg%@ªû©=&amp;ü(@&amp;xh#@ï_x0016_è{)Æ$@Q ®÷'@'¥½4Rú @.YºìÖ(@búCØi$@_x001B_)ùÓÝ+@@¢v` ,@§~_x001A_)A_x001C_@_x000C_³é_x001F_@øÇ»)o%@ËÀì_x001D_o,!@Ày_x0011_«O'@_x0001_©DÅÙ'@1GëÒò_x001E_@¯sP_x0010__x000E_"@xz¹_x0002_e**@¨È§f_x0004_'@Ü¼_x001B__x0019_%@ûQÌ²iå$@^l_x0006_)jý$@	o(^#@Ïm!þâ°(@¡_x0019_¨Ðk-@_x000B_4á®õ)@U_x001D_Ç'Ú#@_x0001__x0002_%µm"d @6´F_x0005_$@ST¹F_x0015_,@V¨ÉX¬_x000F_(@áÇÓS&gt;%@¤_x0008_¤*À\&amp;@_já_x000C_D_x001D_@23ÙñHß$@¬It×ª9&amp;@LrÛ,s_x001C_%@°E _x0014_Ý(@ðQ.z$@Î,Lir&amp;@ä-ÖÄoÖ%@¯à¦Ê¯_x0006_!@"_x0003_Bº$@_x0008_ô÷=Ë @-kå"@¤¿¢«ç*@v­_x000B_'S&amp;@hºç(@ÖEêFXÙ_x001B_@f:H#@®Tóô_x0018_#@i_x000C__x001A_Ù[+@_x0010_ÞÚú£!@_x0004_Yó'b#@è-árº)@¯Ë§!@Ø_x0003_îtx&amp;@ªZ_x000E_Å4"@n´W_x0001__x0004_'è$@_x0019_HpY!@Íùóg%@ÄcrX'@K}*@_x0014_îai&amp;@_x0003_¶üÂ @÷_x0005_s®_x001B_z(@X._x0012_i?#@§êv: @,B_x001B_êâ$@õt_x0012_! &amp;@ÞÏ8%iJ&amp;@ØÍð7èï%@_x0001_ Q`®!@¨=zÛ_x001E_@4ß_x000B_#_x001E_*@|?xÄ_x001E_°&amp;@:/ÁË´%@ÆÈ\Õ&amp;5$@	_x000F_ìS_x0010__x001C_@_x0012_º_x0005_kÅ¥!@ñ­«á_x001A__x0002_!@rQ_x0017_W_x001F_@É?8ÃÈ_x001F_@&lt;_x0002_u5ÉÓ#@_x000B_%Óº*@	ìrµ[_x001A_@£F&amp; Q @l_x001C_jPv%@);"_x0007_¡&amp;@Z'@_x0008_Ø @_x0001__x0003_Çiû_x0008_Ï_x000C_(@ÞMLU	X#@¦»¡¼$*@hOZ_x0019__x0014_$@±Î	p*@X´%Ì_x0006_*@ÃâKØaÒ%@B/_x0002_o%@ÉÛ°®,È!@ödz¤&amp;@DLíûðb$@P°Që@"@¤_x000B_oE#@í§7´rR'@_x0013_uýâñ¥_x001F_@_x001A__x0003_È_x0016_Y)@kÇ=mþ_x0019_@Èf_x000D__x0008_=q$@_x001E_ÈÝkdÈ%@Ç_x0017_Ä¢%@Ñah¥M'@À_x000E_­/$@) OT#@_x001F_F7þ_x000B__x0014_!@	*_x000F_üL%@&gt;.­ú`ì)@4_x0008_?_x001E_[ë"@jwSâsð @n~ÏJ#@®ìÿz_x001F_@BOõ,C(@2ª{ê_x0001__x0003__x0014_Î#@Lþ¤L_x0015_$@"àu¤¥&amp;@Nµ¥üF'@§_x0002_ð_x001C_@&lt;H¾&gt;"@,´_x001C_èÌ7%@"tw¡_x0008_(!@KYÝIn'&amp;@_x001F_lµR_x001A_&amp;@2Á"Ûh&amp;@úÅrl,+@&gt;ÝlÏ0³%@_x000D_r9®ô_x001F_#@_x0002_.KÐ!@^:î_x001C_'@ÐÈôç$-$@sSïIÎè&amp;@V-8_x000B_uË_x001C_@¥þ'_x001C__x0001_Ì'@6Ö9S;|#@Êk;Ù/ÿ#@ôT@ã(@?Q_x0010_	Ã#@4_x0018_i¬5&amp;@%2Ø&gt;_x001A_ @Âª_x0006__x0008_!w+@n_x0017_Eù &amp;@´ZúD¹è+@­6J;$@äEY)@Í¡R¸&gt;)@_x0003__x0006_í_x000D_¾_x000D_½_x0007_)@K?7_x0005_:%@vm¯¹Ír%@t"uAê_x0001_%@°y_x0018_MeZ_x001E_@Â&gt;éEJ$@2¥5¥_x0015_ö!@_x0004_ÊÞ{/3&amp;@§ ~·%@¸ÆY÷L$@¨¢PH+"@¸i3h(@*@Ä~IA#@§_x0005_ì_x000E_Ô'@l$è_x0002_if_x001F_@ru2çV%@V(î#1$@$ðàµÿ2$@Ü'§ø_x001B_@0ÂÇv- @Ù¦[_x0006_+%@â_x0018_[_x000F_'@Îª2=l#@&lt;¯cTis#@cnÐÑ"@`._x000F_*@w@ê~å#@I .¥Vî(@bY3Sä @À_x0006_G5_x0006_ã&amp;@_x0012_n_x0014_­_x001D_&amp;@_x001C_·¡_x0016__x0001__x0002_¦N!@R8×ÙÁ%@ç¡*5Ý(@HßF\ @°ÿh¥Ä_x001F__x001E_@Iþ¢(@=úñÐ&amp;@i=\Ú_x001C_@Ø;Mõè@$@_x001C_¦Ä_x0019_ßU'@&lt;ÚzyÖ_x0016__x001C_@gEôSÚÙ&amp;@*/Uìê-&amp;@_x0010_¥NH @ä_x0004_&gt;_x001E_µß @¬ _x0019_['@ËRz ßÏ%@_x001C_xøçÄ,@´¸_°_x0019__x0002_*@nEGy)²"@øÎNh)@4Øá_x0005_Ò'@"DVÖï"+@_x0015__x0015_ú3)@ºÍë1'@«]« @¹!H"@ï ë*;D$@¬ím÷%@àzéE"@e2ÌÝ*@ä_x000E_Æ_x0018_L«%@_x0001__x0002_^wëÉÔ"@°¸u`i"@¬8_x001D_°¹_x001E_@zÃ«f¶	&amp;@Ð©/+p{&amp;@M.#õXþ#@^zí#_x000C_æ%@ïm0íÀ#@@ÔñEÉo,@Ú%4Ï'@íD_x0003_ÆSU%@v&lt;I`'@öç6iP«'@_x001A_9LyÕ¼*@Ðf #¹`_x001F_@¾_x0012_+¡)@¼_x000D_´!_x0006_'@¢É_x0013_µ_x0015_"@±Ï_x001C_z."@Z_x0015_.à|'@/,bÜº%@í×£¹A)@½äÕµ@®&amp;@­*_x0007__x0012_&gt;¶(@p_x0018_¨Ýôå_x001D_@1N_x0013_?i!@+/mM"?,@î&lt;ÄVÉ%@ùRE´1+@ÿ¢×8¶ê(@X)ZãC'@v!­h_x0005__x0006_R!@ö'_x0012_á_x001B_)@£ï2Re¤#@©%_x0004_,&lt;K!@ôØ+&gt;6ó%@[q¹8Í!@©8c&amp;@I_x001B_(ª(@ÔPÜ_x0004_Öä!@2£Mùø_x0003_*@ÿ$_x0017_ßíì"@_x0018__x001E_FñÌk%@·1ìÓ¨&amp;@_x0011_ÕS_x001E_/¨"@Ï·x(@t(í_x0010_)@Ì&gt;û¸¦'@W}þ"¹4_x001A_@Nñ_x0014_¢ö&amp;@þäcD2#@_x0002_*	¿&amp;@^ì_x000E_×_x001C__x0006_"@_x001A_ &gt;Êßu(@¡¹I½&amp;@Ñ5@_x0016_Z(@è8¥L$F(@JÂ¬_x0001_?'@Þº¯½Õ³+@;_x001D_"ñp&gt;"@M&lt;ÞñyÃ'@¡c·_x0011__x0004_"@æ¨òl8_x001C_@_x0008__x000B_¬íO¸&amp;@_x0012_SI_x0005_ÄÂ+@ÔýmxÞ­(@òf÷¹ÊU$@nDSj_x0004_R$@@Élsu¼$@]Ê¾SÐî#@ÂÔJû¾¨ @(×øÇ¬%@ ì=»Ý²$@4_x0008_º%u&amp;@W´_x0003_j&amp;@O9 êxÆ'@¬¬dôò%@_x001C_ÒÂ3¨(@Æ½A(^¸%@øÃïÉáz"@øoRDÍ&amp;@¾Wæ¶#@$2Í_x000C__&amp;@_x000E_þÏ_x0013__x0006__x0001__x001B_@¦ _&gt;&lt;Ò#@¨£g©Ë;&amp;@_x000B_©AP1'@ô+ëa#@Þl_x0007__x0006__x001C_	+@×_x0007_¸_x0002_¥f_x001D_@Ãoþ_x001C_¨C*@V@ÆbÙõ$@FËK¬â'@f5?È6(@ Åh©_x0001__x0002_Î¢"@­iZ¨{a(@5çì^A_x0003_$@BÚt²Å*@¬b_x0006_Q×8&amp;@XÊÀ_x0018_V¼(@¬_x001E_ÄÚ·¾(@@âmÓÁ(@_x0013_*×"÷#@6§_x0019_ö·å(@Æ;ùþÕt'@ï_x0013_ñ&gt;Çs_x001C_@d¢ë_x001B_î'@6Ð¢Jþ!@ÔáÙ_x001F_âO(@ÀÜ¨Ó¿!@§Ë=ÜË_x000F__x001F_@ñQÉ¬²&amp;@û¿_x001D_Öñ_x001A_@ºyø¼`"@&lt;Ì·$@&amp;_x000D__x001F_%@3ãHàOó @Èu_x000E_ã%@eÆ³ÒC&amp;@_x000D_/Ã/"@5R;æÍl$@º ï]-_x0012_%@¦Æ5ÉÃ$@.r¾%@Ë_x0015_Ì!@"« ­¿%@_x0002__x0003__x0014_*_x0015_º_x001F_@_x001B_Ä²Gâ_x001E_@Äª&amp;¦6× @ÔbÅ°§'@:É._x001A_M¡(@¥ñ¤b'²)@*¤`Ü_x000D_#@.zÈ@Å&amp;@Ã3Û{æ @¦-¥;!@ßº_x001D_Â_x0014_%@:ê!_x0011_Ä_x000C_)@4åRÔ#_x0015_+@=C¯_x001E_Ü,@ÂI^~Æ_x001F_(@èÝ4þ#@Ø4£"6~&amp;@¥¹:_x0016_J,@Õ*\ïv#@A$Î ÈÖ!@3¾Çt9]_x001D_@¬¯Ã8#@_x000D_!_x0005__x0014_6v'@ÆÂ(Ý+%@_x0005__x001B_t_x000E__x0004_)@ u­3%@"O0£4°)@j&gt;¸5L)@!Ù_x0001_?Ð9*@3_x000D_&amp;Nó"@_x0016_Qs¾ËÑ!@R@x_x0001__x0003_e'@3G_x0018_/(@êgOQÂ"@_x001E_ÉÏ_x0002_s"@;¢Ö#@¸yÑÇr @í_x0003_9R°G&amp;@°½ÐVÖ,@$¯5h$@N_x000B_¨Ì5'@$%u&amp;_x000B_%@_x0019__x0015_À½O_x0013_&amp;@TÁf"@t¶ Æ¹!@nKOÐ¶_x001F_@­_x0010_Ë&amp;@'_x000D_Æß'@_x001F__x0019_B£Å§(@_x0003_bæÀPÌ(@oz¾Ø¢ @&amp;_x0011_@2_[)@tYÁW3,@6^Y¨_x000B__x0017_$@_x000D_|j`½#@ÿ_x0015_êÿQç'@fæ©ù$@ ¾n×e%@D_x0016_ºvWÛ%@úäs_x0018_µ!@6/i«Z%@Ùý#2	v&amp;@Hú_x0001_y%@_x0001__x0002_ês_x001D_õ_x001B_@WÒ_x0014_©x)@çH!pú*@,´Îøë¯_x001D_@ÚÖÉ°o&amp;@ü§_x0011_ýþ)@¦Øÿõpú%@ÁÅmµ#&amp;@ÏÅâQ$&amp;@ÌX6¤)@w@Z_x0007_$@_x001E_°P8Ñ+@ü_x0012_âz&amp;@ÆçÍ7¶$@×_x0012_{P£d!@Äà_x0001__x0014__x001F_!@ÚÁóò_x0016_Â)@DÂ¤.=\$@o-&gt;³W'@_x001C__x0019_kh4_x0001_&amp;@H+ªXá+@_x0004_Ï,_x0011_%_x0010_&amp;@&amp;É=XÈ&amp;@£¡öýE	'@|+«_x0001_U)@:XYm æ#@Þ~_x0005_»&gt;m"@È%©eÈ$@ÿ_x0002_µ&amp;@¶­£§_x0004_h&amp;@\EÑ_x001A_¼Ò_x001F_@:!&lt;_x0001__x0002_è¦&amp;@w_x001D_÷_x0010_PI*@¨ù4u¼,@u¿¥6*@DÉ¤Dvj(@4_x001C_ø%@Û{_x000C_Æë¡#@Ë_x001C_h_x0002__x000D_÷(@Pãr°%@ó¡C_x000C_ã£'@"$£Ý_x000E_!@Â~)?_x001D_#@±_Uj_x0010_ò%@_x000C_ùñCª_x001C_@j_x0001_çN÷Û'@ìdoÙ_x0018_$@¯§q"Ýå&amp;@Iëä @ñ_x0001_­Â5Ý#@~V¡dß%@ÐÓ6)î	_x001D_@ªGrM,@_x0006_é`_x0014_o(@,§._x001F_!¤_x001C_@|Þ:¼@¹"@2n=_x001B__x0006_a%@ä_x0007_LµäF$@ê_x0014_Hïp'@´ÙÄ¥(@2ðgè0&amp;@_x0005_,`°f\"@*&lt;s_x001B_%@</t>
  </si>
  <si>
    <t>721130d42579f01fae30d5ee34daa6db_x0001__x0004__x0010__x0012_W½_x0017__x001E_'@NÈ_x0013_&amp;Pr$@_x001E_#´#Ï_x0002_&amp;@$ª=Õ&gt;$@Ãíø­s @¯OßCó¨+@fêj_x0002_öU&amp;@6_x0017_d.#@_x0010_µ¿Éh,@¢ÞS»j'@ä4Òõ_x0003_"@JÔÜIçq_x001E_@Ãi®1Ýª!@e+óÿ'@_x0002_:\ v'@Ñ$*gÂ_x0007_-@½ËF¬*@%+náÉ_x0007_%@86¹í5Ù&amp;@çûr_x0011_)N(@_x0012_ÊWL~%@Z,_x0016_yí*@HL4Fy'@vçRg¥Æ#@_x000F_&lt;¨_x001F_u%@d_x0007_YÞ_x0014_'@ûª7_x001E_F%@55%_x0010__x000C_,@ë#õ(@Tw_ôW¤"@Âð3_x0019__x0010_$@vòO¸_x0002__x0003_.ô&amp;@è»_x0014_ü|_x000C_'@Ö ãñyJ @F¿¨¢D!@Lc_x000E_ÜP"@R_x0008_Çú·&amp;@_x0007_ß_x000F_(°$@êWL_x0008_Åà%@pw¯Vj&amp;@üHIO0Ì%@|_x0001_:u_x0013_Y)@¬]÷djÞ"@ú««áÏ_x001E_@U¤_x0015_ôÄ(@_x0008_\_x0011_"@_x0016_ùÀcÎ"@(HÀt_x0008_Ð_x001D_@o5oq$)@ð7#JQH%@B*É_x000F_[$@pi!~;*)@_x0014_ûxüf! @]ªÀÝæ*&amp;@RÆ	6'@jlõT¤ $@àû¯yp+@3ª_x0010_Y'_x0012_ @lÆä¬})@i_x000C_p_x0011_+æ_x001E_@jy_x000C__x0010_^_x0015_*@ÜÁºQM&amp;@¥_x0004_ïs=`)@_x0003__x0004_Ò±_x0008__x0005_'@_x001E_Ñ³½_x001C_+@ÉÙ¨+Ùl&amp;@|*ö:)h*@Ä_x000F_[ÊQ_x0017_(@_x0014_Q_x000F_·bO*@_x000E_Ûè_x0011_Òl)@*Æ,Ù)@c_x0016__!@UâqÄu\!@ð&gt;ýDöF&amp;@&gt;_x0002_ÀY[)@ 	ØF%@$gï¡ãï!@y?lÙ_x0005_þ$@{_x001E_ý"@cTC§_x0011_ÿ&amp;@ªXí£_x0016_û&amp;@ÝÄ=C3S*@õ _x001D_xô_x0015_'@_x0008_íPRÔ*@H©?Å_x001F_» @IíPW_x0001_¸&amp;@°JUt!@r=5l_x0015_)@¤Hüñ¶ @Ç_x000E_?ad%@_x000D_GSèæI-@õKÜf_x000B_!@&amp;Êñ_x0014_B_x000C_&amp;@»øÀxp#@½9_x0018_º_x0002__x0005__x0002_C)@ÖH_x0018_´\è%@´_x0001_ _x000E_¶Ð)@N/ÐÑ¨ì!@ÆUj|í&amp;@`_x0014_ä/4 @ÔÌË°_x001D_})@§x7_x001F_'@Gq_x0010__x0011__"@&lt;_x000C_qWkñ$@À¿Ò¨_+@u_x0010_?_x0007_c_x001B_@_x0004_ýTÈH(@zi ö	_x0001_)@ \Òj_x0011_-&amp;@l÷`_x0003_Q_x000D_%@ó_x0007_L¨}¸'@"s_x001A_`c)@PâSb%@DU¾Ù0ñ)@Øa%º#@Â3ô#@ôØÂ¢_x0016_&amp;@_x001E_y©wV$@UÄªÄ!@N5g&amp; #$@2³ýåÖ}+@´_x001F_»@¬#@¨¯J_x0004_Ä&amp;@ÀA÷_x000D_:6%@_x001A_¦ªÑD·'@'1:ëñ*@_x0004__x0005_~$_x0014_¿ãº#@Ù_x0004_Ñ_x0013_*#@_x0018_Ø¥«ÏÖ$@A_x0007_×"Ö @_x0011_è¶V"@þ	Á½,;"@ç_x0002_l"*2(@Ê×7Ý'(@²:þ_x0002_¹z#@&amp;_x0014_7g)%@_x0001_vo³Â6+@4%°_x0013__x001C_%#@¬®Ã÷X!@é_x0005_#møZ,@TGw7ÿÚ$@&lt;¦æ~'á&amp;@Pï¸Hüc$@X/¬¥)@Y_x0005_Õ-K+@Q-_ÐáÊ)@ñ_x001A_¼EL"@Ì8_x0005_5öL_x001E_@Ü76¬U_x0004_#@¼°Äj¿'@5gñã¬ù_x001F_@Àµpùw®+@ðÇ_x0018_ÓØ_x001D_@Y[øm®ª&amp;@ÊÙZ_x0003_á$@+õì2ù$@gÛ`5¸(@CpG%_x0007__x0008_´£$@¬F_x0014_E_x0017_"@÷î]Ô_x0004__x001E_@QÜ¾W_x001F_ã#@Ð"S/ñ#@A÷ïug_x001C_@0ùQAÚ!@9êfqø-@×ÕuÞ.¤%@Áé_x001D_fÛÝ$@ôFj_x0006_v$@.µë[T&amp;@rãÙ`:+'@'ü_x0010_±#-@_x0014_0§*_x001E_@_x001C_?¬4Ë&amp;@Z_Ì_x0005_i"@½Î^Rv_x001C_"@VIp¾ð"@l¾E?]'$@ÊDôOeé#@_x0006_rd(]*@á9©_x0001__x001E_,@Ûâ_x0012_-F_x001F_@Vú_x000C_{ó_x0002_'@jmÿWq"@®_x0012_©ìA'@y¤Ó_x0014__x001B_(@ÎUm_x0017__x0011_%@"foÂ_x0003_Ò*@ðë8ÒÑW*@þG¶Ê/ý&amp;@_x0002__x0003_ö;&amp;êðe&amp;@7ãU¼v(@ÌJðíe*@uÖ`ÞO&amp;@%¡_x0002_æ¯-,@@ï9aZì%@hò_x0002_J$@Õ3ø3"'@g¯CÎ @0ìÕ$@`ù£_x000F_;$@LærIÐ$@q¡}§c"@²ÂO:H(-@ndiÊnµ*@_[2.9#@_x0001__x0015_©\n'@	ÿ¾SÂ!@ä_x001B_/;	H)@ê|»lÙ%@&amp;ýoí*@ÌtÜÌ"@wsàúø%@K/=l¹¿)@b´¨:_x000B_Ý"@8_x000F_êÑ='@ÇbqÌ$@"Ð`;%Å%@J«/ ï8'@Dåø~æf+@^fôët_x0005_%@"7´~_x0001__x0003_Ï_x001A_&amp;@TÁAÏ?_x001F_$@Îû#¶_x0005_ @ªÚwÄ½Ö)@¼ääÌñ'@øu_x0004_',5#@@Ô_x000B_Ùû)@¤Ø&lt;±¹_x000B_+@Ú=k_x0008_o"@²#_x000B_õK'@Ñ¥YÿÂ"@ckP8H¢&amp;@¢³û/î6"@rM1ã_x0012_%@_x000D_·_x0005_§'@4_x0019_s)G'@¨BÒ5Óô$@ãæ	AÖ_x001B_@)¸ikè3#@µ_x0006_]p½!@ÃU(ÑÑ$@öSç=p¤&amp;@Ó´Å_x000F__x0001_M_x001F_@5sDÃ_x0015_&amp;@«B_x0007_K»!@Ùô5_x0019__x001A_*@?"_x0003_*G¿&amp;@Ô©_x0002_wÏ«!@¨%¸(@ÓBCÐß_x0019_'@è9&gt;_x001B_ú`%@Lã_x0018_$K_x0019_(@_x0001__x0003_#sõþ_x0006_ü!@Üh¨Z_x001A_@á`ûÄ_x001E_&amp;@þÀÙ_x0014_â_x001C_@¯x´_x001D_Ìù)@ÓOzµ$@ZÒ2Va(@ë_x0015_ôWÖ,@_x0016_³TÜ_x001D_$@»ªþ)_x000E_&amp;@koL"@ÂÖ_x000B_ðf @	i¥Í_x001A_#@í×R'@îÎBÕýä(@Mÿ­4_x0004_&amp;@ ²_x0018_WÄ&amp;@y_x0002__x0019__x001B_Ç²(@%|t²F_x001E_@!$Ç» @rÊLò_x0016_&amp;@Ã.Z(@±|?_x000B_k$@)_x0005_WËó_x001C_@&amp;i[1_x001C_@_x001C_@ëþ%@#_x001E__x001F_Ó_x001A_J_x001E_@ôg¶1| @_x0016_|vÐ9_x0019_%@ùÐ6_x000F_¬_x001A_%@kÑ¬Õè#@6&gt;_x0006__x0008__x001D_µ'@_x0018_#ù«_x000B_%@a_x000F_ÿµ'%%@ôýÒÔ])@ü£tÆí$@rÆvÐ%@VBu´ræ @G6ÖáïÝ"@l_x001A_Ä¥¨ª(@Ì[È¤ÿ_x0007_%@{$+Þ_x0015_Þ(@²zCÏZÝ @ÂÃ_x0017_=ÀT'@_x0002_òôÚ³I+@¤¨§£pT"@_x001A_Y-B_x0001_ß$@*"_x0003_ÍñV&amp;@ÝI	b×p!@î_x0018_©ñ_x0007_)@	ÔÓq¨"@Ln/X_x000D_$@MQª¹D/%@xÕ­ Ãà#@*¼WÆ#@µÚ_x0002_XÏk%@cÀÀí&gt;»%@ÜÐ­_&amp;@ø`a_x0005_Ô½!@q""	æ+@$O_x0001__x0004_÷_x001B_@BR_x001B_vÌ£"@:_x0004_¥Û'@_x0001__x0005_þpwj_x0005_ @¤r)_x0002_ü$@&amp;¢_x0014__x0017_Ä$@_x000C_Xåþ__$@i?biü+@7_x0015_/w_x0014_r(@H]V¡l3&amp;@_x0010_µÇl"@Rì+_x0013_&amp;_x001B_$@øwâÊ_x0004_%@¦±áÏÈ&lt;!@´_x000E_Üïè*@ª_x000F_4QcX*@_x0011_.ø;t+@ã_x000F_ò_x0013_	#@°?8¼_x000B__x001D_@nÔç*#@«èX0_x001C_@Þñ9Të_x0018_&amp;@^#ñK]%@º_x0018__x001F_¯6V%@¿_x0004_Õ%@Þb`_x0019_Ü_x0015_(@ø°yvÙè'@÷ÆãÓB)@_x0003_ã% @ã£Í¾MÙ%@_UI	#@l»ð×úÕ_x001F_@_x0015_Ú×¾H_x001F_@_x0001_$?ÂÜÞ"@bsM_x0001__x0002_òR(@jí/Õ¾R#@_x001C_@5Gd	"@_x0018_M´b/ò%@Nsö'´_x000E_(@¥á_x0012_;`¡&amp;@_x000E_AÄ!3_x0019_"@9ì.e_x001C_*_x001D_@áé1Ï_x0002_&amp;&amp;@þkE÷ð"@®â_x0006_u(@_x001B_8_x0012_þ#@¹¾_x0011_¥$@(ù_x0007_Ú^#@ë?=Ç$$@Ç_x0017_ïô"&amp;@ðìÀ:_x0012_h$@ÿ5%8S¿%@¯«sW^"@*Í\]Ðã$@Å©hÀ,@_x0008_Àëg_x0016_ @_x001F_Ë_x001D_÷ú'@TÆ;jOB,@÷½_x0007_3%@_x0017_À_x000C_1(@*ù¼:'@8Ó!Ê_x0006_{%@~{_x0004_E¡!@èõkZ_x0006_)@_x0001_Z0óÓ%@1)¸¾Qã_x001E_@_x0001__x0002_Ì_x0014_Çv	u_x001E_@Îþ_x001E_¾·"@Óõ_x001D_z9Ì#@íuASL*@rñ,_x0015_"@N_x0007_Ä¬nJ%@^qÁl²#@ÔÊª_x001B_Ie%@z§ýÒ¤_x001E_@¢Î%éÑ³!@æ_x001E_qQ_x0005__x0008_$@ìï÷ü)@è÷JQ(@__x0002_ðØ%)@nzÆ_x0014_e«"@_x000D__Z6#@j[;ýþ(@¾QEº_x0015_ @_x0010_ö_x0018_m`w(@ÂÎ³LaU,@¼¢*Ïºg'@\¾÷Å]ß,@v Õn!@õ#-_x0003_â+@W8·_x001A__x001F_Ç @"Ñ×µÝ'@Ìú¡Ô/'@F_x001A_(ÈÀ(@&lt;b[ã¢l(@&amp;ðdZI:$@àßèí%@?­1_x0001__x0003_r,@ç» Ð_x000F_!@}'/Ý_x0008_*'@Þõ&lt;£dX)@à`s5_x000D_Ì_x001A_@Å_x001C_øÄ_x001F_@E.ëm©%@ûãÁv£l @dO_x0018_tj%@J£_x0015_q_x001A_4'@_x0018_ì+µ7ß*@Ø_x0011_DÃ_x001E_H)@mÚàyþÿ_x001E_@£_x0002_ãJY"@´	^(!)@À_x0014_nìQë'@ô¯êòÍ°#@ÿd}LjZ#@:³Çy~å%@@oíù¼,@tZvª @FqÞ_x0014_k'"@_x000C_26Þ$@z3_x0011_n!@_x0017_Oãâ½Þ_x0018_@óB8ã§(@_x0004_óÆ½ZÕ!@Bú*.à©$@_x000F_l¿û³)@3IÄ4ª_x001C_@k,uæô&amp;@{1A @_x0001__x0004_jjûÉ"@(wVü#@dËzÉtR$@_x0014_)^½rl#@ëOùI'@8_x0007_:_x001D__x000F_-'@_x001A_ò«3`!@©R`­Ô$@#ø©ãÝ&amp;@ã@ÌÞ½z(@ôR¢F¸!@_x001C_Åê_x0016_ª_x000B_(@6h)'&amp;@¨2Ø5ÂD @Úås½$@§b_x000C_ú¡#@¶=¾_x0006_{¨)@)ÓÎ]uã$@v+ã'Ó¥"@da		*@ÝCzMØ @ä±_x001D_Y_x001F_@4ã[¾w"@_x0003__x0013_Ö_x0005_Ø¬ @½A/_x0002_*@å»to³ @øC!Ôç¥*@´Ô Yó%@ ¹R_x000B_Î}_x001C_@¬¿±rÅy%@#B_x0018_ßO&amp;@$û._x0002__x0003_æ$@¬B?â_x0004_K+@^bÒ(@/_x001E_ß¿#@_x0007_aÅqeU!@:_x0001_Vv8I @ö'¡*$@@ê+2Á$@öwb_x0007_&lt;_x000B_#@þ_x0015_°_x0012_Ç&lt;'@_x0019_ØV¬_x000C_Ð%@¶Iü_x001E_@_x0004_×CoïÆ(@ÉðÔ¸_x0013_#@vÓ£_x0010_Î$@¦aSÑ(@5aå_x001E__x0017__x0004_#@ÌÚ_x001A_2ã)@úùÄ¯2Z'@6ê0ó"@²î_'kÓ(@~m«L[@%@ª¸¡_x0001_ðµ*@¨#;\(d'@L_x001A_©h&amp;@_x001B_«T¥'@_x0012_æ_x0019_rõ#@ôùé¹d_x001D_(@ã5ñÒw_x000C__x001F_@_x0010_ñÀpã%@¼à|9_x0005__x0010_%@0õzÀô:%@_x0005__x0006_TâòhrH$@ p®tyÎ"@BN·TæÄ$@_x0019__x0001_åiÙ«#@_x000B_÷êG£(@4ýt(@EÒ_x001C_*(@Ãd_x0016_×m_x001F_+@_x0012_â§gæs#@øøhxì"@_x0014__x001D_sBÐ#@y¡·_í_x0004_$@*_x001A_ Ã%)$@¸p¿Þô4!@¤_x0007_9c6&amp;@ÀÒ Å,-@V ÇD¯*@7Ð lk_x000F__x001E_@~?|[¦¡(@_x001C__x0006_Pqu*&amp;@ðl²Ê¬Ò&amp;@g0¼AÉ *@þN_x0002_Òß:&amp;@_x0011_f=ò_x000C_'@	¤Âj}'@1_x0003_¨_x001F_`$'@Ú`=ô_x0004_¹$@_x001A_=9h_x0018_Õ&amp;@üNã	_x000F_"@c¶£_x001C_á_x001A_@Äða}_x0019_^ @Ó¥¿_x0008__x0002__x0003_&gt;í,@&gt;á-»·`#@_x0008_ÐáÔ_x001F_%@´X²_x0011_5_x001F_@õ¶D-_x0001_(@§6g_x0004_§%@/_x000D_ü{Úó(@ÔJÃ_x0013_§¤!@_x000B_SÕÿü&amp;@n 9_x000D_ë!@x;Õo×q%@¤¢3W­4)@ÍMÇH!-@Ïx_x0005_&lt;m[_x001D_@6Kñ:»'@s_x0011_¯}¢c"@àGËt5%@q_x0012_Ö~î&amp;@MÊ_x0014_:N)@¹"ãXE!@÷Í½_x000F_¶i)@\þ¤ï_x001D_G%@E	K&lt;Vá_x001F_@	6ïKÃ#@$ !I_x000E_#@³¤ß@"@Q_x000E_¥+ó_x001E_@¹_x0001_òN:)_x001D_@ké$Ro%@9º_x0005__x0005_	?)@,éÊÚ$@¶Ú«è¸i"@_x0001__x0002_¬#¼_x0012_ÞÄ)@RøÄ£_x0010_'@h8=fò'@Äbò´ 3"@àiíõÂ%@øP=_x0004_°=#@þÛ ¯D_x001F_#@v%CÀx¸+@R¹Uj(@«2F{ß%@Ýî_x0013_Ë_x0004_È_x001F_@ÕHÿ_x000D_Ë*@uæ¼RML(@ÌÚ}_x001B_ @BØR_x0004_%@è8_x0014_|ò"@É_x000C_w%@Äw0D_x001F_@l_x0005_éU_x0014_)@¨&amp;f£n@"@_x0005_&amp;jNý$@â^ñ«þ$@_x001C_·Aûo_x001F_&amp;@_x0015_2,"@|_x001A_ÄÖm_x001C_@Þ 	}Ó«'@4_x0003_qÑ"@¬2]¯½n'@±¤º­Ó)@êxÙ_x001C_ó¶%@C¸Ç_x0016_s!@¾¸î _x0001__x0003__x000D_'@WØ¥Ì#@ô_x000C__x0016_P%@ú³v0$@E;5gÓÎ(@uì!1ä#@_x0018_b_x0017_9J'@x??Õ#@qçqí¹;*@RÒd½IS @uID_x0010_°,@]ä|è§6$@_x0005__x0002__x0012_ÈT¾_x001E_@JïíÑ8&amp;@_x0017_Úßt²È(@É_x0010_´ $@~µãÄ&gt;´%@Ê¨¾aj#@ö¿1ÑPu$@_x000C__x0014_7_x0012_)H_x001D_@j_x0003_ñÉc_x0007_&amp;@O ÚùÇÁ'@?¯©û.&amp;@¢).Ñ¯_x001B_)@E_x001E_Yd_x0016_%@÷ðåî @NpØöõH&amp;@%Gfä	K&amp;@Ow}'Ú!@_x001F_K¶7S× @F¸7à7_x001E_@¾1¶ã¿ä&amp;@_x0002__x0003__x000F__x000B_[×ß_x000E_ @YpÙ_x001C_Ë_x000F_#@ËN_x0011_n+!@&gt;_x001E_¡g!@,Ob_x000C_)@¥é_x0001_tK!@u¬]Å*S&amp;@Ð7å,_x001A_+@rÿ")­#@¿ÜW#t)@J&gt;MßL_x001E_@wz /^ì(@_x0004_¿_x0011_"të#@o:£Ýû1'@³Ö¤ÉßB$@sv_x0002_Å_x0019__x001F_@&amp;zwl_x000F_t$@lïpO_x0011_-@îáÚû(@Âõ2ÕøÒ*@ígþÉ_x000E_G#@_x000C_$qø_x0003_ @Èu_x000B_²ço&amp;@:_x0010__x0019_º'@íxcx¶~!@Úñ_x000B_æ"@F[_x0007_¿vW#@ÑÜ"á&amp;@Ø_x0007_©*T#@$".?5l+@é#Òú))@-$¶*_x0001_	&amp;i-@hù÷_x000F_@!@_x0007_ÁlXÇÔ!@Ò6_x0004_`§ @_x0011__x000F__x0016_ì2ð(@v_x000C_âYyH(@_Ê_x001A_mt&amp;@«`e!PÁ!@®Äm×1\"@êSÖÿN)@J&lt;Ú×è#@¡³_x0006_Ü¹@&amp;@_x0014__x001D_;ËÔ_x0003_(@ù_x0018_^T8'@ ÀZSc&amp;@æ_x000B_¯Sq&amp;@ ­Y_x001C_&amp;(@Î&amp;ßy-Ë$@_x0002_&amp;a°ö%@_x0011_ö=ÌµD(@¼ü;_x0002_'@ºn=¾Ä(@ý»¢ãä_x0018_,@æåìÊ?&amp;@Óx_x000D_&amp;@I_x000E__x001F__x000E_÷ç_x001E_@³,ÝKó_x001D_@½zU¡ @_x0003__x0019_Ô._x001F_@ÁªXfí#@üì[m»_x0018_@â_x0005__x0006_},_x0008_&amp;@_x0002__x0003_Èï_x001C_tPn_x001A_@!±_x001D_X'@.;Ä%@Qh(p=(@&amp;_x0019_Ëª7É&amp;@¬hßÞ~S)@J2¿¹_x000B_+@_x000F_£z[`Æ&amp;@@*»_x000C_Í!@_x001A_.Fl$@!8Zê&amp;@¶47ÿ_x0003_$@Dõ/6Ü$@s¢2Í&amp;@_x0014_ÿ%@îB_a&lt;®)@Ô"Õ¢§_x000B_%@ÞG_x0004_]I×&amp;@yÞ_x0015_ô_x001B_%@rL¤·_x0001_%@Üº®)¯n*@_x0015_8Aï	B$@Ý­­Ø-@"FP¤+''@&lt;ß×n@_x0005_'@Z´_x0011_d]&amp;@T_x001A__x001C__x000E_ @Ñ_x000D_Â]· @à_x0007_ÂÎ$@ÇÕA*g,@ÊÍÖuÉ_x001C_@ÝâLn_x0001__x0003_ö$@]Qá(@X¾È4Á= @\÷\®V(@_x0016_|o/Ù_x001C_@\_x0004_­C÷ @0_x0002_$úº_x001B_&amp;@èX_x000B_½'@_x001B__x001C_öO_x0004__x001F_@D0"É_x001D_ú#@`_x0005_»~&amp;@_x001D__x0012_»_x0017_'@fäË_e&amp;@®_x001B__$f8_x001F_@ßWü_x0002_¹%@²ø+.çm_x001D_@Fö*ÁÍ'@_x0002_&gt;b×&gt;'@ZY¼+@*A®ç)@_x0006_è÷d2Þ%@r¯Äé®'@}&amp;"@ß!_x0019_|_x0019_²%@~éþfë @Äæ_x0012__x001A__x0018_-&amp;@ÅEµ_x0019_áC&amp;@l_x000D_Î¿Û·)@ü_x0013_nÙuë)@_x0013__x001A_®ÔØ'@._x000F_ø}$@ÔéKiN$@_x0002__x0005_äg_x0015__x000E_Î+@v­¶_x000D_1È%@NÐ_x0004_¼ð!@\üÛGR*@2-WnjD_x0019_@&lt;f_x000F_%) @_x0014_ì²*¦!@Tél_x0011__x001A_&lt;"@`Lµ r'@eÙ_x000F_&gt;'@'_x0002_N¤×#@`_x000C_á$_x0003_$@°_x0011_uw_x0011_&amp;@ö?fiÍ_x001E_@ v[i	 $@É¥_x0011_u%@hªªÿ#@_x0019_wº³ß)@ãëncæ#@_x0012_.é®Ff_x001F_@@_x0002_X8ý$(@_x0012_é¡Ji\*@_x000F_2Êx³"@*é´£Ln"@°g²}ò÷'@LÓó.y'@³}!_x0017_$@Ñ~VNC%@pÐ_x000B_W¯_x0001_!@pXâÆã.*@¹IQ÷»è!@_x0019_ýC×_x0002__x0004_ö%@î¿ç8A­_x001F_@6_x0002_a®æ±"@Oþr÷®(@=oû.F$@ú¼'Àù%@FuïÇ!@úæ_x0008_j_x0019_$@XzÝ)@Ñ_x0001_±ïW8"@íÝ '@h._x0010__x001D_zx$@_x0012_NÝÆ%@D"övöÃ_x001D_@#ïkÔ_x0001_(@_x0002_Yº¤õ_x0010_)@Û¿_x0017_È_x0013_$@¼¹àêÄÊ%@R` xè(%@o©H_x0006_T!@ô¡ólÊ!@Þoßß_x0003_¯$@^_x0006_Tß9%@_x0008_öÜ¶J'@_x0006_,RÖ'@_x0008_õ6¬%@öt0øVÁ%@t$_x0010_Î{)@¾Ý_x001F_Ã.1#@ð7N½_x001A_é&amp;@z³_x000C_¤(ý"@Ò =þÂ_x0010_$@_x0003__x0004_-0ÐÉ,(@:&lt;:_x000C_¾h(@._x0001_u_x0007_R%@_x0001__x0018_ÔH"@1:1z©V @~_úÛ~#@ GêÜÆ&amp;@àª RÊ'@&amp;¹@ßÖ'@ìýC¥èº(@¶rJ=Å'@&amp;_x000C_¶Óf_x0005_)@H&amp;ki_x0010_!@±kpmb&amp;@_x0013__x0003_à_x0004_y_x001B_@\a¸&lt;Ç¯&amp;@¢òB{È"@_x001E_Þ5_x001D__x0013_L$@èøâ%¡_x0010_(@²uI(À{"@ù&gt;Hý_Y$@_x0002_ëÌP!@l¥_x000F_&amp;@1·Fñ-ó_x001F_@/N£I¢ø$@Ö:Æ-Qt_x001F_@õ8]Wv#@Ö_x000E__x000B__x0005_¨&amp;@Çø _x0007_"@@þÔ&amp;ñ1&amp;@,ÍÐ~Á"@-,r_x0002__x0004_öï)@ÄëõçÀÕ%@±Y¹»e&amp;@_x0003_åDÈ)@A¬_x001A_ðL%@§­~*@áìe¶Çj*@ß9?Q_x001E_@AQY.hÔ @Bf3Ø_x0006_:(@=_x000B_|_x0008_³$@?&lt;Ûa|M&amp;@Ì_x001C_ú"@ í+!@_Þ&gt;ß_x0007_V$@_x0001_Ó8Ë_x0006_W*@KV.í6#@fç_x0016_%0%@3äá *,@ñâ1öè(@ÎvL_x0005__x0013_P"@?Ë&gt;^á!@Ñ¢'',à @öÅ_x001E_ê&amp;@87¨¡²O#@_x0018_KÝþá¯%@2¥¹_x001D_)@l»_x0004_48 @(ß**º$@ÎÃDÙ¾G*@ó¼Ó´d$@ä¦¥Ò_x001D_þ&amp;@_x0001__x0005_Ì_x0002_}äT_x0008_!@I£_x001F_Lvµ#@+ç£_x0019_Ì3$@Ü0Áå;=%@Ö_x0003_¼®µ(@ì_x0005_¬_x0011_ßw&amp;@È5"¹0,@_x0008_ù_x0015_ím&amp;@_ÔL®',@@ACq1á'@8PýÍb$@ù&amp;ÿf%@1_x0017_²{v*+@_x0005_\o*@dyg_x0013_ÖË&amp;@²â_x0014__x001D_W*@Í_x0017_vèÎv&amp;@ãý¾ü](@hY_x0006__x0004_nÉ @2_x0006_ê 6**@(ºÇ´&amp;+@±2_x001D___x001E_Û%@_x001E_ûó­_x0015_*@_x0005_Ã_x001F_ÕGÄ_x001B_@xP_x0017_Ä+@»6Ø¹_x0010__x000D__x001C_@R ys¯,%@Îý0§_x001D_@_x0003_YiÜC©_x001B_@PÆ_x001A_3_x001C_%@&lt;GË»_x001D_@µ)Ú³_x0001__x0002_/_x000F_"@Q{w½'{!@W||O¸ '@_x0018__x0013_ë:Þ_x0019_@¢|(Mû*@.ý_x001F_x_x0018__x0017_!@¯	-îcÏ&amp;@ßèò(:!@jïRX{ª$@éÒÿå8_x001B_@zëYRáL-@¤òÆ¢7c#@Mìª_x0011_)@v_x001A__x0019_dÖ#@Ím~T_x0014__x001B_@Ú_x0005_ÃÚ)@¿ó7ÕÇ$@ZñÄV$@ Áð0Ç¢%@_x0001_r²_x0018_Bp @ÖÅôrA*@VË±d¿x_x0019_@ª0ò´%@ð_x0008_ßöìc)@ö.3ò_x001D_'@P_x0001_i¬{S#@"¹Ah´ø&amp;@6T	¹#@W£1_x0012_é$@ß_x0014_CØ#@_x001F_vª±MD"@Zò,³k'@_x0002__x0004__x0002_õ[ÂÒq+@¾hÁÑÙ^,@~ÀË¼_x0010_*@C©_x0002_­ÌÛ&amp;@îL+¡_x0004_ '@_x0010_GjÕ_x0018_Q_x001C_@c:Å_x0003_Sá%@Vùk:_x0019_#@Èówù&amp;@råCÿ­%@íl¤Æ_x001D_"@«H®_x000C_é_x0001_#@¿_x000B_×6¶Þ!@_x000D_u}4~÷_x0019_@ÂÕ2)z)@_x0014_.ã/²ð$@_x001E__x0012_30Ä*@°âÏNï'@_x0010_teKò~&amp;@_x000C_ô`#&lt;ö#@&amp;]º_+@&lt;¯ýLa%#@¨×÷Ã&gt;D#@_x0016_ÊúÕ_x0014_í*@_x0003_æ÷_x001C_2=&amp;@\&lt;ÙZoc @-ûg_x001E_)@«ëc}&gt;x @@ß®RÝ(@¶(?È_x0004_*@_x000B_&lt;*áe _x001C_@·X ·_x0001__x0002_ó_x000C_#@óíÈÇp)@D5N_x0016_Ô$@#Ñ_x000E_Ê.,@ß&lt;9_x001F_B*@u°sÕ`)@d$5\Ð$@¦-¤I_x000C_»*@û(&lt;9l)@ioÜpÒ7)@^áËñjå(@º¾°L_x000C_¼ @_x0019_o{Úü_x0005_%@êÔ$E|'@û\»ì»­!@TÃ_x0003_à}p$@Dë_x001E_ê¾(@eEá_x001D_±"@_x0008_â|«zS+@ìÄ·_x0004_X¥)@añwè-@_x0001_&gt;&lt;B!(@j ÕpÍÐ @38·¿­,@k?£7Ö_x001D_@ØÔS Ev*@_x0002__x0010_öOö @_x001E_6*órq#@|"ÿ_x0011_lÈ#@Ò_x0012_½dä(#@×]Ð$@8?½_x000E_&lt;_x000E_'@_x0001__x0002_ÊãÉ.Ùº&amp;@5þ}r^&amp;@¡Ý[M£&amp;@g __x0002_!@4_x001E_H\_x001B_@4¶_x0016_.U&amp;@Xù_x000E__x001E_øé%@_x000C_,ûnÇÀ)@&amp;Pi",&amp;@Z_x0012_ÛB}(@ù_x0002_edF_x0005_ @x©×ÇðÙ*@ß¡ïéûu'@ÞÔÖ/)@Qt_x0003_ùÐs'@$´jêù_x0017_!@ _x0008_)	[_x0001_+@'ßK³T%@_x001B_q|Æ_x0013_ï%@;ÆÀè9é%@T°Ñ¿ @øMâÂæ_x0001_&amp;@¸ß`g_x0012_ð$@_x0004_Ñx5*@ý_x0005_¿Êy$@p_x001E_(%@üºqd_x001F__x0015_+@Àò¿³÷f#@_x001F_1	+rþ!@f¯ùßêæ_x001D_@øÎ~¼ë[$@ÙÛú_x0002__x0004__x0006_²&amp;@Ô¾¦°GÜ#@òX´­_¥%@_x0010_¨Í­_x0007_*@Ff+íb!@Ëç{N(@Í¢8L"e"@×è_x0002_¢¬{&amp;@_x0008__x001F_òZP"@nÄ_x000B_ÙE&amp;@èïøÝ¼%@(ÝS{¼µ @_x000B_jVa¢$@ÃÖ~._x0003_ "@tk±kØú_x001A_@ÆáÑ*%@&amp;_x0019_ï_x0004_Î#@*S)þë*@©ó¨Ð1&amp;!@Ä)#4Í_+@óë0Ñ7î&amp;@Àâªõ'@;®_x0005_Z¥#@_x0002_¹_x001D_IS$@~_x0002_ñU_x0001_&amp;@òu[`'@zûÉ»X&amp;@x_x0004_D/!@ì_x0011_-_x0002_è"@°5×"@_x0008_pI4S!,@¼@*¯Q'@_x0004__x0005_è¯N_x001E_Ã_x001F_!@o _x0017_ªá²_x001F_@êª;§3M*@¨vÛ?(@X&lt;ÁØ|%@&gt;_x0005_ÒÅ%@Þ'¼	)_x000F_%@%h©Õ¬0"@Ú~_x001C_Á¶!@½Ku´´&amp;@"å°Ø9	'@&lt;__x0013_D_x0017_$@_x0001_¸ÜÛ·¯$@®Î_x0004_{°'@ÿöpr-B#@É_x0014_}	×$@_x001B_{ò_x001A_Ùò)@4èI_x000C_&amp;@$½ô|#@N_x0006_Ü2)@ÐO$ß2·_x001D_@æc4R_x0016_"@ü9á_x0015_Pw#@q«òë/²_x001E_@¶è8¯ß_x0008_+@¬MHÚ­ó!@1_x0008_¡é­_x001D_@"_x0002_fÓ@-$@s×_x001D_îñ&amp;@[_x0003_m&amp;&lt;6_x001A_@º_x000F_«Ô'@ÌêÍK_x0002__x0003_D_x0002_*@A¯º¥V=$@u_x0019_)ÔA'@ê*+êY%@Dø5ï{Ó*@úãQUÀ&amp;@P_x0010_r_x0019_Rõ!@b_x0019_èèÄ="@Ëä_x0014_§&gt;e_x001E_@zÙPK_x0013_(@_b¦%É'@_x0004__x001C_&amp;&amp;@æ_x0002_i:_x0013_î+@0ûz_x0005_Ñ7$@Þß§BÎh'@b8w_x0016_m1*@Xek½u\&amp;@üè)#_x000C_,@:_x0005_;¥M!@!ñ»Ñ/Ð!@à_x0002_O]ï´'@_x0006_µÄf_x0003_«*@GÐþ3\!@ÍÎÙ¬+d(@Ô!r4_x0018_)@ê´_x0007_?=)@B.a_x0014_'+@w_x0016_wï)@¡o¾Íj¼&amp;@B_x000E_zJE)@þÒ0=_x0001__x001E_@õUÕ:"%@_x0001__x0004_¬_x000E_o:%@®§oìj$@_x0016__x0003_5Õ±'@ü¦5?8¡$@'_x0010__x0006_95(@î_x0016_T"_x0005_,@¡Tu_x0008_'@_x0001_Ê_x0016_+@_x0015_Ë/hÑz#@å_x000F_Ú~ß$*@?ûF_x000E_q¹"@ä|ì|.)@ {x\_x001C_@_x0001_RFXÀ'@gr×7j%@ÑCù¢ä"@_x0010_Ç¶_x001B_þ|+@_x001C_ò¾½´+@Ç}ÊMÄ@+@6Ò?_x001F_ @É©.óJ"@4¨¢¼)@µó£w3+@¾_x0004_Æáb%@v÷±B%¿"@Òù×;$@ìg_x0018_e«&amp;@F$Ç\ _x0002_"@¼óz_x0013_þ!"@_x000E_myÔZ%@çç[R(@n_x000D_A_x0003__x0006_'^'@úó¦²Su*@¾¯YGñõ"@_x0002__7M&lt;®&amp;@5Ô§_x0013__x0013_t"@cújNÐ§#@Íû6æd*@¸_x0004_ÚW_x001A_@C´WC,@_x0012__x0006_ïÐ_x0015_'@`_x001C__x0019_O(@ 4_x0016_þ×"@9°x=_x0012_Ä"@øX_x0005_Ð#ç'@,!q¯UK#@cd_x0001_{À*@J-ÎÄ&amp;@c/iY[+@gY,_x0006_¸ _x001E_@°NJÌñ_x000B_&amp;@º¼P»_x0016_¦+@H§N%@©®¢Ñ!ÿ @vD¹YM_x001B_@_x0002_8q&amp;Ìõ*@q(_x0004_.#@þpºï #@I_x0001_(©G'@Ryüç5L'@J9Ì_x001A_GÈ'@T52¬ÿ'@á1½å¥»#@_x0001__x0002_ø_x001B_#/ñ#@2È_x0011_Åú"!@_x0014_ n]½Ï'@í`é_x001B_3(@i@ZÇÃÙ#@4b*_x001A_&amp;@~·ë¾6)@¸_x0004_÷pD%@Kð¤,ü_x001F_@NÆÃ/ø(@KÉ¨ìE%"@1ÃÒÝÍ%@yY&gt;ù°r"@øÌ_x000F_©mÔ+@J¬?_x001D_:+@.ä~G(@¹Èôx_x001D_@º}Ø.Ó)@Pø«_x000D_ø`&amp;@0SØ"'@­EÌïâ'@j\¾9#@G¦eÔ#÷$@aÀ @_x001E_Í)@íòÎ¶Þâ&amp;@BÖº(Ø(@r'_x0011_ýì_x0008_(@r¤CÀÖ"@zpI&gt;¶&amp;@$¥ÅWm*$@½2[_x0013_ã(@t_x0013_@_x0001__x0002__x0008_­+@$[ì¢E'@F25Mü%@të_x000E_¼pk&amp;@®í¶×. @ïÆtC½®_x001E_@_x0007_Ã_x0015_ój%@è!!Ê±Ê'@:_x0012_6Ð3!@_x0012_ÖJ¤JÝ%@æÚPSõõ%@_x0005_;C_x001B_%Z%@$o¥]_x0004_§_x001F_@jD_x0011_ý,[)@4&gt;Á_x001F_ß"@_x000E_ï7_x0006_#,#@V_x0011__x0016__x000F_=)@çÎÇ_x001E_2#@TË_x001E_(é_x0004_#@ÇÇ÷áÕÞ%@0×]:[$@¬nAAU5(@ú¡Ã_x0014_E%@ìº=_x0014__x001B_"@\MÎ`x(*@×@È¯Ú%@´_x0006_9°äy"@gÛ×f&gt;ä%@¢_x0002__x001F_*@þL©&gt;ÃL)@x/!bM!@§5ÉA_x001C_@_x0002__x0005_`¼b&amp;@#_x0001_¬¥n)@_x0008__x0011_kÚ£7)@_x0007_÷VGÕÆ$@3_x0018_#V	2 @ääóv©&amp;@i_x0015__x0012_©MH)@Ó_x0007_ñM$@ô#_x0010_õ_'@_x0017_Á_x0001_Ñ_x001C_*@ôWmÎÿW'@Ó±Jo!@/A	Cl&amp;@üq_x0019_HR'@zO_x001B_&lt;Hx_x001B_@Sð-Qlm$@v{N|!@5,~_x0015_¶Y!@)Æfù_x0003_"@2_x0012_+_x0003_"+@¦._x0004_¶_x0019_@F~_x0011__x0002_~Ï%@ ØbÃèÿ @i¹K_x0012_My"@=7ô4ü£!@_x0017_Ä«$S_x0001_)@M_x0016_NW;$@_x0008_°_x0012_­¤,_x001F_@ ²iÕ#@i»e&lt;Û#@|Ò­Ê'ã#@ñQ¬)_x0001__x0005_Z1$@_x0006_é0[y_x001C_@_x0014_¥Hã*@Y24"@V&amp;ï*bx$@VÊÖúQ)@ä¯Ñ}%@¶M_+$@_x000B_ºÞhÛ&amp;@ÂåÍÛrà*@haÊò '@£_x0002_ß_x0012_àB%@_x001F_V&amp;§û"@¼Âoo¨º(@öË_x001C_{%@¤»_x0006__x0018__x001F_@ø0_x000E_²:7"@:M_x001A_)_x0005_¯&amp;@íßF®²$@x_x001C_³´ó_x0003_&amp;@øµ^2§ @Îë4|_x0006_h&amp;@ÀYvÙ6)@ÆþªÁò)@êT8©T!@¬";J'@_x0010_~«'@"$TkÉ(@©8ð¦Î¥&amp;@p_x0004_k§Ñé%@)øü(î!@rxÆd8_x001B_ @_x0001__x0003_A_x0018_{uj(@Nõ:mÁz_x001F_@÷q÷õ-(@(úï__x001E_À%@Ñ_x0017_:JØ'@ÊMùlú_x000C_)@C_x0010__x000C_¼L&amp;@pÈdIQ&amp;@_x0001_&gt;ÝíI_x0005_,@ÿ»:_x0011_þ#@²Ï;s°*@_x0001_:+ýÏZ%@ºÑM*tG&amp;@p¦_x000E__x001F_@±:iU"@ÆMÔãèþ!@`Ko"@_x0018_ye_x0012_#@ZI·9Y#@W:êq, @¤Ó,=G%@$©qA|_x0002_(@§ÞË7j»%@B:.ñÂ_x001A__x001A_@&gt;b(A_x001F_ó&amp;@ñ_x001B_¦´m	&amp;@ê_x000C_x#ª_x0017_&amp;@å¬5Çü#@&lt;Øî¡p%@q^Ë¦Æ_x001F_@nÇ§º_x0008__x0013_)@cÔS_x0002__x0003_*&amp;@;ÚÝÞæ"@8Ü_x0010_w:O @gôÍ¹Ù_x001B_@ùS_x0004_ñ'%@ä¦5áÇ,@¸u~_x0013_'@_x000F__x0001_x_x0006__x001D_'@º°_x000D_|_x0012_^$@f?[Ã"@è_x0016_KË\"@¶_x0005_WU¹x%@À=v·_x0012_%@¿_x001A_9Ûq @_x0014_üNU&amp;@:&lt;ú_x0004_!@Í/iÑ÷ç'@&gt;_x000D_ÔN(~&amp;@¥Aè´&amp;@_ï0¢(@àëE§×%+@]æDø0Q_x001E_@Ìø@÷å'@Â:ãxi¶#@ÀÌA·:%@N_x001A_ÿm$(@ñaL¥;'@´à|Yµ$@ÓÌ_x0003_M+_x001B_(@jóÛ¥Dq*@(_x0002_$@õ_x0008_ûrÇÝ)@_x0001__x0007__x0007_&amp;÷Ý(@Sfß_x0005_g%@dÉ!º&lt;(@@x¯»"@_x0007_~ìF_x001D_#@&amp;&amp;þ+@&amp;ÆËÚüY_x001C_@0¢§6)@¦Ùaw ÿ&amp;@L&lt;~_x0011_(@_x000C_À_x0018_»Ñº_x001B_@_x000F_èòÛ'@_x0004_xåyf?&amp;@'8o_x0010_³%@_x0003_ù²Ø_x0007__x0016_!@ÝÚð +)@«]÷_x001C_0j-@ûôSª_x000C_&lt;"@vwàïª+@Òë&lt;_x000C_E'@@ü_x0006_W¦"@z¿xÂ&amp;@6]ëèL @mY?_x000C_Nl'@z×9!@_x0012__x0007_CDT%@PøÄµ¯é#@òø¬ZpÈ)@¨æ¾_x001F_¡i*@¦%M\4 @_x0011_J¦ëu£#@Æ_x0002_kÓ_x0001__x0002_¨² @I_x001B__x000C_èl#@º_x0003__x000F_"çh)@_x0001__x0007_Ñ_x000D__x0014_3*@µ/_x0019__x0019__x000D_î%@¼\I@%'@_x0008_Í¹-0&amp;@-­1_x000D_#@°KÊTAØ_x001D_@âÄ³T_x0018_P"@_x0018_oê?`)@°_x001B_UÁ&amp;@*6¤¸Òs#@¶t_x0003_Y9æ(@½eÔ[_x001F__x001D_@_x0007_ºiw(@úÓju"@Ô_x0006_!¶N(@ÓLjÓi&amp;@_x001D__x0012__x0002_&amp;o%@èÈ=¦_x0015_"@_x0005_ÖeÌ"@KH¤'ªò%@Þ;¯@A$@ùûÔ&lt;À(@_x000E_;¢Ùi+@êÜ81ó_x001B__x001F_@ .´(_x0010_%@È8Âa'µ!@ÌovLï$@$GzÐ_x001D_§_x001B_@ø_x0004_¥Ã"V$@_x0001__x0002_&gt;c_x0001_á$@_x001C__x000B_E"ÔÛ#@6_x0018_&amp;_x0019__x000E_"@_x0006_¥,_x000F_%@8ç9é[÷"@Äß aö#@¸®µj_x001E__x0002_%@é!z~¯'@_x001E_J_x0004_§ý&amp;@fî_x000C_é )@&amp;Î~L&amp;¢$@óW &lt;3%@~_Zzb*@jQËç-%@,¶û_x0012_ù_x0010_%@ãþ)õ$@üóµºëö&amp;@ùvß,@ÙÞ×V(@_x0015_¿x©\½*@_x000B_ÞÿW`$@ç;ïX!@F½P¨Ì&amp;@F_x0003_6Ô}¾"@Tí,_x0006_9&amp;@Võå Ú)@¯7ô7Ã_x001C_@X´_x0001_l	,@=C¤Ô¹(@_x0007_Q_x0014_Ï_x000C_ï!@QG ´!%@Rà¬_x0002__x0004__¦#@¾Å4Y_x0003__x000C_#@ÑT[øÄ)@aé.Ël!@&gt;¢b_x0002_å @¬_x001E_0_x001A_w&amp;@ö_x0007_tSù%@Çi_x0010_ñì$@~#¶fâ'@&lt; l_x0015_å$@ìCrùF!@p"_x0002__x0012_W)@¦_x001D_&lt;_x0003_³_x0018_'@_x001F_sg.°ª_x0019_@ì_x0004_ãËx)#@¨	µ@_x0007_ @äÚ_x0001_Hÿå&amp;@5?õ5áÍ'@$7ÙÈV#@_x0016_Z~yùg(@âO¤&gt;Ú'@ðr\	Mý#@÷Ö_x0019_ý @¨µjT#q&amp;@_x000E_Ú´Þ_x000D_*(@Äñùo+/,@n_x0003_2´Ê_x001E_@_x001C_wËI$@v¨hL+@üøäH&amp;@~ýG.¡ @mãí_x000F_,,@_x0001__x0003_bøÔ%w_x0011_"@_x0002_(µ_x0006_ú @Þ)_x0014_Ui'@J¢Sª)@_x0006_B¯%/v%@¡_x0017_Æ_x000E__x0015__x001C_@ÃÍù_x0007_¾Þ @r¿¨ü²)@À*{ò%@U(Ì_x0015_¹%@_x0010_Ñ8î#@OçðxG_x000F_!@_x001E__x001F_jKÏ.!@_x000B__x0015_1åE"@ò&lt;\´p_x001C_@_x0008_1©vj!@tF l"@äh&gt;æç$@²&lt;_x0017_&lt;z7$@ÍäPÎ·_x0002_&amp;@ ÝÜá;Ì)@úý&lt;_x0005_ëG+@ÕÅ²¯_x000E_$@C£_x0007_¨Òå*@¶Åosxb!@y@ýÆ_x0017_(@fO_x0016_YZ_x0004_$@b_x0013_Ò¼Ç'@êz^_x0019_ _x0005_%@xHÕ2ý'@Ú´ÜÞÜ !@2æ$ã_x0001__x0002__ _x001F_@ÝPö?"@.aúÇû'@N¢S1!&amp;@¥Y¬/ç,@Õ"ö_x001B_0-#@¾wÉ_x0016_C_x001D_@_x001F_²eµ2^!@qcM´Mt%@.@_x000D_Ô	·*@Üô|+´x @²ê@Õþ @Ñ»ÎÕ~d$@p6Ncº±&amp;@ÑµÇ®'@qñ¼_x001C__x001E_@J_x0014_/_x0017_óÄ(@25÷ë^¤%@¢Ä\ _x001C_(@@þØ;¸P&amp;@õÚ%@_x0005_n_x0007__x0011_&gt;)@$õzo_x0004_)@&gt;¹½7_x000D_»$@_x0012_0_x0002_$åx)@jÆ&amp;¨Ö;#@X@à B$@óyÇ^Ç_x0008_'@Xþ»_x0002_!@_x0004__x000B_k_x0018_g]_x001E_@«wØ¿j)@_x0012__x0014__·(@_x0003__x0005_ /ë_x0014_Í @ñ!/_x001A_@ç¤Ë_x0004_z#@^_x001B_·&amp;@_x000E__x001E_r¼&amp;@_x000F_âgä_x0017_ó#@UQÔ]#Â$@õ_x0016_yÌ_x0003__x0015_,@_x0002_1Hé=j$@4_x000C_'{¾&amp;@.JRU_x001E_(@z_x001F_¹!&lt;Ô%@L_x001B_;9É"@&gt;ß®Ô_x0018_ø(@H¥_x0008__x001B__x001A_)@Ó10ä,É&amp;@_x0018__x0001_o_x0014_$)@Ö½ÊB¾n*@»	¯è[_x001D_@Ú4¾è= "@·ø_x000D_p1_x001D_@î'&amp;_x001B_C'@ºä_x0014_0å](@ìõÉB&amp;@_x0016_Ár_÷J&amp;@	WÇ1}(@&gt;_x001B_*ç_x0007__x0017_'@0®}XUv#@ô÷³o;j"@_x001C__x0019_½n-$@_x0003_ê3]Ò&amp;@ÇF_x0001__x0003_qº&amp;@,ï 1_x0002__x0002_+@«õÆ_&lt;'@$°·_x0006_ÝÔ*@r'ÎU±_x001B_&amp;@Q_x0013_Eìø)@ri4d,@ìÔÖ_(@æÌ±M¼)@ÍàvUI"@°#Þð$@FØõU_x000D_ô_x001E_@GR_x0014_³Ä!@ê_x0017_r~_x000C_Ó&amp;@Âöfk¿)@_x0001__x0010_Ä4"@(ÐÇ^a"@AsàÙÐ'@´BÏÆY©"@ºOÁ²ú_x000B__x001B_@°Y_x0019_îâ¨'@°Ä_x0006_ü+)@`V=Ð¬/)@×_x0010_2¾_x000E_)@Ò¥W¯"@.´Óf_x001F_î,@d%p7"@Ë,_x001A_°WÈ#@s_x001F_!¿_x000C_^'@mÒbËB(@ä_x0010_äæo_x001D_@ú"\Èq(@_x0001__x0003_ÝÿxÒ_x0007_+@~2¨Aì_x0008_#@·²_x0004__x001F__x0002_#@üë_x0005__x001D_òÒ*@ M@¦$@"xd%@¶Iµ_x0001_ @­ð°IäB)@´îËGÂ @_x000E_¥èg©$@o)C_x0006_¶"#@»,fÜKé)@T_x0014_x©R(@üNã(@'¸PÉ$@±¤_x000D_Ât+@_x001D_ÕJô)@ë³Ìi£;+@_x0015_E:mó%@8_x0011_+(@}ð_x0004__x000B__x0002_Å'@t%«Â·$@ëýG0+'@\±:³#s)@º_x000D_5©ZL$@)&lt;!ÍÐ\#@Ét®t(@_x0013_ÿ_x000E_I&amp;_x001F_!@]G4ìõb'@7KëÕ=+@Âæ&lt;³Ã(@_x000B_`_x0001__x0002_?)@|_x0004_8Ù%@Àd+%"@v°·P	*@&amp;$Ö¯Ó'@«?4¡#@i­eäv(@y3ri]%@¥ ·#@_x0014_}nmi_x000C_%@ò0T´ï*@açÞ;'A,@p}0-+­&amp;@x=E:×!@ì¯¿ãe(@:/_x000D_;£í @_x0005_@_x0005_[Ë_x0012_'@Ýe 7°­#@2Ó|{@$@Ï_x001B_2L"@ D¿_x001A_Ù @¥ìÞr¾R_x001A_@_x0003_ÌdgÎ+@ü_x0017_IKö*@_x0010_ú¼ò'@û_x0003_W7!@_x0008_Âe¶¶©(@aüúÓ:e"@_x0004_49êT&gt;$@_x0013_àyÔ?%@ÿÿ_x0014_gI%@_x000E_-£ÿuo&amp;@_x0003__x0004_'"¨8$@Îãüþ÷F'@Lîÿ~#&amp;@êc_x000E_ô¬!@ÎÜº;_x001D_$@_x0002_÷¢_x000E_N5_x001E_@Ós¬"¤*@&amp;½B	L$@_x0015_¸_x0001_ÍÜ+@x·Àsæ'&amp;@43ë!_x0019__x001E_@IÚI_x0006_g#@Úêæ_x000C__x001F__x001F_@ø"_x0018_lbê#@ür²{£_x001D_%@Hµ§Î©_x0016_$@¸´Û{`U&amp;@Tª:ÞË @¾1A"@_x0006__x001E__x0005_jja @#_x0017_FÔË%@$^¹Ý$@±:_x000D_ÂÌ%@_x0006_û1c$$@fºÂC#@ðP_x001C_hæ%@Ð« |G_x000F__x001C_@ÐKÕ	_x0011_ë(@VÞw°·'@Ý_x0014_ØÏ(a&amp;@îFÖ¾#^*@d_x001A__x001F__x0002__x0006_#æ!@êu¼ÑêÔ!@þ¦çÅ_x0012_$@_x0012_]Ï&gt;=2(@¦¸ÉX_x0008_Ö$@Øp¦5=_x0006_$@#8þKq_x0013_&amp;@*áýOªò @èÇµt$@_x0014_r_x000B_Ü6þ(@¡eÜ_x0005_à#@ü1Û&amp;$@Ú`¶u0'@ÊÕ&lt;äÏ"@Ûb59i*+@&gt;íT|5_x0007_(@¹â^_È_x001D_@_x000E_Þ_x0011_£ë#%@ê_x0004_#ð_x0012_7#@_x000F_78¤r (@Y4Úsîë_x0018_@²_x001B_Îa|Ã @_x0010_w)_x0008_R_x000F_&amp;@}_x0004_gÿê&amp;@ZØs_x0005_)@U²ß|·-@ð_x0018__æ^Y*@¬_x0011__x0001__x000F_+@Ú_x0003_À»ô(@9Õ"ñßÙ&amp;@ð Ór$Ä#@_x0007__x0006_â!@_x0001__x0002_Ô	t®£|*@ùù$iÞI-@ÓÎ½w	o(@_x0014_àç&lt;!@_x0016__x001F_&lt;T_x0002_Ù)@9îqÜ$@~28e´+@äv&lt;ÕCø'@O@íÎ(@Úüt_x000F_r+@×÷7 ©(%@ÜñIeà&amp;@få¸ÕÆÓ$@]µjØ&amp;@ô#.x]H_x001B_@øw3À´%@_x0014__x000B_=­Ö&amp;@ýEæ×,@'@®øúY_x000B_«#@\½¿Ô»ï'@ m_x000D_!#_x001B_@2bÝg6'@v°M¹Ø$@_x000C_¨_x0017_ìÒ{+@±iPà¢%@ÊÈ¹_x0011_oµ!@Ce_x000D_¶_x0010_$@vz_x0014_£éJ(@Ô|xªLE_x001F_@aÃþHö_x0014_&amp;@._x0013_7]V%@Ç®©_x0014__x0001__x0003_½!_x001C_@_x000D_i´»Ü'@Õ^ïå±á"@ùÎ_x000B_J_x0004_%@_x000E_wÀÀî_x0008_)@_x000F_-_x001D__x0011_xË$@Éx _x001F_F:%@+	ó};(@Bé@ªê_%@_x0018_Åÿ_x0010_u%_x001E_@\ó5_x0012__x0003_R#@l_x0004__x001D_^íR_x001F_@_x0008_õp_x0011_i±(@«_x0005__x0017_÷#_x0001__x001F_@¢þè#Ä_x0008_!@ëÛÌÉDo#@¢oëñâ'@}Ôåp¤+@¡]duK_x0001_"@®æçv-@+*T-Ã#@Ê²w_x000E__x001F_²+@¥#ýb_x0002_g'@F¼_x000E_Âm%@eÝJ-_x0018_(@^_x0002_u9ÜÞ$@ öGÖì"@_x001F_^ðp8{&amp;@)_x0013_$F,@ä_x0008_­_x0017_Ê"@§aË¿"@ |vß'@_x0003__x0004_#iÄ¼_x001E_@¶²»¯ @(@JÏM|_x0011_f)@ _x001E_ðÖ'@_x0002_eÎâG*@_x000C__x001C_	ìî¤'@½d4_x0001_'@_x001C__x0013_r;©_x001D_@_x0010_qfËX!!@§_x0013_p-ýq"@.Bð5_x0007_V)@¡¶·!û#@×P0d?T$@°_x0016__x0018_Lø&amp;@ìTÈ:g%@VfDþºj#@aÒd(@5×ä_x0005_×8 @_x000B_ß× Ë!@`_x0002__x0011_Èó+@Ê_x0011__x000F_/ê)@.[(-%'@Æ_x0004_å&amp;X"@õ_x0007_º2'@.m0 @³%åÓ)@Ê_x0004_üìWö$@¼*©×{$@Å¢$öæÑ)@yçðÉÙ*@Xf#5±9%@°5_x0002__x0005_Âq$@6íNJi4_x0019_@ÊeÁKX~)@yÜÇM_x001C_="@ÊÿA®æ*&amp;@7eîÍø_x0002_'@çÉÂ±Ê0+@/¢Åy_x0018_&amp;@_x0012_³ _x0003__x001F_%@Ì¥|I_x0010__x0018_)@¨4 .R_x001F_)@ÞZÆ©úÂ&amp;@÷_x0003_&lt;2 $@ÀTÓ_x0004_Ó&amp;@@_x001A_4&lt;;­(@æ¨_x0001_=ÆÈ%@ýv:_x001B_ì'@@óÛAD @î8_x0004_ä£ "@ã­_x0016_&gt;}'@ê\ûÕop$@²_x0010_(_x0013_Úe_x001D_@Õ_x000F__x0018_Tâ_x0013_#@V¶ÒÕ&lt;&gt; @AF³#¶&amp;@IúÍ_x0001_j @-S/û"_"@j×»'-%@¬¶®J_x001A_è&amp;@D¨¯Ô_+@ÜZÀp§ê%@_x0001_kYë_x0006_ï @_x0001__x000D_&gt;ÿ¬_x0012_Ôê$@ í_x0003_W&amp;@´Óûmê°_x001C_@_x0004_´_x000B_Ìd @_x0002_å¢ôi*@_x0008_¹_x0007_ËØ, @þhµ«_x000E_%@^Ï¡¨Æ%@Eî_x001C_ï¨(@_x0008_Î¬Q´ @îÂ²÷Ýº'@4ú1	õ+@2²8_x000E_&amp;@_x001E_®_x0002_	ý!@_x000E__x0019_­Ù_x001D_@È0ú'@_x0016_°2Ö¿%@ØXÀ)px&amp;@Lh©ÈÚ!@9EG_x0004_· @ì_x0006__x001A_ca$@bíD(ø0%@_x000E__x0012_qG6*@=ÒfÀ¯#@Ë\M¡Î_x001F_@_x0001_§_x000C_'Ò%@OÁ.ñ_x0001_Ý_x001A_@^xüL£'@ÆIð®CÏ_x001C_@l*Ñ#_x001E_V'@º_x0012_Ng²û$@~G_x0005_T_x0001__x0003_L!@pÖ¡þù*@_x0001__x0005_ÖÊí&amp;@mÜ9i¦^_x001F_@í DxÄ~$@Ùô_x0014_c¡_x001D_@cÁü.%@_x0016_/{"?#@~Ûñò_x001A__x0018_!@_x0001_Ö¯ÎÑ&amp;@¦,_x0005_#@dã&gt;f '@å_L1áÚ#@îì)_x0001_7%@uÓ¯À÷!@À_x0001_J_x0006_î)@a{_x0003__x0012_ï¦,@¢{$_x0003_-_x0016_*@_x0004_-_x0002_6u,@%_x0016_Euç_x0017_"@öÿjá¾x#@_x001F_ÉkSZ @¨_x0011_ô±¾«"@÷[ñ	³_x001B_%@TCà$"@áù_x001C__x000F_&gt;#@%ÿ_x001D_jÍ!$@òW_x0015__ª_x001E_&amp;@s$qé!@_x001D__x001F_u5§&amp;@ÖGä´ï'"@_x0007_¸hvó(@_x0002__x0003_Y×ßP4C!@_x0001__x0017_iCç"@Ï9×yá_x001C_@Øï¤ÿsã&amp;@:ÖÄB_x001E_,@_x0003_»&gt;,4'@_x0006_&amp;+ìæS,@_x0010_K¶oÜ&amp;@_x001E__x000F_§Â,v'@ÌA_x0002_%@Ü_x0016_¡-_x0010__x0004_$@HÃoi&amp;°)@_x001A_ð_x001D_ÔÅS*@&gt;oaÊÃ_x001E_@]¦ñ;$@Q æ~þ_x001C_@_x0014__x000C_z6$@J_x000C_èãLG$@þ_x000B__x0012_¡Â%@fK¦iù$@SÈC{)!@ ï²pý_x001D_@0@_x0003_v.#@?z)aÓó&amp;@"ô¡¡2ô'@_x000E_MÒá$@_x0016_±ï¶Ç_x0018_@_x0003_Ð_x000F_'@ò_x0002_ò-@*@´î_x0011_ eF#@FÛF_x001C_&amp;@8æ_x0002__x0001__x0003_&gt;£_x001E_@2YÇI''@Òw¹$,â_x001F_@_x001C_ü_x0014__x000D_Ã©*@_x001A_(_x001F_x_x000E_'@Hh&lt;¹º"@Ð_x001A_w Ú$@E|ýÇ!@_x000C_½2^í(@_x0001_ã´}+@ÅùXÄ+@Ó´Tú_x0005_&amp;@Ê¦G_x001E_·&lt;%@8ù¡«K#@8ûÂð%@Áý_x0013_¿ñª%@¨6Ï»Vû%@Ù¼Ìµò¾$@¤º+Æc&amp;@TNýÒ_x0015_%@g=|]¾'@.úåd_x0002_+"@^RüðKI!@ïm°tA&amp;@*v_x000C_¶_x000D_'@â_x0012__x001A__x0016_ôÔ_x001F_@êË:_x000D_âO'@J|ÞH½#@]ñÒ_x001B_+@h/YÊz'@ÌÔ¬{©J#@õÌôt¤o'@_x0001__x0003_	;.9_x001E_@ô_&lt;oN_x001B_@_x000E_&amp;+E¸$@_x0006_Ük"_x0016_ @_x0017_ÈÑuõÍ&amp;@níÓ_x001B__x0008_'@¶_x001D_Ã2U+@ìÿ_x000D_Û Ô @¶´)pñÁ'@ÒèÝÄóÎ$@Ú_x0006__x001B_´O(@DÔh­$@osÜÊ/å#@Áè_x001F_æûÜ"@þN&gt;?^q'@f!îûS*@é"z_x0002__x0011_#@BAe&lt;gã @4Níss_x0003_"@©TvÉ^æ_x001E_@²# @â_x000E_¥*®%@_x0010_§ô)D+$@ Yèð%@ü:_x0001_Ç(@Ë#bÑzÇ"@á\_x001A_Ð~s'@%ßo_x001E_@O^´Tc#@À(¢_x0010_¿+@Ð)dªF&amp;@ÉXµ_x0001__x0004_´Ç*@¤c¦ÓÃ'@èBêñ;!@_x0015_ló­³Ï,@1²_x0003__x0010_ß!@_x0012_)Y4«â_x001D_@é}_x0014__x0001_ã!@$_x0014_ö_x0016_ùu*@0ûZ:`c%@åGiz)_x001C_@ÌohÈ_x001C_`#@¾eh_x0017_-@êuÏ!ý³"@eXwìÛ_x001E_@R¹øø_x001B_*@#w4íé_x0005_'@·§îÒ¥!@a_x0010_n\_x0010_M%@ù_x0003_Ð_x000B__x0018_*@5|_x0016_2_x001D__x000F_*@ò7;Àùë_x001B_@O&amp;Jb#@ºÌØ_x001D_&gt;ÿ_x001F_@c®O6"@]*?ë+@ºÂ_x0002_·5¿#@uÔw_x000E_T#@òÌÄ?ú&amp;@%	&gt;ç£s&amp;@ì8Ô¾^²'@³ÌùÑÝ×"@&gt;|¥$#@_x0001__x0003_@@_x000F_ò)@Â7!S8Z(@«ôýÖI1(@nî£Ú#¨%@¿Ò_x001C_ßoÇ&amp;@P_x001D__x0018_ô[¿$@¬×_x000B_­ &amp;@`ÍôbrÜ(@_x0005_|fÇP*@o_x0018_C_x0002_Ï!@_x0015_GÀYÙp%@f_x001D_¿îèÑ(@S_x0015_×¹#@H_x001C_0_x0005_.&amp;@ÚÔ^+ph$@®l_x001D_ðM#@_x000C_aHíÁ_x0002_*@Fç_x0015_Çþ)@L´_x0018_)×(@Ë/Q«$@¶÷]u_x0015_8_x001F_@ ¦â_x0019__x000C_(@43ø_x001E_W_x001F_'@_x001C_~õ_x0017_J·_x001F_@Ä¬\×;_&amp;@Vc+­¥f&amp;@R_x0008_ò_x001F_ Ì_x001A_@_x0008_©_LdÓ"@ÍD]_x000B_k+@¦&amp;íávµ*@¶Î_x000E_w_x0008_R$@°_x0015_±_x0001__x0004__x0007_¹)@dÄgmX&amp;@-½£Áê"@- r¼Î#)@_x001F_êýEL'@qªNS¥_x001A_@Rn_x001D_TK*@Ý§_x0010_*@X«_x0004__x0014_©/"@æ_x0006_D	þº'@m)Å'Ê'@_x0010_Käª @ô_x0018_2n2&amp;@dû_x0003_$ö$*@äQ¨,º @8ç._x001B_£&amp;@TÓIÍ!¯%@Ý_x0002__x0008_õ¬_x001D_ @×©r^^_x001B_@F½_x0005__x001B_i¦%@¬)Pe)@¾xks&lt;&amp;@*ä_x0015_4(@${_x0011_BïÖ#@ÌCUìG(@_x0017_vT­oð#@DûlÙ3$@Ý×P5#@:ûà1sµ"@wj_x000B_9_x000C_&amp;@jå-ÁC_x0013_(@¤ëýï&amp;@_x0002__x0003__x000F_°v¥­ê_x001F_@_x0019_8(_x0013_¹z!@(q³_x0007__x001E_@±?ÒÒOË%@4é_x0002_~¤_x000C_ @_x0011_}ÉW×_x0014_'@ºûCr¿À!@ùS¢êM°$@ü¾^_x001C_3Ã*@`]Ót!@=Îù]GO%@þÜÔ\	$@Næp_x001A_#@Þqä*'!@_x000E__x0001_éñû½%@ã&gt;éR_x0017_%@Rû¥N%@ÅQD_x0006_Í$@g³_x0007_¥Ù!@ßcQ3}¼!@_x0001_ïº#Ë#@	\GÚ @kØ¶õ_x0013_á%@_x0010_NÉJµ4&amp;@íþ×_x0017_­þ%@$5à_x000E_þ$@,SsÜ_x001B_Ö(@¹ ©Æ,'@ydJµ(@_x0017_ø[^_x0017_#@ÛMøQ¸,@E]ÅH_x0001__x0002_¼ø!@Ìe=_x001C_4v @2wïÿ_x000D__x001A_$@~_x0013__x0004_®[ø_x0019_@Xïä_x0002_è$@²_ ÷y(@;¤8\'@_x0016__x000E_4à:*@&amp;ÞÐ_x000C__x000F_-@BvH	_x0014_-&amp;@â_x0012_iU_x0008_È'@_x0015_2OdÐ³#@1Èú{P,@_x0013__x0012_Óe ò"@° æ7k¤)@&amp;®_x0011_ßã(@CÞ²Èk_x001F_@Z#¿»)@àï23_x0001_&amp;@8ç_x0014_P1-*@Âî_x0006_&lt;_x001C__x000E_*@ãt_x001A_Yw&amp;@Q_x000B_ _x0012_ö\&amp;@6V¶²IÐ#@Ïv[+@Æ_x0003_NþÓ%@á÷Á_x0016_&amp;(@ FéÜ&amp;@M·"_x001A_,@¡S¨¾]ó!@Ò_x0003_(Ïã·%@ð×^É_x0001__x0013_+@_x0002__x0004__x001D_h&gt;Wé°!@¤_x0012_£¹U_x0011_$@ZFïÔÖ"@ã÷_x0017_Ò_x0004__x001D_@p1nÔS @®ì¾s_x0003_(@O__x0005_ûå%@^mìI @Z5Ó_x001B_Ü}#@ÊPï#&amp;@½Çø	A_x001E_$@._x0016_GeÕ%@Xøp´_x000C_(@lªûã)@(§âC_x001E_@_x0017_¨ý"@ïAúDÜ.-@!ô6ø_x0019_ï"@!*²_x001C__x0004_¹_x001D_@=_x0002_¨j~Y,@´_x0013_W¬[B#@2Õ7&amp;@*7¥ååÓ+@¸.¡é(@9L:HÍP%@¸Y¢5!$@ÇTº_x0002_÷Ì#@âW_x0005_,[#@,Û%%@µ6ø_x0001_À*@_x0002_Øý°vé#@PàË'_x0001__x0002_þ+*@6Së Â!@Öw3#@UÖ«CÃ!@ú[_x0004_M*_x0017_$@Q»°/+@bGþ_x001D_%N"@à«0¶ãÌ&amp;@¨º@_x0008_£Ð)@_x000E__x0002_¤Ø_x001A_%@F­]_x0008_W!@A_x0008_÷íÞ)@ú°%G_x0013_X'@t Z[à"@b7 ·Ä)@þÕ_x0006_V_x001F_@±6F5v)@7¤_x0015_.{S(@z·ííç"@&gt;_x0003_ÏiQo(@_x0010_±ØÞØ"$@ÆQmÕ*'@#_x001E_Ü­/®&amp;@fTÐ_x000D_A(@úËÖhA#@Ù_x001C_'o_x0006_'@ýãp0_x0001_4&amp;@_x0007_º_x0008_ø8«"@HD³b«)@T_x001A_Ù_x0004_*@_x0015_S_x0011_¦Gï$@FæôË¸&amp;@_x0002__x0003_¾c_x0001_³&amp;@¬ywÉ*@÷ñÙv¢3$@_x0016_$_x0003_Ì_x0007_Â&amp;@¶/ZÅ·_x001B_$@_x0011_ö*@:.._x0015_&amp;@pKJ¸¾Ü)@{ê'íh%@6aåúþt!@f	Æ_x001B_b&amp;@hj_x0006_ÃV_&amp;@óB8ù~ñ&amp;@/DÅj¡	"@_x000D__x0012__x001B__x000C_%@n{É,¾%@÷¿ë&gt;ç'@Ù_x0010_uPv1#@®iÄ^Ã,@ù_x001E_÷Á¡¶)@æµtv-!@ÌS'_x0011_Ân!@_x0010_ÁvM	p%@_x0016_X_x0003_¿ôÞ$@H_x001F__x0004__x001F_Ft)@¾¹_x000B_·Ê2'@¾UR÷|[(@r_x001A_ßPèÏ%@*B$HIÅ$@Þ_x0014__x0011_ã"@8_x0011__x000F_F_x000F_&amp; @ê_x000F_^ä_x0002__x0003_¥«!@_x001C_»zÑ´&amp;@È¥ëhÓ°)@ØT ~oÐ_x001C_@RyY«ö*(@ØèT ¦_x001E_&amp;@¸Ø»³F'@f_x000C_gÃ­¶"@el_x0013_1¶}(@~æxûÂ '@Ê´7_x0010_¨)@G§QÇ%&amp;@_x0012_µB6!@ÇiµR"@ÀæäáÇM!@_x0001__x0003_ô_x0007_¼$@Bcà=_x001F_@_x001A_ÏüÝ_ª @H_x0012__x000D_Ã:!@PtÉ_x0016_V*@tÕãåÔ*&amp;@P_x0019_`S*@«m]Ú4Í'@(Þ²$@¸úÊþê_x001E_'@(/XE+@_x0015_µ-_x0003_c)@¬f"Æ7q)@Â_x000F_Öx@Â#@X.&lt;b?u"@_x000F_¾Â~ç-)@Î_x0004__x000B_VvÔ%@_x0001__x0004_bK,Å«&amp;@ØI0Ô*@e!ú"@ôm"ãtå&amp;@n£új_x0019_{#@_x0002_56üÖø&amp;@ÛìÁ°t$@¬Ä_x001E_&lt;!@$ûóV_x0013_è'@RÍí#@äû=cY+@_x0008__x0013__x000F__	|,@ì®X	e$@_x0019_,üüî%@LÓ_x0012_U#@æsÉ _x001E_(@$_x0007_Ù~'@Ð)h.Ó_x001C_%@@_x0019__x000D_j&amp;@NÎ#¢_x0003_×&amp;@_x0016_#_x0001_#Ùr%@v3Ùâ#|"@_x000D_VM_oÓ#@QÑÿª¼ '@lP_x001F_øJ*@¦bPÞuN$@ø_x000F_+"@2ê`¬_x001A_)@Üª_x0010__x000C_&amp;@_x001F__x000B_§µõ @ëóü«_x0004_(@_x001D_:+Å_x0001__x0002_øO_x001A_@_x0018_¶£B³*@ª_x0012_¢ôAÇ+@mFC´n%@_9±wØ$@ýÁ P$@_x000B_×hÔ*8 @&lt;Ãâ¶þ(@z_x0002_jþ¬_x0019_!@_x0011_ÅÖ®z-@¸±4æu&amp;@^*9QÆ%@~^&lt;àz'@r4Âk\+#@¸]ùÒ @&gt;»¡ò! (@0ª9¨Ð$@Ïø±Q'@³C_x000F_]º&amp;@¶_x0006_K~³·%@²TµÆ¥'@èn°Öf_x0002_(@¾_x0005_mºä @]#j,+@ñ_x0006_¬_x001B_+ñ(@ìMùÜëÉ$@î_x0015__x001B_	¥#@_x0008_'´ôÌC"@6.5{Ñ­%@Ô#¬vë&amp;@Ã_x000F_Õ¡Á_x000E_#@y¬t½iÎ+@_x0002__x0004__x001E_IÈÈÍ)@{ &lt;	(@×UÛ1+@ny_x0017_GØ @æ_»êy_x0012_#@M'¿`$@O&gt;_x0015__x0003_/&gt;&amp;@ÚJzz¢*@è3ÔþC_x0018_@þ'Z*@_x0011_è:nq!@È"-%ü%@Ëì_x0008_5&amp;@¶Eöó°q"@Â@Û9öa%@Q63²£ @_x001F_î¸_x001F__x0001_]!@ª_x0001_³~D#&amp;@Ò_x0019_1_x001D_o"@$_ï_x001D_A'@OOCãQµ @ 7bÕ¼)@ð_»Å%@Cpm§1*@_x0010_ûùJE»!@_x0004_ñ»`Õ¦+@T¬h''@Æýßí= @´q¡2)@ïG/Íj+&amp;@Ëû_x0017_&gt;i'@§_x0003__x0004_ÒY_x001C_@àT_ªºw'@,c6_x001E_¶õ(@HÓZ]°$@8[¸Óí¡"@ßTà2û*@ï_x0001__x001B_\_x001F_@ Q,r(@¼O_x0018_bþê!@_x000B_¯é×.U&amp;@u_x0002_*Úðf*@a	yïvÇ$@ÞÍð âi$@|úÇ*7Ì(@)ýasj _x001F_@¨_x0001_?_x0010_G_x0015_'@ãZ©áª9(@¨_x0005_ÄÛ· _x0019_@]ùL8SA)@ÊQ|®Å_x0019_#@&lt;_x0017_´£±_x000E_%@$&gt;?¶)½#@n_x0008_¹ñ#@_x0014_?Ñ|%@Ë_x0004_Ë @dÃ´­#@òP_x001F_»f9"@UßDg½t&amp;@¦¢Ì_=*@q!m_x0006_¸(@9 L$_x0010_Z_x001D_@Ô_x000F_P¢×L'@_x0002__x0004__x0002_NEM#@E¶z_x0002_Þø&amp;@~æD÷_x001D_@_x001B_*:ýXK&amp;@	Í¨%@üuG)@æTèu%@ßZïø_x0005_&amp;@òòa_x001A_&amp;@_x001B_8¸_x0018_é%@Êë¡ñÐÆ_x001E_@"û¡8²"@.ÕÂN"&amp;@_x0002_ÔÏX @d	Ó zç%@Ø§=º/L_x001F_@-!Ií[(@-¦_x000F_ñ @_x0018_hÛï^Ò%@5èT²_x0002_!@rc_x0017_.¾õ%@tco_x0001_KÌ&amp;@2`&amp;Æ¸%@ÕTx1¥¹'@B_x0005_V^R_x0003__x001F_@6ß9p_x001A_ý)@Á_x001E_ï+¶ã_x001B_@þÄ'úý%@z£_x0003_Bâ_x000E_(@ÝSÂ_x0014_Xd$@&gt;\ðí-"@jJm_x0002__x0003_YÌ$@_x001F_ßÂ«_x0016_+@æ"+©LE(@%m*vÜ_x0006__x001D_@´ÂÅ6_x0016_{&amp;@Ü7@_x0015_è&amp;@Z»1+_#@ËÈÂT½¢_x001E_@iË_x0002_ï¢&amp;@_x000B_ÍÞËe%@&gt;y_x000D_Dfb'@öÀ&amp; ¯&amp;@´ýÉ=¼")@a`±R=_x001E_@¸3_x0001__x0005_$@2â3Ö#_x001C_@õÈ6¯(@_x000E_B;íó"@f å·$@ÖsMH_x0011_$@û o_x0017_b!@Ö¼pMI#%@ÏÏ±_x000E_='@)U¹ÂX%)@gÀë#@ú~m¯ñC'@ÍÛÈ®Yô_x001F_@,«)j¤$@ÔàÚ de(@LÖA:n @ÄÖº¡÷X$@h8xNB&amp;@_x0001__x0002_fýDßf±!@,·S_x001C_8_x0019_'@_x0016__x0005_UA(&lt;$@«X&lt;Ñ³#@%3³ÙL´(@ýñN_x001C_B·!@Ò_x000F_Àówi!@Ô_x0018__x000E_d&amp;@@Í&lt;6$@:Ô_x000B__x0019_ÑË#@_x001B_¥__x0005_éè+@_x0002_³ÃÐs @÷uæ;:ù%@t¨¬$@_x0003_²[ë3)@ÔBÔ+_x0002_)@'¸_x0002__x000B_À @_x0001_~F_x000B_ @ÚØ_x0002_²D(@_x0002__x001B_Áhb»(@f_x000C_aöy%@xdNk?¼*@_x0006_mñÒÛÝ"@ upÄ#@¤2ÆD_x0013_n&amp;@û9Û$@Ã2_x0019_z½&amp;@_x001A__x0002_\_ïè(@ö@°ý(@,Úâ_x000F_	*@©ôKaBG$@Ý_x000E_1x_x0001__x0002_kÜ_x0019_@ºüáeen'@u¨aÞî¡(@F_x001F__x0007_ÍÆ¨#@6ãíI$@~Trèþ+ @®_x0006_ÐvÀ#@É(_x0018_]]É_x001F_@ÚË.ÉÆ_x000F_&amp;@ó2 ºû$@Æ_x000F__x0010_ËV_x0011_(@_x0019_µ6Ü«Ò'@_x0002_ïqÆæ$@åa:á¸f_x001B_@±É\É'@íãÓ§_x000F_É"@ú×èÇË%@m¬Ú'&amp;ú'@|ßXÒ¶+@_x000D_,ûÜ_x001F_c$@8¬Í_x0017_i @lHÇS©D)@Tr)á_x000E__x0018_&amp;@,¨ÒÖæY @¤Yª+_x0007_H'@ô ã_x000C_1&amp;@~]_x0013_WWR'@X5aèú¤!@_x0014__x000F_©ÅêU&amp;@Js~&amp;@_x0016_PðÄ&amp;@¶ÆpÛ®(@_x0005__x000B__x0012_/j®a%@ûPÈ0]ò!@9¾_x0001_ç0_x001E_@`f#ý_x000F_!@Î	ÉmÔ$@@_x0003_Ds«_x001A_@_x0008_ß_x0005_wäv(@/ajU)@î:ãp_x001F__x000B_$@6¡0tTg#@ïØHA©_x000F_*@¡þ_x0006_2@*@_x0004_@*¾Ö_x001B_"@hKB5Ý!@ô(ù_x001A_¹é"@nJ}é¡1 @X7ÑU""@¬_x0011_tíz+)@j8î_x001B_¼_x0002__x001A_@N_x0019_ßß¶Ü$@ì¿_x000E_R @ý½X_x0007_øz+@ÞÕìOi*_x001F_@úÊ2,;K(@_x0002_²ÖìBÄ(@¾lPßà(@N$Ií'@_x0003_V&gt;îs*@Ð(D2:%@4@ Ði#@_x0014_i_c§'@ú2L_x0001__x0003__x0006_%@ð®Çý$@o`ÙÐT(_x001D_@r|ÒÚª1%@_x0001_ 	ÎOJ%@9_x001C_å+'!@héÕWâp_x001A_@nKÆÈÇ&amp;@îÁVP¿þ&amp;@:o_x0006_.&amp;@È*)_x0003_Ù%@Ò$¥\ê+@|SÅÕ&amp;"@Ëh8C°"@_x001D_w_x0018_'_x0015_$@#iÄtæ%@òör Å_x0018__x001E_@Û_x000E__x000F_öà_x0008_)@ø_x0005_2_x001B_C.%@C¿_x0002_ý @tí«0=(@G_,ü·~_x001E_@0:´ú%@Fûþ"@!@_x0016_kÃß§]'@|Ýþ×f½!@´AÑMø¶$@ÓcJl(@_x0001_ÃãÓ×n @ßLªÀ#r'@~vì_x000C_W)@¦2f»=7#@_x0001__x0004_þö®òF'@z-Së $@ª+nµ~$@)|_x0018_)|%@¸÷ã¦l'@ÜÍë[&amp;@f¯0+3!@_x0016_Xtóø_x001A_@¤ÖìÙ,@ñôd;æN%@en 10_x001D_@¬³e¤_x0003_Ü%@j9 K	b&amp;@t_x0012__x0014_øÅ_x001D_@·_x0017_¥¿¥x_x0019_@nkï4(@·¶Û¦v#@JãÆ"@»r»ªn_(@6	îhN $@âÓÛT'@Ùú=zµ_x001B_@Ã\z_x0007_$@ª8º_x0016_[Û @p%òêÒ,$@ÒSÕ2Ü}#@ S_x0013_Ä¡Ø"@_x0002__x0012_S×)@ÌR×_x0016_B"@v=¨¶8)@üôió_x001C__x001B_@ó³-}_x0006__x0007_q\)@j°è§J_x001D_@Å¼ãâÜ&amp;@Ëf2^Ï&amp;@Ê­_x0006_Åj+@¤$i_x0007_üÆ&amp;@F:¾Â%@Ñ^	ÊÅö#@Z¬4·#@V3_x0004_&gt;xD&amp;@®Ù¹_x001C_D¦%@¯°:ka)@XhÒ_x0002_Z#@~qü aÄ'@rÛ_x0001_)ÒT!@Ð¯_x0017_ô_x0002_%@q)Y9_x001B_@ßJ6Àt_x0004_(@ôÝ+D» @±: ² @ð¡!w ~'@Lv1b»{ @_x000D_P_x000B_ûrU+@_x001D__x0018_¶»ré_x001E_@^è!üñ,%@Ûj_x0005_T_x0003_'@_x0004_1°Ý_x000B_6"@_x0016_­=cü_x0015_%@+_x0004_a_x001E__x000E_g&amp;@_x001E_éõ&gt;#r$@,N-)_x0008_[%@&gt;_x0006_[¹&amp;@_x0001__x0002_ëæYAî"@ågÜÆ&amp;@Ò¢°Èâ(@G&lt;Â_x0019_yÙ_x001F_@ÂÞ	m`ý"@#_x0001__x0012__x0019__x001B_±$@J_x0008_Ù´&lt;)@_x001E_4®»%@Ô]úµ_x0002_ @_x0004__x0013__x001B_«$@õ_x0003_#_x001E_*@Ã_x001C_Ç¦#&amp;%@F8#UÌ_x001E_%@¬_x001C_ô_x0012_òQ"@¢3âñhç(@;f·[Ç @ðKL_x000F_Ñ_x001B_@Gî_x0005_*mV(@)¥Í[÷!@Ø®_x000F_ô_x0016_'@Î_x0010_ù¾?+@t2ÌüË¦'@Ûì$@ØÉÆq&gt;'@ÈW«nI&amp;@ªæð[ÄÐ$@ßñW/à @às_x0005_|Ü¢)@§±_x0015_';'@-hí¶§_x0003_"@1®ËÅ:#@Wç÷_x0001__x0003_Ö¾)@j_x0006_µ&amp;L#@_x0015_¢]g¨$@_x0013_d3R?à%@ZýYÇ__x0002_%@/_x0012_GÍ¸,@_x0019_fÞP @¸"#_x001E_|!@_x001A_rÍÿ8,@f=k¿PW_x001E_@J©_x000F_$@8_x0011_8_x0011_þc#@F²¾h_x000E_(&amp;@ÚûÍ'-'@p6ßð9 &amp;@_x001D_ÓK[½+@¸uxÝ^/'@vø&gt;ÏA%@_x001C_ªäB,@Ó«ÖBú$@ª]ï_x0001_ð'@m_x000F_L5é¨"@â¦x·Ë»'@sY_x000B__x0001_ @T_x0003_¯Qùn+@µñ¤àE&amp;@ T`8Ú)*@j»¿_x000D_UÛ&amp;@íñ+_x0010_^*@®õh°ÉÓ!@â_x0019_H_x000E_þ_x0015_*@&lt;öhFÈ_x0005_)@_x0001__x0003_luYNa&amp;@_x0001__x0013_«|I'@_x001E_­¦ì[õ_x001C_@Øk_x001C_)4#@ðtKQ,!&amp;@+xQKé_x0019_-@ñ_x0001_ËPp#@ú_x0010__x000F_M(@&lt;Tò@g_x001A_$@dúì_x0015_,(@\£B}*@½®É%ßò'@ýÓ¨#@¬ûhÛ(@_x001E__x0007__x0015__x0014_%@È9Uý_x0002_(@ÐT²Òn¾(@1Q÷O_x0015__x001F_ @­öüXZã*@R?ç_x0002_¨e&amp;@	\_x001C_ð!@$q_x0011__x0018_&lt;J!@üÉãPG_x0019_@â´ÓQ°ù_x001E_@_x0015_áàèâ&amp;@âl½_x000B_2%'@ºÛàÁ!@_x000F__x0012_QïTð&amp;@;¤ë_x001B_8-@_x000E_Ä9{TÙ*@¨5ûûÞ&amp;@«7_x0002__x0003_d5*@þ_x001B_Ì\J÷"@ÑÔ_x000D_ww*@å¶ñÞ4#*@_x0008_&lt;õ­	&amp;@Àm]¶Í!@$¸&lt;_x000C_c!@_x001D_Õ¢ZÞã%@¤Ï;5v_x001F__x001A_@Ù".óf(@_x0001_­åë6'@¤]_x0005__x0005_mË%@_x0014_Ñè!=&amp;@bI(ò*Ò_x001E_@ò£êµ'@]é÷¨_x001F_@%ÿ(ð['@p_x001E__x000F_=#@þìø«_x0002_9&amp;@¢Ãò¤ÂP#@_x0010_2Éë+`_x001D_@Â!h	ì&amp;@=H¹-Ô)@_x0008_ÓÀhô×&amp;@çá#÷1"@æY@dó_x000D_&amp;@XV¸­'@:Ú9_x0005_"@ü)þ4_x0010__x0012_&amp;@_x000D_µÊaUG"@i² 3ÿí%@»l_x000E_`¹á!@_x0001__x0007_{51_x0016__x0005_É)@Ï¿^{¸ª'@_x0001_ÂÙ$P*@_x0012__x0017_A©_x0013_ý'@_x001B_iJ+@_-ó§Ø_x001D_@ÚeÏÝ+@JQÁ¯wv)@Ûê_x0011_)@R¡âIÈ%@H}_x001A_øO)@µ#p:_x001B_»_x001A_@¼_x0002_AètÛ%@+¹&gt;ÿ]%@Æ-À_x0005_Û(@VF9ÍvÃ'@_x001C_×1_x0003_è"@è¶-ò'@Ò|Úp_x0013_£(@­0éuÕÀ%@_x0007_Ä.k(@Fè_x0011__x0017_^#,@¥ù5¢W$@ö;æ$Êù'@:÷¢¨E¸&amp;@Ãk_x0010_g$@&amp;_x0001__x000D_¦P'@_x001C_ÒY_x0004_U%@­&amp;_x0006_®Ò(@êµ_x001B__x0005_Ü_x0001_+@X·Ëbx!@R°_x001E_Í_x0001__x0006_5&amp;@ó¿øÆ$@bù_x0002_Ø¶7(@`è_x0004_Ù%î*@_x0015_£Ó+@V3¬Mh_x001E_@î²¡G$@h?Óä¥$@ÕèBb_x0012_|)@qYÔ_x0012_j8)@T~Ô´l"@ªx°	À_x001E_@uÙcM_x0006_*@Ôm_Y)@_x001C_ø©A¥%@»ÿ_x0012_B=g @ðí_x0003_¶k%@K&lt;ÝqwO(@_x0001_wõI7'@6|¢-z&gt;_x001E_@6vKG_x0007_Ö!@¶H§¬_x001A__x0005_&amp;@æxl_x0018_¯l&amp;@.8_x0006_ÎÃ¥!@hÞ°ÛùN&amp;@Ðà#Ø·%@ÐS_x000B_!_x001B_@¢_x0008_=Ûí$@­¾À5:I#@*;&gt;³"È(@°°_x0004__x0018_&amp;¡%@ÌÛSFx'(@_x0003__x0004_(;¡ÌH_x001D_!@_x001F_páQÞ#@®ôÙçS*@`ÍV_x0013_&amp;Ó$@_x000D__x0005_Á1ê_x001D_@_x0013_þ_x0003__x000D_R¢_x001C_@¬îÕ_x0019__x001C__x0015_(@{g_x0001_çrA @yFp_x0001__x0008_%@Â)~Ñ_x0017_(@èN×yÝ¯#@s£ ­*@m¤¥æB_x001C_&amp;@©KI_x000B_!@_x000B_½6__x001A__x000E_+@âáñd¼T$@þx_x000B_¶_x0002_p_x001D_@ßRtÜ_x0005_$@*_x0007_uHÖ"#@ì®Ç:¼¯'@WíM:{(@_x000D_î¤è)@.bÇ/_x0018_¹#@âÜ_x000E_Ùà%@Fÿ_x0003_OS#@_x000B_Þ÷Ý{$@ÃÃ7á.$@¦'O´3'@_x0005__x0011_#ý%@¸_x0017__x0007__x0004__x001A_(@Ú6/!@È«|_x0001__x0006_m+@ìó@_x0001_$@&gt;j_x0001_Ò¬E!@ªÂjI_x0016__x0012_!@pF´t;!@\Ìd_x0015_¢Ö(@»mi*%@wÓ¨¨_'@(HU_x0012_à#@ÏÉÐ_x0017_Æ8$@kÇ_x000F_×_x0002_û @e_x0002_ú_x0005_E=%@R Ïúó·$@ß½Z_x0010__x0005_ @¨ú_x0004_f§!@(Öðèså$@²Íkb_x0004_w_x001C_@¡_x0011_®U @ïÏÊk)@¸ÿî_x0003_Äj%@Ðë@!%ó#@u:_x001B_«_x0019_*@Ð-¡ ü!@hÊ~_x001F__x0003_+@ê¯RòùÕ%@r)ho°+@(m'Â*@içc¦dn#@Ð³fÂ4o$@Iàþ?r_x0010_%@lUSKM%@¾(©ÿªY&amp;@_x0005__x0006_÷_x0012_:_x000D_b_x001F_@~,¨(MB%@îr|/Ýe'@®Ê_x000D_#@Þ_x0001_ÙÐ3_x000B_!@çò"å*@Y_x0004_K´²%@È»_x001F_°nê%@YIèðL9%@¶?»µ»'@ Âaÿ%@Õ¡£|¤Ó_x001A_@ú¹Sác\"@Å½³_x000F_ì!@ ºÎnO³(@8%·q¿_x000E_,@ÊýT²3Ö"@y_x0016__x000D_&lt;_x0008_I+@}æ¸aÿt%@_x000C__x001E_½q®$@&lt;_x0003_5£_x001D_@fggÊx=#@_x000B_¸_x0002_,@ôlF^·H,@þUÀe%@_x001A_|kO¦$@Rr¨Ï&amp;G @Ó5Ò¬¹_x001F_@_x0006_Êê_x0007__x0010__x0019_#@ÆÔ»7a_x001D_#@_x0012_a# @°_x0012_ÉB_x0002__x0003_Ô9+@vâC_x0012_Ä&amp;@¶sgÄÉ'@ðél®ø«_x001B_@gç_x0018_ã­%@ýÓ_x001F_£mh)@Î| ¥×)@_x000E__x000B_õî_x000F_-@P_x0018_úw/«#@ô¬_x001E_É_x0001_#!@mÓöã)@²Ú_Fn)@ºæõvj÷$@Ø_{Ñ#@_x0015_Ñõ"¤"@j_x0001_÷_x000E_k_x000C_"@°±Õ»N#@Æ _x000C_L½´'@ NÍ_x0007__x0016_ @4UøU«%@V¯¨ »"@¦¿&lt;ÜaK#@ÌqÛ¬G%@T¬Ø¶²_x001E_@2´2¤v,@æpùgß,@Åö.÷a-@ûù_x0007_ìÜ_x001E_@à_x0007_wök*@Pøw&lt;¨(@_x0006_ñS¤´%@P_x001E_¿gq&amp;@_x0002__x0003_\T_x0014_Kv6%@Ó)ïC~"@_x001E_1_x000D_Bü#@ç¼³Dôæ_x001C_@÷y_x0001_iR($@«!\¾_x001B_g_x001E_@_x0008_Î¸¤="@\Ãæ_x001F_Lo_x001F_@`_x001C_FÄK_x001B_@¼DÒ_x0010_ºu%@$ñõuJ-@¤þZÂ_x0003__x001E_@è ìa_x0018__x0013_'@Ëe¥èc_x001D_@lÙç:÷'+@Ìbæf_x000D_½$@½_x000E_HéÄ&amp;@ÉæOÛj"@4õßÛ)@ LÀ%_x000B_ñ"@b!Pë._x0015_)@V_x0018_hõù&lt;$@_x0006_vÙ'@X; à^&amp;@Ô_x0003_k_x0018_°é$@þ¹J_x0005_Ò"@n	*WâL#@_x0010_ª9DëÇ'@2Eþq_#@´w\ñú)@_x0008_Ì!å"_x001E_@æ¥_x0001__x0002_/c @ÆÑ_x0017__x000E_'@ïk_x000B_a_x0003_"@Â_x0002__x0015_¸ "@ªóì_x0019__x0011_,@þ#@Ô±ò$@r_x0003_¼ù$$@HÔ|ì(@z3½6í @ú±_x001F_{Õ°%@ôµ_x0005_ðÀ\$@þSéTÚ0"@ÍÇ£_x0006_ã%@&amp;2_x0008_ï(#@_x001C_êYw]­)@_x0010_¸wID%@r^lº¢_x0017_%@r\ùÓÅa#@òJ_x0019_ø±'@@ùèÿ3ù!@Bç@"#_x0004_#@_x0014_s_x0005_Ì&gt;s'@µ,lùù#@%&gt;e_x001C_åÙ!@ç£A­_x001C_@b_x0012_ÝDÜ'@ø2-"DÃ"@Öç%@_x000C_Æ9_x000D_Ö'@_x001A_{:z(@ûµüPRÛ#@åc_x0016_£ö'@_x0001__x0005_*¿_x0006_è!@ G_x001D_Õ¨&amp;@ðÂc¤¸A$@ÿm¿¹ï+@hB%_x0001_Fª(@¸`_x000F_M$@9_x0018_$·_x000D__x001F_@ _x0003_9JfC#@¬ð_x0016_M_x001E__x0018_ @~ö·aÔá$@õ¼Wá_x0019_¨,@&amp;Å=qjý&amp;@|Àù@ @_x0007__x0006_úcÐ9&amp;@ô÷_x0015_m_x001E_(@kU\_x0015_Ñ"@þ¤A®;&amp;@S°*@£¬©_x000E__x0004_ø(@(ó¬Ü_x0013_%@7e_x0012_%@Ýs_x000F_lÐ##@rFêgëL @JY_x0001__x0007_Cx$@ ½Ot_x0002_R_x001C_@_x001A_rLn@t(@nSé_x0006__x001A_&amp;@¾þ|'4À'@Ü¨_x001C_j¾ý(@ë,[_+@B_x0001_0¦_x000D_'@«óé_x0001__x0006_p¦'@_x0001_)_x0004_HÓ&amp;@2Hç_x001F_¨*@ÈõS¿&amp;@_x001C_,ÊR&amp;@ KKZ_x0005_M&amp;@êßM.P×#@AMKÛr#@.¶±×;*$@mõ9ª_x001F__x0005_'@x+_LÒ'@d´f¨#_x001D_'@_x0004_ê··¥W"@«¹i_\£_x001D_@ÞLWÞÞ.(@ÍþîÁ0N)@_x001E__x000B__x001B_	ò#@F]]t±­-@X« 0üð%@_x001B_³ç× ­!@úà¯_x0018_0î(@9@_x0003__x0002_rÈ_x001C_@î6~e*@ÀQS5»_x001D_@Ðþûµ=É#@ ?ÈÏ=D$@Çk_x0002_3*_x001C_@E,7Jc.#@Rw$XÁ"@ª4_x000C_Ì"@ÔÆJÆ_x0002_&amp;@åÓn}ïW,@_x0001__x0007__¨ó&gt;é ,@._x001E__Vú_x0010_+@W[FN8_x0013_"@ÜV5_x001C_õ$@¬Êß]Ë(@Ýÿ"yq_x001C_)@ú1&amp;c"@®úÌ¡#@=ú³D3(@{Êç¾PÁ$@_x0018__x0007_»±_x0003_$@w¨ÛG_x001D__x0019_"@LKë­&amp;@Þ_x0006__x001F_8Xî)@är×A_x001C_`,@÷Ù¤"ß#@°_x000B_à_x0005__x0002_#@Ä²Ãk_x0014_$@ôÌÕ_x0002_ðô&amp;@HÖô_x0007_;ç_x001F_@^ÓzD° +@4EH_x001C_Î"@Öu¯*ù_x0007_#@^qá²_x0014_#@¢)_x0007_Ã×_x0013_!@_©«Â:"@_x000B_¥_x0003_êø+@_x0006__x000B__x0014_QÏ_x0011_"@_x0004_5¿	Hk)@Æë7æ#@°^_x0006_ä$A%@;ç²_x0002__x0003_]3%@6Ø_x001F_ØÞX*@_x0003_ÔN_x0001_?#(@EûºÓ*@&lt;C_x0012_fØ$@eÈ:íá#@íÐ-'+@.,_x000D_,dX#@J2Ûtã¦_x001F_@ØÄO&amp;y_x001F_@Ï»ÀeÓ~_x001C_@Ïùô.½_x001F_@_x0012_û´õÖ(@÷_x0019_÷«_x0016__x0004_"@_x001C_(_x0011_:ÕY%@Ã¨ç(%_x001F_@uÅïDä'@û_x001B_x_x001D_¦y"@Ôµ§4±*@2/úÌgë'@c5%Î¶	_x001C_@z¡AÇe"@é¬'_x0011_ÝÎ#@÷U¦÷® @6.¨Øë)@_x0018_NqÆ!@Æ|CU_x0007_#@\º.Cîô%@6ìC§;h,@&lt; îp_x001F_`"@ª_x0011_y0,@Ùýdë¼"@_x0004__x0005_BwXbó)@_x0012__x0008_ì¡³	'@Ñºa6_x000D_ @tUÑzÉ!@f_x000F_á'@RÈxcx&amp;@õâp7$,@c«ïë¯R%@V1"@3Ñì°U%@ú3OWo_x0008_!@Ê»xÉém$@Ølå¤r @\Ñ~_x0005_Ï*@¨@d®g_x000D_)@ ïVu^ô,@ZûáÁ$@)_x0007__x0001__x0001_j¦&amp;@_x0012_6µNF*@_x001E_ëM_x000B_ Î @._x0013_©_x%@_x0002_Îpê!@¦Á3¨%@¾_x0012_h¶ÿ%@00¿7Æ(@+o_x0002__x0012__x001B_@$@Ã_x0003__x0016_nÜË'@_x001C_-Ex_x0003_ô"@BÜ±tw#@Ê¤êý~W(@ò,±G6(@Ò_x0018_±O_x0001__x0003_ö!@¡_x001B_é_x0006_H*@ Úp÷¸§_x001D_@6íÈ_x001F_¥_x001A_@PÜ[¢a%@oé¦Ô='@âNsÃp,@¡¿ªfÄ.%@XÅuA(@Ï¾g¾X²"@_x0010_ícþd"@þÅóåù_x0003_'@ìÜ{í_x001A_ï(@(ø[_x001B_Ä0!@2f¯H(@v.åxu!@*mÞ_x0011_\&amp;@pGv3)(@ÀýÝ_x0006_$O'@&lt;LÚ#@@ßM_x0002__x0003_(@îÀCË~h"@üÃè@ïl&amp;@_x0014_*_x0019_8$@´ª_x0004_È#&amp;@h- S_x001E_Ý*@îÕUEÁ_x001F_*@"TúBIk#@_x001D_°øÄÙ @ìa\Ék+@@H%ÝBd_x001F_@&amp;Ø¢_x0006__x000F_1$@_x0001__x0005_8_x0004_¸Ì_x001D_@_x0012_MÎFW'@_x0001_ ÞÚÔ=&amp;@RYÃaUq_x001C_@Î­^þâû%@c_x0017_â&gt;_x001A_@NÖoB|#@õ_x0008_ÁúTu_x001B_@´·wj)@x~ö{øº'@hç_x000E_s2#@Áï_x0008_þç,@_x000E__x001B_p#_x0011_ @P/)Á»÷)@YN_x0006_¾²*@(SWðv$@ø1_x0011_g]_x0002_%@h[_x0015_rÞ(@$Wë&lt;æ,@Ñ4Ep_x001C__x0019_@,4_x001E_~ûl#@b/u_x000D_T3!@_x001E_~w½´Ö%@ ¾'g*@ò_x0017_Ï¯à´)@;äÙYR!@_x001D_²ÊW{!@ìÑ¹¦¦(&amp;@_x0010_×9'@_x0016_U2_x0003_'@þïu}1%@oÌ¸_x0001__x0002_8ë(@íæJ *@_x001B_	÷¾ù'@HÄ%,_x0011_¾)@5Ï_x0010_t¦*_x001B_@ñíÐ´b @äÅëpD(@b×RS#@_x0014_H(èhÆ$@f}fvk_x0003__x001B_@É_x001A_Ë_x0015_Ä%@½x',@ø_x0019_Ò_x0010_]á)@_x0002_gÈÜ5&amp;@_x0004_QÑ#QÉ'@}ä_x0007_u5s"@Ð)DË_x0004_~&amp;@Áã,lª%@¨_x0016_ìÕÀì_x001A_@_x0012_I÷ÙU!@:¤rJÂ#@E6û	$@0aõUÝ @¾_x001C_ír"@:_x001A_8bÒ)#@l_x001C_4Ôå)@LÙ:Ë¤%@DÂ_x000C_=%%@T.å£öú(@M_x0015_=+c¦,@3_x0003_Ñ;ý"@6^M´Þ %@_x0001__x0002_)Å_x0017_z(@Ä_x000E_ÄP"@2íÿ_x0018__x0007_u$@z}ñ*j|%@Ë._x001B_9(@x¦Íp_x001E_y_x001F_@ÎO$­/¹%@`S¤[.^*@4¸ÙÌM)@_x0019_T±Íp¢_x001C_@&lt;_x000E_K5* @)ØTv"@_x0001_Õ¿nyC'@_x0014_µ?¡D"@Ì¿g,N¿(@äÔHr°#@_x0008_?ïF*@Ôç,ØYä(@àØþ_x000C_ò¦_x001B_@¿\b_x001F_@ÞTÒ!þ_x001B_@Qé_x000E_,!@/nO¤Ç%@æüþ®_x0010_½#@õÈ3â+@Ã¤!*_x0003_@+@1Næ­o&amp;@_x001D_-·Å­;%@î=_x0008_I©$@ÆÁãG)@øûè_x000B_ëc_x001E_@p.+Ë_x0003__x0006_ZÜ%@&gt;¼Q_x001E__x001C_@.æâ_x000E_g#@ö¥ $÷(@`í_x001A_Â_x0019_*@}U+\*@_x0016_~-±_x000E__x001D_@_x0008_.$&amp;OA&amp;@ÔÂ\_x0019_¶ß#@_x001C_Ç|G_x0003_&amp;@ì_x0013_Ú_x001C_ýÍ_x001E_@ys_x0010_*É#@ä&amp;øö_x001C__x001E_@Ä£½¡_x0013_×"@÷(Ý(w&amp;*@¼_x0003_á_x0004_ÌO#@ð_x0010_iùò)@æä_x001F__x000F_÷$@Z&amp;}åÞ)@_x000C_ÓU8_x0001_*@_x0002_G$Z8"@Ä_YL*@g_x0018_tP,@X¹Y8d%@ÈÕwqA"@_x0018__x001C__x0005_"%@&lt;½û_x0015_&amp;@|#A_x000E__x0004_(@_x0018_}ñ_x001C_@tP±sòa&amp;@syæ¿y$@¶òV_x0003_¼ @_x0002__x0003_4X_x0006_ï\#@gäÈR78"@O_x0018_0Uçú$@Jxîäù&amp;@5´Jx1#@¤_x0002_%|î @_x000C_ê%Ã¤!@iQóq¶&amp;@F¼^¤âó%@!úí_x000F__x001E_@[,É Èy+@nnnXh%@goýÕÁ_x001F_@PéÐ_x001B__x0001__x0013_!@ÌR k'@íYÞ¨½%@¶=G(@¹P_x0015_hè­_x001C_@ëL¬ce%@Ò_x0014_Y_x001F__x0002__x0012_#@_x0001_¯Î_x000E__x000C_%@Ç¬~½È#@4dó4Òª$@ÖÙÿE?S'@Æµ²°}'&amp;@V±|­ª"@¨l.@¡° @Íú_x0011_©ç+@[_x001D_2õÃ!@¢­òr{-*@£uÏ6v*!@p/* _x0002__x0003_îb#@Y+o-á9!@ÙÞ¶_x000D_( &amp;@"¡Lh'@¸_x0005_ëY_x0019_;)@ _x001B_Iy"@Ö°Ñyö_x000E_*@0)åy_x000C_&amp;@ìd²¬-O!@Ú¤cõÒ$@æY¤^,(@G_x000D_£_x0019_0Ë%@75_x001E__û&lt;*@Ì¬exÊ8&amp;@m_x0012_aÚ½è'@+©B!À4_x001C_@j9À¹7%@3ì_x0019_Zlv'@@æã%@JSóaÈß!@_x001D__x0001_þWÍë"@nË+ú,ÿ#@è¤_x000E__x0016_(@rn_x0019_³#J%@ ÿq0h#"@çm»Y«¢"@ØÝî²Çê'@ï_x001A_F$W"@êâoMX'@Wþé_x001C_+$@`½ä_x0002_É)@Xøúþ @_x0006__x0007_ _x0002_IÆ·!@~-/üÂ_x0003_$@_x0014_]8_x0004_L+@ÞP_x0007__x000B_gÊ_x001A_@ËñT_PE%@?£¡$[&gt;&amp;@q¡ÝÈ¯ @W:Àßk¥!@ï¥-æ¯$@hÿLÔ)@L=Ü&amp;@_x0013_­üE»I @ZlÆCu_x0017_'@ZÝ¸"Â"@¼&gt;z­$ê$@¢F)_x000C__x0011__x001B_-@ø_x0011__x0005_wèî&amp;@Ä_x0001_c÷_x0018_'@¼:B·Ð#@vÛ_x0007_û5&amp;@IÕu¶g~!@ð&lt;H1m!@Üö¹:4#@úe+ÛÎ%@ärgò¦+@ØsÀÌê)+@ê þ&amp;I,@2TâëíH&amp;@gtÝøÃ§&amp;@_x0004_®u5_x0018_ª(@ÝOµ_x001B_ÐÝ#@¶äQ_x0001__x0005_pû*@µk³r£ @á0÷@S"!@¾ç?zº,@¬,tÇ_x0001_Q$@¤þxvQh!@û©]Ì)@ü3_x001B_«Ö)@ìlw"@¦*í[_x0004_$@Û¶-PÂ+@_x0001_·Ü ."@¬î_x001C_§(@Ä_x0012_]dÃ(@$N±E_x0002_&amp;@_x000C_¨ztT¾,@Ì _x0016__x0003__x001C_#@À_x000C__-@8ÃO=+@_x000E_Q67âù @Â_x001F__x0007_·ÄQ+@KjWv.Ü'@Û_x000C_÷2Aó @'_x0004__x000B_._x0012_+@­ö&lt;_x0018_ @6R.håÙ)@P+_x0006_á'@~Y|k_x0017_%@ []1%@¢_x0001_c/¾#@ê´In_x0013_%@¶¬_x0005_ìÖ(@_x0005__x0006_¤ûù_x0011__x001C_%@ßzUÞ_x000B__x001F_"@¢7¿lé&amp;@ÄE_x001E_è|¼+@_x001F_Ë&gt;EÛã#@_x0005_ìõaø]"@_x0017_S¹d½)@`~CmT%@4T_yO_x0016_"@_x001B__x0003_ÓyÒÍ!@ÍÎK#@_x000B_¦Ï×N_x001F_@_x0012_Ñ}_x0008_«(@*_x000F_{{R_x0003__x001E_@ÅÈl»+_x001E_@hÔt}Á_x0007_&amp;@·¥_x000E__x001B_Í$@~2t¨%@¦('5j¼&amp;@4¥!_x0004_µ(@¿ÍtU¦"@¾J,_x0001__x0011__%@+Ø2¤_x0012_s'@ö-Zñé#@í¶DÁ2Ó_x0018_@_x0004_HP*È(@Z_x000B_áç#@HUn_x0002_j(@(O·¿á%@II4£_x001E_('@×_x0017_ïÊíÅ#@F°_x001A_&gt;_x0001__x0002__x0013_)@GÏâþÕ_x001A_)@ìùAx¦L(@¾ô©__x001A_ð_x001F_@_x001B_qjE_'@©»LFñÍ"@*£Ý]z#@|ÉÂÇz²'@_Ndíp*@_x0001_hÎÆ¹$@®(`c!@{²Ý_x0013_ñÛ_x0019_@?ÑKÜ_x000E_#@Æ~_x0017_³ZÖ!@¯áûM®)@äuåî#@ÄcÓü%O&amp;@[É"Wlc$@+	ÙxCÕ,@_x0008_&lt;_x0004_¥iç_x001F_@f_x001F_¢_x001F_w @âÎ_x0002_G&amp;@è_x000B_\ËöÅ!@XYç»¿¨"@öG÷ &amp;W&amp;@OÝi;_x001B_@¶_x000C_ý6ô]&amp;@.àÓ)$@ï]}?)@®hÖ®Dë#@_x0002_#ûòE#@_x0014__x000E_3²»_x000C_&amp;@_x0001__x0003_gE_x0007_3_x000E_Û#@äþÁÙn#@q_x0004_hùÑÔ&amp;@lê_x0003_6^_x0016__x001F_@jãzS_x0008_$@^@aocî!@_x0001__x001A_û_x001B__x0004_%@è#°$@N0ùj @þ²J¡_x000F__x0016_+@Ì_x000C_+'_x0003_*@V@Akp%@­®¢_x0016_o!@ä«cË=_x0005_%@hDë¿%!@A_x001A__x001D_èÐá*@\(³õ%&amp;@Â_x000F__x000D_=#@¼Lôu*@_x0002_ívû¹*@&lt;«_x0014_| )@¢!¶µSÎ'@_x0011_ÉY'¶="@°_x001B_­T_x001E_k @N²_x0016_êã!@{Yó1_x000C_Ð+@Ôå_x0010_+O¢(@~6w9Â-#@_x001E_Pvc²_x0018_$@.è6=_x001D_ô_x001D_@p*o_x0005_¢$@o\kå_x0007_	_x001E_ï"@_x0003_«.èM`#@ÁÌÍ×'@jNìP"_x000F_%@HÝ(«-ö'@Ð6Zf)@Y_x0018_@^+@/àNBìø!@âoæØ@Ñ_x001C_@-e{JÐi&amp;@Ý=d¬8+@È¾§ãï$@ßå6=d`!@_x0006_G_x0017_Å]_x0018_&amp;@®hWw)`&amp;@úX7a.,@K_x001D_"_x0004_:_x0005_"@`â¥8ò&amp;@R^_x0008_.$_x0002_"@¸Ü³w_x0001_h$@_x0005_«)$()@_x0014_,_x0012_("@_x0006_ì¤Öë%@t´jî_x0011_á$@$®èþ¶$$@ÄÃ4A_x0013_)@F_x000C_òB!@/îÂ_x001C_Ü"@_x0013_¡(õ_x0004_&amp;@t&amp;¼_#@Ðy2 _x001B_(@öæg_x0016_HÈ_x001B_@_x0002__x0006_öüµm|I_x0019_@h_x0017_æãë&amp;@´îdx&amp;@_x0015__x001D_{²%@²¬_x0019_¾tl*@§_x0004_/È_x001E_@©ho2%@Âv1R_x0019__x000C_#@_x0017_1_x0011_aË"@*#Å_x0001_\(@RÊ¦_x0003__x0005_Í%@cl@±S)@ÜÙ_x001C_¢ð'@XcéÞ_x001A__x000B_%@¶ÜËþ¯&amp;@f_x0004_ÇÇ¹p#@¾_x0015_sõá¹$@¸_x0016_ÓõÜ&amp;@GÃ_x0002_ä_x000C__x001D_@3¹!¥_x0013_	)@_x000C_É_x001B_Ó(@bmé».)@¨_x0007_eögí%@²«ùBòG_x001E_@$B.îß @²ñÒ©Z#@ô(âí_x001B_"@m@¥IÃú_x001E_@¾í_x001B_c'@Or_x0019_^´i'@0ì_x0003_ö¸'@üXß_x0011__x0001__x0003_ZK&amp;@fºº-Æ_x0019_@_x0008_ðõÞ'@oð_x0012_v«Z_x001B_@@JÏ[÷#@(ðÒü+®_x001E_@¡_x0008_ú	[_x001A_@Nuòæ×"@PG&amp;)r$@îl×_x001A_+@­_x000B_æ¥m"@sêÒó2&amp;@ÙÀà j%@_x0002__x000E__x000C_G&amp;@¹LóÆ_x0007_#@9ìÌá_x0014_$@ ñ"_x0011_îC$@ð_x001A_u2&amp;@Ùª1ô2+@x$4[ô¸)@_x001A__x001A_S:#@Ò±'_x001C_!@"ÉNi_x0017_h&amp;@1Þ_x000D_h­¿ @?~_x001E_]y @â4TÌ&amp;@9_x000B_§è¢#@&amp;_x0010_qRÈ"@5ûêT\Õ+@_x0008_9ÉG5s%@Ò¥ß§*@RQÅEï%@_x0001__x0002_M¦Ø»"@;S¿G_x0017_'(@èÁCi_x001D_&amp;@H_B#¸_x0003_!@æZYpÖ$@N«Atb,@ÄÃ/çÞ&amp;@ûO_x000C_1²_x0015_*@%o_x0014_)v)@¾öWäúR"@í8Ç_x0011_ Y @_0Å¢ÖS$@Æm_x0002_}Ï¢&amp;@ù®õCZ"@É3ªz(@¦_x0002_b\(@6s_x0015_ú±(@ úTµ_x000E_þ_x001F_@ºn_x001B_w_x0013__x0006_*@¸£ÿ®67*@0XT!@±ÍÇ×_x000D__x0014_%@ôxJ3Á¤&amp;@lÝ¾_x0008_d. @s\kùõß_x001B_@_x000E__x0011__x0011_(	%@èXBÄ"@F¼Ôa*@Ç6¨_x0018_ý,@_x000C_Wª¶}(@äÒ_x000F_`Zâ$@[íN_x0019__x0004__x0005_¯+"@­ 6²!@Iõ§î_x0019_@ÇMY¬!@M_x0004__x0016_1e$@ÈjH_x0003_æ$@ä_x000B_@½(@u\·Ð$@4l}+Õ1'@°DéÙz)@_x0008_	_x000C_]³p'@&lt;[_x000C__x000F_À$@0×r?÷_x0010_(@B_x0016_|_x0015_Iu(@9_x000F_l8ª_x0012_'@Åª¾Yå=_x001B_@tU_x0002_Ñ¶N)@_x0006_½VÓÀQ_x001C_@X5cSî1&amp;@_x001A_Û¬X2&amp;#@&lt;)ÛT_x0018_å @ì©fQ_x0007_r&amp;@_x001A__x0001_ff£*@0_x0004__x0004_Ã'@p_x0014_õ*%@ÙÁ]Ø:·"@_x0005_£Â_x0006_`'@d«³4þ+@È}õú¤$@À:FbÄN%@+ó_x001B_ß_x000B_G#@HìxÙ_x0006_'@_x0001__x0002_;|Ð(@ÅFÔ_x0003_ã²$@Ô¾î_x0001_ç_x001D_#@k²Þ(,@î¬´m_x0015_Ó'@_x0011_«=%@ÚW_x001C_ÌÐ)@îÝW_x000D_Vñ*@ºÜÖ ³è_x001B_@ïèäNíò$@àÁ¹î_x001F__x000C_&amp;@&lt;]åsI­+@FZ5U_x001F_@_x000E_e¼f_x001A_@X¹_x0003_ã_x0007_Ä"@]û_x0012_Àñ´#@"T¡_x0014_(@¼k³¦°'@[4¥ãº%_x001F_@_x0016_ëiéõÐ'@7Qþ]Àó$@4JÌt±_x0010_,@_x000C_µ$@ò_x0012_X_x001B_·'@8NÜ=U,@_x0007_h_x001E_ÁAÄ&amp;@ æî¯Í#@úHâWÐ'@ê7_x0007_ìÙ'@öÓú*÷Ó#@þ±ì_x0006_Ýl(@Zy._x0011__x0001__x0004__x0003_-@¡'_x0013_'@Â"ÆÓ¸#@_x0015_#ÊùÞÂ$@S¤6ÞHÈ*@ÂnÄ_x0019_P%@î]Î&gt;&lt; +@ît5Ñ&amp;@kÂ+_x0002_+@ÍiPëk_x000B_'@æWà_x0002_ä/_x001E_@`ÐÊã,,&amp;@`_x0004_$Ë³_x001F_@¹_x001F_{_x0016_Gð#@D¦º#ñ!@Dnµ'%F$@º§G~Ù$@ç_k¦Í_x0002_#@¥M'Â_x001F_%@_x0012_;_x000C_ú_x001F_(@_x0012_	²ßW!@`å¡£`H @_x0016_ó¬D¾"@_x0004_¦Ï¦2|"@´O0_x0006_!@@ND_x0008_¹_x001C_$@Ô×¸Ê)@W_x0019__x000E_(ç!@AÍU¾_x0006_ @vÐð¸!@ÿìVD)@_x0014_¯\Ô_x000F_$@_x0002__x0004_¹àsCg$@ ïõº-&amp;@ÕÈqü	+@ø)oVn_x000F_(@pÑ9À'7#@±°^Á_x0019_"@ý&lt;¡q¡L$@ÁlP**'%@ \å _x001D_@_x000E_·_x0003_ïÚ_x001D_@øöa%E_x0008_&amp;@_x0015_Çßïä'@px­G$@Fpf	ÿ$@Ñ#6&amp;@ÆIóËæ(@ùôX_x0016_m$@ìÞXz_x0017_&lt;(@w^_x0012_?(@~b&amp;¾_x0016_%@°£´_x001C_pa"@|i«y_x001A__x001D_ @t·_x0019_´v3*@.å-_x0005_b(#@\Öçsâ_x0013_&amp;@hL_x0001__x000E__x0013_I$@¬ÈÅ¯$@tÇÀ\_x0003_}'@q _x0016_Õ`;'@ß_x0015_®*®&amp;@_x0002_N\~O$@,ÁT&lt;_x0001__x0004_äí$@ETK_x001D_ÊQ @_x0016__x000E__x0003_V*@èI_x0002_ôA¼_x001C_@æN$2È__x001C_@C_x0011_¨o_x0018_)@¢®_x001B_Ø*@ðw7½_x0015_¾&amp;@ë_x0001_]_x0004_hÊ#@_x001F_&gt;FØü±_x001E_@5_x0005_&gt;ÈM-@_x0002_Ç}_x0003_#@_x001B_¸:cg-@ºÁÂ_x0014_¼%@ä*_x0012_«ñ(@_x0004_ó_x001C_Ñ9$@pÁ{Ú_x0005_ @ø©ÅHóÕ @_x0011__x0016_ø-@ñ° 3­m_x001E_@kÜ&gt;¼_x0006_h @×¥nKÃ @ÛÒ¢_x0013_)@_x0012__x0004_Â_x000B_Y$@ õ½6Áù#@Ö%_x001C_¥4)@_x0003_Ê&amp;~ø%@ÞÕÜz[8)@@8l3¥)@Xk3õ¹ù"@ ë¾Û'@ÀîzV¤&gt; @_x0001__x0003_",ÕO8S(@7\ÿ¨_x0017_#@º;hp4"@*lÇ÷¥'@&amp;LìÐ%@¹i_x0006_\ë @X'_x000E__x001D_'@uÀI¬@%@\¼÷Ëè%@Ø.Cÿ&amp;-@R¡K_x0001_=&lt;"@&gt;½Í(p_x001C_,@i mÜ¬$@*äuÉü&amp;@ª´@äõ"@´äH_x0003_ZM*@nXfkí+@ð_x0007__x0016_Ëæ5$@Sl«^AA!@"Î%C_x001F_'@¿_x001E_¾7 @_x0010_½²°±%@ã¨_x0002_à_x000D_&amp;@¸«¥Cp+@Õ_x0004_1_x0007_Ö_x000E_$@výUZ_x000B_)@Ò¬_x001B_eÊ¶%@ª|lö@'@¸Q_x001C__x0003_]9&amp;@SK²en{&amp;@SØ¡ï®	"@xt×±_x0001__x0003_¢_x0004_+@x­ _x0003_/'@_x0002_}Î@æ#@ð_x0013_ÎÞ£:$@1Ùx¬_x000D_X)@¥qT_x0018_C_x000C_!@¬xËÓ&amp;º!@zM×MÌ:_x001F_@$0_x001E_²_x0007_H%@FÙ_x0003_å[$@ÑßÜ_x0004_&gt;w&amp;@6ÚÉ\ê1$@ñwu±e\%@Ô_x0016__x0018_Û%@	p©A_x001F_@ÚTD	_x0002_í)@¯ÿ¸ y+_x001F_@¢¡íÃ±&amp;@_x0007__x0002_@V%@É}_x0011_OJ!@h:â*_x0007_§%@jü6_x0015_ÿý#@à¨_x001D__x000B_%@ä_x0015_®'!m%@¨©Ä&lt;£"#@_x000E_ÿÄ­%@¶Áyþ%@_x0018_RÎd¿ @Ó_x0012_®ã"@ýxdkEJ'@l*3~Æ3%@JÞ+"@_x0002__x0005_ _x000B_¬Ã*@Ð_x0001_¶U_x0007_,@ìeÖhÎ&amp;@o«KÒ_x0004_¯#@Ìs.VAÀ&amp;@ÖÒ^Ð£_x001F_@_x0018_Ø¥¦Jx(@g®¿Õ£_x0011_!@hAm.'@¤)þ*C%@äÔ_x0014_ÑÔy)@l[Ø2_x000E_ÿ!@þø*ÏJ"@ò_x0005_¤Ð_x0018_!@lìÙ·ã%@àT^k¼f(@ÄTðIc(@*(87¼'@ÀÀ_x0003_xÖ©#@ã¡«_x001E_´&amp;@¢ÿSSn)@&gt;Ùzä­*@ïòÖ})@wuòi_x001B_e'@SL5k_x001D_)@2Az __x0017_$@D¾Ãý_x0012_$@ÏWQe_x001D_@Ìw.æYÿ"@GS¥+%@Z7Á½Þ%@_x0014_Ä_x0001__x0004_ÍØ%@_x001E_ñÁI¦ &amp;@lßT;39_x001D_@ð_x000D_µË¶F'@_x0002_©ÔDX$@¬glBHT)@Öàb­?D_x001F_@%Hye_x0008_%@õ`ó»¸¯%@_+_x000B_®l¯"@~¬?t#@ÀO_x0011_èÒ%@÷Ã	B©è$@hcH5_x0014__x0003_)@?ÅDù¤#@óÜeñ¼_x000E_'@ücî·ä_x0002_(@èUÃNÕ%@îüwcUM&amp;@j&gt;è8U'@âÃ®À"?$@}®Gm}/)@²ÇÃ@%A,@_x000C_2ÝQ*'@uåÄ_x000F__x0019_&lt;'@ëñgß!$@6¶â·{D&amp;@}}j= )@¨-_x0008__x0011_ÿ(@¡»çyÚ_x001E_@r`wá_x0007_(@+ÊYé~%@</t>
  </si>
  <si>
    <t>db2ebb99f581d93d7d34bbfa7066e892_x0005__x0006_ÆôÖÕ|$@_x0018_ñ5(æ"@øSó¶;b+@ý»DXäõ)@Z¢{_x0013_X @«_x0002_xÎM'@_x0018_O_x001E_§&lt;!@3_x001B_º«¼¬(@5yV]_x001D_@h©vÛ¼¸ @Pm_x000B_c¯ @´+_x001D_°/k'@BÛ7iÖ$@µKJ_x001F_Ò#@èÖ&amp;+â!_x001D_@0d|À_x001B_&amp;@Â×ºÇ"%@¤²Zzw_x001D_@ÜTõÅÉD'@Ì«Ê÷&amp;@Dc,¤e&amp;@Úè_x0006_´fÅ'@©)·Û*@H çzù!@Î%_x0008_U&amp;@_x0001_1Ö«eÐ_x001F_@_x001D_Ã³ÿ&amp;@tþòh_x0004_}*@_x0003_ÚïËd"'@Ü\ª$*@dF$þ)@Xô_x0002__x0005_@¹(@ö¡_x001B_oÔ&amp;@è)Ú!@2=÷Ð'Û&amp;@F_x0006_SË_x0011_"@ZP¯zm  @ï_x001D_!@_x0004_v¿\$@ft_x0006_²K$ @_x0002_.ù_x0003_"@c_x0005_¯Sj,@_x001A_®p×l×&amp;@?¶¤Åá} @iüUó	û'@_x0014__x0003_ÑA#Ç&amp;@_x0012_¤£!NË!@vxRcñ_x001C_(@§1Ã)@ Üü0,'@_x000C_¶´&amp;@ÁH!r"@mÐ7Ë_x0001__x001D_@¯¦@Þ_x000F_&amp;@4Í_x001D_á;«'@_x0008_ R_x0005_$@ÜGT_x0004_b'@pg_x0007_u_x0012_þ'@º£ÑN_x0004_«&amp;@êh_x0008_K¸_x0011_%@¯Ñü}ìB#@òQÌ&amp;»]!@Ç_x000E_Ã_x001E_U_x001D__x001C_@_x0001__x0002_ìh\â_x0012_q$@_x0018_ÃÞ_x000E_]ª @XÏÑ_x000F__x0005_7'@ú§2DûM%@×S±Ci_x001F_@5ËãGù+@r¼íÃQ&amp;@ß+×7%U'@Çé¦D/(@ ¾·ð'@°¾Ïqæ&amp;@Dg¦â4¡(@X/[Ý²X%@*ÐqÚÅ3'@Ñ}4M#@_x0003_ó_x0007_Gt&amp;@28!'$+@Äú	æþº(@:&gt;ÃÂ6%@$¹f×Ëä_x001E_@.±§àÈ @ß¨_x000E_½c $@_x0003_}nFnz'@¸nfö¿%@Î¡P×&gt;_x001D_@@ª'_x0003_§_x0004_'@õâ$tÌ @²Yþ&amp;®'@N\¢h¾´+@à_x0014_1oY(@Ø*_x0006_Ù¢'@_x000C_ï×_x0001__x0002_N"@ÆíP/Òõ$@¤ôgÙO(@cã·G _x001E_@F_x0002_b &amp;@,¦×QQ%@þfnÍßâ'@_x001B_+ÇÈ,«"@_x001A_OrÙÔø+@Ù_x001C__x0002_H(@E¬_x001C_ü	_x0005__x001F_@n@vÃ_x0018_Ý(@¸DµÓæ*@_x000B_³V±ø(@t1{7`)@hBÈqY$@¡É~Oe)@m_x001F_&lt;_x0017_æ%@Ö}®Sw%@_x000D_G8þüÄ%@Xà2A·´_x001D_@_x0014_ùq¡D_x0017_ @2=§r²¾'@¦Ë½¨ÄÖ#@Ä_x0014_UU^$@à	Û·($@_x0016_w½vqË$@/Waã+@fÒ_x0014_å&gt;*@ªæ¯})@*úÓ?êÓ(@`Awè_x0005_E+@_x0003__x0004_¥ãè"@_x0004_¥Ùö%@4ö¤_v_x001B_%@R¿|¾â_x001D_@_x000E_*y&gt;gÀ*@àénÿ_x000E_±!@N	ê6_x000B_j$@V(MÛp @÷P9´M_x001E_@AÊ&lt;;9(@ BÚí*@_x0002__x000F_®:Z&amp;@'/ûÖÑ"@ÑóZ³!@·}+Ð&amp;@¯caîg*@£AJ0S¹&amp;@´°Ü#@Ôu¸áÖã&amp;@òº&amp;Ñ4(@ÎóMnÎ(@f5õÏ©)@Ôæç&amp;@(º_x0007__x001D_*@úFÆ5/§'@dgÝ!qô#@RÃÁîÇ&amp;@gÃÅ[F!@á­_x0001_Nõ&amp;@8_x0013_)R])@ÿ}&amp;_x0011_%@RÔ|²_x0002__x0004_ _x0002_'@_x001D_Q=ÞÇÖ$@5_x0012_´e"@gÛ`¨Ä½$@óJÊê +@°ô¤k"@_x001F_ÂN_x0014_S_x001E_@"2'RX#@©&lt;sqÈ$@&gt;F	Ã»y$@ÔL1Þq%@æ_x001B_$À; @f)÷_x0011__x0004_Ý$@úÈe·_x0008__x0010_)@_x000F__x0002_µ)@º÷-Å.$@Êìä_x0012_&amp;@e_x0017_õRÝ"(@¬U_x0003_äÛ_x001F_@IOôV|ë*@_x0013__x001A_°,Í @ñÖäÓ!@_x0006__x0001_M_x0016__x001C_Z'@}l×ò%@°_x0012_?b(@ _x0019_ÉEÍ´%@²6_x0005_KÒ%@_x0008_aC_x0015_ú$@õ2f"_x0017_(@TÒ_x0011_[l')@0¬@Ðn'@Æº?Ê_x0014_#@_x0003__x0007_RÑØå·#@R_x001B_{_x0008_#@JñN_x0013_¾!@&lt;¦Tä_x0018_?#@¡ÂÉ_x0018_n¨#@_x0017_N_x0010_ç«Þ"@a_x001D_ôv_x0007_&amp;@Ø&gt;^9 @0t_x0015__x000F_"@à_x0001_XÒ&gt;r(@\*~ò#'@BÔù§ÛÒ*@0_x0006_ít_x001B_@ý q6!@X_x0004_ê6ïP%@yÝ¾µ*@ &lt;nR®l'@ÛX:§ôo'@hQ+_x0002_5$@eñc11'@²Ù³¶~#@ÜµÓêk(@TlYö³^-@2_x001C_Þ÷ýô(@PÑ_x0005_æ_x0013__x001D_@ØB{Í^&amp;@g$S¹_x0011_µ(@º«Ê-%@rç:g:_x0011_%@_x0003_iöð¦Ì)@:vi_x001A_lá&amp;@_x001A_Tl_x0005__x0006_¶r'@_x000D_ò¶N#@Ð^fÒ_x001B_*@ÿÊ¶_x001B_D&amp;@*+_x0002__x001A_ ã%@!¿ ¿A%_x001A_@Poô_x001C_Øq&amp;@Â0iëø'@è_x001D_º£_x000B__x0013_"@BVz`æz'@gÎä´3S @`ßEÏi_x0012_#@,!ÆÃ_x0002_a&amp;@R3ÏfûK @ÕÞ£^Å_x001D_%@ tbGË._x001D_@vµ_x0001_L_x0007__x0008_,@÷{_x001D_ë&gt;_x0007_"@¸v_x0001_¼®*@_x0004_#«»AÝ_x001D_@z&amp;p¨"&amp;@Ý{æ_x000F_ã"@Ú_x0014_N_x0017__x0010_î%@Ôgð'\%@}y_x0003_Ë(@{ÑË*Ç"@"a|zi%@½¸x_x0001_,@"øp+¦N'@}¦°vÈ @_x0007_ÓHê}*@,/^®`¸*@_x0001__x0002_ÚÆ _x0011__x0003_&gt;'@_x000F_øCäc,@ºH¸äJ'@_x0010_ooU @_x0003__x0001__x0001__x0003__x0001__x0001__x0003__x0001__x0001__x0003__x0001__x0001_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 _x0003__x0001__x0001_¡_x0003__x0001__x0001_¢_x0003__x0001__x0001_£_x0003__x0001__x0001_¤_x0003__x0001__x0001_¥_x0003__x0001__x0001_¦_x0003__x0001__x0001_§_x0003__x0001__x0001_¨_x0003__x0001__x0001_©_x0003__x0001__x0001_ª_x0003__x0001__x0001_«_x0003__x0001__x0001_¬_x0003__x0001__x0001_­_x0003__x0001__x0001_®_x0003__x0001__x0001_¯_x0003__x0001__x0001_°_x0003__x0001__x0001_±_x0003__x0001__x0001_²_x0003__x0001__x0001_³_x0003__x0001__x0001_´_x0003__x0001__x0001_µ_x0003__x0001__x0001_¶_x0003__x0001__x0001_·_x0003__x0001__x0001__x0001__x0002_¸_x0003__x0001__x0001_¹_x0003__x0001__x0001_º_x0003__x0001__x0001_»_x0003__x0001__x0001_¼_x0003__x0001__x0001_½_x0003__x0001__x0001_¾_x0003__x0001__x0001_¿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_x0003__x0001__x0001_Ø_x0003__x0001__x0001_Ù_x0003__x0001__x0001_Ú_x0003__x0001__x0001_Û_x0003__x0001__x0001_Ü_x0003__x0001__x0001_Ý_x0003__x0001__x0001_Þ_x0003__x0001__x0001_ß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ô_x0003__x0001__x0001_ýÿÿÿõ_x0003__x0001__x0001_ö_x0003__x0001__x0001__x0002__x0005_÷_x0003__x0002__x0002_ø_x0003__x0002__x0002_ù_x0003__x0002__x0002_ú_x0003__x0002__x0002_û_x0003__x0002__x0002_ü_x0003__x0002__x0002_ý_x0003__x0002__x0002_þ_x0003__x0002__x0002_ÿ_x0003__x0002__x0002__x0002__x0004__x0002__x0002_H&gt;©ë_x001F__x000C_(@_x0004_þ½_x000D_Í%@ÙZË'@¬ä0ÂF_x0005_#@0_x0014_íe+@¾u FkÅ%@âÈ:«8ä'@D}¬)R&amp;,@ÿ_x0013_91¤(!@Ç¸_x0008_À_x0014_(@Sw«yÓó+@_x0005_¸§Â*@næ Ëò_x0003_+@"ô²l_x0004_%@ÙÆõË0_x000F_(@?Âï¸9&amp;@2F½_x0007_å*@¸ãT#_x001F_+@À£_x001A_X*·!@¼cûÈ!ü"@mc_x001D_#@bOC_½%@_x0001_LÊëi_x001E_@}I_x0015_è¥(@¾ûþ¹Ü'@DÇ¾_x001F_@ÁìV,_x0004__x0005_òÊ"@&amp;\Bî_x0007_þ*@_x0001__x0015_eL_x0016_þ_x0019_@ZT­FÑ(@-qèi&amp;@UE§é['@_x0002_êHù¨&amp;@v_x001F_çÉ ,&amp;@êµbmd#@@gÄdÓ*@"5j\³±'@-ù_x0007_k®´#@ßÌ%3k @¸6Å	H"@"1pR*@Üá´_x0014_Î&amp;@Ñ¶_x000B_v^#@^¬	!ðý#@_x001A_S(	u(@pâä9O8"@xÈ_x0017_é~a%@Á¹_x001E_Ïw&amp;@ü¤Izq¬$@,®Ä[&gt;#@LØ¿£$"@@ì¹ÂèÄ @ò'T2ià%@GnLH\Ù'@½z9Ï,@.Ú±Wn+@;_x0003_Ì27 @¬ìºé_x0010_!@_x0002__x0005_n_x001D_?_x0003_%@_x000C_^Ø2Oø&amp;@°_x0014_\ÈØþ'@g¢xyC)@EOÖV+@.¶Ñd7'@l]xÒÏP_x001C_@F_x0001_ÿ=pY'@D}Ñ	*@XÍ7I_x0002_Í!@of~ò´'@¿g\SÕ&amp;@ú±±&amp;@ûê`4,@_x001A__x0019_Mù c_x001F_@	z0_x001B_"w&amp;@_x0004_t_x000D_Æùu%@&lt;Ú* É&gt;*@¢_x0017_Ow @TÚÕ&amp;@û_x001D_=ê#%@Ú+®wï:'@j¶JUß_x001B_'@_x000F_eð¦r_"@/0öèÂÏ"@fê°1CÓ%@ö&lt;&gt;hM¡&amp;@ÍþMÆSé)@Üà¨1Ö#@Áu½&lt;Ú_x0001_"@_x0018__x0012__x001A_j&amp;@Ø1_x0001__x0002_SÐ%@d_x0006_·þß¡&amp;@À%9Sº_x000C__x0019_@ïiCéçê_x001F_@F|ÚÀ&gt;_x001F_@Ï_x0003_oWk!@±Sqû%@h*§CõØ!@bëI¾"@h#5'@w`7ïF&amp;@7~:cb(@_x0006_6âß_x000C_ê)@°tsN_x0008_(@'þ\Ð#@¿_x0007_¢ÄkÃ#@]_x000B_v¹GÛ&amp;@sj_x000D_-_x001C_@.Yí+Ëô#@Ð_x0002_»Ñ¶Õ+@N¦Y_x0019__x001F_B%@}9_x0013_¯¹Ó$@2Îg"åP$@_x0015__x0016_q(_x001E_®#@Ê´4±³z%@¤n~TM*@ö3_x000B_Hp_x000B_*@f¦ËÊ"@ÆJo¿·ø"@(ýo­å#@[ãË_x0011_Ò'@:h¥?_x001D_@_x0001__x0003_ÄY_x0001__x0018__x0007_&amp;@ÂÛ³'DD @_x001A_ý£D%@O	æ*¿C$@úÌù_x000E_&amp;@¸vØæi=&amp;@ÎOC±(@_x0005_#ÊÎòÙ @_x0014_4_x0001_Þ$@,0!'@Pe_x0004_Ü&amp;@^W\d=Ó(@z(ç_x0006_*-@YQ_x0014_Cú$@ìáÇ'à)@,'¯_x0002_/S#@ÈL_x0002_¨¼)@_x0016_=ÝÌ¨%@pbÕMZ(@£Ðò¼ @ââ_x0017_6_x001E_@_x0004_òÖdm&amp;@j_x001A_*ÎßÌ+@XvSx(_x001E_@&gt;þ©_x0018_ßV$@ÄÉ)¼:¦'@\­hy,_x0010_'@h"(ä2&amp;@ÜÙ´XÎ_x0018_'@ÁêS_x0016_d&amp;@/_x001F_ ·0)@lå²ô_x0003__x0004_,©'@&amp;\_x0003_ÙQ!@_x001A__x001D_âÁ&gt;$@IÄ_x0002_Æ@³ @¾q[Õh¦$@è,Ç¥!@LûIG#@ìÐ &lt;Ã!@.~¦êm"@þÀ´ÐîÚ(@SbpÀ¸X,@zôWY]'@_x0016_ûôMÞ^(@ÀÈ_x0016__x0015_&amp;*@ê_x0008_r¢K_x001F_@Èò_x000C_­_x000C_"@´]ê)«v#@¢=ÿÄ¾¶'@VL0xù&amp;@E_x0002_)ÿµ&amp;@1³_x0018_8W,@¤n)·$*@Ò_x0014_üUi!@ç_x0018_{Å_x0002_6&amp;@ç1a_x0005_%@uE_x0015__x001B_@òS¯Z|\"@MRK¬_x0018_(@[íô£_x0001__x001A__x001F_@)¼NÀÖM(@\J¸ßvó&amp;@Sè[*Ô&amp;@_x0003__x0005_Da×E8¡'@ý_x0002_syI%@_x0006_wscÞ2$@}°&lt;8w^$@¢ÿáwÄ'@X\_x001F_^#@_x0005_ýñ_x001E_@Êp¨èº$@-ÞY_x0001_Æð&amp;@ÆM7ÚQ$@ÄÐp__x000B_x+@U_Û¢+@_x0004_ø_x001A_NâÍ'@LÊ¤È]"'@_x0011_Û¿3 _x0014_'@bxv_x0019_¦$@_x0004_2Úi	©"@¹j:Y©G(@_x0004_Ê=l¨)+@ oNù:!@°_x0018_ô§_x001F_!@N%_x001B_½)'@ðf_x0013_à$@h@b;ð!@:tó_x0017_q_x0005__x001E_@_x001C_V­H_x001A_,@*¾_x000B_¡;!@&lt;)5_x000E_Lå&amp;@­M_x000D_^ç¨!@-}ç ð¸$@ô_x0004_è1À'@»~'_x0001__x0002_­"@³}cX%@*_x0005_Ú_x0015_÷K,@ï×Ie$@ÙÊú®"@j_x0001_Ê¸j"@~_x000C__x001C__x0001_,#@î®`þ½H_x001F_@¬_x0003_÷§{!@§&amp;£&amp;_x0011_Ð(@I(@oýî$_x0004_#@ËÀ2Bç%@~\`'@Ôú; 9%@â zyDø%@ëyí z(@°_x000E_&amp;ñÞ'@vAk_x0016_R,'@X_x001E_p^þ&amp;@?vf¸î(@´¤0_x0018_õ_x0016_!@_x000C_ç¨_x000D_Þö)@vÙ±_x001D__x0015__x000C_!@µÓ± #@_x001B_ÐúÊ#@¼_x000B_U)Ü!@_x0006__x0011_öîø¬$@_x0011__x001A__ëÛ#@Wñ7Ã­&amp;@,Äû)@JB5Uhb*@_x0002__x0004_À¦ÉÊ\÷%@|ð§Ïª_x000B_&amp;@z1¬t&amp;"@F_x000E_¥_x000F_ @Ê_x000D_Ý_x0003_ÛÚ$@_x001B_ª¢¹_x0010__x001C_@·K)_x000B_¯(@Ý_x0014_ýäÏ_x001B_@ôRàä_x0003_¬_x001E_@(ýÊÜW_x001A_(@çÃå_x0010_à!@b_x001C_ÙSû(@+¤_x000D_Å}%@IqD5%@ÌB,?u¯%@À_x0010_nè¦µ&amp;@|¶Ç$_x0001_ª(@}5¼}·_x001D_$@¤;ëó_x000E_!@ëx=%/ñ)@f_x001D__x0018_7_x001B_%@5³Nk*&amp;@ãx) @r7Çß_x0011__x001F_@\»røK#@£_x0001_ZØ_x0010_,@_x001F_ÓÏP*@c&amp;Âa*@K´¬Vg:*@	Ø¶_x0007_ßç'@,_x0017__x001F_G«%@Ë°Ã_x001E__x0004__x0007_î-@_x0019_Ñá;_x0005_f#@ ÓÛÊf&amp;@¬(_x000C_sþÈ+@ÎV_x0001_¯h%'@òwåSV_x0011_'@_x001E_&lt;_x0010_9¸u,@i2"g&gt;_x0002_)@_x0006_¢P³_x001E_è_x001B_@®W¯_x0002_*!@_x0006_&lt;À_x0013_z%@_x0018_À°4wÎ$@&gt;5 Øº&amp;@¬¼¤4´J*@ÏÕlÝr(@àL_x0003__x0002__x0011_å_x001D_@°7á_x001E_YU%@FÿÍñ·o#@R£xcØn&amp;@ñ_x001C_ñ_x001F__x0008_#(@L¿Â	í @á_x001F_Go"#@4£_x0010_n_x001A__x001D_)@@ÅÓ_x0006_Ü@#@À·%»$@ðºÙæ"@hB¶.s#@ÈòÉaÄý%@¶B /u#@2Ý_x0001_Ýða!@¬ÊÂÍ_x0007_e"@R9O*_x0017_%@_x0001__x0004_2ä_x001A_vy_x000E_#@T¬+ÂZñ"@Ç7ñ_x0010_(@-`.Ý&amp;@O_x0010_¸Zm_x0015_)@;³áÓá(@4)íë_x0017_»(@_x0011_ß_x001A_¤éL&amp;@,P_x001E_}y*@LËñi`_x0002_!@-;hYË$@ifg¸A&amp;@Ì±_x000B_´Ø#@¢_x0019_·dÚ_x000F_-@*·¶¡k(@Í°N._x000C_A%@¨ò_x0019_Ü_x0002_'@\_x0012_fÅ[p%@_x0001_U_x0003_Å9_x001D_&amp;@_x0004_½AXh½_x001D_@ÄÝõç«½$@&amp;¸¹}tO%@Â_x000E_¹0iñ'@Éi%]'@æ×&lt;_x000E_¡*@4¸Þ_x000D_$@Õãrà+@Jg_x001A_âé_x0016_'@ H_x0017__x000E_ÿA @À;8ð½&amp;@àbéë&amp;+@:ÍË¥_x0001__x0002_B"@._x001C_X)î_x0018_!@_x0014__x0011_¨Ì:&lt;"@Öx_x0005_R&amp;@&lt;_x0015_­!_x001D_"@¤¡Ã¯ªð @k¯_x001E_Ä_x0015_*@âI¤oã!@&lt;_x000D_[·m#@·_x0014_íúO~#@1_x0015_ÊÞw"@a_x0012_8÷u$@DsÐ«_x0002_w!@®ykÏÈ&lt;#@~o:ÿ_x0015_&amp;@:àAU=%@øØË_x0015_3'@_x0014_ 1ÍÝ§%@_x001A_³Øp%@Ú³æbÒ)@x:`µ8%@\j¦Sj"@çèÖê_x0016_(@¾&amp;ÑÒ?)@ÕØ{?¬Ë*@;1ê&amp;@bÐ'7W&amp;@# ¦Ð$#@âàÑb_x0013__x0006_#@GÛ½F]q!@8_x0008_3ÇÇâ_x001F_@Ð5ÚÆ_x001D_S'@_x0004__x0008__¶_x000F__x0007_)$)@K_x0006_6µ)ü$@:Þ_x0001_9|"@JâHú_x0017_D*@Ë/*ðH'@îãï»_x0005_ @_x0012_H¢îÜ @JdÓ²x_x0002_$@Ä_x001A__x0003_æp)%@ÿ²'íà @3ª¤_x001C_t_x001F_@XVô3Þ}$@}yÚì#@ºßÏ=w_x001A_"@Z_x0014_;êI&amp;@bFïNZ¥&amp;@_x0010___x000B_p¤"@	i_x001B_ÈH_x001F_&amp;@lÎºè@(@""«c @_x001E_#u½ý$@ªíþz«)@²_x0007__x000D_`_x0016_c'@!_x0008_æ*@ æ©_x001C_Põ&amp;@H_x0007_O(%@4=_x0002_* ¹_x001E_@:|wßê-&amp;@ dõÍ_x000F__x0008_$@4hú_x001D_@ô¦¯_x0008_)#@88Ýì_x0001__x0002_h%@ìTÀ_x0012_j_x0001_#@_x000E_ÿá_x0007_´ó$@_x0006_§Ý|7W#@úVVÙ)@Òê_x001A__x0005_ÓO#@ÌÒÅ_x0002_PB!@-V.°_x000C__x000D_'@t±S"@jËÖzó%@µlÆ_x0014_}&amp;@½@Ö¼'@¢á´_x0019__x0011_È!@êÉ0ëc%@Âø_¨Èz)@gÝït³û%@9_x0017_óýï³)@_x0008_¿&lt;Â"@ú.# Óü @_x0010_Þ?_x001B_%@§Ä®-$@._x0019_._x0013_2&amp;(@*_x001C_R5ö©'@)ëtÔ=¸%@V"ã"_x0003_(@ú×3,è_'@¨³ûQ×"@_x000C_¸Úy!_x0005_)@._x0018__x0018_1_x0008_h'@ò_x0003_í¾ýE"@¸Ob¨5{&amp;@áWË_x0004__$@_x0001__x0002_í7/¾_x001F_@»_x0004_å|"	)@»$¯gþ¤%@+Ùý_x0008_^c"@þgHt¡&gt;(@8tSÖLw_x001C_@ê©÷_x0019_%@V}k²ó!@ZéÖz_x0017_Õ"@á1( CÆ*@âúÏ_x0018_LY_x001A_@ò%Ì~'@^Q_x001E_É£à"@¦cä_x0017_#@"³-P·õ!@_x0010_å3"]Ó!@|¢_x0017__x001B__x000E_&amp;@_x0018_ûP&amp;@vX´&gt;¡_x001E_@_x0010_¥z,ûÇ%@l¾»=¶$@Óü_x0015_±5(@.Äxð*!@¶~ËÀ'@póx¬	ì"@7Z_x001B_pE&amp;@_x0012_lâ_x000F_6*@¤_x0001_/p@Î*@z_x001E_¥û&amp;@øÕ«i!$@_x001E_¶Ó/èÈ&amp;@_x0010_î3¼_x0001__x0002_©)(@vQ]à] @&gt;à7åÅ$@ÃÄÑô÷(@#È_x001D_zT0(@ÔOÑaÿö#@ÔPo_x001D_[£(@j_x000F_²ý/'@4K_x0002__x001D_ôl(@k§z_x001A_U_x001A_-@H}Tÿ_x0008_Á_x001C_@næz1_x0015_ @Ì_x0016_M£K_x0015_$@£à&gt;ð"@.ÀlW"@Jï¬_x0005_¢8#@«_x000F_±_x001A_@)©j^ü'@Ú_x0019_Z$@ÆD¶B  @*øÎÇ!@d÷¦â_x0005_Õ%@"_x0018_1f1¬_x001D_@S· ½gS&amp;@_x001A_ 2°Oº%@ð_x0018_ÙòKE'@Â_x0001_Ñ¾ìò"@ÁhÉàÁ$@¥T_x0010_:Æý)@:Â_x0011_gë_x0019_&amp;@$_x0015_h'ö @¦U¸ÕÆ,"@_x0002__x0003_N#½;(@_x0019__x000B_ÛÕO'@jüÐ_x000C_H$@1ÁÊd.#@¯6&amp;_x0008__x001E_G$@9\Or;(@b±c_x000F_r&amp;@¾;ýø]+@Ø E®Jc$@b$[ã¼*@B_x0013_2ç²!@o¬ìÛ*@-Íø$@MAU¼t @t¸Õ_x001D__x000D_é#@àÈDM:Ñ"@óvêà@'@Éé$@84_x0008_ô;%@¢êûu_x0013_#@R¬_x001F__x001B_«[&amp;@Ü*ÙÝ¦À%@ïÊ_x0001__x001A_ ?&amp;@  Öaê)@Ï6_x0018_fÎÆ(@éâ^|+@ØY_x0001_ýèî'@_x001B_¥Òeø_x0017_%@¤çåW,¬_x001F_@¿ñLg"!@©_x0008_*93%@j/É_x0001__x0003__x0010_®'@X·Ê#@¬Æ!þ]Ü_x001E_@Æ'Ã_x001D_¨`(@_x0018_¡¡_x0001_yÈ#@à#_x001A_ÐýÞ#@9q+÷®_x0004_*@´a_x0011_^3n)@_x0015__x0002_ÌÏHÕ'@XÛ¿úÀ!@g_x0002_öU\_x0019_)@Â­ /j$@ç ÛÓ!_x0003_%@Ñ_x0018_»óÜ	+@Ö_ÌEg$@»ä}_x0013_%@¢£È¡ü%@8QV¶Å_x001B_@Ì®¸¨!ð*@ðx%còC)@yöÅÔë_x001C_@:È)då%@/«r.%@*¡²\Á8)@ÓC]ç+@&lt;I¨­Ì¹(@Q1÷º!@_x001A__x0012_ðÎÎ(@¢öÞ§ÑJ(@ù_x0019_U&lt;=x_x001D_@|ÆÌà*@îï:ù,@_x0003__x0005_®nÂ&amp;ßð*@_x0015_®~¡SÂ%@ âà	¹]$@ÞÁ±_x001B_Ëæ$@Fñ_x0002__x0001_&amp;@ÕÚþ,l_x001D_@Û+â\!@$ñTj*@²néù  _x001B_@JäÞ¶x!%@_x0004_ºûÇ²$@¿bZÍ_x001F_Ò_x001F_@_x0015_;(Ù¢$@ú,_x000B_{6'@¤_x0011_ßU×¾#@_x001D_öYúÕ'@´_x0018__x000E_XG)@¥_x0008__x000F_{º'@tH'þ_x0006_Q)@&gt;×éd%@­ï.°ÀY#@*QõêCX!@Ú7_x0015_w( !@r._x001F_Xt#@bçèhÕ @më_x000B_äÎ @jý®µ2(@_x0018_&gt;lÌ¹&lt; @_x0004_Q_x001D_a'@_x0002_5Q¶FM"@z aq_x0019_%@)_x0001__x0003__x000F_z!@;_x001E_?þ_x000D_Þ*@6_x000B_õh*%$@X/5tþî%@Ì®0D @T&gt;Í_x001A_KÜ_x001C_@ìlµð#@_x0001_Ïâ_x001E_Æt*@v_x0004_à_x0010__x001A_$@ì\¤Öú+@eÚ:¹@_%@â¥²U%@_x0002_Áy"@r%#°'_x001D_@É_x000D_L	ì_x0011_)@Ï ½&amp;@_x001E_H_x000E_@_x0017_ú#@ê£Ïçé$@rsWµuc @_x0001_cÙÉU'@Jñ`á#@Àü_x001E_&lt;×¿'@'ÐË¶»h%@6E¯òÿ#@PÊ_x000E_À$@º(ÇªÍ(@_x0013_û[7&amp;@¥_x000F_}Ò5#@Æ Ñ_x0005_&amp;@_x0005_²6r_x001B_@_x000F_ß_x0010_ _x0017__x0011_$@«QM_x0006_3x(@_x0006__x0007_î_x0010_üø©#@||Ìòbz#@­a_x0002_ç·#@Æ _x0005_¶Ð¦_x001A_@àùÝKö"@_x0005_Æ1 z¼&amp;@¬o«:º_x0002_(@__x001D_·³üS(@îhà×å© @ó_x0003__x001A_M-¨*@ð_x000C_5d7_x001D_@ª÷äþ¬)@ò_¡ãâ%@oY/o]*@£_x0004_x'@j3¿42$@JH%þPM)@ÜH«|W(@!üQ²ú_x001F_@êk¥):_x0019_@¤ò_x000F_í+&gt;)@_x0008_Ý?s¯e_x0018_@2Ýfû-f(@3ª&gt;Ë,@Ô©B×_x001C_;+@ù_x0018_{_x0001_»ã#@¤)2\ÇG%@_x0002_U_x000F_ìs&amp;@N0©[_x001D_(@vãjª,(@¡7ÀA®!@ìTï_x0001__x0007_Çª @¾?:è*@öXj _x0002__x0015_+@]Eâeÿ)@ªYÀm­_x001C_@ê_x0015_àt[J+@æèb1V_x000D_)@åÐx/øØ%@_x0011_·Üb«&amp;@P£»V_x000C_Á&amp;@,k®%@_x0019_½ÜMë'@× gä5B+@=à_x0005_õ0,_x001F_@¦Å¬¶`ã$@_x0003_Þ=ÍÍÝ"@ã¬2_x0017_¶¸"@t[é_x0001_%@¨v/à_x0003_ %@v¤ÞQò(@*é ì'@_x0004_ÝOK6à(@ª=na_x001C_@Îúi_x000C_¢"@u}éc_x001B_@[WÇ#´"@.³ùIJO!@V_x0006_]_x001C_m_x001E_@_x0001_'_x0008_ý(@\_x000E_H(( @þaÖ_x0002_È_x0001_&amp;@ö_x0008_y_x001A_&amp;@_x0001__x0003_.æþ_x001A_@hnÓ5®Ô)@ÈÚÛ_x0007_ @å¡¥F§_x0013_&amp;@ðv¤_x001B_¾y$@]ìïþÐs"@xgyªÇ_x0019_@© ¥P÷{ @º_x000E_UËîk%@?áÄPS|'@G_x001E_%Ñ_x001A_t'@¯cÉ_ø @UWqù}!"@ðÓ§k)Ô-@Öªx"è%@às§°à,@_x0004_î3HFå$@¶ü±8_x001B_÷$@ûtuzði#@»ü¥j+%@#õG_x0008_ap"@Ù¬ó_x0019_±$@rÓW?_x001B_Å,@UzX/"@^_x001F_î}" @uX¯3_x0002__x001D_@Ø2_x0012_uæ!@ÐÓWJ_x0015_¢)@_x0016_ÍiXÁ(@S²6þë(@JÆó[_x001B_1"@Mù^_x0005__x0008_c¡(@¼'lÓÌj_x001A_@£kÞùÈ_x001D_@45_x0016_gÏ%@sGÞâ''&amp;@1K- Ø¼#@N²ïUhe'@Ç}"P3²,@¡qÊ&lt;_x0001_¤#@FAîëa(@®ê_x0013_£_x001A_#@&amp;_x0016_OQD(@_x0004_&amp;	'@àÝôÄ&amp;@*n9 _x001A_(@Ê_x0006_Tø )@ÁKþgLì$@_x0011_"e_x0004_×(@^ûg_x001C_ @ªªÁh_x0018_'@Reª¹_x001E_'@g5"&lt;_x001F_&amp;@My_x001D_pP_x0006_'@_x0011_"Ù"L$@\ü_x0017_3SC'@_x001E_ßH_x0002__x0007_c)@_x000C_¥_x001A_Ëê¡$@è_x0014_1®_x0003_&amp;@yv;ú*@·GéóX_x001F_@_x0019_ìQçÁ+)@ªÞ&gt;'$@_x0001__x0003_iß@Dj_x0008_"@ûE­¤Zo_x001F_@ÊqÞ	$@vù%«Ö1&amp;@_x0001_-G¢)@_x0019__x000B_±èå!@ÚÔkêÑ&amp;@F×8Ö^î#@Ì¸xG«+@_x001C__x0002_EäÄ(@ØìõN96)@©ä7s_x0019_Õ$@  _x0012_Õï$@®ô\Fè&amp;@xþl_x001A_/G!@ o«vÀ£!@8P_x0019_B_x000F__x001E_@hå=&amp;&amp;@_x000E_XºÀ¡%@ª)÷¾_x000E_·)@ô|:ÄÛ%@C$_x0001_HVü_x001D_@ÏãàÍJ_x001E_@»ðQê°9#@_x001F_Å_x001E_r&lt;,@_x0012_X#_x001F_,@Ô¥ó_x0001_¿Ô_x001A_@Â8ª4F#@\"±_x001D_\*@üÉò!c×$@Ì_x0001_ßû *@tÉö_x0005__x0006_££ @©¯"_x0001__x001C_@=ºÞ_x0003_pÑ$@0¬_x0007_g¯&amp;@_x0018_8£w¥Î @C}O_x0012_\_x0016_%@x²¯Td_x0019_#@åC_x000E_þ±#@eÂÆêM$@fÇþý_x0003_)@Ó{0J!@î=_x0014_a="@,âSqT)@Ã_x0002_¥ý_x001F_(@Ä_x0016_ÌxË%@_x000C_³÷ñHw)@lïN¸©¾+@Ò®_x0003_s?»%@&amp;ÎÔøÒ_#@	m	¨5&amp;@D_x001B__x0011_wîÝ%@1Ïv!@_x0005_µ@_x0019_+@_x0002_ä£¬F1+@|Úù´_x0008_!@\_x0016__x001A__x0001_¬_x0015_$@@ON_x000C_e_)@	£úµÅ_x0011__x001C_@ÿËäzø!@+ïcï1%@f_x0004_*¨M_x001E_@ÒÜ}&amp;Å&amp;@_x0001__x0002_°_x0016_sþ§J"@	×+¥Z)@×gD_x0013_Û)@¾ &gt;k$@Öìì^6Á @ò_x000B_=ß_x001F__x000C_%@HSD'e!@¾Æ_x0008_32 @_x0001_òM_x001E_1_x001B_@&lt; µN;s%@F0ûÏx$@| öcþ!@ÜNi'÷_x001E_@_x001A_1ü[Õ_x001E_@H\Í5,('@_x000B__x0014_7Ìïí&amp;@ª(áëª,@BÉ_x0002__x0004_¶+@?¿"3ûÒ_x001F_@_x000E_&amp;_x000D_[_x0007_u)@÷ü_x001C_u£_x0019_@ñ&amp;p|P"@Vç^oH&amp;@ß¨O½_x0005_'@õâ_x0013_¯MÅ)@ê)ý_x0019_KÇ$@zdÀ¸§#@¬PÛ5*Y"@ÄM¡ËV9$@hU_x001C_=: @¹ªÒ«_x001F_$@¬_x000E_Òî_x0001__x0002__x0017_µ @²Æ_x0005__x001B_u+@_x0010_~³_x0011_ò%@b_x0001_sø_x0014_^_x001E_@å_x0014_çÍ!@i_x0017_yUD+@d]À¬!@Ð_x0012_J'@ððxÇÜ_x0005_$@*YDå/$@|óï_x001E__x000E_Ó#@A%HUê&amp;@Â¨_x0001_·é!@àÄ¹_x0011_é|+@¯vRZ&amp;@#±´ë_x0012__x0013_&amp;@°þWõè @Eæ3r$@,À_x001E_æ,@6ãóK_x001E_@ÊP_x001D_VX_x0015_"@ÀG^l2"@1J Û¤)@Ñ´_U @©_x000B_\®f+@_x001B_ÒMÁ)@èæY_x0006__x001A_)@,B_Ð.*@ÎE6_x0005_Ì&amp;@YÿI63Æ"@Æ¥5_x0014_?;$@_x000E_åa³7A$@_x0007__x0008_Å|Pæ'@¬_x0006_À| È)@_x000E_Rbôr$@H¤Ùs`à&amp;@V©j£'¡#@Ï¿ö_x0018_Ø#@_x0001__x000D_k_x0002__x0010_+$@C­ýÜ_x000E_*@WO^_x000B_0!@ä_x0007_TüÄº#@|_x0006_2Õøa&amp;@ !ì$@ÏêKÞ6&amp;@Únµ_x001B_]_x001D_@SvK_x001E_ao)@äk_x0016_$@x]ÊØ3*@Èì¾£t!@¢O_x000B_i}"@f_x000F__x0010_i0´_x001F_@ö/¦ll$@$H[_x0002_ù)@_x0010_f_x000E__x0002_(Í#@_x0003_º_x0013_Ø_x0018_"@Ä_x0004_$¤óõ'@Aó±_x0005_(@N$_x001E_²Ô_x001C_ @øò@qµo*@(÷O[_x0010_)@*3 Ûi²%@f¯Wøá)@ÑqÄd_x0001_	ð}&amp;@e}Fà­h)@ê I0ìµ%@ã=l`Ø&amp;@û_x001B__x0006_ ðæ+@a_x0002_öQùn @Êå{ÁnV%@,ï_x0002_´ôG&amp;@ÊS1@_x0013_Ä#@t¡&gt;_x000E__x001C__x000F_%@F/0TY)@ðìú	ß_x0003__x001F_@1WÎ_x0014_À_x001E_@_x0001_9mf&gt;-@°ÿ[yo$@Èv¢Ç'@ÝÊp°_x0017_ç(@¼l/éØ"@_x000E__x0005_]V$@àlA°	ê%@o)fQé"@äre_x0012__x0006_))@}r_x0011__x001B_U$@Ìp_x001F_­¡ò$@[«éÖ¹"@_x0008_!(oU©$@_x0006_B_x0004_I`+@àª× _x0007_%@_x0006_ÉA0#@_x0019_8Ñ_x0008_&amp;@~_x0015_ßi_x001F_@îR'_x001B_µ'@_x0001__x0002_î{}t¦#@÷) Û#%@Èì²H?O(@8¯Á_x000D_M%@*¦É¤`_x001C_@_x001E_é¸ÏøÓ%@n@Í!ÌÀ"@NT¤"@ÉO,$"@_x0004_Ì]§u'@_x0005_óê-z'@kAi_x0002_ÍF+@G°Æà[!@HÌÏ°ö*@R\_x0011_½ûÊ"@®x±Åõ}*@?Öªk±_x001E_+@_°PR_x000C_*@_x0001__x0001_(Sk'@ü_x0006_îõb^+@å¶@å"+@þô$_x0015__x001A_''@2³·Yy&amp;@¼BsTí·"@	 o_x000E_°(@=6àãUM&amp;@çÀEJx(@_x000C_qlÃïæ'@@7¼å_x0004_m#@j[Þ!Ö~#@Z!_x0016__x0018_4y_x001A_@_x001C_Cöx_x0003__x0007_e%@R_x0010_þ&gt;{ß&amp;@¡OÏ_x001F_H&amp;@_x0017_¸æ?ö_x0018_*@T¾Ø_x0004_õ±%@ü_x0012_DI?²$@^¥â2RG%@_x000D_Tm¬(@qu7_x0007__x000B_ô#@|Ø_P7!@¬hmü|_x001B_@ÿ´Àoé'@_x0017_©§cï©_x001D_@Ý¾_x0003_å_/-@_x000D_@-Wvô(@æ¼áä_x0013_'@ÓiÙC½"@Ëw'g(@ _x0001_÷^u("@Ü¦Éu4¥%@_x0007_öùÕ¢&gt; @¼Ö/ä?_x001C_@_x001C__x001A_¾i)@_x000C_Ö_x0008_Ñ_x0002_"@NSæ¸À:#@|[âû!¨(@+_x0006_ÿ*@1_x001D_mYj/(@_x0012_ÅR0_x0005_;_x001F_@6Å¢w·S'@jLôgÇÆ!@¤|"&gt;¿_x001A_+@_x0001__x0003_æÖ±`o$@_x0012_îIzz$@ö_x0015__x000F_+(@¡y¸K_x000C_(@_x0016_í_x0011_myø @³.¬_x000E_C]%@^_x000C_@WC_x0011_&amp;@´"w\ò-,@_x0011_È¾$_x0011_W%@Zã_x0003_q_x0005_#@"Bo£"@_x0017_Þ6'@Â%ÈÞ¿&amp;@_x0010_Öõü£Á#@_x000C_3U_x000D__x000F__x001B_&amp;@.Ì_x0005_++@ü¾c}_x0011_&gt;$@"B_x0017__x0012_ÐH"@_x0006_éRºÐ_x001F_&amp;@_x0012__x0002_ú{u_x001C_@³×j_x0001_ñ @_x0003_Û÷~_x001F_@â8&gt;ãEK(@XNô_x001D_*@ó¾_x001B_ê(@¿ø-i(@ªðz_x0004_+@Ç£í´Ñ+@á{_x000F_m_x0010_$@ ÁñY'@7"úÃ9d*@¾¹ æ_x0001__x0005__x001F_c&amp;@_x0006_WìüÌÈ"@4Åkïþ$)@_x0003_-¡_x0008_	'@@\a_x0004_·-$@Ôé©Y[S&amp;@#&lt;_x0006_l:'@bÞ÷hN¬#@_x0015__x0017_º¯_x001B_f#@Kî÷Q½)@~à_x001A_öóD'@¤ôþc*_x0017_"@_x0005_sµÜ&amp;@Ô_x0002_"Y´"@_x0008_ntGá·'@_x000D_o¾¤ª3'@ºâP_$@:^_x0006_6dË%@2JtWÖñ$@Ï3	Íí!@¥_x0016_ÚÄ½%@_x0005_Á}OÓ(@ÎòÍ.W(@íjsÉ/"@ÂUµði$@ð}¼O½T+@_x000C_)gn_x0014__x001E_@]Lt$@øæY_x000E_'@Ç¿Î_x0006_,@ÉöÝ11þ(@_x001C_QÔªt¹_x001C_@_x0006__x0010_Íã_x0013_ú_x0005_H_x001E_@¼l_x0001_Löh$@ó&amp;ÞÓ_x0004_ó @´_x000F_Ñga+@ð¢ù r+@±1×&gt;%@$©ài¦#@ð_x001C_¾_x0003_ü%@!9_x001C_ê_x0010_á$@iÜ+VÕ@"@&amp;_x001B_é_x000D_"(@(q^D)Ò%@GXqL5%@òmî_x0013_¤_x0002_$@ùc_x0001_ ._x000E_%@*ß_x0012_SÛ @áb¸GÝl&amp;@=Ez¢v%@.{?½-%@²&amp;6À§_x000D_ @°òpIè¼%@Lm_x0013__x0004_	_x000B__x001E_@%_x0007_Ýt%@XAÆü_x0002_*@_x0008_ý¯K_x0015_õ$@t_x000E_çdxQ_x001F_@Gkõù_x0008_*@öhðí_x000C_'@ü¿%@_x0018_+èh")@`_x0001_£ëî(@Y+¨=_x0003__x0006_Ì*@onüêÍ @_x0003_hô8Ã&amp;@Ï8( ¡6 @ ¯_x0003_#@&gt;ûÎúý#@¸ª-Xï*@_x001F__x001F_1C;"@ØüÐ_x000F_ã)@¤'_x001F_v¦!@p_x000F_V_x0019_9&amp;@_x0019_¸Ï#*@Ñ *¨ÜN$@Ýf_x0019_ç_x000B__x0013_!@v¿_x0010_õ_x0012__x0001_%@Úï×gÜ:)@,_x000D_·_x0011__x001D_!@Þ4_x001F_àµ)@_x0002_âtð´?%@´n_x001A_g×w(@ÚúMË²\&amp;@_x0003_$êÐ~_x001C_@((o@&amp;@_x0003_o+Eb @Ä_x0004_½Ù	)@1pªý	_x0005_$@_x0006_Ü9&amp;B_x001C_@Hýb_x0001_#@Ý/_x0013_X %@È$B%@RÒ[}¢$@°biH/5+@_x0001__x0002_r1ê_x0007_"@"_ý»#@_x000D__x0014_òY´½)@ÀËÚæ¿¦$@º¾_x0017_ÁöÊ*@ÜmW_x0010_Q_x0011__x001F_@ÕO°'@È l_x001B_Á'@-l]ü!@G[/_x000D_M·,@^òØá&amp;ê)@¸³i}ñ*@_x0001__x001D_Â§Ðw%@ÎÞ(ñ»(@|_x001D_Öº%@ñw6K'¾,@_x001B_àlÚÙ_x0016_'@27·_x0010_ñu#@q_x0004_#ÿ· !@_x001B_  _x0010_åN*@ü}:Î_x0005_½!@.Ë8DÇx+@ÙgBà=#@âuT¬+D%@D@P°_x001B_%@. n+@ªâ_àºL(@®Uu-h´_x001C_@üxQrÅ(@Æn_x0019_h%@Ù£Ò"@îJx]_x0007__x0008_âb%@otl!¨Z @_x001A_-iôzG&amp;@w,oò_x0012_¹'@2ÖMW$@_x0006_È9¹µ%@ÂÃ\2_x001D_@NÔÛh"@NP&gt;¡) @n½æ_x001B_Ã%@dr_x001E__x001D_L %@Õ8Ñ_x0012__x0019_E(@_x0004_ÕýÐå8(@Xrëþô_x001B_@¿_x001B_ï*u&amp;@¤=_x0003_¯_x0002_Þ)@65*að,@J·_x001A_®5¢*@R/}7(k&amp;@_x000D_fhr½'@5?J_x0008_(@î{®@¦ú&amp;@ûÓÄ`Éð#@vé:y@´(@xÿ_x001F_2û$@3â:Á9 @+½°_x001D_ @ÐÁ_x0016_ú_x0005_)@ì4ù0uô)@bÉ¸R4_x0001__x001F_@cLáÓ'@êKàõ*þ_x001C_@_x0003__x0004_×ÅîÏ±*@_x0019_mtÓM#@ùh¶X_x0010_%@;öó0$@_x000C__x001C_N~þ¦_x001F_@ NGM _x001D_@ñóUñ'%@B&gt;V_x0004_×&amp;@_x0004_ÀmÔ¦+@oäW×å_x001D_"@áû)°Ï_x0019_@&amp;n¬çü'@Þ°â*ä÷*@\ÀkÈa§"@ô@ä¶º$@_x001F_Gùp­Ç(@]DÊ_x0001_-@y_x0018_p_x0003__x0001_)@_x0002_6_x0005_Iþm"@zrQµÅ+@¬_x0004_ê_Ð)@FV¹¨î'@_x0002_#D _x0006_%@C¿ËÒ_x000B_#@&lt;¼Â¸_x001B_&lt;$@_x0014_Ã{&amp;@0å_x001A_ËÖ+@ÂéDø¨_x0018_ @ìA5Hª_x000B_"@_x0003__x001B_KEp%@!2K$z_x0019_@_x0002_S¦¡_x0001__x0006_¹(@LÔ_x001A_2¬%@þ +6$_x001C_@psçW!-@Âu«Øg+@Q_x0003_ë%@ÀW¦_x0005_{a)@n&lt;ÖKth_x001F_@¾* ÞÀ1&amp;@§T]mGT(@¶áð&gt;#@ÀN_x001F__x000C_é+@ãó³û N#@ô¹f^u^'@L_x0017_û÷!@æ_x0010__x0014_2¯*@_x0007_ítÜ,@K_x000D_6_x001B_%º(@DØÇñ¿ß!@e³]Ö#@^*O©$_x001F_@T_x0011_¼«Þ('@j¤íåí#@çZs¥þy"@ýxù.á&amp;@_x0002__x0019__x0004_x'@ãLd_x001E__x001E_I$@_x0010_È-¾ñþ'@2.¾¢é&amp;@_x000E_k&amp;åôÁ&amp;@D3(·.&amp;@V_x001B_Ç=_x0018_,@_x0003__x0004_._x0016_ß#%@_x0018_å_x0014_2'@*¡&gt;@Å_x0006_(@8&lt;÷_x0008_»#@,±_x0005_ü+@$´HÖ×'@Þ¸ßs_x0004_° @eå§4%@»_x0011_â «%@¸gÃ|L9%@º¢i_x0005_b"@bK41Qç"@i¾¶)@R[_Q_x0016_&amp;@\#ÁO	,@ä£%W®!@ÂP_x000B_ï_x001E_@Î(_x001E_V&amp;@	§ÌøÏ(@4_x0019_joÄÎ!@p_x001F_!Æ&amp;@4Ri_x0001_È)@Û¾O .K_x001E_@ºc_x001E_cäP(@|r%_x0002_"&gt;'@ØÇLÃÙ$@&gt;0_x0012_z+_x0001_&amp;@ZT$TÔP_x0019_@'Lzé¬Ó*@¼aYÆ~_x001E_@u_x001B_A_x0012_ÿ_x001D_@j3CÎ_x0001__x0005_òE&amp;@_x0002_kÂª&amp;Ì(@_x001E_*Ý§'@ÜFD"&lt;è#@_x000E_Ä®ï_x000F_&amp;@)øtÇ´R,@ZÊML"@_x0002_ÕO~óÍ_x001F_@ÀÇ&gt;Ð-&amp;@Å_x0001_Pû¨_x0001_$@jÑÍÌÛ%@I}IÚ @«iQ­&gt;'@vµ^õéN"@2É_x000D_ñ®%@)_x0014__x0008_ñ»(@/ÕÀì,@Ê_Û¡ '@|_x0011_Ü¼W @óÛ_x0004__x0011_,#@ _x0019_:._%@&gt;_x0004_Óçv,"@²_x0003__x0013_$@Äñø_x001E_@¾®HVÉ?*@Ð_x0012_~à)ì%@wJü4_x001A_@¦Uz_x0017_×#@-Ý%nDC,@Fn_x001C__x0011_¼¸&amp;@_x000F_1íøA)@_x000E_*»u³º*@_x0001__x0002_Y¹pà_x0004_(@k3ß2i_x0013_"@@.Á)S²_x001A_@@ ãõ_x001A_Õ%@4`Ø¢è*@¸ÞhD_x000C__x000E_*@ð0BâL#@°µiß±$@¡bj,}Ä"@ ú_x0015_ÒHì"@_x000C_z$oÌû_x001B_@M¾­ÝRb#@U)ªÈ$@,_x0019_Ì_x0004_³)@`|glÑ7#@p_x001B_sP ã*@ç7Ç4$@`ê»ÜL-@¸_x001C__x0017_;_x0005__x0019_#@_x0001_º¼ÓÃ(@"ùi|'@R_x0003_Gmè%@2Ý¢Ñ8ñ(@2|sN(_x001B_@H_x001C_b[_x001D_Ë$@8D_x0015_¤&amp;@îa®_x0003__x000E_q&amp;@HöûI'@ÌÎ»ýÛ"@0 _x001C_ç*@;)mï_x0016_r @%ek_x0001__x0002__x001D_G"@v5¿5YÖ"@_x0002_äØØ_x0002_(@PáÈ³¼_x0012_#@ø_x0010_&gt;]a$@ ñ*C&amp;@_x000E_;Äó2'@J¨_x001E_â&amp;)@Ò`=ã!@EúðbîÈ&amp;@_[X`_x0012_"@F_x0013_KS6ñ_x001C_@bO´x8d#@¦úl_x0014_ó+@fÝÙ½_x000E_À'@ï{M®%(@,ããZ_x001A_@`_x001F_M.wy_x001F_@Ã²¾ü%­'@Æ#Ø"@h²òïsÌ'@©ä_x0004_²J!@þîa«%&amp;@õ_îÐA!@%w(RÞ÷)@ßr¹jx$@,¨îí¡'@©i%.)@¶_x0002_Û_x001C_¤&amp;@Æù_x0007_!#@_x0012__x0017_°à%@7pÿ*\-*@_x0001__x0002__x001C__x0011_ü»_x0018_&amp;@²0_øbÙ#@J`íÁ)M @§¦zXç%@·¡Ïsí&amp;@ú r/¥_x0018_'@/_x0014_¦´ÑS_x001D_@ö´/Hñ @|ÎÅ Öh @0o\,@!@dE_x0010_Þ($@,_x000E_I]ÙÆ%@ J|9ü)@_x000C_©«Ì5Ô @a¡¢Sé_x001B_$@Âèvu_x0011_n'@h_x0013_H·$@(x_x001A_Ú4*@|µó$c_x001D_@;,#ÆV '@Lå_x0015_c´_x001F_@_x0007_ðf-«$@ªDÕÇ&amp;_x000E_(@	!D_x0005_ZV_x001B_@Yö3®ãA(@Â2Þ_x0006_eÑ&amp;@{ºÐJ(@Xëé@$w*@ÛÈW#%@ªc²¤%!@þü@Åèÿ$@_x0018_ÙÙ²_x0001__x0002_¼_x001A_$@¯Æ+ÔT*@âJËHZ,'@ìqhëÊú$@îC{_x000F_È_x0002_$@$	d_x0018_(@ÍÄT?f`&amp;@{{1	­$@Uc²J2$@&amp;(³â¥'@Êp_x0006_-_x0010_ê$@ìn_x0018_kDÀ(@¯Â_x0018_Eå	&amp;@Vü¾%_x0019_©)@~è_x0011_§=+@üÑwá_x0002_&amp;@|_x0015_õ«^&amp;@ÂÀ°_x0013_ã(@L¯²5ÕX'@«%L(_x001F_¤#@¿_x0006_T¼µ3*@F_x001B_½ñ_x0018_)@_x0014_Çzsò%@Æ§L06t*@~_x0014_{DþÝ(@¸ß_x0017_H¨J%@ÆüéÙ{)@QB.Nù#@©±/_x0005_J&amp;@%Ü2_x0017_;)@Î°_x001A_&gt;Ð$@-ßwBê"@_x0003__x0004_êz_x0015_îgr!@°î:_x0004_Q¡+@_x0012__x000B_áÛmÒ"@_x0010_øüs}%@èw_x0005_Tºè"@_x0019___x000F_ba_x0019_(@ÏU±&amp;Y$@ôeÖ ó"@ß_x0013_}ñ6"@ä_x0016_Ô5Å @xÓrrU&amp;@â¿0å1_x0014_(@_x0014_aB_x0002_oF_x001F_@ºî.ñP&amp; @_x0012_k_x0004_JµÞ&amp;@~4¢çÝ@$@®âA§)@Fï­½Å_x0014_)@oVO¸ê'@{èÔ_x0001_X#@ìùÐB_x0011_'@5Õ_x0002_çB_x001B_@VÁÁT2_x001E_@?ä&amp;_x0016_ ¯#@BÁ_x001E_röæ$@ö_x0010__x0007_t®##@_x0010_LzÊ#&amp;@ê$v5¨ò_x001F_@Üö0_x0014_¢©&amp;@4½~|(@(|6J)(@^h_x0014__x0002__x0003_n&amp;@ÏuÂcê"$@Ýü_x0010_&amp;Gß+@ac&gt;Àë)*@Y,d:¡)@)_x0008_Æª;|#@©Kûãpö&amp;@ÂûtÅÒ*@ _x001E_­_x0012_Ñ_x001E_@¦_x000D_2]_x0010_%@h_x0013_c;iU$@âÛ9_x000F_/Ä!@°[¢_x0003_N÷%@_x001E_à¼v0#@ Ä6Sè_x001D_@÷¹Ä$@d_x0011_·Â$@jÖõ²_x000E_U#@3J_x000F_ê$·&amp;@êTã9OÓ#@ÎÝ+8]-@3hÝ&lt;f"@Ö½_x0010_Pì!@Àþên[P$@Ô6íëÛ#@ÖOÚ~tÃ)@_x0004_(ÄUÂå_x001F_@}79_x0007_Ì%@ @VÅ_x000E_É @ØÃ_x0001_(@îã@PüÃ_x001D_@_x001E_m_x0019_Â+_x000F_$@_x0003__x0004_äé_x0010_Ê&gt;_x001B_@²_x0006_Grö·!@ªyxrñ½!@Xaàä!L+@ÞôÛÆô %@¨!²¢h»&amp;@_x001A_õxS_x0004_b(@ØÔJqs%@_x0018_QjÊÞ%@ÄûûÕ5!@_x001D_¨èõ)@¹?ÕË)%@Þ9G­ÓH'@9_x001A__Ví'@ME)@U,0_x0006_		%@_x0012_aÂ÷_x0017_O%@VÚ}_x0005_â1!@_x0010_êe_x0017_.B#@Ð£!1_x001B_-(@Eám'C"@n÷ÌÕCØ(@zü#h%@À}®_x001D_:*@£z j4)@:¢©Á*@\ _x0006_ÓË6(@Yñþ}¥¢(@_x0002_ïäý¿+)@Åe¨ÉÛ| @Ï_x0006_æ_x0013_ @$ñ_x000B__x0001__x0001__x0005_Ê_x0010_*@_x0004_ÄDZ£'@kU&amp;@¸¦_x001D_}q2(@@Tx³_x0007_ö_x001E_@¼»»_x0003__x001C_x_x001D_@!_oîç'@ªzN+¬*@_x000D_Z8oC$@;³ï®_x000B_&lt;,@úR__x001B_`%@*Üë_x0003_Z%@_x0008__x000D_Xu³&amp;@ªê¯RY_x0010_!@!_x0006__x0003__x0008_'@ùâ6E8-@äj¬ÏxÉ_x001B_@ãU_x0002_èü&amp;@Õ-v8$@k¤_x0002_14J*@ÅNb/C²'@¢ÿ6_x000F_r&amp;@hô_x0012__x0002_°'@_x000F_£ò¬"@ù÷\³!Z&amp;@»8îÉ*%'@¬ÕU¯Ç @©_x000D_ñÌÚY(@î&lt;îàÕØ)@_x0008__x000F_Ô°¡&amp;@÷É¡ò&lt;ÿ&amp;@_x0005_iñ9¡D*@_x0005__x0008_as3_x0006__x000E_&amp;@_x0010_Û9ÿ!@VÒÀ6ó´#@Pá&lt;1_x0004_Ô_x001C_@_x0016_ZD×Ý!'@À&lt;;oSk)@N_x0008__x001D_|&amp;@\EÏ¼¦Ò$@àj_x000B_""@4¸¤ÑÌm$@ÏÆ*Õv&amp;@ _x0007__x001C_Ü&amp;@½&lt;ü¯§%@¾Ñ_Ví(&amp;@m(këF @ä1"Vkx#@»ð~©_x0006_h&amp;@_x0002_ÈW5Ú(@ATam=R!@©cª&lt;èé @}í_x000D_ßÔ&amp;@Þ÷ai$$@_x0004__x0001_3zÝ[$@_x0005_kå¯ãY*@_x0004_áýò¨&amp;@y_x001C_hõ+@Ì¶¢_x0013_øÇ+@xgÜ_x001F_@j{Ñ_x0003_è'@67{¨ú"@_x0014_Ò£AM±"@N*ÈN_x0001__x0002_rÛ&amp;@ª_x0004_5#-!@¯©ÿê®%@l!îW_x0019_ä%@_x000C_?Z.#@_x0016_e/!¾¤!@ VfñJ'@k,ûç3#@xu_x0002_óÊ!@Ü¿ÂÔ$@L§|,$@[+¨_x0013__x0005_[_x001E_@´ï?à#@"ºÏ_x0008_:0)@z:µ®_x0017_%@½SËüÌ$@_x001D_æ8Ú~æ!@Ts\í["@»Y_x0004_i^,@º³_x000B_Rn%@_x001B_Êû$ø%@,I[ìï¼_x001E_@iô±!@Ì×5]±M%@úä&amp;¤N'@_x000D_ÐN%þÛ%@|àu6ÅÈ#@Þjó¸kÊ(@L_x001F_Þ'%@â&amp;&gt;%%@¶ ,×%@¸Æ_x001D_?è)@_x0002__x0003_æPü_x0001_î_x001A_!@a8wò_x0012_+@¸¹¬Ù^!(@v"°o&amp;@^eÆQñ(@ÛjZãi$@0Ú³_x000E_#@úæÿ´mm%@®·£	ï)@_x0016_·'_( _x001D_@n_x001D_È_x000F_+ñ!@Ox]_x0005_t_x000B_%@_x0003_ÉW%*_x001F_@E`Ä_x001A_Ü$@¼Ôþ_x000D_)@	/6_x0005_¨ @j^L;Æ)@¼ðW^ã$@â_x001A_%·|Ú'@bÐ!=n,@|Þ3C&amp;#@ò¨Äæ &amp;@Ã(Ûb!@&gt;±×_x0002_&lt;'@B#ÊäÁ%@_x001B_?z´Ùô"@Þ^_x0003__x0008_Ì¸#@0¤Í_x0019_ÑQ%@5örj7!"@¹8MµÀ_x0019_#@T_x0005_(ß"@n5_x0002__x0003_Gs,@×ÅÀ_x0005_Fí%@´Ý³cíõ&amp;@OË·KÌ&amp;@ÄÈé_x0006_1Õ!@"¨k¤·©'@ÒÓ+b'Ò'@_x000F_0_x000B_DÔ!@»¸zLxQ @_x0003_s_x001E_«_'@#©&gt;1ã;(@ÈMs«wc)@­XÏnï%@C"ä8V"@¥±)ÀD_x0018_@¤Bõhü_x001E_#@$*Rï#@îAß6{_x0005_&amp;@`_x001F_½Ê#@ü+_x0001_¡Þ½%@iêîÜuè(@ö!|ò&amp;@ QPö)!@_x000F_NR-_x0001_ò"@^Ýýs(@K_x0014_¨æ#@¥{lò'@Åú¶ïå$@VV_x0002_ _x0016_â"@$ù5¸Ã$@C!ÝMÌT"@N¤îÐ*@_x0003__x0004_ß&amp;­+@p¾â¦)V'@Õµd_x0002_!@²_x0004_´¦+@{| @_x0002__x0005_-w*	!@%_x0018__x0003_*¿_x001F_@Û6½_x001B__x0006_&amp;@ðð¢ÙÑ&lt;&amp;@$Ày)õ%@¥_x001A_e¼_x0010_á_x001E_@f_x0019_í¯s!@qD-ñ*_x001F_)@ªðÐñ_x0001_Õ_x001F_@Çïh±_x0010_þ @bÜ-Iº+@ÈûÆÇòd!@H:ö_x0013_*@_ÎPÐ¶#@fÉÀ7ñÎ'@ëG&gt;"@£ßÌZÅ#@"té_x0013_û2,@ºÝ°. @ìMÞc`½$@~#ìHçh_x001E_@_x0008_'Ëy]z!@_x000E_¡_x0006_jª"@.0Å°ï!@ãÖ2"@ÅRöÜ8&amp;@úfG,_x0001__x0004_@Ì)@^fÆ|_x000E_º @_x001E_AI_x0005_&amp;B'@éö:f«N&amp;@*ôTSª,@5·)§È,@!yìø©!@_x0004_ØnÇ_x0006_¯&amp;@ÀVÞ½Î_x001C_%@­0_x0011_:ÜS%@¦_x0011_»(æ @oçOñÑ#@²ßRy+&amp;@F.Ô/_x0010_$@_x0002_½¢ô`_x001C_@.otáÎ%@U¨P¢Õª#@0_x0019__x001C_ß'@a¸)_x0019_ý_x0005_ @Ê_x000C_!ÿc'@r_x000B_È%w"@öÓ¬_x0003__x001D_ @ fù¢	$@zòeÕ¨%@c_x0014_ÒGrh!@°&lt;Ù_x0001_ú)@_x0015_ÉM_x0017_!@&gt;_x001B_»;!@N_x0016_ÓW!@òÉ_x001A__x0010_ªs"@ïg¨+_x001C_'@2_x0003_n¥-i'@_x0001__x0003_?jxùôt)@ÊSÀ'$â'@×ÂiV_x0015_%@_x0012_T­õl_x001C_,@Æ\Fu;_x000E_+@_x0010_¹é°_x001B_÷'@Ñ:_x0003_ð2"@«QÓì_x0012_p*@ø\Ænýå)@_x000B_:â1úZ$@R_x0002_&gt;£Í&amp;@ØeÚ8YÔ)@i_x0017_7Ü(@¨S¨¦mO!@_x0016__x0005_'_x0019_è&amp;@zçk²_x0007_ @^_x0004_G_x000C_®'@\U:]Î"@Hrx£±_x001D_@_x0016_Å9S_x0004_"@.ñ1¶Hg'@ByP#@ö,l_x001D_èØ$@­_x0012_Ú©*@_x001E_ÿ}0ù=&amp;@&lt;´õò|$@_x001A_H=X&amp;@pfð±_x0008_"@JPÀE]Á @_x000E_y&lt;(ô'@¢*Ïp×_x000F_(@_x000E_¿_x0001__x0003_Å%@^¯5E_x0010_&amp;@IÀÉ6_x0002_'@/¥ÞVÿ%@ÆWg£G#@Üññ¾_x0015_)@`;³'á_x001A_@Úi_x001F__x0005_	È'@ü@X¨m,@ëI÷@ÿD&amp;@æZN_x0015_Æj*@_x0017_ÎN{_x001B_Q)@JÂá\8r"@3­`Å_x0005_)@Ò_x0008_ý&amp;[Ó&amp;@ÏìRq_x0016_(@wl_x0008_ï_x000C_!@L`_x0015_¼H_x001D_@qk5_x001C_@R½DîG­ @|ú_x0002__x0005_'@Ü§ó_x0012_%@&gt;ä¶$@ìyÙb¥é!@bi&gt;_x0019_÷$@ùë:_x0002_±+@¶àü"!@"µ¾_x001C_Ïj#@Íî¼ÛDÿ_x001F_@@[rC«;%@(6Jl°)$@¼éo'&amp;@_x0001__x0004_Qþ_x001B_kÔ'_x0019_@ÇJì¬&amp;@õ¾//ÿâ @i2ñDzÅ*@Òw_x0016_²o)@|&amp;rG$@`_x001C_Iñ_$@\Øór0·%@nþûrò_x001A_@Ñ_x0001_ò¼=±_x001B_@l~¯TÀ#@rõR+*_x001E_&amp;@f«dAi"@_x0006__x0017_¡Ê¸L$@Z'Óy1_x001F_@_x0017_É¥&amp;d&amp;@Þ_x001D_}·_x001A_@ ¸@§BM)@³æ_x001B__x0018__x0013_%@Ã_x0013_k_x001D_@¯)@9MË @û}£_"@´µþ_x0002_QC#@b(_x001E_ûïý"@a_x001E__x0017_ÁEf$@ÉÕ_x001A__x0003_ü @ª_x001F_Z¯Mq#@£¡¡èÚ"@þ§ôä_x000C_$@F2!Å	9+@.K\Èñ_x0019_@I!_x0001__x0004_n $@ØQàIU)@_x0007__x0007_g_x001C_#_x0015_&amp;@»£_x0019_· @´ÅÄ_x0006_sW)@¼þ_x0001_Èõ¡ @åéå§S}&amp;@Xxy_x001A_ H!@JPÛ¸_x001E_@Ç	ø½¸E(@ÕR¸Ù_x0002_%@×ícp_x0014__x0015_#@JFx_x0013_u#@@HuI°%@jr,ð$@_x0003_Ð,óå&amp;@Ö}0ý_x001E_'@_x001F_4p¡_x0017_$@O_x0015_?_x000E_Õ,@×ýu_x0008_r'@RJGÝü_x001D_@_x0003_RèÚ!@à7TÒ®ý%@ô_x0019__x0008_òÔ$@Õ_x0005_aïcl!@dé¯J_x0002_P'@è~*z_x000C__x001D_@xP9_x0002_v$@_x0017_*0ß&amp;@òÅúqË!@Í¦èIñù(@27_x0002__x001F_(@_x0001__x0002_#í%_x000C_w @(ô_x0011_ÿÞ'@LûI7r$@¶Ïh47d @Öç6À$@_x0018_ucX÷#@_x001A_à%æ&lt;ù!@_x0018__x0007_ï½¼4&amp;@:¹_x000C_¡[#@ã_x001F_(_x001E_y)@B_x001E_¿úD#@,ªÿ´_x001E_@3Ì7=Ø_x001F_$@ÔwC÷_x0014_)@C&lt;fÒ_x001B_@_x0006_îú5 @`÷¯_x0002_])@âÑö»_x001B_n(@D{_x0012_¦T_x0007_#@¾ïyÍì#@6IS&lt;r(@:-q_x000D_+Å%@¾Ukå_x0007_2&amp;@Âß=¢#@Ä_x001E_]_x001A_j$@'Aa#_x0005_ð&amp;@¶§Ïîv\#@óEsé_x001C_#@&gt;¼èÐ&gt;+)@uC_x0003_1]*@7K_x0013_t$@°Êñ_x0001__x0003_|á#@6_x0004_àÄ'@ `6_x0017_àÜ-@¶_x001D_!|£»"@Úò]âf²&amp;@«_x0007_üSÜ*@_x0002_oÜN¯Ü_x001D_@Þ¾_x0011_Øz%@_x0012_ÙèfRÏ#@*H.² ®(@Åí?I)@6©_x0001_)_x001E_@óÖ¶èà'@z í÷+%@Rë_x0013__x0011_±b(@_x0002_85÷Y_!@¤YzßMø"@~ó¢1%@¥·7.'@vVvïK#@Ð©_x0017_#I¬_x001E_@£_x000C_^¾ë$@Ì¸®Ù](@½éKËF__x001F_@,N¹_x000C_¨Ë#@õÏÝ;®¨$@_x001C_B_x0005_C_x001D_k%@~§¸l$@TÙ~Z%@f58Ú&lt;%@f&lt;59u$%@çP1_x001F__x0013_#@_x0002__x0003_h_x000D_®²` @Ví¯_x000B_2+@ÂùËË9"@Ï.&amp;Ù"@æÊbj)@Â3_x000E_ÔD @Îf(½ÌÚ%@×èôå¡ +@_x000D_@R¡_&amp;@TXµ¼½o$@8_x0001_v«r°$@Ì§Ø,è$@øKlÏ¨¡#@«|Êz'@Lî§#=m#@éâ&amp;¥RÙ(@6_x0003_ÁµÙ @¶R§¨ h'@_x0011_mF_x0002_+@.sº1Û&amp;@ûûÔ¿»#@~R~j2G(@ÑU£aú*@ÎØ=Ï_x001C_@_x0002_ì-_x000C_&amp;@*sH*@Ðò%$Ñ/*@=_x000D_ÑQæ!@à	Ýê¥'@&lt;`^_x0004_MZ#@Y¼Ú¾rQ*@oZ_x0005_8_x0002__x0004_ê×*@ýIª_x0013_O#@¸ÙÑ«¾+@[_x0011_¶YÅ"@£dL« %@&amp;_x001B_~Ê{ã(@Ð¥_x0017__x001E_@ýÒXÿ_x000F_"@~ï	=mþ&amp;@¥Úµdô&amp;@Ô+ZÞ_x0011_#@E_x001B_lÓ_x0014_¸+@I'a¡SÝ"@_x0010_¦Óe!@êÙZv&amp;@úØ`{v*@LGº4_x0016_'@ë7þj£P'@¿ÃË·[%@òý/[Þ$@lÑû~d[$@_x0001__x0012_sÚ)4!@_x001C_-!G²"@/*Ìù'@*_x0004__x001B_bí&amp;@TÕèa!@e¨¯Ã&lt;(@Æ_x0003_ mã$@Q8,Ý`#@LH_x0015_Ì¨g%@çú´B«+@}ÇÈö¯&amp;@_x0005__x0007_x_x0018_µ§[+@uA_x0013__x0006__x0003_&amp;@x·*@ÈÐú_x0015_çö&amp;@Î_x001F_Ýfa_x000D_%@2B_x0001_ûM+@ö¯._x0017_eÙ%@:§z	U5(@ÈüE_x0007_`+@§Ð´"=_x0005_ @f­Ê²_x0004_$@ã³_x001A_g_x0010_!%@ôö¸'·b%@tk e4?+@Â±S_x0015_-+@ó§¶_x0002_g_x0010__x001E_@_x001C_ÐjqÐ"@{¬f_x000B_-@#«_x0007_8$@(àÎÀK @Ã¥_x0005_á1H&amp;@¨&gt;_x0008_î_x0008_'"@vx&amp;*@ÌD3Z&amp;@Ìi]*aÉ!@t©)aÙy)@md±v/_x001A_!@/{ÃS&amp;@t_x0015_¼ ¨ê$@øl¯%@ç_x001C_!_x0016_±_x001E_@Xmd_x0001__x0002_1ß#@_x0013_Dl­©)@ðVÊ´%@&lt;	"¼AN,@3t_x0015_Ç"@ñUO#_x0003_\,@:X'_x0013__x001C_@²¼vN¹ç)@_x000C_M¨ÍV&amp;@e&gt;_x001D_X_x0001_&amp;@ò­ôÝá'@9ë%@§íj_x0004_£'@"©%_x0006__x0017_=#@&amp;GÆÿ=$@_x0015_.õñ&gt;&amp;@_x001F_a_x000D_Øw&amp;@'1xU_x0001_)@:Va_x001C_§Ä'@¨Â_x0008_à_x001F_$@[¬õ&lt;hr&amp;@#_x0012_¡zÉ£"@4_x0003_ñ¦v_x0018_@2ð«öÌ#@Wè`í!@,P»?w¶&amp;@?9]N%@F$[n]_x000B__x001A_@[^ÔH«¶"@_x0018__x0007_ÎÊü_x0007__x001B_@ZÜÅß×)@°Z_x0018_éØh,@_x0001__x0005__x000E__x0002_À,_x001B_4+@Ä®ªñû&amp;@3ÿÎ¢¢"_x001A_@¢lÁÕû%@Í[[_x0003_uA(@a¼ºAW¼ @_x000D_5^û_x0011_Î%@ØøÝ_x0017_U"_x0019_@ÞsUMû'@«+½_x001C_%è&amp;@kl&amp;@_x001C__x0010_xw4. @¸¸%_x0004_r#@PÛÃ_x0012__x0001_ö$@Îk_x0006_U¨$@_x0018_#_x000F_­]æ,@ò_x0008_§çnZ*@òFÅÝ~_x0016_+@â_x0002_]¨Z³(@êØ_x0019_û(T+@A&amp;Ô;r(_x001E_@ÌýÌ;¤$@Þ~ÕÏÔR'@_x0002__x001E_êÎ*@¼_x0010_?_x0011_C#@®_x0011_Ò.,@å¶ËhÑ#@þ_x0008_ÒQv_x001E_%@çMz.3#@§§ÞJ_x001F_*@ap²ý½(@_x0019_ÂÜ_x0002__x0003__x001C_(@ë_x0013_^é;W%@8¡_x0012__x000B_ö')@¯JÝº_x001A_&amp;@³×Ã_x000E_õ¯#@ám«NÄ!@7|o'(@¨k¹y§%@è!Ïl&lt;6%@zûì5°_x001C_@_x0003_'¢à{:#@þ_x001A_Ï8DD%@_x0019_Ã_x000E_(%@o²,_x000D_7Õ!@HËBè×'@7D À)@|°èÿt6"@%{0v_x001A_%@õÿ­3%@òObB|#@_x0016_¥|Ý¶ @ÞN%·(@Ú_x000D_©ûJ&amp;@´0»	+@rÐ_x0019_ÖR$@¶2_x0010_µ=8#@&amp;_x0006_´Ñn"@_x0004_6üR,F_x001C_@§H_x001B_n{%@_x0004__x0017_]_x0014__x000D_&amp;@)_x0001_»°b!@m_x0007__x0002_ï_x0011_ @_x0001__x0002_r½(MÉÝ&amp;@_x001D_t_x000D_Õ_x001C_É$@XÄä.ÊÂ!@&gt;eÎ¯$@¥D«_x0019_(_x0013_&amp;@ßKF9JÇ @%8,kÌ(@l·z×`)(@àî4ø#@W_x0008_¾_x001D_'@9·OýtÂ"@*ø~¤K%@h1_x000B__x0006_"@Í_x0001_®ëO_x001A_@V_x0005_Þfd_x001F_"@_x0018_ìZYr+@[$Î¤RO#@_x001A__x0002__x0001__x000D_Ol'@K4Òíd*@_x0002_&amp;_x0005_Ú_x001E__x001F_*@ºÊjj @&amp;ªÐ÷|"@ &amp;_x001D_ýÐ_x0012_!@]µLðD(@Ùz¥ü)@ÜÆ©Àåp%@Û,^P'@þ¡³W¨#@¾%bÒ3®'@HQ_x0019_í%@®¥Ùßû#@5¯â¬_x0001__x0002_âd @"_x000F__x001F_E¬À#@µ2ðFÞ#@jLÅÆIÐ_x001B_@uùxU$@ð_x0014_Þg]í#@_x0002_å¡¦w¼&amp;@¸_Î]r)@±ÝÇÚR~'@V_x000C_4ö6$@_x0010_=yÕy$@ü`ª,3ø%@zÿªS!_x001A_"@_x0019_@Íxª%@âkYl#@r_x0018_ãxh_x000F_&amp;@°Æ\ÏÊ"@1n%@Ê×Ø_x0012_ @_x0018_ [6)ì*@¦íÍZO(@f_x0004_iQÈ'@_x001C_ü8IG_x0019_ @#_x001B_ä_x001D_Ö#@\)Z_x0013_Ã»$@®_VzP_x001A_@Õ~_x001F__x0019_Å$@s_x0011_biÚ_x0001__x001E_@Iv~}_x0019_@7Ò6Û(@_x001E_l_x0008_kÝ&amp;@Î,_x0018_UÜ'@_x0008__x000B_Ø_x001B_B_x001C_ÞZ(@d«ÖD©ò'@_x0001_çº³¦Ê)@ßå·;¨	(@fä_x0008_²!_x0007_%@Ë©Øõ&amp;@j_x0019_é@ò(@]_x0005_Áru¦(@!·_x001B__á"@JÄ:_Î·)@é÷hDÃ_x0003_)@Å_x0011_%Ã_x000F__x0001_!@r_x001F_ÀÁ5Ö$@_x000C_z$4^&amp;@ÓØY4x]#@ªõ¡Ý5&amp;@`Ë*Ì­#@þ_x0013_8V_x0017_Z @HQ2w_x0003_Ñ$@Xo±E¤-@C;_x001F_Ã¥_x0002_(@_x0006__x000C__x0004__x001C_ä&amp;@¹ß	¡e_x000B_,@S/_x001C_jÅñ#@¢9¹F¶Æ+@?#Þ ¿ô$@êWz58&amp;@oÝ5_x0018__x001F_'@m,|*£%@]3Åsnå_x001E_@@lå?Q$@væô_x0004__x0005_!_x0002_)@M$_x0006_Î¸'_x001D_@p0©ØÍæ'@BªVj!N!@©®Hu1ý'@ö÷÷SS @@_x0018_¨Æ9Ð+@&gt;V(¤4#+@ø_ÚqÉí_x001C_@ eþí_x0006__x0014__x001B_@M_x0015__x0008__x0012_¼_x001E_%@P_x0019_ð0#@õ_x0013_ ï!@_x0017_ÌÖòK._x001C_@Y/è3ÃÊ'@.±°f9_x001E_@&lt;»*~-#@Ü_x001A_Gj_x001D_&amp;@ÙÂú6_x0003_*@* ÌX¬Ð!@Öê*	ðx+@MÖGü4(@t¼(_x001C_"@º.µ_x0012_@&amp;#@_x0016_	_x0007_CÕ³'@Uâh&lt;ï%@x_x001F_óÅ_x0001_#@Âu{Q9ã)@°._x0010_U-!@~]R_x0008_K)@_x000C_Ò=ºè%@ÐmÒÝ´*@_x0001__x0002_^_x001A__x0001_Â_x0011_+@~è_x000B_ï&amp;@¶$L_x0017_è*@È¯Gú"@)¡S)Ç#@Gl÷ªúÙ)@5Rqd÷ê!@~È9Û]"@tGÁõ_x0019_Í%@=áÆÐ*D'@¯_x0014_;7-'@[**}¿_x0019_@_x001A_ÿ;ù @r	¿_x000D_ìÓ!@Ò°ß_x0012_|û!@BY¨N¢i+@s»8%@i«Øvìá+@Na_x0017_ø:&amp;@©&lt;)Ã¨Ö&amp;@ï,Áãæ#@qÁOú_x0010_'@k_x000B_?jX_x000E_#@jâ_x0013_¡õ @úe_ãB_x001E_@Tì_x0007_E]'@ô_x000F_²_x0008_V%@&gt;ÀK)ô"@×à¾_x0014_[Ò"@^_x0017_zÛ_x001D_©_x001E_@_x001C_â¦£ñ$@Bjó(_x0001__x0003_©É @@y­6¯Ò_x001E_@ù®kô#@h¬Ö_x0017_;_x0012_$@_x001C__x0005_ÜsNT!@_x0006_ÒÉ $@?þNÍX#@$_x000C_2[©_x001D_ @láªç"Ë&amp;@Ê_x0010__x000B_PåJ#@ü_x0019_w_x0007_Ã*@´×by_x0006_(@½9_x001B_=!@5w2\GÂ @×É¾bøÃ_x001F_@öÏS¯÷ã+@ÔI_x0005_íX_x001B_@Å_x0011_c&amp;t&amp;@üÆÛÇ'¯$@_x0014_Àde$@¹í©x¥	&amp;@%_x000B_3EY)@_x0002_ìÐD_x001B_@4³%_x0004_¬÷%@_x001E_Ûe^$@_x001E_n¨&lt;%@V8Ðrd#@Û§RÐ®)@:o+yÙ#@_x0007_DÉlÁF$@0¶_x0002_P8&amp;@&lt;Xëh$@_x0001__x0006_"FÃÙ¯ @&lt;_x0004_ÃK+@Òÿ_x0015_I)@0!Yi"@È÷_x001A_t}I$@_x000F_³+:8Á%@½gå_x0014_É&amp;@}á¡Êñ'@ÈÒOC @EaôÝG*@³+ð -&amp;@4¥|Ci@&amp;@Ñ!}÷DS(@Ò2CË1_x000F_'@©D_x001F__x0016_JÉ*@¼+Ñ"@¦d¥Âß_x000B_'@ù¸_x0002_ª&gt;'@ù°Õ_x0003_Ù'@tÛ¿öòæ%@7Yn_x0010_y#@Âø_x0006__x0010_,(@.¼NP"@tþK,¥$@j/+÷v#@7ð	¬(@l^òkþ$@ü_x0005_©_x0002_¯",@_x001D_­rºØ"(@ÚH{¶u&amp;@»"@_x001C_À»_x001C_@hù_x0001__x0002_J\&amp;@F8q_x0002_#@TH_x0003_W]Ä&amp;@ÄÚ"_x001E__x0002_«"@²_x0013_qJ;k$@_x0005_5_x0003_x1ä!@Sx9­_x0017_î(@³ÌÝ.we&amp;@!_x0017_ÿ9ý#@(_x001D__x0011_9Ö&amp;@ä_x000E_(!±!@] ÐÇ!@_x0019_ð«î_x000B_ù+@¥GÑ:æ"@Ë¦CíVa"@ÀvÀ­Á#@Èx¾®_x000C_ú_x001E_@ëè]â;"@Ñ Y­¹$@)4¶_x0016__x0010_%@D»ÆýX_x001C_@²§\_x0014_O_x0018_)@_x000D_;Þ!!@pyü?§*@¨O¨!@þí_x0003_Áà&amp;@-¦ñ_x0012_Þ @_x001A_Xô³±g'@kñ_a ·%@YÇíÚ_x001D_&amp;@aç_x0016__x0010_ª"@]_x001B_øÒM_x001E_@_x0001__x0003_mÄ_x001E_Í4)@çáúÁâ#@¥V¤_x000D_Î"@X»_x000B_tÛ*@Ä«5_x0016_i(@`t°¾ôü!@ª¡_x0013_o(@Ý_x001A_åò4ß%@ÄýÛ«jÃ$@jgvC*Ô&amp;@½9_x0001__x0013__x0019_¶#@Á}æ÷~%@-M}~&gt;(@_x0014_â® @ñBñt'@UP:_x0006__x000F_¯(@ì_x0013__x001E_2)@_x0010_qìG±+@ô§!¸ÇR#@l·uë}_x001F_@û_x0018_c¹þ_x001C_@ø6_x000C_ÔâÒ(@]Ñ¥_x0002_"@úß)¾j*@Æ Æ_x0004_'@C_x001B_àQ_x0007_)@l\?{«f&amp;@ÿ§×§ÕÃ)@_x000D_¾_x0003_²Îõ"@¹_x000D_*-@2_x0016_ÙÉ§_x0004_ @&lt;s_x0001__x0002_£þ+@ì÷_x0005_!àZ)@_x0004_%BÜúÂ'@¬^A×[&amp;@¦[ÅÓ%@1©_x001B__x001D_Ç]%@b§Ð³`£#@f%§Xà*@z_x0014_ÍQìW%@µí_x0016_Ð"@7otY6#@ÝÝorn#@ü	÷ÜNm_x001E_@åH_x0011_m«I(@ì±_x0001_µ#@^è¹ @¤7¿æÞ{'@Vêè{U#@3îÆÓ=á'@(¶:¨?l%@Êw±ò&amp;@~:êóÿ&gt;"@ú³W±2^$@F­_x0013_Ê%)@6_x0005_;B§%@äùkÐ5'@åóqy(@xñÆ_x000D_Ô+%@_x0003__x0016_á_x000D_3# @_x001D_Â8b§"@ôfñÐ5Ì_x001F_@lCÿ_x001E_ @_x0001__x0003__x0014__x0019_5³_x000D_(@|Ô^»Î'@_ýoXG#@_x0010_êì_x0011_,@®HhÔ_x001E_H!@'ýP_x0006_xM'@_x0001_Ò'ÒËw!@úFDµ²%@_x0016_(Ô}K&amp;@_x0014_\ýD_x0005_c$@P}_x001D_ðø0$@W_x0013_ºmb_x0019_@f;Dë¯%@_x0002_õ~&amp;@wýRu}Â(@_x0014_ÌF6_x0007_ @Ð_x0019_@T0_x0016_#@è¥_x0014_JóÎ @_x0003_W_x0003__x001C_u#@|TÌÌÅä$@ÒÊ¹ÙXé#@øy¶´ÈÔ"@u×\§¯_x001A_@mþ±¶W_x000D__x001F_@&lt; lõHI,@_x0015_x÷â¿&amp;@î&amp;U@_x000E_"@ø_x0013_I_x0010_"¼*@_x0008_¤EÂÌ#@z5n²P%$@ô yA'@j)_x0001__x0002_Áð!@&amp;q¦6ðé @ö4-Pw @¤ãÁýî[(@ ö6ïò%@²ù;y`)@@[0àe|+@n_x0005_LÝJ¿&amp;@ä¥¡¼$@Àiöbo%@lÌÞKü*$@|É¸0Ó_x0013_)@t+Â«I_x001F_@Á_x0012_ùÞf(@+Fâr³#@ãÌQß_x000F_(@¿ÞëóB%@ùÄ¤_x001F_O$@Ú&gt;îédU"@Ø°_x0008_6Ë_x0018_'@a°ÌÏé_x000D_!@¿mF_x000D__x001D_@,	&lt;Êéí$@*4_x0013__x0004_Ü4'@Eý_x0018_þãJ"@f;âê&amp;@6o¦[!&amp;@üÌ×È¸%@_x0019_u&gt;% t(@\_x001D_²n!@dªe!)@ÄòIÉ-@_x0006__x000B_¤2RpÊ_x0007_&amp;@_x001E__x000F_¶¼)@²¦_x000D_4tl_x001D_@$_x0001_CÄ¢, @ZXûý{(@b_x0002_jÒÍ5&amp;@ä/¸½÷ü"@Þæ&lt;_x0004__x0011_*@åÛdY}_x0013_,@úÛÚSg#@f_x0007_U_x0019_&amp;@&gt;,5Óñ_x001F_@:ÎÇó'@Ö_x0016_Q%Ä%@i_x0004_	;V_x001F_@;_x0017_U_x0008_Ý$@NÎGÜ0%@bWÇÆ6'@-èÓmB,@vL_x001B_ÖË$@_x0008_.³ç=.%@UÝ*;vµ_x001B_@/TÏ_x0005_'@Çæ*%@_x0002_&lt;_x001B__x001E_¾!@_x0006_³dï£&amp;@|_x0008__x0006__x000E_¡¨+@ÖrX_x0008_(@¤p¡(@N_x0003_½Ä_x0010_ @n*¨È_x0010_!'@¬ý_x0016_|_x0001__x0005_vÚ_x001F_@ðW^_x000F_	"@"ot·"@O_x0018__x001E_ÇMÂ&amp;@¢Ñ/¼u$@GM_x0008_K9+@nS%ó$'@¤Afyf #@Hßdìòx"@6_x0017__x0004_§Ï(#@$?U8§ð @LiÕ @¢sÔá @åSTâØÑ)@_x0010_rà²Bë_x001D_@ â²_x0003_#@$ÀHi)@_x0001_Ù_x001C_²_x0003_i!@d_x0001_pï£ @f\/wÇ,@ÜçÇfÀ¡_x001F_@TÇu_x001D_f*@Ïä_x0002_U$¼%@y_x0005_=Þ¯k*@òÍÂþ#@ò[CUº_x001D_@|ø3PU'@ç&gt;_x000C_^*@ú+?:SW"@Æ&gt;_x000C_¯¶y*@\ó°_x0010_),@o_8½)@_x0005__x0007_È12³_x001E_D)@	%]À'@_x0010_ï2@k_x0015_(@´ßhÖ7_x001F_@&gt;nÏÔw_x0002_+@q¾ÇÐ_x0007_¨&amp;@ÚLU_x0017_¬#@uÎé_x0001__x0014_$@Ã&gt;Eý+)!@¿!Á#W(@__x0018_ò_x0006_Ü-$@)X9b|3&amp;@_x0006_UÓÚât,@_x001E_Tô±'@¢ÆÎaª&amp;@Ë Á@_x001D_@By]î_x001B_@¯rþRº_x001F_@gè_x000C_Í:'@TÌ'@_x001B_r{zV2$@¾y_`%@d¿UÎó:!@Ðãù(@¼5°}_x0002_¥*@ÝÏ+Õ'@_x0007_§YÔÃ_x001E_@;ú¨@_x0004_&amp;@"ð_x0008_Zz¦'@&gt;=öÏâ!$@­°u#_x0003_#@¾^Á_x0002__x0005_Z$@è_x0017_n*"í'@_x001F_íPÈ_x0016_*@¨zõ_x0013_B$@T¿É&amp;&amp;@ÍCõ_x0001_lØ$@z;DKC!@_x0008_í°Ú['@àw_x0005_0éÛ#@çSKÓ+@X±a»È_x001D_#@PÜÚó*Ç&amp;@¸QÌ_x0005_¥S)@-öPÊB"@;T'#U;$@_x0016_Tt+7*@±®YO©ß)@êÅ³_x0002_-&amp;@¡_x0003_sQ$@Ú	ÓJï'@¾_x0012_í_x000B_/(@_x0005_P_x001A_¶ö{_x001E_@@Ûm_x0015_J	$@whÇb'@¢ä"_x0003__x0012_%@y§]ÉÂ_x0015_'@"ÿ¸J%@p]_x0004_+_x001B_$@á»_x0015_nÎö(@ ÍÑiN9)@ã}Õ*@¤EÆ&amp;@_x0002__x0003__x0014_Il¢+H%@ï&gt;(Tq×)@_x0008_­RÄò$@Äzùsv_x0004_+@#B¼ùn¾%@&lt;CùJû(@	÷Ê1!@·K\ê#@_x000E_ë_x000B_¿v @¦Ô6D_x0019_$@ÂxÅJ'@?£uó @¬µhÓ_x000B_$@ç¨_x0007_ºÔ(@p9õåß_x000B_)@úÜ&amp;4µä @í&lt;X!@jDçt¶°'@öó{¹_x000E_Z&amp;@o&amp;_x0001_Ñ¯õ)@;në7±¶$@_x0010_¿tÑ_(@]±	{w'@ Ñ½3_x001D_@ü"ú½"@{ËIÕÀ$@¢_x0007_O)_x001C_@ñm_x0003_'_x0003_s$@¶SÒû	F+@fW²&amp;_x001F_@HB=_x0005_ë)@æ}Z_x0001__x0002_V9(@_x0016__m._x0007_ý%@¦²Ði_x001F_@%ôgêIõ%@b1¶÷(@kø²_x0014_&amp;@_x000E__x0016_ë,_x0004_%@,&lt;§Ý²!@º"_x0006_«ü¼!@D_x0007_¬_x0019_#@ÙÆ_x001D__x0019_	*@r£qY,@0J_x0015_'¼(@eà#FÚ_x001D_@ËûÖü_x0015__x001C_@6=U¬_x0007_]$@G_x001D_Õp`'@|Fh÷!@À¬O¦Ä%@¤.o_x0018_ÆÞ_x001E_@t²)éA%@+ÖcH1&amp;@°uxÝ³&amp;@âAÕÉ#*@2¡¢É_x001F__x0018_$@Tÿ_x000B_*_x000D_)@PûÐ²Ùl&amp;@_x0013_~_x001F_©s%@òW_x000F_Ô o"@_x0015_Éo!@_x0011_Ù§è¶p @0Ó`é(@_x0002__x0003__x0001_ß_x000B_qS«#@ç_x0006_¦_x0014_O)@v=¦ô_x0018_%@nÈ_x0015_Ú³$@ºá¥+e]!@q_x0014_M|?%@ÊoCQ¨%@íIs"üL&amp;@¦OéÂók_x001C_@Îeø1Á_x001D_@ÀeA=pN(@ª¬'2B*@ûR2¡)@f&lt;C+/ô_x001D_@@za»\_x001F_@zS¡(@'lpÈ_x0007_"@Øòrñ\"@vGyHÑ¶,@¤#«òÍ°)@øKô);t!@®Ü¨G_x0008_'@²_x0019_.ø;Ï&amp;@O_x0012_Ú!@_x001D_6_x0014_Ú(ç(@f_x0010__x001A_^¹)@ÚäL-Þx%@4»û&gt;"@_x0006__x001E_Ö&amp;!@FOû**@_x0017_&gt;Õ_x001A_£'@pµ@û_x0001__x0002_E£%@D"[_x001B_Ûi%@¯"{÷uë_x001A_@tzËÂ&amp;'@_x0018_uP_x000D_Ñ$@¼éqÎ%@ÞkÓÊ%@þ];ëóI!@¨_x000D_U^cÌ$@´6_x0018_X6 @õl_x000F_²Å=&amp;@óÓVKk#@x]^»_x001A_@pqzc*%@_x000F_ÊÛC_x000B_*@_x001A__x000F_ÎÅ(@Gâì+"@û_x0004_@é7Ð'@d°ÜD&amp;@¾_x000E__x0012_p_x0017_-@¯û*fd(@°_x0017_ÐÅ$@ÚY¢_x0005_!¯"@Ðv»è¬¬_x001D_@õ{ÛW3'@ÈÚTmº'@*Âäôë­&amp;@öånµ_x001B_B_x001D_@ÿ$Øî)@èúMØ&amp;@à|H#"@öRJÚï$@_x0001__x0003_f¯Ù75ù)@_x0005_~='@&amp;ùI_x001E_Æ#@¨ÝJ_x0017_&amp;@zÔ[_x001E_@_x0002_&amp;h¿Ò)&amp;@à8­Ã¤(@å£&amp;ZÂo!@¦`a_x0011_~*@n¢Ô¥,@º½î!@®Òýhß/'@_x0005_'~«$@Ug_x0019_ô_x0012_Î'@ÜÙõ_x0012_Q%@â¯_x001E_ëcâ"@Ýe«´Û($@i´¤Ò6_x001E_@_x0003_§ö?Ó#@ÿÇÓCú#@Ñ[ÏE&amp;@BtG±Xá(@Îc_x001E_Ñ%@«VdU_x001D_@ÎÓ6]é'@_x0006_* ÎZ_x000B_%@_x0001_e+øyª(@Öd¥áò*@WQÃ'_x001F_@ìP¼_x001B_@nµ_x000F_É_x0006_!@6}m_x0001__x0002_f"@oío5$@Q_x0007_±«-Ý!@t_x0017_«Ööb&amp;@Ø!ëc_x0003_J&amp;@ö_x0011_%má&amp;@èøÞz @=/C_x0013__x001C_H'@¸_x001B_8Æñ)%@wðÙôZq(@_x0016_Å±vÿÆ%@7äe²×'@Õ_x0010_|$,)@U/*®_x0003_Ë(@OZ1ûïr'@HÚ_x0003_°m$@þÐ_ä_x0004_(@&gt;ÿÝ"³®!@Æ÷ù_x0013_©v%@ìëÐ1õ»'@Àèv¥s/"@ø«_x0012_Õ®*@s_x0008_}.ì+@_x001B_Ág¿û$@vÑÏxÑ&amp;@_x000E_X(@_x0004__\?_x0001_%@{ü¼Ä_x0016_"@F_x0011_|ËW¾'@_x0008__x001B_'½)@,ßi=_x0006_¡!@¾&amp;BÜÈ)@_x0005__x0006_â¸_x001D_¦_x0008_%@x½éÒ5ã_x001F_@;_x001B_RDÿ @jí-	%@)å_x000E__x0016_ÀÅ%@"Òö©'@ß_x0003_è_x001C__x0017_(@­_x000C_\Î¾ñ"@Pâ}ÂÎ @_x0019_S0jO&amp;@ _x0007_¾hÍ#_x001F_@R=¾e²o)@×_x0004_ò_x0019_ú$@XëKÅ_x0010_W$@NÌËê8(@Ü_x0019__x0002_$ì"@U_x0006_©­_x0011_¤_x001B_@ÎØðèNM"@!lL¶*@_x001D__x001B_g^j&amp;@ô' =¾ö!@øHÆ¦RD"@ÃG_x001C__x0015_ñ%@¼ä½_x001F_¹"@áÇ;Ê{)@Ò_x001E__x001F_hÚ$@þ·ÜW4"@Ò_x0001_è`¨ @î}I5'~(@4=_x001B_yÜ_x000C__x001C_@Ì)8ê"@ÕK_x0003_Î_x0001__x0002_DÜ%@FÊ}C-@¾µk;í_x0002_'@¸~W%"@?ÝTñu'@ÌÞøJ"@¶2Ò¾ R&amp;@©¹_x0017_#@|µºb4û"@_x001A__x0005__x001A_&lt;&gt;¸#@_x000C_ÓØ_x0001_»~_x001F_@QÙ_x0014_%@a£_x0011_ä*E#@ï±be+¸(@º#H#¬t*@x7ú¥&amp;@_x0013_¦Y1_x0011_#@JúÆ._x001F__x0006_#@ýß^i«!@n_x0013_c_x0005_  @0è)?d)@_x001B__x000B_ÒÊ§)@J~_x0018_õÔ%@ Êð¹eâ%@Útí%@,|_x0003_L$@©Vï_x0005_%$@_x0016_&lt;Qpif%@¾ó]ä%@°,Ûê_x0003_m_x001B_@­lZ)@¸â©ÖA_x0012_!@_x0003__x0004_¥&gt;YëÀ#&amp;@ø?:%2À$@ð§¬2ª_x001C_)@¥îh%_x000B_B)@Îðÿ}$@_x001C_ÿñø&lt;)@!ªY:*@à¥2p¯_x0018_*@@Eð,@4&lt;8¥-ú&amp;@8ç3_x0002_Mo'@_x0006__x001E_»KÜT%@_x0005__x0011_«sKÐ,@dW²3BR*@ê(_x000B_s$½$@²`/Ðã_x0001_$@¶´êóø&lt; @¨ý-/t¶'@p2C_x0014_(@_x0003_²`;,@_x0019_Ç×eÀ*@	6%åÄ_x000E_$@-K¹_x001E_d)'@&amp;r¦S|!@w¨8%@¬¡Lø9p&amp;@_x000E_{ÆË7_x001F_(@_x0006_v_x001B_Z²±&amp;@V{ÔK·_x001A_)@y_x0010_¡B%X'@wn¶ß®%@à©öÄ_x0001__x0003_"_x0002_'@Ñ_x0005_¹m_x001D_@îÿ_x0013_ý8C$@_x0011_Ñ	_x001B_(@Á4_x001E_Û_x001D_!@îü¤V¶(@_x001A_»äú»)@P9_x0007__x001B_óz&amp;@_x0019_YY%&amp;@ü7	æ¶º&amp;@_x0014_QP¨)X @z_x0013_ïzg)@5{¢rw$@ÊFGÍi-@öXJÇ®_x001F_@zärÇ_x0013__x0002__x001F_@T_x0014_dU$@TË]!µ!@"%_x0012_çÄ+#@¸¶ºøu_x001D_@wÜI_x001B_+v"@q+¶9¹5_x001C_@?­¡Q_x001D_ @GLh§5Ó&amp;@äs_x000F__x0014_&amp;@_x0012_·{ë(@u_x000F_Ê_x0017__x000E_"@kÞ_x001E_Ã_x0017_$&amp;@B_x0019_Uz&gt;_x001E_@ý7xO®!@Ñ¯º»ä!@)×ú#ï!@_x0001__x0004_:¯ç&gt;õ+%@ú¦»¡(@xVò0%@·MÀó½"@_x001C__x0001_ºÒYS!@üÌR'@_x001E_ýþ_x0006__K&amp;@¸_x0008_7gÇ&amp;@_·_x0002_¿ñ_x001F_@äw[N$@®x'»æ"@¥)H-@ÏÂòÀè&amp;@_x000E_ä_x0012_),@¤ç*6Òò_x001D_@_x0010__x0013_È `'@*~¼ë_x000D_'@{@À+ _x0006_ @i.Áéì"@dÄAj_x0012_%@ËÃÄ_x0010_vd'@¤-Ù§#@üH¡_x000F_ð_x0017_$@øÚ¯±¸Ê&amp;@ÞïÓê&lt;$@Ö[]_x0003_V_x0014_(@_x0004_:ÓÞ`#@_x000B_º$ÃQR)@_x001A_(Õ¥&amp;(@ð·ªZAN+@&gt;_x0006_C°n_x0019_$@Ásx_x0003__x0004_#~)@Ï_x001D_K¬j(@ùRBB_x0002_^&amp;@å©_x0007__x000D_!"@([Û$n#@â&amp;ÃEÕ!@~kàÞðÒ*@f_x0014__x0010_Ö_x001D_*@Þó_x0013_µa&amp;@tìõ_x0002_g\!@µçÑ0ú_x001C_@_x001B_ôÃ×ÐÅ$@Ò_x0016__x0001_«x*@GÂ¥³F#@D_x0006_ä]D)@_x0016_ZÉà¨©_x001A_@èeMl1	+@¨_x0015_Ó¼Bo'@ÆxÀlÍ)@2§Ò¯BÅ%@0±jáF_x0008_*@&lt;t"®8$@Úz»t~('@¸e_x0007_×ÿó"@Â³E^ _x000E__x001E_@ù+uèqp!@Ë_x0018_5ï&gt;°%@pJ7_x001E_ù#@£U¬ ¤ @ãå_x0016_&amp;e¾!@&lt;çý_x000D_\'@û0_x0016_CÙE&amp;@_x0001__x0004_\ G_x0002_Ï_x001F_@h7¦_x0016_¶_x000F_+@¾ËÝ£_x001C_@@tE¸&amp;õ+@dXÌ_x001D_@)+Ò§ñN_x001E_@:_x0003_ñ_x0016_A,@êTx wò*@þ,Ôú_x001F_@uÑG7_x000C_g)@z÷Ý_x001B_oH!@$Oõ"(@õZZ_x0003_*@EÒ+M0¢&amp;@ò÷î!2C&amp;@_x001B_&amp;vÝ,'@gà4½a¯'@MiÏlí_x0019_@@a_x0011_eðh*@êÚ_x0010__x0012_T*@D£_x0014_Uÿï(@9~Z_x0015_×)%@âÄ$Ëò_x000F_$@1Î+_x001B_)@ÏE_x0001_yö&amp;&amp;@Õ_x0010__(@f\×wÄ&amp;@NÅÙ¢/(@"àíh	&amp;@ØåBÁ+ó @¾A_x0019_÷©ö)@­dä!_x0002__x0003_&lt;7&amp;@N&gt;¬3)@x{_x0008_ÅA&amp;@ø_x0010_Øµ_x0011_&amp;@Þ¯[s÷&amp;@à_x0001__x001B__x000F_=*)@~_x0011_pZ @jpñ|Ð&amp;@_x0016_pã&amp;ä]!@|CÃý)@¾_x0004_Ùm°"@ô·®ãð@"@rOÐ¦"!@*ßÏ¾·+@V¯N]N @¨Â²÷ß$@&lt;¢Yðú"@0_x0013_®Ü4§!@_x001A_Çjç_x0015_²(@XYTtQ_x0003_&amp;@tÒÇg®(@¡ÖÖïÖ)_x001B_@_x001A_¡_x0012_ð5i!@	,_x001C__x0013__x001F__x0018_@;un³_x001B__x001E_@P0:_x0010_½ @=Â¨ôï_x0007_'@Î_x0003_ÁCÈ!@Â_x0004_³më["@_x0018_oA_x0013__x0015_$@ô¯)¶$@^ª¶Èy|#@_x0002__x0005_øÖZÛBQ"@¿ÕÍq0_x000C_)@ÔùMð_x0003_ü%@póÜ_x0011_J_x0001_%@_x001A_ÎÅßP_x001E_'@ì_x0004__x0007__x000D_K($@Ä_x0013__x0014_#._x0011_#@`n^¸iÒ#@om_x0014_²Õ&amp;@õ_x0018_o÷Q_x0019_&amp;@¸®M _x0003_%@Ð¥-­íY(@I[éI#£_x0019_@0õ¹C_x001E_ð @æ_x000B__x0010_{äö$@ªI`ªK"@_x0015_é-¿Û!@G®Aý}/'@æ#KÚ³#@äþ­ÐH)@Z6_x001C_§DÑ$@ò636-@F$_x0011_T_x000D_#@Nå1ÏØ}*@VãõH8Õ%@EãÄ¤§W!@ÅS]H*@àÙVz_x0018_î_x001C_@ô_x0015_¯úx+@5.¾JÓÓ"@2_x0005_3Ìa_x0006_)@n§Ñ_x0004__x0006_Þ_x0001_ @ÞÑ»_x001C_2¥(@*ÛNÛ¿­-@@äÎqpÞ)@ÆzÍm$ò$@´(nN_x001E_)@BdY_x0004_&amp;@_x001E_(ì85a$@)ªºx(@hÅq wÚ%@«@f _x001D_@J_x0005_Ñ$_x0002_+@ä¶çY%%@6^üã_x001F_!@ÊpµÁ@#@ì¾Ò_x000E_c%@_x0004_þ*%¼±!@þD_x0002_ü±Ø_x001E_@å_x0008_^_x0002_!@_x0014_¦_x001F_±È_x001A_ @ôf	Þ"!+@è&lt;¾#$@þ-èÞõ³'@NÂúy_x000D_!@RâÃÜf¥$@¬T¹Wx"@ë²ßëYz,@4Rè_x000F_ªo*@ÿ:Ð_x0007_:'@¯IÑ_x001E_&amp;@´ËÁv_x0003__x001F_@2D¬è_x000F_%@_x0001__x0003_N-Ç/µÎ$@_x000E_ìCÀ(@¥_x000E_kg_x001E_@«_x0002_òó@*@(ý*lÂ&amp;@î_x0015_éM© @_x0001_h_Â_x0001__x0011_)@Ï±_x000C_ß_x000B_(@_x001B_1ô}ï#@&lt;_x0003_P£_x000D_5!@_x000C_0JAÿ*+@å_x0010_=1)$@_x0008_9[_x0002__x0003_%@óï!Ño @Nª;Ür*@TCÂ!@z5¬_x000F_×õ'@Ì×Ôß:A$@S_x0019_BÅk!@Õæ_x001D_øßF$@[dß-¯)@×¡Â_x0002_]*@_x0012__x0017_ZUè½)@_x0004_8®M¡[$@HQ¼) @Àåc_x0019_G'@3_[¥=_x0003_&amp;@&gt;_	íUÍ*@ðYÍ¬#@Òârì_x000C__x0011__x001D_@ò¶ÇG_x0016_!@æ_x0016_y×_x0002__x0003_ù#@rl8_x0012_¯¢+@:_x001C_ïBþ^)@_x0015_\É_x0012_î(@(û¦4#@¦Ìé»^f(@_x000E_ò_x001C_w2&amp;@±·kzú'!@$=Z_x000B_5'#@&amp;$"!#@®3e?_x0018__x0016_'@:R_x000D_ÕÛ_x001F_@N?_x001A_YB)@ÏyDö7!@¿òÿâ3"@rÎfK%@Êu_x0001_UM&amp;@þ¡u_x001E_Ë¼&amp;@x|ïY¤'@èÒÁUÃ)@¤ÎñH·Ì_x001A_@â,Z®_x0001_&lt;_x001E_@0¬ÛwR¬%@_x0002_/µ_x0017_s"@ZqF"_x0002__x001D_@_x0005_Y:¯T$@òpÌª[x%@^äÅ«;%@IyMhU_x001D_@°Ý¼&gt;Tx!@ï¾ií	$@sF÷Nk'@_x0001__x0004_¡¢ÓáéÅ_x001F_@_x0011_ûT^2!'@ò#Ì­1P(@_x0017_¼s¢!ø_x001E_@ß¡{'@·Ò&gt;­Ê!@[\_x0003_æ¿¡&amp;@Å_x001F_\¾Y/#@Å¾#Ç'@î_x000D__x001E_-µ%@f¦ÇÈ;'@¶Ðü	*@Bú!'@\çHé_x001A_ª%@Ü_x0002__x000B_â1#@ÞG¹åbÒ'@_x001C_ç_x001D_Pì,@c_x0006_8r®%@sI'Ê_x0013_"@dyø{&amp;@8ú_x001A_Ì«(@ÊÔèm§&amp;@ØÀ§L_x0005_#@¯áZ)_x0004_c_x001C_@_x0002_;;:e%@~ô%ç_x0004_+@óþ3ÌP{$@îoU?_x0016_w#@5U ·m(@ä¾ûª¼%@jFz_x001F__x0005_¬)@¼©Ú_x0001__x0005_¨[#@ú£Û_x001F_» @z;_x001E_&lt;8"@_x001C_Äî(=v$@²í:ù\¬"@S¼G_x0003__x0003_¼!@3OØ|&lt;t!@ðÀ~æ_¶+@â_x000F_B`P$@âÎ²LÅe)@éÿû²?_x001B_@öñû6Ix&amp;@§©X§Þf&amp;@Ño¬_x0011_W)@_x0013_*Ã_x000D__x001B_"@Þ4î_x0004_âØ"@_x0002__x0002_öÚ\(%@¸`àî_x001F_(@]C¢»"@Ç¦kr¦Â#@K_x000B_â)@ÔzÆÉ`"@_x0007_¬5_x0006__x0008_A @îv¯Z¦*@¼ _x000E_«%@-jð¥'@º!_x0006_7à"@Öò±õ!@'Vx^a?'@&lt;Ëm¶³_x001D_@_x0005_Ë´gÇ_x001B_@t_x0011__x0002_ÝÆ!@_x0001__x0005_&amp;cYÍ¡_x0007_$@¤Qk³D"@àû1® ¦)@yª¾_x0010_é$@úÞ_x0003_¶_x001E_(@ø¶Ü_x0012_Ç_x000E_'@5NÁ%#@ãÍôË _x001F_@Wúái%@_x000D_%Xr'@¥1ï_x0015__U&amp;@±3¨qõ%@¨)^ô#@ØcÃ¿Fã%@&lt;_x000B_yR_x000D_3$@0»'éÏ{%@N_x001D_)GÖ*@ìF¤v )@aÒÅ="@*½åæÇ$@ÞùöWR/)@ÐbÆlEI$@¶*&amp;Ä_x0004_$@Î¦èd_x0002_,&amp;@`ÈUrÿ#@«HRE_x0017_*@®ånÅ#@E²[ÌÛ(@À¡9:)@ò_ò÷Ð%@_x001C_Ë&amp;Yá+@_x000B_Í }_x0004__x0005_µ_x0006_-@ÞH_x0018__x0013_·'@2';nÈ%$@\Gôlý$@*«Áz_x0013_)@á^@¡V%@l§|_x0003_"ã*@Ýc_x0014_¿_x001C_H_x001E_@öß;_x0004__x0002_'@´_x0007_:_x0018_ª$@ÌµðR©"@ÅëEüJ'@°}ÖóÕ_x001D_@l¯¾Ïl+@{Èjµ_x0013_9*@(óÕä,_x001C_%@¶_x000D__x0001_*ú'@¾Ç{ì¬ @Y¯´"@j]úf9+@åjucÁ¹(@Qà?y'@Ø_x001F__x0010_öQ$@Ð&gt;ôFi%@Ü=z,ô&amp;@Ë³vî_x0018_	!@c]ÊÌ¼ @f_x000F_H}?&amp;@_x0004_B4'@D¸_x001C_ºÝ#@_x0014_£_x000B__x0001_ò!@_x0011_+n )@_x0002__x0005_Ê¢_x000E_ÕB(@²4EEË"@=æYQ§_x001B_@âû;oO#@VñoîÂF!@_x001B_Ú£%@^ã%T,$@r3?_x0018_Gj&amp;@Tã_x0014_³Br)@_x0012__x0014__x0011_Ö_x000B_6%@²»_x0003_ÊZ%@¦Ê_x0001_!¿+@N_x001D_ÈÅq)@1d&amp;_x0006_%V+@Âk`C*@_x001E_q­686)@¼óÇúb+@_x0004_%_x0006_IÎs$@Ã¨2b)_x0015_)@(­Yí&amp;@¾[ax)@._x0012_%kæ_x001D_@ÍÛé^¦_x001D_-@_x0004__x0003_Ï\QÖ)@à8Ní9Ü'@_x0006_ØaímY$@Jd_x0002_dï)@»~îz)¢_x001E_@bDÂ¨û)@þ_x0005_á_x0019_t#@ýHï9vë @âkÆz_x0001__x0002_-ë"@äâ³«¿$@RÈÁ7í_x001E_#@fu_x0016_õØ-!@xn8_x001D_âé#@_x001C_U._x0019_%@ç­ÏÚ¢l$@CEb%@h/}_x0019_!@©éS_x0008_s6&amp;@Úã3)ÜJ_x001B_@Ð&amp;+Ô_x0011_=&amp;@á`­_x0004_:A!@º%}TT @qÇ_x0001_7W÷"@4{6Øä$@Ø4Zj&gt;ä(@¬Y©?Y&amp;@BxJÇ"@0,ö;¬«#@	¸_x0019_Ù&lt;$@]Ã_x001B_HÁ%@ü¦ÒÞº$@Ö	Ø_x000C_¾_x001C_@ï=4³)@R_x001D_cZ«Ó(@Ò4_x0010_zl&amp;@|yÔNÉ~ @ÝÈÏÔH%@cñ+}ÆK(@.:ØÚ©Ú$@ñ_x001E_¼=f_x0018__x001C_@_x0001__x0002_xy_x0010_z""@¿(p6Ù;_x001D_@JÂD­C_x001C__x001F_@øåÐ_x0015_ñã+@ncÞ!ý_x001B_@æ²£ÙRê'@tJ_x000C_¨y$@üqÍÎ3'@6»æ{p#@uég§(@¨göF®"@Ô0(Ë[=#@_x0001_Rsà)Ù(@!ö´©y¸*@ppHì±_x001D_,@ÈÛÜjç9#@ö¾kÏ_x001A_Ð"@z7ÿNì¢#@+µYÃ_x000F_Y"@_x0006_í[©_x0008_[&amp;@ù_x0007_é_x0007_Þ*@Þ©_x000C_áñ2(@RC:D¡H+@.ùð¦v#&amp;@!X½Ö¤%@ZÉbdoO*@°1zd(@Dysö[)@õx_x0014_}ØÔ_x001E_@.N «e'@}£U¸*0&amp;@b_x0007_ÃI_x0003__x0005__x001B_$@_x000F_ë_x001E_\¿r_x001B_@±»|_x0014_'@æâ_x0012_ëx(@°µ#kú @£Ó_x001A_:&amp;@_x0005_!_x0005_³FÚ&amp;@,ãÇÇ_x001C_­!@²AjbA!@ÒÂû_x0006_"@ O$@Áãú_x001F_Oû!@Ô&lt;'A¿C#@Y-_x000D_b"z"@UßâÐFY%@.)UQ_x000B__x0002_#@_x0016_W&lt;#Sp&amp;@üoÖÂ_x0017_&amp;@hî~_x0002_z+@_x0003__x000E_b&amp;Ý$@|Ó2c6ì%@[Þ}_x0017_#@\Isò$$@¿Ú4$ç#@dQ%¹_x0012_+!@½¡£ê*@_x0014_ô_x0001_u¸$@_x0002_ÚP M_x0012_,@BÑù_x0004_k(@_x001A_æ&amp;Ð%@¼J°ä"@d¡·õÉi#@_x0001__x0003_7ØTìH&amp;@MÙ´¥¡9%@_x0007_Ð_x0001_Ñü#@pS_x0007_©Ù_x0010_*@Ð»5IK,@hä_x0005_¹¸)@_x001D_úø£^T#@_x0014_¿Kuä)@^Gá»¡°$@n@_x000E_$P_x001F__x001E_@Ü_x0017_1'@¦_x001E__x0011_±&amp;%@þîúa&amp;@ÿÉ_x0001_yã!@3Z_x0001__x0018_r_x001D_@wÈD%@_x001E_0sY¦Ó+@YÑÌ|jn_x001C_@G9r*#@$YÚ®±%@@v_x0018__x0001_ê+@.TF_x0016_JÏ'@®~Bø$@·_x0018_eÌ2)@èå½2§^$@_x000E_æ?uR(@_x0005__x0001_ð_x001B_´_x001D_'@Ês:Ì%@_x000B_Sví$@`N?_x0004_]%@¤Y@0_x0002_ @¢|¤$_x0003__x0004_¢&amp; @Ì_x0003_äµþ#@°_x0019__x0005__x001B_*@ Þìeß_x000C_%@_x0006_S/¯_x001A_!@¿®8#@Ç¦.ß_x000C_Ô$@_x0014_¨O'@î5vú_x0007_#@ÿ_x0016_ëó2i$@}¸ØoJT,@_x0003_¨+:_x0012_¹$@_x001E_¸)ç#$@_x0001_vÃ?N!@^!him)@JïLÏè @Ó³oe$@Ú_x0015_¹ÜþØ%@}lmXüÏ)@_x0002_ÅjL6'@Of­è_x001F_@ªÓ;8ì+@þ·üÎ]V$@Ð_x000F_ØbM @rum_x001C__x0003_*@ùT!©®%@_x0004_µµæ!@f$=²&amp;@; ³ÿÝ%@6,ÎzZy#@ì_x0006_¥eºº(@_x0006_HèÉsÞ&amp;@_x0002__x0005_IÑ_x000F_1cã$@H_x0015_·Þî&amp;@&gt;èf½_x0004__x0017_(@Ç_x0001_ñ_x001D_î&amp;@_x0013_íÜÄî,@vª;!ý	#@Ûã:i¹Ö#@g3#@k½\&amp;þ_x0003_(@b¶Ú¡._x001F_@Z@xðÂ"@_x0002_óB,*@DV¡5·_x001E_@ËÖ·d_x0007_a,@\&amp;«úò'@IÞáFý_x001A_@_x001F_A¾R_x001E_](@~ð#_þ"@x_x0002_kñ_x0003_)@`í\÷_x001D__x0011_(@_x000E_,o_x000E_m*@R¤_x0010_0Î&amp;@4Kû®D_(@¤_x000D_dÓd!@Ê¡çg $@^À'm $@£_x0019_ÞTB$@ì_x001B_¢»_x000B_i$@_x000C_ØFµV(@	=³_x0006_"@_ÑÍ"@kûÞ_x0001__x0003_Ø_x0003_'@Öñ_x0012_ôeó_x001B_@&lt;"_x0001__x0015_/©+@Ç_x0016_×_x0002__x0010_"@$_x000D__ñÔ¸#@þpmÍÁe#@ÓcóKp%@»ka_x001D__x0019_@BpX_x000D_zé)@hÉÊ&lt;Ë%@Y _x000C__x0001_ú,@:Ê^C_x001A_@_x0008_DoÐÏô$@¯2_x0006_TËv&amp;@¶ìÅV"¨_x001D_@_x0002_¡2fh_x001B_+@X7êNhl%@tÔò_x000E_c¾'@Æ¢ð¶Ñ+(@2_x000B_· ÷@(@þg°.â&amp;@_x000E_põt5ã"@p$6¶S )@êñçð~$@¡ÙÄ_x0014__x0012_³_x001C_@C_x0010_Ïzv'@&gt;5ÕÜýs'@4_x001C_ô©óÞ%@Øeþ,wö(@_x000F_¸ø_x0006_-(@ðXË=H_x0019_%@°C..]B'@_x0004__x0005_æ	_x0013_°&lt;ã_x001B_@ð_x0007__x0017_º_x001B_(@»ÞjÀ#@ùwj_x0002_ùª&amp;@ ]T*@ãBooZ+@5Ip$õÚ'@ç×÷ÿ_x0003_7$@ËXÐ6HÆ)@ò)§_x0003_'@¬¶÷ÂÞÐ(@èH?_x0011_b&amp;@ñ*5_x0015__x001A_ %@FFìHù$@x_x0007_ÓÌÒ#'@Ôö·_x0012_B%@Ô2lù&amp;@Rç	í_x0014_ã'@_x0002_«k8j_x001E_@_x0008_+þåý(@&amp;æ|T_x0005_%@^Ý	;%@:­V¯ÑÎ!@_x0006_T÷_x001C_¿9*@ZÛ2¸!]'@Óçþs_x0019_@F_x0001_ªyø#@q×¯?_x0003_¾$@Äî8!&amp;@ôÿÊ_x001A_¯*@a{&gt;&gt;¶"@7×v_x0001__x0002_æ_x0011_&amp;@Ô*4)þÆ(@øÊ&amp;Àî_x0006_$@°4À*ØC'@to¢_x0011_ýß'@9ÍÅ¬"@ýH_x0001_Ì+@_x0010_	&gt;_x0012__x001F_@qDÇ2ãV'@_x001B_^pË"@Â_x0013_ác×'@Kë_x0008_OR&amp;@_x0015_Ñ­¶&amp;@ròWÊ¸f @¢M;&gt;m @Ò£:áv(@ï_x0007_Oª®$@UPy+@"_x0003_ûFr"@h«:_x0018_G#@jï!_x001B_O&amp;@g/l*9$@¨à[I_x0004_&amp;@ÆÙÙ3¸%@öj_x0013_m-&amp;@^_x0004_²#@üPc_x0012_å"@_x0016__x001A_Á8*Â%@ÚùG_x0014_±`%@_x0004__x0018_Hsè(@AU¿Zã#@öQ_x000B_³æ$@_x0001__x0004_TeØÀ«®'@hí]¬³5(@_x0012_\»È_x000F_&amp;@`Í Æÿ @ü_x0006_@Øò%@_x001A_©_x0008_êå%@9{s²jÍ#@L_x001B__x0016_ùq&amp;@îYå±Zñ&amp;@_x0002_ü_×Ýg%@ã«a'+@¾ß_x0003_ßË#@´_x000F_÷ùóW'@hÊRnBQ)@¬AiÿMd#@L%_x001E_:O_x001F_@_x0005_$ÃüÇ#@âZØ	Ç_x001E_@Ð-ÚµÐX*@ó4gJ©ð"@fáð­8»#@5&gt;Q_x000E_É%@µ¹­í*@ýKC&gt;r(@Õt/qs(@HÃiÞ5&amp;@1_x001A_G";.,@ö¼~4#@{:xÉ&amp;@,[_x000F_»Ù8_x001A_@°ðZ_x0008_m£#@®²¿_x0001__x0003_§¢ @{_x001B_^S=%@rß_x001C_§(@_x0011_@ø®Ò¾*@_x001A_Èïâàî'@ ½x-òÚ#@ áû_x0007__x001C_&amp;@Ð_x001D_æöº @_x000B_Ñ°ÆB !@H¦9(@#_x001A_ÆlYo$@`ò(±f"@´_x001A_w_x0010_K$@H¸&lt;Æ!Q#@³¦h¤!@"å$«9#@xN_x0016__x0016_d%@¥_x0014_Æ-_x001A_`_x001F_@Q®R¢ì_x0008_"@@ü_x0005_9KØ @ßË6s_x001A_@J¦ÅÁh_x0002_(@T3_x0010_l#%@Î_x0014__x001E_ª_x0013_1$@wöØB\#@Øo_x0003_£ê#@Rü_x0007_²má @£ïæ_x001A_!@w®_x000C_~ÝÞ @e®_x0010_ü ,,@ÞxnN,_x0006_&amp;@¬.ýv:£$@</t>
  </si>
  <si>
    <t>9d3ecbb773b36a4417fe92184d10ff97_x0003__x0006_þå$#_x0004_&amp;@ò1b²#@_x0004_è¡Bá)@Æ^_x0013_k_x0015_µ&amp;@Ùç._x0015_£*@´A¨¿Þ#@L¹_x001B_þI"@ÔM:å&amp;@ÜxsIøù%@ëN¢4 @lêsïu @´ì¶ÕÇB+@.È~V2z @¬Ó_x000E_ØÕú(@K4Rh)@9Roÿj"@Ø¥\Ââ%@ó*ê,lJ#@àG:²ðý%@ÿyá ¦_x001C_#@rÃZPÃ%@,WøÊ|s_x001F_@_x0006_Ý ÃÚS(@Ýàb/_x001F_'@_x0005_À1Û¯ñ#@+÷_x0008__x0008_¯_x001B_@db1I1_x000D_(@WÀê&lt;R!$@1R_x0002_®'@x_x001D_yø*@_x000B_t_x0004_É_x0012_'@½WÆ_x0001__x0001__x0002_Äÿ#@§_x0011_Q:o¡"@§udý²&amp;@_x0002_µxv_x0017_"@_x0018__x001A_ÁAc*@Oe8_x000B_Ñ%*@_x0008_ö_x000D_Ý½&amp;@5Æ_x0016_\M)@Îß(ÐFF%@Z@0FÓµ,@l#«ÌÊ,@%_x001B__x000D_Q'@¡\µ_x0016_¶!@_x000C_6^_x0018_¸'@!®wmß(@_x0005_MU2_x0011_ð%@iJß·Â @W_x0018_Ú·¢'@	_x0005_û¶&gt;ñ%@ùzP&lt;G+"@ftÕDê!@ÓrufY*'@; á_x001F_þË'@´«_x001B__x0014_$@!ìÊ_x0016_PV#@Ì_x0010_j-÷'@äFÐÚÎ(@Ø^_x001B_®:³$@¦_x000D_«ýøÛ"@ XaæÝ±#@ræL¹jÓ'@0Èqßd_x001D_@_x0002__x0003__x0011__x0004__x0007__x001F_Lÿ!@mí²ÓÆ*@Ã_x000B_ÿt0"@z³ÇÉÜÖ$@r©cByM%@þÁ_x000D_6+@ïÄW¶(@jÓ-Ð¢,@"23ÑÚ)@å~%@7àV5ü&amp;@Ä#qÃ®&amp;@by}$¹'@_x001F_¾ÊØ¾V&amp;@_x0003__x000C_Gª©C @Ýð?óµ½%@Äíkü@Á'@&lt;Y_x001F_I÷_x001F_%@åXÍ@^_x001C_@ë/=é_x0012_Ì$@lnF×8"@HÕ~*Äz(@c_x0006_m/Ù!@(_x0006_æ×Ä'@R1å±Í/%@_x001A__x000E_ôËÕ"@ÂI±íQ_x0001_&amp;@_x001C_K¢Öèº'@nÌZ7&lt;!@_x0005_Q)Â¸Û,@UxÖ"¥'@$_j_x0001__x0004_|È(@t]ÏÝÃ @ã_x0014_uÜ"µ#@ÄÜí_x0015_O³ @Yñ~æ'@É]É_x000D_ê&amp;@`_x001C_þ_x0013_È_x000E_&amp;@ÎLÔVCA%@Â@8øg'@6_x001E_2«_x0002_¦%@_x0002_á_x0003_Þ4%@Ö_x0006__x0006_&amp;_x0010_ @ªüg·Ç-*@Õõ_x001C__x001F_@ò6DòM_x001C_@_x0010_F¥_x0002_¨'@æõÑ%8É @"!ÓÕ(@&amp;ã_x000C_p)@\n­tÇN%@4+ÍØÂ$@ºÂÕc&amp;@_x0002_.¶_x0005_?¢%@&lt;Ý°ë¸%@hØÓ_x0007_Q¸ @fzTE_x0011_)@ A³&lt;a"@¼d ¬î$@6ïí_x0007__x001F_*@_x0010_MCþ'*@_x001D_ñïHëÙ_x001C_@¿å_x0013_dÅ×&amp;@_x0001__x0002__x0017_+*_x0011_ù*@©Qt_x0013_n*&amp;@pÌ»Ù='@Ô°lñÄ(@ß_x0004_:î_x001F_'@þ&gt;÷²"@ú¿tF_x0018_\%@ßëpbÅ"@_x0007_uW¥&amp;@ØÑ?_x0016__E(@f_x0001_¦f_x001F_@Þ[;QwV%@ÖÒ/Ùd&amp;@Å³Ú8ö&amp;@d6òR7ê%@H)4áPT%@:'r=_x001F_@ê3*}H_x0010_!@Y°Óç,@ÜÕ_x0002_Röþ$@I_x0011_/_x0002_O¹"@l_x0008_±_x001E_@â9{åÐØ!@$ñpü3_x0001_"@(ó_x0018_R3¨$@¢_x001F_0õ®_x0016_#@:®JæÚF_x001F_@_x0002_&lt;­Ûå»)@7Ø"Õ'"@xeHè_x001F_@GBé_x000E_$@ÂÞ²_x0001__x0005_u$@k,f«qr-@b÷GÊß&amp;@jÆ¶d_x000B_Ô#@æåK7Ä1*@_x0014_Hµv&amp;)@_x0004__x0003_Aw%@õgxc_x0004_'@ÃþjÕ @_x0003_%_x0008_»_x0002_$@['ªÌÜ(@¨ØTò7)(@(&amp;_x001F__x0005_®&amp;@êÌàMÏ @î×2ä_x001D_ê_x001E_@ª%·!.ë_x001A_@àéGàKÑ!@ÁÃ»û÷&amp;@ô¡7&gt;ÒB$@*©_x0005_4ÿ%@.5ùëP%@s;µ#@®§ÍRÍ"@	_»6%_x0013_#@êqÐ	i,@¶_x0017_³cÖ$@ÍO,/_x001E_ÿ&amp;@Þ" _x001F_ª&amp;@ú_x0002__¹¬_x001F_@Ñ_x0005_}øtÿ(@¾¯×è¥M'@l¨ã_^. @_x0003__x0007_:r¢w_×'@½Ò:&amp;@­PWLÓ«'@ºûóõ¾¹_x001F_@¤n6_x0001_Tt+@\ÂÛ @_x0002_ÜJ@ç_x0016_%@_x0013_±~A!@(£úØ}Ô%@_x0006__x0006_n:7&lt;)@N¼Þgs&amp;@ÈïÓ-_x001D_@¤_d3Ñ_x0019_@n'&amp;_x0005_öõ%@D_x001B_ß!@3']g9 @§C_x0010__x0007_,@ ÈýöT"@ÚV¹Q$&lt;(@r!_x0004_Úe±*@4;_x000D_át%@Ä±S£é%@ÚICªJ(@§_x0016_µ(@øJ^r%@V¬~4ë'@ôBüOÛz_x001E_@R^_x0005_å_x001B__x001A_'@&gt;_x0002__x0013_Ûÿ+@q×ìÌ#§"@£â×qt_ @'ºñ÷_x0003__x0004_M5-@_x000C_0_x001B_6'ì)@ùÍ_x0005_%@Ó_x0017_êl"@²ÚSõ+Ë_x001D_@°%åü;+@¢×_x001C_ú&amp;@iÁCÓ°*@¬dc¿E¹&amp;@n_x0001_è«_x0007_(@ÝÞÔØÂ+@$B_x0003_XD_x0017_ @MÞuÏAý'@ÜðG_x0005_u-%@ºÆkpû!@3_x000D_@åg&amp;@FZNUÆ´ @dKÂ¸ûw$@_x0002_À¤_x001B_ô_x0013_(@MH(¥)@=mK2­_x0018_&amp;@E:C¶cñ!@.Ãó¡þ(@_x0006__x0013_å`áV)@&lt;"§_x0002_Îý$@F_x0016_T&gt;9å%@_x0008_ÉÃðL*@âY_x001E_kY'@Þ&gt;f(@ôKø-ç_x001D_@&gt;J_x001E_Ðo&amp;@_x000E__x000E_ÐÄ#"@_x0001__x0004_xæ_x0018__x001B_¯Î @´è'q)&amp;@£÷.¦#@gj_x0003_È~_x001E_@W»t_x0001_[_x0005_"@Xeá_x000C_îí#@Füêµá%@qUÕ×`&amp;@_x0018__x0002_:22"@Ú2Q%)e(@g]éÚ&amp;@_x0018_j¬Û Ù%@Ú_x0019__x001D__x0003_ @xôì¨íÞ%@inú	g9$@Öj_x000C_¶#@ñww_x0011_ª¿#@àÓj¡ø¯(@ùl´°¯#@Í3g3_x0008_)@_x001B_¸_x000D_½G!@¨§i=Ùæ%@+_x001A_ÿì&gt;%@ºf_boË&amp;@*Ú4;­ @z*_x001A_FZ!@2¼´+&amp;å&amp;@Vï_x001F_îÃ%@âÞ_x0006_p¾ô(@_x0006_åád_x0013_-_x001D_@1é;|%@ÙKÕ_x0016__x0002__x0005__x0017_«!@_x0004_¥ß(9Î$@+Óuë)k"@ï	_x0007_{[%@È_x0017_[_x0008_2%@À_x0015_¨Ùº,@P_x0003_ÒU @D¨è&amp;ä_x001E_@nm@SG+@0ÇÊ³¯&amp;@¥©¤_x001F_Lû_x001B_@æ_x0015_gO&amp;@pV¯½N_x0002_"@¾!ªN¢+@·%¤AÚ3)@x}ãþ_x0010_'@-8'@¢Ô_x0007_ä8&amp;@Ò_x000B_×Q\(@X@æ»_x000F_!'@2¿7,ö{_x001A_@òôÅYH'@~/ÒO¨j(@_x0010_¸îÊ_x0001__x0017_%@;D_x0018_'@$ìl±z#@Æ6äR^!@$yxÄe*@&amp;)mD_x0003_&amp;@2ÅfÁVS(@MËÎÌ_x0005_É_x001F_@&gt;_x001D_-)@_x0001__x0002_¯_x0018__x0008_Ú~á_x0019_@_x0002_¤¢z %@_x0008_Oäf¸q+@eÛõF"@ºéý´½'@°¬Æqõd#@¨ò_x000D_v)_x0001_&amp;@åö%G#_#@_x0001_3ðÑ.!@U©ô'@_x0015_®aÒþ*@íüw÷Ø$@¦q_x000E_ê9#@öüO`_x000B_/&amp;@¬P¹gÊ°"@#Ã&gt;ÙM(@_x0016_C©ìÈo!@xîÀÙ`0&amp;@*è±èþx!@_x0006_÷®_x000F_û @ªè¨;_*@Úïw%Õ!@}*fý_x0011_H$@A¶+÷._x0002_*@=¤´¥1"@ ö¸Ó¥G*@ß~Q'@¤Êq'È_x000E_)@D?ß½+^%@ì_x000E_ù_x0011_A'@:dÇSÌ'@&lt;C.á_x0003__x0004_·__x001D_@8Ñ±ác)@_x0008_t õq÷"@ÂdÎ_x001A_²&amp;@.ÈQµ&amp;@NxôÍ?Æ)@BB­xK#@Z­_x0013_Xä¹#@%]_x000C_öO_x0014_+@ÃÁÇL_x0001_)@!Ñ¼í(@®)g¼#@¶¥	úº-@_x001B__{¥6Ñ&amp;@_x001A_}	^X_x001F_@Uh¦ºç&amp;@0Ò_x0007_#bp#@ù_x0002_´jw(@_x0008_`¦¶Ç_x001D_@Ì¶¥·Ú)@Ï_x0015_?¯p_x001F_@y h£×_x000B_"@}_x000C_BÝ0&amp;@'÷Ý¥_x000C_Ø(@~å_x000D_Qb$@ÎTÒ¸"@øE'^ò#&amp;@î³_x000C_Cq_x001D_+@_x0017_U_x000F_§Å+@!¶c_x001F_@¹_x000D__x000F_ä$@¤_x0013_sEÏ?$@_x0001__x0004_¨MÊ4_x001A_Ñ)@bÐùei_x0019__x001D_@fWÓmõ%@X_x0002_Ë´Íh$@yþF3N(@¢qÄ¿û¬)@P¥ÿ~Õü$@ªêJ_x0015_#@Æ6ÔKÿÓ%@¼_x001E__x000D_#i,@hÃ6÷½(@_x0012__x0013__x001B_ÚÓ(@ÿª|*,@ÀE¿pâ&amp;@ô¡¥_x000D_÷*@T_x000E_Q_x0007__x000C_&lt;&amp;@eà~`#@hGÝD_x000B_õ'@Õ×ó¡¸%@_x0001_@_x0014_0æ(@Y$äló¤%@Na;pè*@£,_x000B__x0011_¾Ú!@ÿ\_x0007__x0003_"@ú"-íö_x001F_@_x001D_~AÑ_x0010_*@ä-@_x0011_,@jI¹«_x0017__x001F_@_x000D_ëÔ©|!@Öçù£È#@K_x0015_äC¬_x000F__x001D_@£_x0013_èv_x0002__x0003_RS,@·¿U'@jíz_x000E_Ì¤ @m_x0001__x0017_ÛÏ_x0007_*@|ÈñóØg+@_x0005_*¿z|»'@Xý¹Ð%@bQ_x0005_­þ'@DüBÎ$@_s"·*@L_x000E__x0008__x000E_À(*@á[Òs*#@¢(#._x001E_{)@4ï^Ï_x0005_%@*Nç$`%@Ý¯ûT'@_x000B_ùG_x001F_G&amp;@Cööbg|_x001D_@SAK^HE(@8_x0003_¿	_x0019_*@ `_x000C_5_x0016_#@3É¿|*Î'@-r|é_x001B_'@*_x001E_J_x0004__x0001_'@¦[ºÂ-@0Õ|Ëú,@âO`nóÉ%@È_x001E_ÅÖÈm'@yo(ÍÜÅ(@+Êï/ó¡(@Æ1§á¿%@v58Å @_x0002__x0004_ø¨£É(@_x0015_á_x0013_lC_x001B_%@_x0015_?¨_x001A_²$@t_x0006_I¹p"@öfEÆå^'@ZV_x0018_ïJ(@ó	+ ð­#@ª¿ò§Ø*@eëÐ:F*@_x0003_ò¾WàU_x001E_@QbX£_x000B_Ù_x001F_@HÏ_x0005_Á"@à©ãÒ¦v&amp;@ºb# Å&amp;@ ¬Lê¼p*@ï·Ý%OÊ$@hÚ4Ê&amp;@3Ë~[	)@Iu_x0007_¬¶%@õ_x000D__x0001_h#k&amp;@Öbl½á$@®àM_x0018_+»)@~&gt;àøÆ²&amp;@èê®_x001E_ÔY"@ô_x0005_ðd=L_x001D_@¨.á&lt; @éáÚs¯_x001D_@_x0010_ém_x0006_Û_x0010_"@ºI¢l'5%@uo/²I¡"@í_x0007__x001A_1%@ß_x0019_pê	_x000B_ÍD'@k{a0#@$ª_x0004__x0005_ÙK"@_x0008__x000B_½¨s"@&lt;Ç½©Ë¯_x001F_@\IxÄu_x001F_@ê)°­$@bÙ¶¶'@_x0011_Óv^¯(@ÌñÅc!@3³à_x0018_)@ôGJ8$(@¯MªÚL+@å_x0017__x0002_º'@_x0012_@âà_x001F_E @®_x0005_»µ%@!ovXÈß_x001F_@®Ü¼ö1&gt;)@_x0014__x0004_aiº&amp;@47Ù9µ!@_x0014_?4£´4(@ØÀÕð_x0016_ü%@`ÞDêg)@fdRk{T$@ôJ?-Ð%@;,ù;,$@V_x0007__x0007_øq'@_x0006_Ë_x0003__x0018_c{(@«=_x000F__x0003_Û_x0012_!@Ëön_x0001_é(@vyd[_x001C_@ÃÎÌ%@_x0001__x0003_;#÷t6~#@C×K_x0002__x001F_)@B`[+"@úà_x001A_9W$@¦Ò_x001D_ñ½)@_x001E_CÁ÷Ì(@T_x0015_&lt;?M_x0018_$@ò*þªÑ$@ZÍë~|·&amp;@Ä*ÀáËí!@¢þ_x0017_ä_x001D_$@wbØúP%@Û:_x0014_Õ "@l_x001F_,F_x001F_$@ì³ÅQ_x001A_ @®B=÷=á#@0^ñ0"@rV_x001F_ &amp;@j§_x0015_ML%@ð_x0008_}(@ãbí_x0018_H"@_x0018_-ê_x0010_C$@ò9_x0013_Þc[#@x_x000E_kNz$@÷_x0003_Û"@á(@¦_x001D_{¾N¨!@bAÎC_x0004_%@ÙQZ¹(@l_x0007_ÒIõ3$@mk»·l¯!@_x001B_y-õGè%@ ¶ÅÏ_x0002__x0006_&gt;£_x0019_@x?¦A!@4Õz¼&amp;@ýû«l_x0003_'@à%wHCê&amp;@SÙî¶Ah_x001E_@¤³s_x001A_Á$@·0ÁW_x0011_)@ÀyN_x0003_#@X_x0010_c6_x0003_#!@9´À_x001D__x0004_!@F#¦._x0005_!@_x001A_-J«#@G¤F+®#)@g/æ_x0004_Èm#@Ì9Se}æ$@CZÞËH_x0003_%@¨ìtä&gt;(@áIlBã,@,¹%¼æ_x001E_&amp;@{p_b"@_x0001_ªQäÃ	$@1K_x000D_G´5(@qp(è5#@¨&gt;&amp;ÈíA'@îÂ-Kð_x0012_%@¤/_x001D_K_x0002_©"@t\ªZp)@â¸_x0014_É_x0011__x001C_@_x0014__x0016__x0015_Â'@má(¹pe @n¡_x001A_'@_x0001__x0002_ï:#Ï¢_x000F_'@RÂFPuP$@¬_x000B_Ã$ &amp;@e.w»&amp;	%@_x0004__x0018_&lt;a(@ò»Bû_x001F_¦"@ø_x0018_]_x0015_+d%@`þË¨é$@&gt;:ëc_x0019_"@È_x001E_mÇL%@j_x0019_Ü_x0015_(@÷FÐI)@xâl/cÏ!@¾Q!Eò)@Õ_x000C_*£±$@w½éÒL#@Rò_x0013__x0002_'@ÆÎh@Q$@SääRN­%@I¡ÎÆ_x0010_-&amp;@Ã\á_x001B_3Ñ(@_x0001_Ë&gt;C!+!@¨üjYô$@&gt;/9'@Ý_x0019_HrÖä'@AôM,_x001D_@ªq_x0003_nü½"@ÕO@Ùîî%@_x0019_ÌJ» !@_x001C__x0019_;~#@Xç_x0013_ÌHÁ&amp;@ÁBâ_x0003__x0004_É%@_x001E_÷m_x0015_I_x000C_)@ðË´ï$@"v,¿%s%@_x0018_iÑÆ!@ÔbëG:&amp;@¤ôÒÐQ_$@d5¸RÁN'@è_x0014_G¯­_x000B_'@¤ßÝ.û£(@Ê7p_x0015_'@ÀÙ_x001E_·¸¼ @´_x000B_ÏFVÌ @M{ä_x0008_U"@ób5QÑí(@H_x0001_àý_x0011_m_x001C_@46_x0011_(&amp;@	_x0010_S®'@_x000E_:Q&amp;ýè_x0019_@¹Yñ[*@dS¡w'@H¥:W¦Ý)@Ü_x0008_ÚNê%@#g_x0012_+D%@.ôÁ_x001D_Î_x001B_@_x0012__x0008_S¡ç·_x001C_@?_x0002__x0011__x000C__x000C_!@±(_x0012_ _x0016_+%@_x0016_Û3.ó_x001B_@¨_x0003_,¼_x0017_&amp;@jÐ²ë4_x001B_@%_x001F_,Â!@_x0001__x0002__x0002_$±SÄV"@ }j6ÂK'@±Þo6³_x000B_-@(òËPÝ+@=-/_x0011_U&amp;@¦rÕ_x0015_)@ðv2ÉXO&amp;@Ì¾(±'@+_x0005_V(%@þØOD(@YL£_x0012_W@%@tÈÕè¤t(@&gt;jÿ_x001F_v@)@Úo®ªî1#@ËY.²«r,@cXûÅ%Ý_x001E_@Ú_x0017_'vJ¾*@_ªÑ&amp;)@ëÁ_x000C_$bó'@0_x0019__x0001__x001C_¶Ë,@|ú®j!@_x000F_ö_x001B_ ÜÚ$@_x000D_ëì_x001C_(@Èèdt©j%@_x0005_5º¨ËÖ#@æjÍ_x001D_Ý¼%@ì_x001A_¡_x001B_(@2áw?"@_x001B_)_x0014_K_x0010_&lt;"@z:Ø_x000F_\k$@­4mß_x0008_&amp;@_x000C_,_x0003__x0004_«×)@[êgÈð_x001C_@úØ¡s @,-wé	_x0013_$@_x001E_²½Nu'@,_x0012_l¤HÒ&amp;@SµJfÒ_x001E_@_x001A_¦ç»x3!@í_x0003_5Ng#@ct¨_x0016_S)@áa.6)@ÀèEX#@Rý°°×Å$@6³=ö?Ì*@=»sKí#@ðp_x000B_ö!¥$@¤_x0018_{l @*ëÔº_x0002_&amp;@|&gt;0@õ!@_x0018_^ì_x001D_î'@×sV)&lt;N$@¼\&lt;Á¯_x0001_*@öÌ^ß_x0008_a_x001C_@0=_x0001_B*@1$!;'@¹äN\ï&amp;@¾_x000E_ù½bv$@_x0015_?×Ô¹]_x001E_@òM_x0019_Gø%@ÝL¯&lt;9_x001F_@_x0004_¦XQ2 @_x001D__x000D_¨¼PÛ(@_x0001__x0002_:ÖWÆÎ#@en£Üßª(@Zº_x001D__x000E_Î/$@ñÐ-º%@3Ð_x001C_$@*~áÕðÓ_x001C_@¢mÜÍ&amp;@_x001A_¾ã'$@@+_x000E__x001B_@`ð!ñM9!@¥_x0008__x001D_"@Ks_x0012_hKÒ*@4T_x001C_,$@Nfh_x0005_[-@hnë_x0017_õ©&amp;@¯Éñ©ë!@»_x000B_Ãm_x0014_'@g3â_x0001_&amp;@.!=ðm&amp;@^;wç»t'@_x000D__x0007__x0014_@"@_x0006_ò*w_x001A_b"@¾Æ_x0003_"(@±mº'³_x001B_@4£_x0008_Þ·û(@«óý%'@F%y÷z(!@ê@´µ¢$@ _x0006_û2_x0019_L&amp;@øôql³%@¨û;,@('@5bh_x0001__x0004__x0008__x0018_!@@_x0018_N]"@z#Ùéýg"@n½xëÞ$@´aßç¯Ý_x001D_@°3¨¿ÉN%@ÊÏ½nK_x001C_@_x0004_ÍN!_x0002_á&amp;@À­«AÚ_x0002_)@_x0004_SùÚ)@¾G_x0007_uDs$@.+¦¼"-@â°H6ò_)@¤*ÆÖ_x001D_í&amp;@³_x0008_4ó"@åOÖß¿M_x001D_@ùn|B\©%@÷_x0015__x0013_ÈV+'@m._x0010_¼¾",@öKêÁ6+@¶èV_x0019_r*@_x0016_øAé	Â$@·IEw$¨)@·¾_x0003__x0015_t	"@wà¶ÐW(@ß=ÄõÅ_x001D_@Þ¦ö÷-	(@PØªL,ý%@ëP¾ì-%@ñ_x000C_õüÇ"@*Á×^_x000B__x001E_@_x0010_í%é_x001E_@_x0002__x0003_öz_x001F_ûò#@¥¹	(@¸¼öÔk'@##_x001F_Xdk#@_x0008__x001F_Fb_x000F_%@¶_x0013_Ä¹&amp;++@Èb'("%@]f«Y7;%@Ïë2Q"@)Þ¢ë%@$+Ø·1%#@z¢£´8#@z+@9ô__x0001__x0014_é#@6è_x0017_Q7ê%@·ÂÛg~Î)@ÉQ¾ @À¶w_x001F_½ú'@¤R_x0010_Y#&amp;@úãïCæm"@xòºVÈ%@_x001E_)zñ0C)@ÖBBöV)$@=1AÑG&amp;@»_x000B_¤_x0007__x0002_i_x001B_@ýòå{Û"@º×ãz_x001F_@U/@ûOZ&amp;@_x0006_4	Þ!_x000E_(@r|_x0013_~ÜJ!@àUz·X(@ÃcY¯_x0001__x0003_Ú'@R#ÝÔo8%@èU»².T+@j¹_x000F_8(@_x0005__x0002_ûùI!@îs_x0019_%¡'(@_x001C_¤¹ÕM_x001E_)@¢ý_x001A_lZ$@nÂ¶ßÝ÷&amp;@TÄ=ÍE4'@G´ê.å!@_x0007_6`_x0010__x000D_%@ÒjóJ²_x0002_$@pú`R%@_x0003_Ï,{@&amp;@¡ú/î%@ØË×_x001B_ú$@Å=ªT¸$@,D_x0016_Ù±*@º]_x001F_Ê¿l(@¯3ª»Â%@Û¢p+m_x0019_@=oI_x001E_¸*@5R	ñû_x000E_+@H]&gt;¨ê#@²m¥®l]+@Øi]4&amp;@xÏ)z"@_x0017__x0015_ÚRw|$@a;Ù¥=_x001E_@_x000C_§Sü$@Ú­ü_x001D_Ó$@_x0001__x0004_*_x0003_@I#@Á¶1Á1¼!@_x0010_4ñ_x0004_5$@]x7¿õ$@»¨'¯~Ù%@L*iì-'@ÕRô_x001F_U!@8&amp;_x0019_¥¢¶$@ö½ËT×'@V3\=½$@@Tê_x0018_ @vS_x0002__x0004_E÷_x001C_@§O_x0016_=&amp;â!@é$v¼O'@ _x0011_ãÀ&amp;&amp;@so__x0008_yp%@Ö_x0003_ÀÍ0_x001E_@Í°_x0004_^)@²À_x0006_Rûì)@)	Ò_x000D_+@¬úwù_x0011__x0015_&amp;@jKÉb¶y"@³æv_x000D__x0001_«,@¹¾ñ³'@ÇÌöE³"@_x0004__x0001_°ëË0)@m"_x001A_$@|À$5½¾%@Æ`kü©_x001F_@Ì'_x0017_ß_x0002_%@ÜËÀ_x0008_µ3&amp;@ÔOx_x0001__x0002_ @Ð&amp;¢²_x0016_ú_x001A_@ð®_x001F_÷ò%@µ&amp;W_x0016__x0010_$@ÔA¨È#$@¬Í+^6+@e÷ÏÐû)@_x0012_¶ éÜ_x001A_@T¦¥_x001C_èÓ#@_x0006_;_x001C__x0005_0 @±Ùea,@b_x0010_Öð#@,_`&amp;ij'@G	§Ñ2+@ì®Û3ÚÔ"@Êoäû_x0018_'@&gt;*/i½)(@ {Ý_x0012__x0005_F#@®Üø:/(@:g'R_x000E_Ø&amp;@#P(\_x001D_!@çM4·8+*@¨»È_x0015_9*@Bvò_x0001_[&amp;@é°Nû&amp;@_x0007_8U¦ó]$@&lt;&amp;eÀ_x001D_@&gt;?,Ã¨_x001A_@¤&lt;JÄN @C_x000F__x0008__x0001_w#@Ç£Ú¬_x0001_$@_x0019_¨7ä_x0014_v!@_x0001__x0002__x0013_SIô$@	B­Å´#@ÂVõª'@_x001F_F_x001A_6× @Ð_x001B_ÒZ_x001E_'@_x0018_¨®¨Wm%@²/Q£e¯'@ c8ª_x0006_#@f1O__x0006_C#@ûGþG#@_x0012_ë·ÇÃò_x001F_@_x000B_á¡³;¡%@"zéV_x0006_ë'@Î®59ja @üù$ÞÅ)@Z9¤7µ)@I.BÆ¨1'@sjp#%s)@Ù·_x000B_&lt;L$@ª_x0014_¼^Pì$@OðÍü¿&amp;@"jL0­+@_x0012_¥äÓ2w)@î^©D&amp;@ÜQM5§_x001E_@p%_x000E_ê'@#ÔJx¤÷#@_x0003_)&lt;%'è @}_x0017_3 ]&amp;@_x0006_ÍÙ±_x001A_÷'@É_x000D_æìÇ&amp;@_x000B__x0002_ýí_x0001__x0002_K{'@¥ÿnÌ*@ÀçpÜc%@òÀé§¬&amp;@âëÝÆ+î+@*ûþ_x0019_M&amp;@Z}ÔZ_x0002_#@·#u	.Ö&amp;@_x0014_Uf¥å)@Ûìb²(@ÁöÄã°%@°ÍVÉð$@vE­ÿñú#@/mÀîÄ_x0005_+@ìç_x0016_«?L)@ìÐÿ_x0012__x000C_#@æaz¥q"@À£vý¨¨&amp;@MçóÞ«%@¨_x0011_$k_x0007_-(@p_x000F_Ói_x000F_$@úÞCÆê @þîQ.³e$@xÁa_x0006_`_x001B_@j¼_x0003_ª!ÿ)@â%øêf%@n.¨[ÆÞ&amp;@¬p/¡@Å"@{Ýv_x0001_cW%@KXìdþ!@äAOÕnÜ'@ZÐ:!3&amp;@_x0003__x0005_Â©s_x0013_&amp;@_x0002__x0013__x000B_,Uë"@ïÀ+«"@ón£¯ÆÈ$@¡ß_x0011_õû_x001E_@ï_x000E_û_x001A_×+@|¥^v£1+@ÜÉe¡_x001F_@_x001B_þ"Ò**@_x0018_À@;'@_x0004_rÝÎC$@·j&gt;#/Q#@¬rÖÉ)@_x000B_æ_x001A_tO?&amp;@§á¨©_x001A_Ó'@_x001A_e¶_x001F_Î¨(@Ð@Àhºà @ÜþRÞÈ!@^R_x0001_Û#@ÌóösÊ#@_x0013__x000D_&amp;@Zz¦"@V_x001E_v ~*@½_x001F__8ñ"@çK¶½òó#@_x0012_`{7±+@ºnö'Â *@¡í¤ã)@Ä§øÓ]&amp;@´:_x0019_L_x000F_#@ Ù_x001B__x0014_ó_x0014_"@[Ý_x0001__x0005_5_x0002_#@sv]±`'@/bã_x000C_Ïô_x001D_@_x0013_VBmëÒ_x0018_@¤eÏøÿ_x0018_+@@üñ_x0003_"#@ùÇåçÎ+@p$æ@a&lt;$@ðÉ¾òu,@ò¸i_x0018_Â#@ÿ_x0017_9iÑ"@3W¤¦_x0002_¿!@÷þÈ±_x0007_&amp;@ÜÚÀ|ë"@O~Ë#Þ#@¹ÞDUS!@I6à°_x001A_&amp;@¸Ã	_x0004_$@_x0004_L°è(@ÿT²!@þ&lt;wìBñ @!ä½CÒ#@|»b[Ä*@ÖOt_x001A_C,@6ÚBCû"@N?TÞ_.#@t_x0015_ù$_x001C_%@º_x0012__x000B_³û#@?ì_x0001_0Yä(@_x0005_Õ´Ä @÷ÀÇýç"@Í:J6§%@_x0001__x0002_¶ºøáZ'@_x001B__x0010_pÈò;'@ÖB2s´!_x001E_@64¦¡Þ7_x001A_@¨ö´_x000F_&amp;@¼_x0004_®l*@_x0015__x000E_ü_x000D_Ó¹$@¬¡|Ò_x0003_Ý"@²D,@ðå(+TP*@ ½MÅ¤'@»RÔ9WG$@`ÿ&gt;ü_x000D_Å_x001F_@7UÂßÎ&amp;@/Q_x0005_å¦_x000D_ @Ï¬@î=§'@ÊA[âf*@ëL_x0019_CL_x001A_@í§o#\ @Ì]³	È(@b x+K!@~_x0014_dGÁ:)@r3dF&gt;&gt;_x001B_@ªE_x000C_r£!@_x0015_ñ	_x001A_4à'@µ_x0007_E×­Ý!@ðØ=±¯*@§®_x0014_Ì=$@B²Ø|q&amp;@yq`oÄ%@ _x001C_Æ_x001E_Û*@ÞÖý_x0001__x0005_Ï/'@_x001E_. õö%@ÚÃ±´_x001E_@°D_x0004_z%@^_x0014_éÜM±_x001A_@¢ÒÇ+}%@_x0002__x0005_JC³ @psb| @hò ó8'@_x001F_¦oI_x0015_,@=,pXå#@f_x000E_K_x0004_%@ª@ü»_x0012_&amp;_x001B_@lÉÝfÚ=*@´Æ[_x0002_)"@ä¿_x001E_÷(@;ô_x0002_h%@_x000C__x0002_gtiÅ#@Y°ï!@Éïwoñ)@ã@_x0010_ÞCÄ'@_x0013__x0010_ä_x0006__x0010_(@µ Ö @÷_x0007_¦×,4*@Í_x0003_d_x0001_É_x0014_%@_x0008_!òÈ¤M!@JÙdWÛ±)@C_x000F_*S_x0015_$@MÂ#F_x0003_#@_x001B_*_x0014_Ã:_x001C_#@µ_x0008_¾²#@þ§FiZD_x001F_@_x0001__x0006_?y_x0002__x0008_&amp;@ @á]_x0019_;¼_x001C_@_x0004_§Æ_x0013_¤4%@¬¶Á.¦#@¶ñÏoá#@_x0008_}÷_x001B__x0006_G%@_x0005_qôs!@0_x0004_jSù©*@.2,ÃZ'%@ï¯D~¼õ$@_x000C_×_x000E__x0008_)_x001F_@dÅS$@ô&amp;àz_x0012_#@íN_x000D_»	_x0005_,@¦_þÐM @XF_x0012__x000B_Q&amp;@ý_x0018_öf_x001E_#@_x0008_ªOstÜ,@Ú_x001D__x0011__x001F_ÿ"@X¬_x0003_Ç &amp;@_x0002_·_x0008__x0004_Ø"@Ô:Üvik)@Ç¥_x001D_Ý$@_x001C_¿¬_x0011_ó)@MeM±J%@Ò_x001A__x0015_¸,f(@_x0004_UQbù(@§j_x0010_±¿'@jÅ«T_x001E_ @² ó7Ï£#@_x000D_ xµ:Ï"@åÊ¯S_x0001__x0002_1,@qô×É_x0013_ö%@zçSÛ @¿ñß©'@_x0016__x0012_$â y*@/ã8&amp;@Pë$ècã*@z¬µíQ(@q_x0014_Ð	ý @O_x001E_+wàe'@|M_x0001_Æ @/n|_x0005_Ðõ @ÖJÁ&amp;Mv%@[=_x000E_åÇ_x001E_@_x000F__x0005_&lt;EÈ'@£ÛÞ *@\ÿ|Ö_x001E_Ý%@½S_x0007_äú&amp;@Mãbþq5"@a\èx5 #@pÓ&amp;Dd&amp;@#É³om$@å¤v_x0015_*@_x0008_ö_x0014_Ø&amp;@_x0010_s_x0003_¿Ò!@_x0005_GÇö¶Ð'@_x0018_0ä]|&amp;@X_x0007_Æ©_x001D__x001F_@â;_x0005_íjo%@¢l_x0004_¾+@3¬_x0017_M¦ @_x000C_x·Í_x001C_â"@_x0002__x0004_ç$û_x0013_Ó¥&amp;@È¾³üo, @H§¾BB"*@$_x0019_%{»(@ÆøËÊ_x0011_ @©_x0004_¸î_x000E_A+@$y}òF6 @:á_x001F_äU*@aé/H#$@"QD(@Þ®V-Êc'@_x0014_­¿6r#@ìÄïþ/ä+@Z]_x000E_ø._x001C_@±Ñ_x0019_úÃñ&amp;@Ø_x0012_h_x0006_g_x0008_'@LÅ[×X´(@¦¸°*¬#%@tú[_x0003_Çþ&amp;@½2yFã_x0011_!@â¯?·_x001B_}'@_x000E_ÞÕÒY%@ßèo+-@möª×V"@j^Vif$@]©Ý¾õ&amp;@84íÀb&amp;@iî)`_x001C_@(,q_x0001_¾¡'@Zîÿ_x0019_¥o$@è`s_x0013_{+@SU%_x0004__x0005_¤~&amp;@±OgsÓ"@_x0002_bk:¤)@LÙÒ&lt;x$_x0019_@iùPg!@P&gt;¸Røà"@1ÑÅ3W!@Ô_x0007_MöãO)@_x001C_m©Ö[$ @Ð(Ö%@_x0015_ÛU¦"@,×_x000F_q#?!@óx(b+@Ú£#KX_x0001_(@_x0005_°gÕ¹"@(_x0017_e_x000C_c_x0005_ @ö©ùYEù+@6\Ë_x000B_í¸&amp;@Zø8)÷&lt;#@ü}6ó_x0011_$@kÃ_x0003_ì	(@ôEy_x0017_È_x000B_,@`2 Ô @t§ÈÀQÙ'@UGw_x0005_ó*@ »Âì_x001E_@¬ö×®C%@À»äR @UF]Ì"@ÜórÜ_x0005_&amp;@_x000E_^W_x0006__x001C_Ä(@tAE_x000C_Í!@_x0001__x0003_P@¶é©$@îôÄ'H_x000C_$@âÐqéz%@ÌÇòkR-@5iðhrÐ$@¼éÏ+¯·+@$¼mõµ*@@_x0016_ùçN¶"@&gt;ú_8,@Q3wÉU#@Dû: *)@_x0002_(§_x0012_ô_x0015__x001E_@%ùãÐ	_x001F_@}Vjí±T%@_x0003__x0006_LâÛo(@Þ²_x0017_¥ã'@_x001C_,xÐ¨$@_x0003_£_x000E__x0008_)@¦_x000F_Ò¤&lt;Ö$@¼.iÒz&amp;@öÄjC!@É+ªþx&amp;@ìÞ·M'+@:çjdÛ`#@¢&gt;ÄV&amp;@82¢5_x000E_'#@Û­~^n @NÇ¤ß£&amp;@~_x0002_aú_x001F_@ï]¾ÖCX#@nÒÙüt&amp;@_x0018_Ê5_x0003__x0004_¬ñ(@¥Øì_x0005_(@_x0012_æ*_x0001_&gt;(@E_x001B_ië*@_x001C_¥ªW_x000F__x000C_%@dvÔ"!@&lt;Ñv{$)@_x0012__"Þù(@¤/DäZ"@Úz4Ñ{_x0001_+@G²§wô"@û_x0004_&amp;Ú+g#@²'å_x0003_r$@ø©!uV'@û6Ó_x000F_é"@É^6tÌ$@O¹$-ø'@3"Co_x001A_'@Ä¶ç_x0012__x0007_Ä+@ÒFÇÐ¼&amp;@Xðvb_x001C__x001E_@öEÎNÍ(@5°Ol&amp;@ú¶#Mé'@ÐÌ_x001C_:fd(@ýt8_x000D_&amp;@þ¿rv¨'@(ËE_x0002_Ã(@_x0002_ëÃø_x0002__x001A_@lÑBê0(@Ä°_x0006_ÎxÃ"@É_x000F_lv."@_x0006__x0007_÷_x0005_Òä½×_x001E_@ÇuäSÙ_x0003__x001D_@ôæÑ_x0016__x0008_+@à½e_x0011_°('@ë	Ø!@Ê_x0003_¸÷$@Y_x000D_Z¨o)@_x0013_Ö_x001F_¶2(@¦¦kJ÷%@ õ,ÒA(@âB¤*¯ê!@æêd³\Ò'@ºÁ¸_x0001_ÅÁ#@_x0002__x0006_ä:+@ìsÓ=#@¨þjVVA'@9¡Èd_x0004_f*@Z_x000D_é±"@_x001A__x0002_YÍÞ^%@mò¤»{3)@pË_x0016_-&amp;@_x001C_¬àzà_ @ó­cÓÆ©&amp;@Ký_x001F_%_x000C__x0019__x001C_@`ñ¤_x001C_±_x0013_&amp;@Þù&amp;U @_x0014_kÊ¤q°'@_x0018_BBû¼N @_x000C_bb^\)@ºõH(*@H³Eµ#"@k_x0006_d_x0001__x0005_H1-@D_x0004_D¹_x0008_u_x001E_@3_x0004_q_x0019_)"@_x0002_&amp;¥_x000C_T¹$@xÕ)_x0003_"ü+@_x0016_¾_x0019_*&lt;)@ÁÀV_x0018_$@_x0013_¡Q_x001F_¦)@ðÀ^_x0001_n}'@=ºë÷ä_x000E_%@&amp;_x0003__x0001_³o*&amp;@¤/îf?$@¾û_x0014__x0019_LJ'@ø¼ööSl"@_x0002__x0011__x0010_ç/{#@¿ÝrÙë_x001D_@9Ú_x0003__x0016_À³(@_x0004_ô|ºçÛ*@T:H_x0017__x001E_h%@¦_x0003__x0005_3W+@'6l_x0017_f% @Øk	_x0013_Ã¶#@^_x0007__x0018_ªO_x001F_@_x0013_Î~ø°`(@_x0006_×·_x0018_Óc"@_x0014_|`ø @é{ñÎ_x001E_@¤_x000E_CU¼$@:«l3_x0010_J+@qXp«æ_x0007_%@Ø&gt;q×Æd @&gt;¶z¼ý`*@_x0002__x0003__x000E__x0015__x0007_|*x%@ò_x0010_¶A%@¼ËÞdé&amp;@&lt;¹cU_x0010_ö"@ðFþg¡_!@väðMÍ#@¢¨øò%@SôªÃ|ú"@¥éi½_x0014__x0010_&amp;@ÿz_x0007_¸=_x001B_#@e_À_x001C_ç°(@_x0004_jÓsJ#@ç³»E=ý#@V;Ú_x001B_@ Á9Ô'@góàzR°"@_x0010_.¹p(ö!@Ð·â	A$@Ð]oM_x0018_s_x001D_@¿ÎÒóñ½%@ó_x0011_.(_x001F_@¢@´7üñ$@Æ_x000F_2à}+@å11òàz,@&amp;âÉÙê%@JÒ_x001B__x000D_%@µu_x0003__x0015_`_x0007_-@8NË_x0016_Üã(@ÈW_x0001_gÞ_x001A_(@Â_x0015_Ú_x0012__x001F_@ðÂ_x0004_Hÿà)@_x0016_&amp;Q_x0001__x0002_+®&amp;@ù¢ß¹ßº(@oè_x0011_wæ#@_x0005_l{"#ú%@PÈ±@õ_x0019_%@ê_x0007_,¿pæ_x001E_@Ò{÷` &amp;@(_x000F_ÈðÅ_x001D_@Ö))¡·v @hy®Ô¤½&amp;@êÄ$óà*@Áz}&gt;-§*@_÷_x0002_ô,)@_x0010_§6æ_x000B_'@µ_x0011_é¶*S(@úáYØbµ%@áJ2_x000C_¯_x001C_"@Wß_x001D_©o_x000B_*@¬§]_x0005_D_x001B_@_x0007_©_x001C_ß_x0010__x0019_'@ô±Ï¿îm(@Pþ;×+@_x0002_¶ñÅ)@yñÞT-¦%@_x0008__x0003_é¦Ñ{_x001F_@æ1ü¡A_x0018_"@¥¶Ë~Þ!@Î_x0016_û!ö/#@ÚÚî«&amp;@	´Â"ñ_x001C_(@ÿ!®é(@næÕ6¦_%@_x0001__x0002__x000B_EPåÍ_x0012_(@tÀl_x0002_?'@_x001E_ÒÅjÅ'@,¢àß$@¦õ+¼&gt;+@ê'Ù&amp;Óð,@Ü¡z_x0007__x0011_(@åçÕé"@8´ókî(@V,_x001D_³:_x0005_ @MiÓU&amp;6*@_x000C__x0014_¯¦a#@@ý_x0001_±#@_x0005_£_x0015_Ú_x001C_6"@ö_x0008__x000E_xe_x0007_"@|±ÀØV)@ÜË\ü6(@µï]Écd'@`Ä_x0002__x0005_ @hÿ¡&amp;Ò @]²ü%¶!@D­}_x0019_#@p_x0012_Í&gt;*R"@&gt;,Ncß×"@ÿ_x0013_L2³ª!@&lt;ÿNH¸E"@ðxM£Þ#@.KÇUk_x001B_$@®_x0003_E_x001D_¦!@_x0014_[_x0010_»_x0001_Å!@_x000B_ä¶Á¬_x001C_@_x000E_~jÞ_x0001__x0002_S¼_x001E_@Ê?¯Ð#@_x000B_ÅÐÊª_x001E_@(¶Xs"#@¶ÄðÚ#@Æ_x0010_¿s_x0015_T*@¤7³§ÀB$@_x001A_DÊk_x0012_%@Ø¡ *@Þ(N_x0017__x0002__x000F_$@_ìqí_x0001_õ%@Ò÷O_x0018__x001A_@6ÖñaàÑ*@ÆUùô¤¡$@_x001E_ÕY°ù$@9ØÈçW&amp;@bö{n¿!@_x0015_ÿÀü3q @^-ÔN@ @"_x000D_ß×h!@Q614&lt;&amp;@¯®Å_x001B_,9$@_x000D_C&amp;zør(@_x0016_ËðF)@_x0003_âcàmÕ(@´ýmï%@`Ä_x0011_fÁ_x001B_&amp;@=t_x0015_h"@_x000F_S¸âôN!@î_x001D_0_x0011_¬%@4_x0012_;&gt;6K_x001F_@_x000D_:Oº*@_x0001__x0002__x0012_ÛÄOw_x0018_)@&lt;( ßÛ_x000D__x001E_@*ã,&amp;@ìO ;.'@ZÙ³¥X_x0008_!@xJ"Ö_x0008_ê*@b_x0002__x001E_þ_x001E_@!÷°§­l'@yD"õ^"@Â_x0012_QN¢¿_x001D_@ V	¼ºÒ)@TE_x000C__x0012_ @_x0013_®ÇÛ4¬"@g;DÚ(@íåéâ&amp;@o)®v_x000C_î#@ÍÓSÅ3_x0015_'@Hè_x0005_Ií%@ïx*ËöF#@ä4_x0001_,@FPÐÏ2â!@_x0012__x0002_eH'@V^¶¨_x001E_Í&amp;@_x0005_Ú¾²_x001F_'@vVâ_x0004_Dâ @MÓ¬Gi*@²';iä+@kæôÿà/ @_x001D__x0012__x000F_soq#@©Ù°_x001F_KC&amp;@çáà¶z$@L·_x0001__x0003_@Ì @¤P¤go%@Æ_x0002_Ï®î$@"rEO&amp;@&lt;&amp;É¼Ú"@G_x0005_g_x000D_ @¯_.n&amp;@oÉ_x0017_Tï_x001B_@dZwÅ_x001C_!@ä:r[X%@7þS¿&lt;_x001D_@ZªýÕ_x0002__x0012_+@ÁöaÏZ @SWõÊá¼#@_x0014_ÉlþO*@_x0007_E_x001C_Z&amp;@©à#¾ @H)ÁoÏ%#@_x0012_N o%@Çõ_x0015_s=(@ÄG=Í8_x001D_@_x000D_d_x0001_·êë"@ÄyÙkûK-@ÃÅª½­_x0019_@?+¨$@_x0011__x0002_­Ô!@J¦_x0003_µ÷B!@^W'@0L@åZ´&amp;@_x0007_ýszd$@P»3_x001E_^$@u6xå»_x000C_%@_x0001__x0003__x0018_ÁNÌÑ:&amp;@óò}	 @xáq_FÏ'@@ÝÛ¤Ý$@ÆtlSrP)@­_x0006_\[J¾!@_x0012_ë¢ï9}$@F.Ñïv¡%@_x000F_Ï¬[¼*@J_·_x001A_S$@¤R2[Ú)@I_x0013_&gt;µ_x0007_^#@ÈÌæ­¶ê#@¹½æA	_x000C_ @YjÊÆV#@~²Â¬w-@_x000E_%¯Y@&amp;@é3&lt;_x0005_êj%@	ýÒ)%@5¤sÜ7)@x¤:\5P_x001D_@x*U~°¿'@0p1WQÇ%@âø¢û²}!@Iª&lt;4¹³!@{Ò¼_x0002_4_x001E_@UI7ë_x0006_#@ú÷^$¹J,@_x000C_BÂúdþ&amp;@¥Ô0¼(?)@_x001D_Î¸öKÌ(@@(}_x0017__x0001__x0002_¨"@^?kXD%@_x0002_ÝG_x001F_'$@Lï'%ö#@:?ðWJa_x001C_@tòãÆz%@&amp;_x0008_]_x000E_~(!@öQË_x0017_ä%@°àkw¸ç%@À.0_x000B_Ûí*@[cl_x000F_!D*@ÞÀø&amp;(@ö¨íù*@¸_x0005_=_x0003_è!@Ø^=)÷)@à_x0019_{íç2#@ëa_x001C_ªÜ"@M½TqS#@AØ\_x0005_H$@¦÷jOýÙ @aQ_x0003_1ñ#@vç7dÖ+$@ZÃ&lt;´o%@¢Æióc%@ÎËÛ$oÓ)@_x0010_ëïJ_x000E_(@pô_x0008_Ocô)@øÐ\E(J"@_x0016_N~æà  @ä_x0002__x001A_P°ò'@°nÇÝÀ.$@Ë¾òÉ_x001A_@_x0004__x0006_Ö²ÀÂ[S&amp;@Ø8+GK­$@¬©¯_x0001__x001A_q$@ ¸±äÅë_x001A_@¥oÓ_x0017__x0003_$@²`_x0016_´ÊU!@¢)5Ä©ý%@o©iú_x0005_#@Du*+%@ÜÃ¥{+%@_x0015_ »Òg_x001F_@xÏúN$Ë_x001B_@$æ¼N+Å*@Vq3ó[(@_x0007_ª_x0008_x7á_x001F_@¨ñOfº%@´×K?^d%@ó5K¥Ó,@¥Íªj;2'@Ìz0¤ã_x001F_@ÙÖ	_x000D_ß¤'@äX'§7_x000F_+@,ù5_x000B_ß)@VËo_x0004_&amp;@ív_x001D_£rL"@_x001A_#_x0018_ìJ&amp;@_x0002_Å¥_x0016_¶'@R÷bû_(@_x0019_;Ùpóy"@"_x0017_àg"(%@&gt;í_x0004_ÀÛ]_x001E_@êa_x0004__x0006_f'@].®ªG$@jIÑF~_x0010_%@jsm²#_x000E_"@Ò_x0005_F/Y"@¨°W""&amp;@f8«Ù+U!@x¿¶	­_x0001_(@Ð³þ_x001A_ºý&amp;@ý%FCæ&amp;@@['ó¾d"@(_x0012_Õ_x001E_%@6|ËÇÓ*@zÎ?óÚ$@«ËÒ&lt;!@è*íï¯_x0002_!@;?§_x0003_*@¿Ü¥_x0018_$)'@_x001D_ö@ö _x0016_!@Ý99l_x000E_K)@a2½í )@¶J¬¯Î¶%@yDxÅ_x0011_C*@8¡fW_x000E_+_x001C_@å#!ð%Ô"@Y9_x001B_1ÿl!@U¸GZß¨%@ûè_x0001_%K(@Ç£r¤i:'@_x0006_°QÁ%@~ 6'0ö*@YNºì,@_x0001__x0008_ ù«_x0006_%@?c_x0016_ø~*@({Þ_x0016_õÉ_x001D_@òë`þñ'@ñøøÉHl#@Q°Òzÿ#@t°_x0007_(ëÑ+@¼1&lt;Á @_x0006_ö×V$@·_x0019_êåÿ¨(@zïÚDúÏ_x001F_@"æNU_x0005_-"@vç_x000B_M_x0007_m$@_x0004_ðú|@"@­ÏAd¥(@PÎ´y_x0014_'@*©_x001F_t?7'@zÓEÇ_x001D_#@\_x0007_q6_x001C_ '@t_x0002_úl5_x0012__x001B_@&amp;¬_x000D_ü|É#@?H_x0019_F&amp;$@/ÖKv_x000C_&amp;@âêÆ2{û#@Ô,_x000B_=S)@~Æ£_x0005_ 3$@f_x0004_e &amp;+@_x0015_á^¾i$@_x0014_àXjh)@l+7~b)@µã·­oÍ%@¸hd_x0003__x0001__x0006_²(@ËÁ_x0018__x000B_Éä_x0019_@:h_x0012__x0019_Èl_x001C_@)©[_x0002_Z-@n?¿â%@ãÀ.%@7_x001F_Û!¦_x001F_@&amp;è°&amp;_x0003_#@|BgÅ/¯%@â^	 Í&amp;@1 _x001A_|uw&amp;@Ãì8*S$@°¼ IK%%@~Ò¦3_x000C_!*@ý¦^_x0006__x000D__x0017_$@¾¾_x001A_ßþ:_x001F_@B_x0005_à3q©#@$ÿVð{(@Ìl©§o(@T	¼ÇX_x001A_)@_x000E_I±S"@®_x001E_d_x0004_|6$@q_x0015_O,x"@b´ô9xô$@z_x0003_¾g_x0003_&amp;@'ãõxê(@KãN¢×'@×u?n¶E%@:_x0005_þWê?&amp;@¨_x001F_Lk³¹&amp;@%;D_x000E_|÷&amp;@iß+»!@_x0001__x0003_6àíà1&amp;@ó¼pÃÒ#@¦ ¥æ_&amp;@Ús¨ü}`#@þü9¢´'@ÒP¬¢#@|_x0005_WßE!@ÀÃñe_x0019_&amp;@æús_x0008_+(@Câl_x0002_&amp;@I¿_x0005_J{&amp;@Ê_x0019_\)&lt;_x0003_&amp;@Eaþ}ï"@_x0004_hùÐâ±$@_x0018_§êÕ_x0017_¦ @_x0015_v%g_x001D_@G¬õP3æ"@_x0002__x0002_Ãùóu#@=	&gt;¥_x0001_µ"@¬Úm|v!@±_x0002_«_x0006_ ¯$@yüâC_x0015_%@Åh»Ó\!@X,am)@¤ño5ë)@_x001C_'È1NF'@ªUvW)@§_x0007_f¸Ë,@&amp;ÞÂC_x001C_ @_x0006_AP!»'@K¦_x0012_¢á,&amp;@ä3_x0001__x0003__x0006_&lt;_x0019_@å_x001A__x001A_©É$@æè:U Ç(@D4ßM·"@ª_x0003_Hú_x000B_k&amp;@N·l,Îê'@pév_x0007_Ò&amp;@_x0001_,5=l_x001D_@lZ0ë *@é~¿+T+@Ë·y?ï¬(@2´_x000B_úw3%@"f]O9_x001A_@È_x000B__x000F_W¤&amp;@Z_x0010_Æ¸@%@Ë±6_x0002_MÒ#@=üª$@"@âAÒ¸Zç(@³_x0018__x0007_*@è1%N[M#@íBÐ_x0018_ö @_x0003_à¤À_x000B_X*@¸_x0008_9_x0011__x001D_â'@^£8ë/&amp;@lJ_x001D_-$@Ëm_x0019_{|!@âg_x000D_º"(@+Ûáyø_x000E_*@_x000B_ P×ÿ_x0014__x0019_@pWH.o_x0019_*@ì1BnR¢*@YÓ_x000D_\_x000F_#@_x0002__x0003_è_x0002_±6[_x001B_@$ÂVýö°!@_x0018_I$½é$@Rrg(æ%@_x0002_TË}!µ$@pÀÂ_x000E_d§#@_x000D_í_x0019_ó}#@_x0008_q]w_x000D_+@&gt;bÍ+·&amp;@5¡ê¢ù&amp;@(à5xË!@t&lt;oLÆÕ%@_x001A_%áeï)@+u²'@_x0006_5/tÜ¤#@2t-4 ^_x001F_@_x0016_ã:|g(@_x0002__x0018_á"@ªåc´H%@¦²îÝØ$@Ó~ªvû÷%@	f³¼àÿ)@¯|ÈÀ*Ç&amp;@¼_x0017_ý¦$@_x000B_5/Ü¡õ&amp;@*Ç÷á_x001B_@rÐ{³ @¬_x0019__x0001__x0004_Ô_x001D_@]dÂC¸ @v°Á_x001F_¶"@3ò¤v#@¶zù_x0002__x0004__x001E_ï_x001C_@X_x0013_=V2_x0013_$@Ý5RÄ!@&lt;n%ÇF(@ü/_x000F_î´_x001F_@xù.'ål)@¶_x0002_OÁ_x000D_¬*@ä $?O£%@ÎfÅÿ]_x0005_%@¼N_x0006_wNd+@&gt;F-¤Ôª)@PÄ_x000E_1_x001A_ó&amp;@¸q_x000D_\_x0019__x000B_$@)7ôLà(@ímª_x0001_%Y&amp;@.bé_x001F_z!@¬_x0005_û_x001A_® @_x0005__x0005_­9_x0007_'@_x001C_®))@mPê%5_x001C_@¶yïå-*@´løð`q&amp;@ä_x0003_w]9!@_x0006_6_x001B_þ$@b`³©e&amp;@kH[rÿ(@iT(µ¶_x0014__x001D_@3_x0018__x0011_?ø_x0003_)@I&lt;'@À/"_x0002_{)@úÅÑ2_x0004_!@;+PÙ,(@_x0002__x0005_}t}õA6&amp;@*_x001A_J_x001F_=*@fCK_x000F__x001C_é&amp;@¼[»³i^$@ÛUByÿ @"ï¤/d&amp;@_x000F_E9Å»$@_x0008__x0004_Ú69(@.V$_K%@ä÷ÿú'@¤éWõæ"$@~¨õ:$@EíIö_x001D_$@$dHþ}"@1´_x0008_î%@þi;ï'@èg¡£¸$@õZØóªª'@V_x000C_A6y&amp;@Æ,ëÅ,Y$@çÞ¤$_x0012_#@WGþWj¸-@ÒµX°aM'@ZR¼ã['@^ûÙ:d"*@Rë_x0001_Ñ_x001E__x001E_@x^Ã_x001F_º '@Tó_x0002_A²Ú'@_x0010_[_x0003_êí$@NW_x0012_h&amp;@_x001D_8âq' @¥LP)_x0001__x0004_lÃ'@xþ¹¥_x001E_@dW¦#Hd#@ª_x001C_M_x000E_Ì&amp;@ZÉÃÖ(_x0008_)@ä³â~ïh#@nÊìØQ%@UF±&lt;_x0001_&amp;@¼eg¥àL$@tâå~ÂÖ_x001F_@ÅÕ¬0m_x001D_)@ïöu¯ð6#@LöáeÇÞ&amp;@¨Ëün¥$@Ima_x000B_#@A`][ï @¡Ïýõ_x0003_%@RskÙrÃ%@JL_x0005_?_x001E_û$@3;;'/±&amp;@,_x000C_*@ÏÒZÍ5#@À_x000C_B°ô·,@ü!"ÈÝF)@_x0002__x001F_È\_x0015_Î @_x0002_bø£#@¢Æ¦e!@Lü_x0019_ùE0!@1%Þ¯0%@ÏÊ_x0016_Ïï_x001F_@_x001A_£«5Râ$@_x0004_#dº4+@_x0003__x0004__x001A_ÖÍ_x0002_Ïû @èÓt$@8_x0001_=_x0004_'@ÌÂ\}íõ'@â|t&lt;RÜ%@LÇ_x0008_Ü'@Rõ]£È*@×¦lUª,@4_x0008_Ã"6s&amp;@\Þ_x0017__x0004_ï×&amp;@ü,[_x001E_· &amp;@_x000B_Ç²2I0*@2ÖÚ_x001F_(@aeÜÐ_x001C__x0019_!@ïè+Õp*@Mw!-èX(@zûö¼Î!@_x0010_8äï_x000C_)@&lt;4JÑ»_x0001_'@Fm;, @_ó©­0$@î;z#_x001F_@É^Ïe'@îÔd¢_ì @Å­z4-*@ArC	Ý#@s%Uµe!@:ïG_x0012__x0006__x000F_)@W_x0005_¼Uð&amp;@_x001F__x000C_/¼þ'@}_x0015_µÓs$@êD¾f_x0001__x0003_{)@r_x0016_¡_x0008_fÑ&amp;@æn·~û(@§¼@ãu2&amp;@ùoÆ "@"Ãõ0O(@|èdus+@0ª_x001D_v*@lé_x0016_8Ä$@ÆÁ$@+áK6"¨&amp;@_x0016_±_x001D_Ý$@_x0002_» ü°_x0003_,@±ÀUö¿_x001F_@"=I)P8%@¼_x001F_\X'@/_x000E_ëwTÍ"@¢&lt;&gt;_x0019__x0010_'@_x0016_MÀ_x001A_8~&amp;@RØ Gæ'@¼*·M¨£$@r¢R~Ä3#@æõd2%_x0012_"@OïÐºû!@rX¾¹9_x001F_@7§Nµæ_x0008_(@mI_x001B_È_x0005_'@10aÛ!@b_x0013_WP_x001E_k,@Æi__x001D_»"@ò¦Fv²%@N`_x000B_&amp;Å_x0003_(@_x0001__x0006_³RWÏDº'@_x000E_Iµ£þ"@è_x000F_=S/:$@_x0011_ÂÛ_x0002_Âü'@Òz=âD @O^´7À)@$E_x0004__x0003_{W%@ú|Á@©Á&amp;@­â¢wX_x001A_@&amp;rb0r®&amp;@È ~l_x001E__x001C_@Öe_x000D_C ­%@Ä_x0001_ÞÔ)T'@\ZiËós)@_x001D_±+«_x001D_,@³_x0003__x0002_¢_x0006_õ(@_x0011_]ëK½5!@_x001B_9_x0005_tj+@äñÒ¥j_x001C_%@_x0010_.ßD_x000D_u#@Rb¬/_x001A__x001D_@WÆ^ï*!@±_x001D_8 T%@Çz!=ay$@§ú_x001D_Éñ%@êH·æ_x001A_$,@m¿Í¾_x0004_ @â08¿é_x0002_%@[[_x0017_M¥+@õNðH&amp;@x^_x0010_D_x0018_@ª÷11_x0001__x0003_@_x0006_&amp;@ÙÔ Yw(@`×_x0019__x0002_,'&amp;@2Oép_x001F_¬(@¶ÌÛö_x0014__x0008_$@ ?°Îêí&amp;@0íAÕ'@ª%ñ¢-£&amp;@Îkùàl*@Á)*æ_x0001_%@a»Jó7)#@½¯´æ7Û%@b74_x0016_&amp;@4#8ÑÒ$@þ_x0011_#õ_x0015_"@$._x001C_ÕXÝ @°c¦1Ð_x001B_@*?/Ixq%@TôúÆÊï+@ÓÆÄù°_x0011_'@¶ñ7DÑÛ&amp;@Ê_x0003__x0011_@9_x0005_&amp;@û&lt;`×·É&amp;@Èít8X"-@X	¬É$@v_x0008_M{_x0019_)%@¶TløB++@ÈÉ_x0008_ýq'@0 WéM%@_x000C_V_x0013_s?t'@Zÿuk5Q#@&amp;f_x0019_à\,@_x0004__x0005_wáEhð¡!@zjÄ_x0007_C_x001E_@ø«dÕ_x001C_@Ê_x001D_ÐÉ_x001E_@&amp;¡îN(@CÆ§_x000B_d;"@_x0004_Jü_x0013_Ï_x000F_!@þ¦öòC#@² _x0011__x000E_Í¿"@_x0002_èe´«$@v_x0011_»yË(@/ã8XA6 @¶c'GÉ'@_x001D_x4B,@Ad:jj_x0012_$@ßg}l(@[~æ#{'@8móh2_x001E_&amp;@ í¯7#@9h®ä$@®eéÝt4"@_x001A_0-_x0003_Q'@âøgÄK(@ð¬eä·r!@ßô_x0015_gg_x0001_"@þõÈþÿÇ!@T&lt;ñ-0&amp;@¦±é´Ó +@zÏé0MÓ%@b~­}0 @TL½_x0001_]+@_x0018_¡¢É_x0001__x0002_9:%@_x000E_ò_x001A__x0012_¢_'@2_x000D_Öî^&amp;@ù&lt; `þ!@_x0019_z*_B¾$@ö.zSzW_x001E_@Ë_x0001_àGm_x001B_@Äô_x0012_²B)@æ:Ck_x0007_³)@ð1¶-é#@j¸,[t"@ô!Nc¥9 @¦Ò%-£c$@láIÓ1O$@£_x001F_&amp;2ZÞ%@&gt;ö3EË'@.{§lßã"@V_x0007_ó(=*@Öµ_x0014_KÞ"@_x0006_ÅKÜ=%@^¤j­G @BüÄ5Å#@ÀA*_x0014_ÈÑ(@h°»l½û_x001F_@~Á_x000E__OJ*@¨ÙÛfm_x000D_'@ÿ8É_x000D_V(@×äz_x000B_÷µ'@=uLÄ±ÿ_x001A_@ýbÃk&lt;_x000C__x001F_@é¼»õ_x0014_®+@ÆB#	¢)@_x0002__x0003_ÎX_x000C_fÝ»%@n!ÂK(@¯!ÚH!@xsuy^â#@¶c,GÓ"@È:-òt%@0],¨bO&amp;@6_x0001_Üîó#@#Ñ1Î¼)@v´¥2_x0001_&amp;@É6ØvG*#@íåOØ$@ï_bz_x0014_,@R:5[w'@ÆUL_x001E_!@FÑ¦Æ_x001C__x0019_%@¤oÿp"@¨_x0001_M¶i'@ö	_x0001_Ñ_x0017_N @¤uÔµø¸#@_x001A__x0002_.u8#@_x0003_¶n!@!¦	;#@bTeÇËy @häû_x001A_(@(_x001D__x0014_á2)@±_x0013_Ì:(@Zlu _x0015_i(@&gt;_x001F_Íø¨õ_x001D_@ø_x0015_DÔ$@D_x001C_"Ã¼)@_x0002_®hf_x0001__x0002_l×(@Ð[#ÂÝ¸(@_x001D_r+©Û+@ÑNòw)@"_x0016_Å\¿"@vDP^kv+@ Ñ½_x001F_ô¾*@º.&gt;Ù*)@íÿ$8Ì)@Î_x0012_Ï%@¾"Y·H!@_x0005_@e'_x001E_@_x0016_&gt;_x001A_ÔB$@_x0018_q\_x0013_Þ"'@ç­_x0007_,@f9YO_x0017_(@_hòú_x0002__x0008_"@Ô_x0003_OU_x000D_%@Ì_x001D_è¡¤"@öY7?_x0007_ !@(W)¶+@j§¬($'@ØÚª&amp;@Ã`¢,ýh"@3øº¨"@àÞ@gÌ"@AôÀª,'@¢?;Q®)@=_x0007_J_x0003_âº_x001E_@|`²t_x0017_#@æï­g_x0014_#@ïÕ_x001D_Ðß'@_x0003__x0007_U4ÿ½wó!@Ð¿ä7Qf(@ÔúL¯^'@|_x001F_Yº±Ø%@Ü;¶*¶½+@_x0017_\|w§f$@odkË"%@ÿLN_x001D_Y$@@_x0002_&amp;{£_x001A_@þ%_x0004_o'@_x001E_ª¯XÉ"@&lt;X°1#@;?_x0016__x0012_C#@(a b¾×#@ïý_x001B_'@_x0018__x0015__x001E_B)@ï,5wû&amp;@ÍLî_x0001_&amp;@æ_x000D_#Aw%@_x0005_cÿæ$@y_x0003_å#N&amp;@ßòÛÃì!@_x000E_ì²Í_x0006_$@ú_x001F_£¯¤¿#@Zì]%lS&amp;@ïûzG£%@¹»J_x0003_6'@MÐ§hìT,@õdhäÅÖ&amp;@&gt;¬_x0014_ÝÜý_x001B_@ëïxð:_x0005_,@ÈnÖ6_x0001__x0002_Ì#@zgu×Y#@P	__x000C_q7%@àøT_x0005_(@,ý·¶@_x001C_@ØÔ=3E&amp;@¯ºüã_x0004_%@ç;¤)N%@¹Sà¶)@·©igçð(@Z2§àæ)@&gt;V­¸½_x001F_ @Æ_x000C_}Æ$@¡ÿ? _x001E_"@ÓÙ¿!&lt;#@µoÌÄ_x0017_'@VìJïmÑ%@¢fÿÿ¤Ä&amp;@Íü[«wÃ,@«¡8Ä_x001F_K+@°_x000E_°=´Æ%@¦Ä_x0017_·C(@S1Z7&amp;@Yy_x0011_Í_x0011_&amp;@'o(fÙÊ)@aa«kß&amp;@ýð_ø+@àÙ²,Æ)@ÌW¤_x000C__x0017_Á_x001C_@_x000B_4ð&amp;´#@®gdîÃl%@Úl»~`)@_x0001__x0005__x0014_JÛ^¢}(@T%Û_x0001_#@ü{Ç.\%@hýÏó_x0015__x0014_)@°Õ.ðÃ @K¦KÒ¢¾(@r´á¡¾0+@[1£Ï)%@Ñë-©õÐ$@Þ_x0012_{÷cÊ%@rÐ_x0014_Þ_x0003_$@_x0006_7_x0014_Lì±*@Ââýû$@x;_x000F_7'_x001F_@~_x000E_øÔ_x0016__x0017_+@öôôÁ}%@v:´äó¯_x001D_@lwJ'Öç @¼_x0010_78¹­#@_x0002_R_x0013__x000C_?"@&gt;pÔ_x0014_}~'@e qÛl @&amp;u_x0018_I^_x0014_*@_x0008_³ÁíÏL&amp;@_x0004__x0017__x0013_78,@jóAG_x0004_¯'@_x0008_ @Ä®%&amp;@X?_x0013_ù×_x001F_"@&gt;_x0001_O_x000F_#+@s]Å_x0001_'@_x0018_	-mÚÝ"@&lt;àz_x0003__x0004_î &amp;@V?kG,f'@o%¾_x000F_B$@¶;À8¢,@[­ö,+'@ ÂÐ»¶!@÷a¤jÎ'@V&amp;_x0016__x0007__x000E_$@SáJ*W$@ÞvÕq	&amp;@°ìnÒÕ_x0001_'@^(pO)@Jíùh_x001B_C(@x4x8´(@xÔòP_x001E_ß&amp;@ÎYÔÕý$@F_x0013_|_x0003_\#@!ÔÞeb @Lñá&lt;ï%@ |Ó"@ºy³'"Á"@î_x000F_Ï_x000B_|)@}_x0004__x0016__x0016_Ï%@ç9dã_x001C_%@ã_x000C_w_x000F___x0002_&amp;@9&lt;_x0014_Rh&amp;"@6-_x0012_¾°_x0011_$@¾åÓ_x000E_#@´Ê¢#è(@ñ_x001A_&lt;_x0016__x0019__x0011_)@¾+"w'@_x000E_	_x001B_Á&amp;@_x0002__x0003_Î8§_x001A_&amp;@ô_x0017_2ý)Õ'@¿_x0019_¦IØ%@nÅcÑød"@59mçES#@¢Ee&amp;&amp; )@Yæñe®)@¯,e_x0002_$@Î²³'@÷_x0014_5Q§"@_x0003__x0001_ô×£_x001C_@YçPoD $@+²-!²1'@_x0008_NI§¡(@+^T_x000F_ !@¤_x001D_áf_x0019_8%@°îª^¢$$@MÛo¨ñn(@o¡"È_x001F_@_x000D_&lt;2_x0003_UÈ#@ côJ®'@ðX_x0013_&amp;X$@ÏÒNZ¦!@Úÿ9qO!@(TÜ\0B"@çf×âD @PÕ_x0006_,_x001B_(@_x000B_Â_x0006_ÿâT_x001C_@ Ê=Ûù_x001D_@ß!­ë!_x0005_&amp;@¡`ñ¢qV#@Fç¢X_x0001__x0004__x000D_H'@_x001C_jë_x001E_&lt;é)@¼és#_x000B_F_x001E_@¹_x000E__x0016_#&amp;@_x0002_*ú³¾"@ÂBÙÞ="@ªXÆ_x0015_¯õ&amp;@^ïñmVj%@Ô_x0007_V|ä&amp;@fÇe·Ò&amp;@Ìè½_x0004_Çù#@üâÀóV!@/u_x0016_Uî#@ºÛ'@s«_x001B__x001F_ßå!@/.pq@%@×!®_x0005_ÊK$@t_x0017_ÂÜ¿ @´@=¦n&amp;@Uo opµ%@cMa»ê_x000C_%@çboa"%@ð_x0015_î_x0010_ü&gt;)@Dmn¤_x0003_ò!@^æGüñ)@À_x001C_m(}/&amp;@|Éèªc%'@·îÍ_x0002_"@K\?ýÊ,@ör_x001B_%)@S¾)F(@å.³óD (@_x0001__x0004_Þ+_x001C_*â#@Å_x001A_xèB#@_r©ÑÞ_x0015_ @ê0_x001B_Å_x0011_Ë(@}"mIÌ,@_x000E_?;_x000C_'@_x0002__x0003_d²¹W(@&lt;/¼áSa)@@ BÁ G%@ {Þ$Yä_x001F_@j¯ì%ü_x0013_%@âN_x0004_.ï×&amp;@þgÝ¶I(@0=G­/,)@Ö¿WzâN*@hÀ*_x0015_Õ&amp;@üµ¬sú(@t+for¸_x001D_@_x000B_ãÖ_x0016__x0004_#@¾â§&amp;@_x0006_p9é]½#@¹h¤·áò'@ÐÏ Þé+@øÉËLtL_x001D_@?Ï¡á;+@nAÒ¿õå'@_x001B_I	µ¥ï'@¶wE?_x000D_&amp;@Àâ{ë)!@:ÎxE@ @ÕgÑ_x0015_9:%@Ù0Ã_x0001__x0002_ðI&amp;@­¶&lt;1!@¡:V6.u&amp;@_x0006_.|b*@´|Ñ­*(@pr7ABÇ$@qsæî_x001E_@ÍK)_x000E_ð³!@òª&amp;_x0015_aQ!@_x0016_·Ñ,ËÎ$@þQï!b&amp;@'F_x0005_/Û%@Þ_x0004_ð_x0014_Â&lt;"@þËìd¬&amp;@Çhñh_x0016__x001F_@4õöV)@hÏcq³%@l_x0016_¶8Ä$@"_x0010_óS%@Ô_x0001_­i&amp;@vòß3ä\%@¬È_x000B_Røà$@1_x000B_´|%@Ç_x001C__x001C_J$Ù"@¬Ðij&amp;k)@PaßtB~!@wÚ)þé(@a­6_x001D_@®§gËW %@Îä½Ô_x000F_$@ùgq_x001E_â%@uë]_x001B_Tº(@_x0001__x0002_dö»K_x0005__x0005_!@¥pÁd&amp;@`ÑÍø«%@Io_x0002_4 ù%@¯¿»}%@îà à_x001A_$@Û_x001F_óâe @ÓÛÐÒf='@pæù&gt;Ñ%@áü¿ò_x0008_/(@_x000E_¥c_x0016_ÿ5$@À_x000D__x0003__x0012_Pa'@âWÝ0[%@¦úgpa#@r9¡_x0004_è$@_x000F_ë_x0012_g @6$|cS(@_x001E_¡Å_x0010__x0005_%@2#_x000C_[ý'@ñW_x000D_A!@#:Ú]ø\"@Ìj¹³ø*@~´~ï_x0008_k$@Ô¾_x001E__x000C_øC#@_x001E_®öóçt @\ÍÕ_x0008__x000E_*@Å1_x0008_í$@_x000C_Ê_x0004_ó_x000C_½*@	VÜ&amp;@Öuhb÷.#@m_x0006_(rñ_x001C_@ãIí_x0014__x0001__x0002__x0016_!@þí,(@Wi;[)@í¾àG_x0012_)@+_x0001_áu?D%@P [}å_x001B_&amp;@0_x0017_Ý±D&amp;@"H£í½(@BÏ:$#@0Ô_x0015_Ð~&amp;@ËÓpÌM%@Ó];öj($@_x0003_?GV°-+@_x0014_ü4_x0011_Úr,@J¥×h²&amp;@	F_x0003_¡_x0004_5(@Àdc^"@bXÒAX{#@_x0001_v¼¢}+@¶4tÎË$@grS4Yº+@åÞqêoß(@_x0010_öAyY @¼ôÎ[_x001C_l @h¨¾·b)@Ä-ð¼,%@w_x001E_sF"@±_x0001_"¤xU_x001F_@ÌÝ%äÛ'@ÕëáÉ'@`Ëz_T4%@à,Hâ¾)@_x0003__x0007_©Û~{K÷'@f_x000B_ûð_x0005_¤'@òt_x0006_^ïì(@øxíÐ$@«(É_x0004_G)&amp;@lP4È"_x0018_%@ªÝßt&amp;A_x001B_@_x000D_ÀéZ&amp;@Mv×Êw&amp;@¬g_Åj#@HÛ:_x0001_z$@¨õPó_x000E__x001E_@-_x0014_âÊ_x000D_¥)@èw_x000D_Ù_x0002_+@DÄO²à¨$@@ô_x001E_¡§ @ ª\&lt;R%@PL_x0019_OÌ_x001B_@N_x0008__x000C_Åy'@am¢;$@_x0005_ãZn_x001F_@u=9¿$ @_x001C_éÐÝ°O'@S_x001A_IÀ_x0006_)@¥µ&lt;=Kf-@¼[±ð³ @?×_x0013_Éä,@æ¥ê_x0008_p'@_x0013_h2L=!@0våMR9'@~A&lt;v¨_x0017_*@Z:Wê_x0004__x0005_Æ_x001C_ @_x001B_âJÐ_x001D_@°()Ç&amp;@¯¶âMr"@6mnr_x0011_%@³s2B$m'@°É¿¿(@¾[l	ø&lt;%@_x000E_Ð§¬	0&amp;@ª ÒüÅ*@8&amp;_x001C__x0002_yí)@Ã	_x0005__x0001_(@)_x0014_òõ$@}ÓM×RF#@©_x000B_;¹!@RùÂúÂ| @NÏP[r'@+_x0005_ó¸ze#@$­·_x0005_ïK @H¦BCF¶_x001E_@LÂUòíi'@bw¯_x000F_Mu(@_x001F__x001D_g÷æN#@äÙ_x0003__x0016__x001B_@Þ&gt;q3"@ùVæ_x0016_x_x001D_@N»+©$Z*@ÎÊÓ0f_x001B_@ÙmÄùä @_x0014_«wV_x0012_+@ø0võ_x001C_*@¥ _x001A_È¸Ï#@_x0001__x0003_Ê$Ûê"@õcÙÙ'Ð @v©_x000B_¶$@\|ïgë&amp;@h_x001A_ÔLJÏ+@_x0008_ÀÊaü!@äcF1Y"@ ¢_x0008_êKD'@"M.=~(@äÕjî_x0005_ü#@_x000B_àúi÷;&amp;@«*86_x001B_)@øiâ¹uL"@¡uàSÒ$@Y|ù_x001A_»µ"@ÜÎc[-H_x001A_@_x0010_ç?ø_x001C_+@X$3®~_x001C_$@DËÿyRÑ&amp;@_x0016_å|È_x001E_Þ"@Ú_x0003_°ÿ`&amp;@ÍxoT;#@*@_x0016_a%%@T_x001E_¿i°&amp;@³2*Õxô'@¨náD_x0018_(@¼8Û¸^(@_x0012__x0002_¯'¡&amp;@¨Y*@_x0001_°ªcÅ&amp;@ªLX³2_x0014_"@ëb_x0014__x0001__x0003_¡i)@qÅ_x001C_%+@Æ_x001A_ä©_x0019_i*@vxVÎTê#@ÈS£èÏ*@}W¾þ7¹ @þ·Îû*)@É\'b5Ê&amp;@_x0004_ÂÜ_x001D_?*@b_x0005_Õ; )@%½f_x0012_íÞ#@®ql\i!@¼_x000E_/Q_x0019_'@Xõõì"@ÄSKÝà&amp;@Fd2öÑÃ#@¼þ#ïÞÿ,@_x0017_rË_uw_x001E_@Õ_ _x000E_+@_x001E_rÞÅò8(@_x0016_#_x001D_´_x0013_i$@xVz	"y*@ÀÏx&amp;@¤Ë_x000D__x0010_°ß'@lòXE_x001A_&amp;@÷M²Mð(@´©A_x0002_?&amp;@ç_x0016_¬\-@a	i_x000C_LÆ(@Q_x0008__x001C_§ü$@_x001A_fÐ!_x0014_'@©±%4_x0019__x001E_@_x0001__x0004_.ð§/1$@nõ¥RÌÔ$@_x000C_m±ix"@÷Ú4À;(@hàV	|ä$@!ç7ËÑª$@`ä§¡õ_x0014_(@â°±MF_x0018_"@ma^Z @§¾'Âs_x001A_@p_x0013_.$îW+@bUÞ| '@_x001C_aWùéÎ!@»£_j"@:§PÒ'@2¦_x001D_â_x0007_(@~9üZ,@p_6sh_x001F_@7¢_x0008_O­_x001E_@Ëæß_x0012_'@¨w_x0005_6+ó#@Ì_x0014_'µdp%@;D×é)@(Ùg¸(@[_x0007_¿Ï( @j_x000E_Z*@_x0004_tC\`w#@ËË&lt;²¿#@¦z_x000E_'@_x0003_u_x0016__x0004_ÃC$@_x0002_7ø¬(Ø!@H]eB_x0001__x0002__x0013_'&amp;@_x001A_¡Ñ ü	$@]¥¿)d_x001E_@û±1H_x0005_%@HCv_x0007__x001A_@ñÆ¦Þ´y%@ÏðÌ	¹&amp;@_x0016_ëÎÔ¸$@àTÈ,__x001E_(@ieY®á_x001E_@TBb_x001D_@üâ?à&amp;%@â£ ¹Ú&amp;@_x0012_#åaA+_x001D_@îËÄuÊ7*@âaíÆ¢$@"êæ«l#@¥_x0002_J×`$@~_x001B_·¤e&amp;@z#}Á_x0008__x0017__x001D_@øËT5Â¿$@ÚÜÉ =u)@Æ¯&gt;ãY%@õu?£4%@èöØ_x001A__x0011_%@cÂ¯ë£²(@ÿï_x0017_4V,$@×)n'@ÝÈU_x000B_Ü¸)@ææÃ_x0004_ýÇ'@b_x0002_Op#@_x0008_CJç2ó$@_x0002__x0007_f¤È`Ç¨)@ì÷©îø!@0?'»Á'@'ogYÌ_x001E_@/_x0002_u¯H)@_x0008_Oe_x000E_a"@Äµ"(&gt;L(@lJ­Ìø&amp;@_x0006__x000E_Ä»	)@')Å_x0010_0_x001F_&amp;@B_x0014_¾Ð_x001A_@Ü¸µÖu+@øÊÂ_x0001_&amp;@H=³Ì#@&gt;_x001D_¼jß¡%@NV_x001A_Þ´"@^_x0017_ç~¾ñ+@=_x0005_övâ'@ÛzTF @îÇXHk!@¸¬aeê*@Â½_x000D_]_x001E_÷&amp;@®D7_x0012_w_x0003_(@_x0011_{_x001E_}u;&amp;@Bª_x0004_b,@@_x0016_Áêõï$@¡¦_x000D__x0015_ç(@Ë"_x0015__x0015_3$@x÷_x001B_fP­"@¸NmþrM&amp;@zô_x0005_Ìö#@{_x001A_@ä_x0001__x0005_+v!@ÈEE_x001E_O$@_x000F_á§þ·&amp;*@×&gt;õÊ¾ð @Ì_x001E_pg=6#@¹Ñ8¯#@Ç&lt;Y_Xz!@OmøÓá&amp;@(CfLû&amp;@(÷"_x001D_¡Ç)@_x0010_ã_x001E_Þ2!@ä/ùâÝR)@É¼pÞÿ(@_x001A_2MX^&amp;@­¶kz_x001F_@__x000F_ZAÄ&amp;@Ú-µø_x0019_%@í¾°_x001D_@á_x0001_¢î_x000D_æ"@ïÃ¶øÛ$@¸~WØ(@Î_x0003__x000C__x0012_úg_x001F_@ùFöo_x0012_§%@è·o¿÷%@PtÞ^V*@ùs¸É¹ @ø_x0016_m= [!@;|½?­ @vè¹oÛ#@ö7Û!÷,*@Ø¾ì_x0004_y "@_x0002_Ò_x0008_Ôb(@_x0001__x0003_ðÐcEf/'@LOd{]_x001D_!@Êð_x000B_SüN(@¤3°_x0018__x0006_'@f_x000F_6E*@¥oôl !@ûiS¸º,@'Õ¼ªH#-@n&lt;²¥Ð:!@_x0006_È_x0016__x0004_Z(#@j|Û¢ÛÚ(@è_x0006_'³±_x001C_@_x0008_Òéw'@Ô·aÎS&amp;@_x0002_Ím¹g&amp;@2qEÉ¥*%@Ã,0ø|;)@ôB6ö¿q$@Ôb`% q&amp;@-PédÑ4 @´º¼2 _x001E_@yÿ'@fúê$!@ªëéý_x0002__x001D_@]z_x0008_þ¸_x001A_@-þÆ¡°J%@àÀø8,@éÌI&amp;m$@èîÎ?8C)@q__x001E_Iýû)@æ}~ßÿÈ"@£JËI_x0001__x0005_&amp;s#@_x001A_­3ª"@Á_x0008_pÁ«Î&amp;@")_x0013_ê%@!x¡Hv_x001F_@_x0006_TPÑd)@üí¼ä-@_x000C_CdI_x0015__x001C__x001D_@âçQ%_x0003_#@p_x0001_©"^$@B_x0010_B_x001C_@å*_x0002_Ì_x0008__x0016_&amp;@`ñÂÓ_x0011__x001C_@I³L¾I%(@sk·_x001E_¾#@¦9_ Á%@åRÐ_x0016_zÄ_x001F_@_x0013_Hìnv1 @lt_x000C_¶¾%@làmÒä¹$@_x001C_^:aã$@-[_x001F_'@d¹¸_x0006_*@_x0004_]0ëO"@`ÄUw«&amp;@¢èCÃ)@PGrJ(@_x000B_Úæ_x001F_`Ð"@C3_x0016_%F¯(@²_x0014__x001E_V×$@3[­(*/"@R´v_x000F_ÍG"@_x0001__x0002__x0016_2_x0004_)@@_x0011_F_x000D_S¥$@ó?_x001C_z.#@_x001A_4ã"D½%@K÷vVõõ)@ÚvÒ?_x0004_'@Ü_x0012_áýç @ÁÒÔbä%@ÂÀÝ­Ê;"@¬4S'm÷)@¥	§®­á @u!-_x0004_í½"@NLé_x0017__x0016_#@B£_x0004_Ú8@(@o\ø©_x001A_J_x001B_@ä_x0010_Ax_x0012_&amp;_x001F_@ÌÂã_x0018_c-'@=_x001A_d,@Hj«_x0002_&amp;@Ø¡¾·o_x0010_ @²oz_x0014_'@¤£×&amp;ã%@¸£A[%@_x001E__x0004__x0012_½%@ÒdÅ+ß¤%@àMëÖÓF(@¬2óC%@0¬_x001C_M_x000F_"@8³_x001C_êñÃ @XZ°ÌÖ%@^5¸å_x001B_#@QB[K_x0003__x0004_Ë!@_x000C_c_x001B_ïÝA'@£+Ðø,&amp;@«_x000F_Ä_x001E_4'@Â_x0019_Mm-d'@&amp;3ÍÑ_x0015_R#@s9yÑy%@°I]Ñ'@S~.!Dä!@eå2ë¬T @÷ðìÌä&amp;@£_x001F_R^5|"@4qúZ#@Ï_x001C_ÄTç&amp;@ê®_x000E__x001C_@V&amp;@ícnî%@Q4ÕÖ%*@AX`n,@_x0001_}E¬Ì·!@Î_x000F_:×_x001D_@JÖ@Ð¨5&amp;@$tø,èJ)@&amp;Ú©à_x0017_!@"¢æMáÖ*@Î|¼ü&amp;@S_x0008_øåã"@ätæº_x001F_è#@ëÜ_x0001_é$@y!Gõ¤Ô)@(ÈÀà-ë_x001D_@Æ_x0017_³_x000C_)Ï)@_x0002_©_x0018__x000D__x001E_$@_x0006__x000D_ÀÔ_x000D_âV_*@o'æ__x001E_@Bðî7·é'@¯úÌÝ	(@q2~_x0004__x0015_¶#@è&lt;ET_x0006_#@_x0015_"_x0013_ì£p @Äú_x0008_@w(@_x000B_ØR_x0007_"@^_x0010_ýä^	'@¢ÞçB_x0002_8"@Þ{3*õ_x001F_"@j'M_x0010__x001A_*@ÿ7i¡_x000E_'@_x001B_X´ó _x0005_ @W³ j*@JÐ_x0017_ÌZ_x001F_@ð²É!4_x001F_@}#í±&gt;1*@npñ%ð¢"@È­æ	$@*ÒÚJ~#@Ðõ§¥þT"@Ã"_x000D_. ç%@[QÅªØ­$@pêh_x000C_Ã_x001E_@¦7g_x0011_ù½&amp;@&amp;_x0010_R_x0002_;º_x001F_@Kg_x0007_ó,@Ã(_x0003_÷¤"@.ä#Ð'@_x001E__x0001_·_x0005__x0006_zf+@ÆÜÞh_x0019_+@¶_x0011_ûÂ+@ÄÄ]z(@_x0011_×Ò_x0001_­J#@yDMÙFE!@V_x0018_&lt;'ä @±Õ&amp;ªØ}#@æÔÙ¨(@Úîß7%7&amp;@õdÖ)@1ÑD~&gt;Ê_x0019_@Å_x0003_#_x0015_$@_x0019_öV¢*¾'@Tþ-ÿ¢!@k_x0014__x000D_s_x0004_G$@(_x0018_Îñ_x000F_¡*@_x0005_¾K¶_x001D_p"@_x000E_Ìÿ ¶É*@_x001D_Dx_x0005_'@$¹¬8_x000F_(@_x000E_Àé§ô_x0016_'@_x0006_Í~/¥ @_x0002_S_x0013_%Ý!@_x0006_=IVPE&amp;@iùÌc½#@5dq_x0001__x000B_¦*@_x0002_²[¹!@ÀLý)_x0010_4+@ÚÖ­_x000C__x001C_#$@Ýgí_x0005_Å_x000F_(@6¯)ÖT%@_x0004__x0006_N~_x000C_ý_x0006_s*@pøòå_x0010_ï&amp;@t_x001B_þ¡Üô!@Þ/d»"@_x0002_Ë®_x000F_ßQ'@ö`:$`.%@¬D­ä_x0010_`!@ôv1ðo)@tÔö·~$@ÖÕ&lt;Ê¹!#@kaïÀ(@&lt;¨« '@ÊH"a^+@ÔW_x0001_Ér¤(@å=_x001B_®#@?dvB§!@i@S_x001E_8(_x001F_@_x0017_§_x0001_CÁ_x0001_,@~&amp;øQóã)@U9È-	È%@¾9ÑÚ_x0002_¡#@Ú6£áÐÜ#@,©ú_x0005_)@HßÆ¸#@LiÙ+H&amp;@5»çìÜ¥#@­óÔÂ8$@_x0016_|_x0013_®": @.»?Âìc!@Ü¦¿_x001A_á%@ts_x0003_KÑ¼&amp;@zR_x000C__x0001__x0003_Dö"@Ð_x001C_»_x001C_Xm&amp;@0|1+#@_x0013_À_x001D__x0010_$G,@_x0013_ìFÙ*ò&amp;@dÌ¨Ïªb$@¿nÁ¥&amp;@VåE_x0010_%@§&amp;§iúï_x001F_@¬òx_x000B_çf(@ø_x0008_RU"@qZÃ"@ûFÉO¹!'@¶_x0016_Ù_x0013_ä~ @ðò%®HÙ$@ô6§_x001F_;_x001C_"@ÝËO÷Rz&amp;@Ø°_x0013_öÏ',@0·¥&gt;Ô!@ª_x000B_¼_x001A_,@.ðsö&lt;Æ$@"¨_x0001_NëÔ#@¤¯»X×&lt;-@Ô_x001D_øäÉ @t_x0001_é·_x000B_"@(_x001B_Ég#@T¹._x0018_!@h0 ¯[n_x001D_@3îÿ´ø_x0006_&amp;@²°_x001E_Û²P$@ÊÀ^ÁL"@_x0002_jo-½_x001B_@_x0001__x0004_»¨ØÃp_x001E_@8JØ¶_x001A_©(@´Àé:ó%@-&gt; Xw%@&amp;_x0014__x0007_«#@ßiK~#@_x001B_ºa¼©%@b_x0014_Á_x000F__x000E__x001E_)@¼_x0017_D´Ép(@)A_x001E_4i6#@_x001F__x001B_fp$@&gt;V|àm+@Äþö°V3)@&amp;?èm¾e$@îg_x000C_l"@e_x0019__x0011_÷Ü%@il{$7_x0012_#@$\j½,"@ÕMA_x0015_%@©¡Æ§Ò\'@_x0012_â¸U_x0015_$@¹½dÃ%@¦r_x001B_#@±ûv}_x0002_Å!@ìòÇÖÞ7_x001C_@¨_x0003_±9±¬*@fhcñÑÊ"@ê÷§í_x0006__x001F_@ ½³e%@V¡_x0003_}_x0003__(@ÒN"¼ýÏ(@)¸_x0001__x0004_*#@ýØô÷_x001F_@_x001E_xRAò"@e¡Ý_x0010_êu"@¢&gt;ºÔ°%@]Xõï!@÷éÙt½j(@l!ÚE^ô*@l¥w¿¸Ö%@P0A¤É_x001C_@è«®v+@¼b:_x0003_ü"@ær?]_x001D_@=&gt;1%_x0003_æ%@³^j+&amp;'@_x0006_¸ÿÝ_x000C__x000B_!@*ÉÝ_x0006_ÐÕ#@lôªÝ}&amp;@_x0006_w!_x000D_|&amp;@2ö _&amp;1)@É~Ö_x0017__x0019_·%@A=y6Q @&lt;cÁ_x0018__x0008_!@c_x001F_FiB¼'@ Føõ¼Ü)@úâô&amp;¬_x001E_#@F¬_x0007_-ß%@½ù[±"J'@ÌhnB"@¯(+d9²$@pX_x0002_Y_x0018_á$@#_x0002_+1#@_x0002__x0003_ã_x0016__x0017__x001B__x001C__x0019_@uQr*_x0013_ê @¾õ¡}p!@ü_x0019_æö+u'@à0©Ds%@_x000D_qmÙë&amp;@¨_x001A_g;'@©óV¡û'@_x0017_×9_x001A_JI!@.D¦y­_x0011_!@MRçc_x0019_Ï(@:)å_x001D_I+@À8qí_x0013_Ü!@hàÑ$@Sïú`_x0011_&amp;@ì-°[*@-yîtÄ#@_x0013_½^?4_x0014_,@7_x0001_Ïw$@º¢,½4§&amp;@U_x000B_$ú @ËGVÅôÕ @_x000D_ÜÆD_x0018_#@RÄ·M+@Å;`_x0017_)@I«Æ_x000B_b%@VåüÓÚ«!@T^ÿèk	%@§_x0017__x001F__x000D__x001C_@¶_x001B_5èhý+@r_x0017_pU4³#@ùÿ_x0001__x0001__x0003_""@M¹¨#@uhwS5ñ)@©SÙ|&lt;¶&amp;@4_x0002_!O2%@ÜjÜ¾É%@&amp;È®TB_x0019_@dLe8ê´&amp;@®åV¬^ý @ûóUáü$@_x0006_¥FýN,@²4»¦¤_x001F_@èý­Ç_x001E_#@ðèÞ¾º(@y¬£y_x0010_,@nG«ZN®#@ìYoÇø6'@O®xÅ¹%@Á´[_x0011__x0010_å#@à¤;².×'@°_x0015_ôå`(@0é_x001F_Ä_x0004_!@¬aR´wê!@_x0006_î9Ù+@KLÏ_x000B_*@åÖõ#ù3,@¸ÿiÊR#@6_x000B_ÃùÔ_x0006_$@p{uÞý6(@Ï­íæyÆ'@"0_x0017_Á&amp;@~Wé|ï_x0003_ @_x0002__x0005_±Q_x0010_Ä_x001D_g!@ó['@ÅpÈIà¼)@_x0018_§9_x0010_ep!@?B³_x0014__x0011_m%@_x0016_]CÒB%@ÚÞ=)2_x001E_@øèi,V%@8_x001A_H_x0002_zD_x001F_@¶_x0010_Ôf²¯!@á_x001F_åí¸Ð"@f½ÈB=%@ðîóÆz8)@8ú§=#@_x000C_b¾;*@¸¨a¾Ó	"@¡c_x001E_ãà_x0012_$@Ëii¸)á+@?AteD-@_x001A_t_x0012_Nâá(@KÁO%@Èp)½ñç$@cB@³"  @øúåo_x0004_ô(@ÞzP½ØØ)@À»B±_x0011_)@pö·'@&gt;Èód _x0003_*@~ãÔ_x0001_P)@õÛv¥_Ð#@v!r_x001E__x0010_ð%@ONÇþ_x0001__x0002_÷à*@vätî_x0015_&amp;@Î0Ê_x001D_?'@_x001D_#¦iÄÓ%@nØtÅÑX$@¼eQ_x0010_6þ%@Ø-ÚÒ½!@_x0010_Cò%Ì)@_x000D_''ñ"@ür®Ã%*$@°_x001B_£ö_x001A_@(\ÐeÆ%@S_x0015__x0008_Ý*@¢á¦ç_x0005_²*@eL9r_x0004_+@ÀT´aT'@VH%Íî#@	J_x0003_ÃÃ@&amp;@2W®_x000D_Q&amp;@XÇ*[[(@Ìª³û"@^Ðq@Z6_x001A_@_x0002_¢Ýz&gt;°$@lé{_x001C_@)_^Ü @_x0017_MíÞ_x0016_°"@Ý0Ú£]_x001C_'@]qÝêýx$@r·_x001B_^N&amp;@Æc79Ì%@x_x0018_·ù$Ä(@_x000B_¥OÂ$@_x0003__x0005__x0014_TúÞ_x001A_@â7À_x0017_º*@/Òyä_x0002_³+@_x0006_Ä¯#xq%@l%ô3&amp;@¬¥Í¼Â%(@1Ñ¢ç`+@ü_x001B_io$@®_x0007_Ø`çX'@ÒMûf%@êï,hü(@,Ý¢_®)@n ?Ù\&amp;@¶4«/_x0010_&amp;@ Vü_x0007_A+@ì`Ïsù$&amp;@_x0004_¸_x001B_º}'@òÀ^!Æù$@½ã!&gt;¬+@pã¤FÈ!@h8@¡&gt;$@6U¬u$@~Zã»(R_x001E_@¸uÓ'_L*@øAþdú_x001E_@Oºïøá±'@Lß_x001F_­`Ö(@¼w_x0016_-ö @_x0007_C_x0008_zT$@Eøíôm_x0001_$@AÌ"I$@Ê_x0003__x0004_;_x0007_$@pk_»uñ$@ì²_x001A_Z_%@_x0010_ã_x0004_.Ðò(@¼ö × @-|o¶_x0008_¦_x001B_@c:_x001A_#£'@í-_x0014_û'@CK#Ð_x0018_Ö,@xéÒW½$@_x0004_H\¥Ã @	_x001B_v)@¿á¶LËÔ"@z(2¤@(@½gOè_x0008_#@Ñì_x0001_i$@mfiH¸û%@¹à+3_x0003_%@-á_x0003_Ó_x001C_@|ó÷_x0019_@f¥_x0008_,@_x0004_%@_x0001_C9±dð#@&amp;1kät©'@nv8Új_x001B_@ìI¦Å\"@wèB_x0002_*@¾F#Óí'@ËïúTñ%@«`R %@j§3J²)@¨÷@ëÉL+@ò©X_x0007_kð*@_x0001__x0004_=#_x0003_6L'@_x0002_¿CÔã¡&amp;@,¸_x0012_Åp*@Õ5Ó^¤¦'@+x¥£_x0014_A*@_x0019__x000F__x001E_¤+@ÚO=_x001E_@p_x0016_½ý1µ'@®4&amp;@§'ÖËÛ_x001F_@m*÷VI_x001C_@5ïu­%@&amp;õÜ_x0011_|&amp;@ªù_x0008_qï_x001B_@,w%â/[+@kè$_x000C_k_x0001_&amp;@ô7ïdÙ*@Yé_x000C_a_x0018_@\Ä;5%@JQÑ¼`Ì&amp;@å´£_x0002__x0018_·_x001E_@`Á7óî#@ã°Ü	þ¢*@éÕl=$@@ã@ùÙÏ&amp;@¶:_x0016_ïHê(@gôTU0%@d²4ë@'@ª«lc¯ß"@æ©ZW%@2eF»`$@¡y _x0001__x0002_; !@¢·µ«Nô)@RècêÂ @Ó¶_x0005_ð_x001D_!%@ZUð§u'@£û~«$@£:X¤#@®|d_x0017_@´&amp;@k]d_x0006__x0001_û"@_x001E_²ÜeA$@ AÞc$@ài[o_x0017_6(@&lt;ã;_x0015_%@³èÏ*³(,@4½ÑË5"@zY"Ëó\!@;_x0018_s @ö9¿_x000D_í_x001F_@ðË_oÈO'@èöÌ´¶ $@dváØdð'@Z_x0018_ée¨_x001E_@õ¥yQ!@À=kj{r'@âwV_x001C_M&amp;@öSFß4¤%@_x000F_åxã_x0018_"@O	6U+@¼ç&lt;ÒR%@®!_x001D_Ó_x0019__x001C_@_x0017_¦Â¤L#@lÞ	Þ!@_x0002__x0004_~z #±ß&amp;@ãÆý_x000C__x0015_Ð!@~®Ì¡s!@¬ú&amp;_x0001_Ç!@­d_x0014_Éz&amp;@»)°%%@VG_6þ&amp;@â_x0003_ªÿ¾R$@Ó_x0004_F-_x0005_Û!@_x001A_ÕG£Ø+@_x001C_2ëÀJÜ&amp;@6oRKH%@è= R$@¿Ê"¤_x0013__x000D_-@ia±ÇïÄ(@e&amp;\Q"n @ü_x0002_²sÖ*@Ü_x0002_¸&gt;_x000E_!@2÷"òs"@ÎÛ__x001B_Ì(@ÝTUð¼(@0à_x0012_ÃÎ*@þh_x0013_x8&amp;_x001B_@\m@	Ï®&amp;@Olæ_x000F_à(@3_x0018_mê'@ÞÓÑ_x0007_¨_x001F_@ Æë_x001D_G×&amp;@Í°É_x0017__x0019_%@0ucÉìÊ&amp;@¢K)&amp;Ó$@Ì_x001E_½b_x0001__x0002_ú_x0018_ @_x0014_"iyÔ_x001F_@Ê¦._x0015_%_x001D_@æ7 âh)@|`øâj_x001A_@ÒÖ'Eì&lt;*@Aj_x001F__x0018__x0007_ @ßªq¥YT(@.aÒ¹_x0015_#@Wß.m_x000F_"@ðÅKý_x0016_F_x001B_@þÍ§d8'@u(c½,'@¦Å_x001F_B&amp;@âNòYÇê'@x=Ù_x001B__x0004_å%@¤avÁã*@Â´Ì=y*@ÃØæÊ¼_x0019_'@pÍò_x0001_¤_x001B_@_x001E_i_x000D_^BE'@h»oë¶#@_x0008_	¸tHß#@C_x001E_ë&lt;_x0003_ò%@_x0011_iÔã_x000C_¯,@ÿïÍuâ @rH_x0018_yt_x001E_(@_x000B_K_x001E_@wûXýÒM*@9&lt;ªnþJ&amp;@q¿_x0004_Ï_x0001_o(@)õT[¸Ë"@_x0002__x0003_[¦Wq+¨)@jsßNK%@_x001B_i(³ò_x000E_ @ÊüîDA_x0015_'@âvæ_x001F_8$@!SÀs©_x001B_@5_x000F__x001B_ @i±bÏa @p\_x0001_/_x000B_[$@ò~#=ò&amp;@_x0013_ð÷vqî"@ð2Ü_x000F_L!@ÐZÒË×«'@k\TÕ\=&amp;@þÅ_x0017_Æù'@_x0018_TOô(À_x001C_@_x0019_waÂ-_x0013_+@_x001C_AeSû&amp;@eÝxø%@_x0019_Ï_x0014_R%(@1&lt;5Ã_x001F__x0002_+@Vð×qÑ¦(@k)R7«ð$@:¾©È,@Æ*}s&gt;Ë%@."¦_x0013__x0011_Ä$@¢_x0001_õÃô!@4¤ß"@_x001D_pW"'@_x0012_±´("@ÊvÅeÐ$@ù_x0002__x0003_~(@xXûUý_x0008_%@ª_x0005_Í¥í @ôçt]­è$@qt²9Ï&amp;@*.¢&amp;ã&amp;@²Iì_x0002__x000F_&amp;@-Rîd$@zBK_x0002__x0001_&lt;$@ÃJÀd!T&amp;@ÛÕýÂá&amp;@LØ{LËV$@ªÎþÐåZ#@¿®ò_x0005_(@0÷_x0011_RþÕ!@4;¼_x000C__x0004_%@ês¯	à+@&amp;x´_x0002_Åo$@VLp[?"@ÆÀÖòæ'@î_x0007_Z_x001C_%@Js7£"@_x0016_Ù}_x0018_î&amp;@U_x0002_oÿ_x0010__x0010_'@þyòÅ7_x001E_*@8_x001B__x0005_K_x000D_3$@h_x001D_Û§®`%@2c;äb_x0001_)@8¡ùä@¸"@GÿIE®!@'/-_x001B_/t$@H x7õ%@_x0001__x0005_Ï&amp;_x000C_$"@ÆmòÒwB$@&gt;[TV&amp;%@JJÆu_x0007_(@_°_x000B_{+@¯Äö¢_x0001_$&amp;@üæ%@b¸Þ\E'@ü_x0006_y&amp;µ¼_x001F_@¶÷&amp;a¸(@f_x001D_Ä8é_x001A_@îBðn&lt;_x001A_@ÕkøQ8^(@_x0006_Ëyô_x0012_!@7¢r|8#@r]n¶Þ­%@ûÛ{_x001C_$@Ëw_x0012_¥¡&amp;@ãqÀôL$@:_x0002_hÃu:&amp;@Ïe×ÕX"@ó	®j$@÷ÝvËÿ_x0019_+@töªä_x0004_9'@îQWOr&amp;@_x0016_Ñ¡ºaJ+@Ädböa&amp;@Zuê$õ#@EOá~_x001E_)@äµ©_x000C_f® @~xe_x001B_ì#@ë_x0014__x0003__x0003__x0004__x0004_%@­»~~^&amp;@wÛþO(@s_x0018_ä_x001F_¼´_x001A_@;_x0001_ô½_x0019_/-@dS5_x001F_Y*@dãSºÖê"@ÕZNÊV|$@_x0014_&gt;¥~&gt; @Þì¤_x0001_{¡'@ª_x0006_D_x0002__x0017_(@*÷Ã¤X(@q_x0001_£ù¹Í&amp;@ÚWûÌh(@"3\ð+¢&amp;@{¨§_x001A_ÃÒ&amp;@ì3);;A(@H_x000B_ÝMq_x0016_!@_x0014_^_x0015_UÝJ @g2_x000D_B_x001E_@ÓÒ0 @_x001C_*ø_x0013__x0004_^$@$¦#¢z_x0006_ @ØÅæ,4ï @®_x001D_F_x000E_6Ã @_x000C_#ùñ $@ù_x0006__x0003_â[¾_x001D_@w~rñG&amp;@_x0010_2lan?#@1/;¾#@Ç'2Qbú#@B'Ó2'@_x0001__x0003__x001C_ÞáaÔ#@Z»_x0011__x000E_ç#@ï¤ëAp¿'@mò _V&amp;@8»_x0007_AÐ_x0016_&amp;@#³ù/_x0015_'!@q3ögFz @Å_x001E_(ýå!@,ªl)_x000C_;(@{¶HR¦$@Nêå_x0008__x001D_À&amp;@)FAik¼$@^_x001A_[g_x001E__x000D__x001B_@Ü_FwG @õ*&lt;_x0015_W¿&amp;@ÏPú!@_x0002_IÒ-Ø @_x0005_¦dº'@_x0005_÷'u&amp;@¥°ëvæ @ìW_x001D_ô; @._x0012_ë^_x0019_c!@Z_x001C_dpX!@É:×¹VÁ!@{4HZ'@ì¸G_x000F_«_x0014_%@¾2ïÕ'@ñÂðÿ$@ Y_x0008_d_x001A_D(@ú_x0014_{8¥(@ú_x0010_Ìvã&amp;+@_x001D_½¾e_x0003__x0007_Øj @_x000D_^Ó@!@,G ßý#@Þ¿èSm'@i`@èm#@ûØ§(«"@.õbq f'@ò_x0017_¬PÝx%@®&amp;_x0007_("@s*¼$è+@tëçÇ_x001B_@Z_x000F_·Y_x0001_$@^üßÖ_x0017_'@LOØô'@ùÜÏAÒ_x0005_%@X-_x0007__x001E_ð`_x001F_@.Þyµ(_x0002_%@_x0011_S&gt;e_x0006__x0003_!@àJÈB_x001F_@ß_x0004_*z2;#@_x0005_}z&gt;AÝ!@´+cÕÐ"@_x0013_R¢óÀ"@_x001F_Á_x0011_Ü_x0005_°#@_x0016__x001C_s¢_x0010_)@_x001C_®%=HB%@_x001E_§Û#@]¦_x001C_q%@þ{Vëb*@_x001A_V)%@-ÀYqÛ¥)@¢Ú5®)@_x0007_	pi©_x0005_s%@£¬(3_x0003_,@VF@£ÀG'@Z@_x001F_³A+@îÙ_x001E_*_x0011__x0004_"@^_x0007_4#m?%@Û¥Ö#_x0008_ @¦¤5_x000F_è_x001F_@Q_x001D_f,õ(@´hûàXM"@«}AI²&amp;@³ÖRòÿ&amp;(@ÝÄs×¨È_x001E_@ÐVõë)@ÊÁïÍ%· @6mTóÖ%@d	Ja_x000C_&amp;@J_x0014_I)÷-$@â__x0005_k6%@_x0018__x0010_mÞ%ô&amp;@`óüðBY+@kÆp¤ ª&amp;@`«_x0003_ò_x0002_Ó @Jº6_x0006_æ$@I_x0001_Ç®a-_x001D_@±2s-=Ð @EtåJÅ$@^O¼^_x000F_×&amp;@¢ÆÎ_x000B_$_x0005_&amp;@ö£_x000F_¥-e$@_x0016_Î©q"@¥¾?©_x0002__x0003_ê#-@îÃjCÆ(@,ºE+_x0012_&amp;@Ì2_x000F_6_x000B__x000F_%@§ÁVêÄ%@°Þ_x0010_¾\&amp;@ô¨*u%@_x0005_&amp;C_x000F_®­_x001F_@&lt;°@úI(@¾S_x000E_8Ü_x001B_@_x001A_ÂGÃÏ%@ì¸¹G^#@ðD_x0003__x0019_Õ:_x001E_@Ø´¦è_x001D__x001E_#@9ÞNk_x001A_O_x001A_@íà®ù_x001C_@/¢ÙÜÑÄ"@B¯d_x0001_¡B'@_x0011_'_x001E_L,)@¨Û´îP_x001B_)@¯Öiù)@Ë{_x0006_ÖÎ#@Fþ0#a$@ýcew4ï(@_x001B_ÙbÿE$@`KÇdZ&amp;@6ù_x001A_#@vþ_x0002_ÃÏ¤'@ÁE®Á_x0001_C,@ôÑ#_x0003_Ó)@)½ç_x0007_Ò#@~(.v%@_x0002__x0003__x0010_¸É_x0007_w_x0005_)@_x0012_\J;Þç&amp;@ÿ¹îRã_x0002_'@_x0012_¸íÌñX)@EwµÁO,@A4ÆÇ%@_x001F_®_x0016_|+@NË9~£/!@ª¬y_x0001_sü"@d¶ DU$@MYJæ¹#@_x0010_×9¨%@_x000F_Ðéû[6*@U"q¹K5'@_x0008_pô©1=!@ºü¿c®'@ª6å_x0001_×Û @N_x0004_ùÆO_x0014_%@_x0019__x000C_Le·R#@Ó°B¿&gt;_x0015_ @kà@êã!@ß_x000C_/f_x0013_,@Uíì%@ö_x0006_Âc52&amp;@_x000C_X1I_x0014_(@_x0003_(w3êm&amp;@ìá0)'@þ²ÔÌl%@fb+0¬Ä#@H'_x0017_Ø÷O)@Nìâ_x0010_ªÖ"@Ù×_x000C__x001E__x0001__x0003_Y('@_x0015_LVpíø_x001F_@	IÊ e)@°ÔOp½i&amp;@5"_x0016_æ#_x000F_,@_x000C_É_x000F_Òè%@²ýµ,#3_x001C_@_x000E_Ã}:§F+@PÈ_x001B_¦_x000F_%@_x0015_Üö')@pU'[Ë(@&gt;ñß_x0016_#@Þû_x0007_¯$@0P!_x001A_v_x0019_$@»È_x001A_0)@q@x$!@¥ò_x0019_û_x001A_ @²zEé_x001D_@§_x001D_3c"@_x0005_4ß_x000B_×`*@n&gt;æµ	¨!@þÝ£¸öª(@ÄÕÍL_x0002_$@wö+¿!#@~úÐR¨__x001D_@Æ£_x000B_Îéñ'@&lt;üü,_x0010_f_x001F_@9ËöRÆi"@\u×È`_x001C_@KC³_x001C_@_x001A_.dÃ&amp;@Z_x001B_xtU(@_x0003__x0006_x$o(@ð_x000F_8)$@rC_x000E_å_x0019_@@_x0001__x0007_È¢Ê#@_x0001__x0005_WZñ/&amp;@_x0004_È»¢ã_-@Xe_x001D_:ý_x001A_&amp;@ÛTl_x001D_'o_x001C_@ºãÑ¼&amp;@|G®ðLÉ'@\G_x000D_m¶	$@ :_x0018_9Ûy_x001F_@úýÌúj)@ö:Õa8¡#@¸=Û_x0014_o"@è_x001F_ôÛÚ%@lö_x000F_' !@_x0007_$2ÃïL'@_x0015_`_x0011_?if*@uÿªÐ_x0002__x001C_@ª¢$hË,@JÙ8øv_x001B_@&lt;å_x000D_"@â¬õAÐ%@uÍ_x001E_'`ü%@R&gt;£"G&amp;@ +E®/s#@¾_x000E_ûwÖo'@ÌöK#@¿#?_x000C_FN!@©_x0015_{½_x0008_*@_x0003__x001C_C_x0001__x0002__x000B_¡(@¡jî_x000B_'@¢~ª_x0014_G(@à(Mä_x0014_{'@+=Ñ#°0$@Þ(¶QÖ2"@&lt;_x0018_ï¹j(@ê7mÍ_x0019__x001B_"@_x0008_&gt;Ý+(*@²1l_x0007_j&amp;@ø_x0015_Ý :+@8	ÄZùÊ+@N_x0019_¤Fd	'@_x001A_¾_x0007_¼¾Ù_x001E_@_x0001_ûSGD)@=vW²¨2'@e_x0010_´"@Jþ4_x000F_-±(@º*ÀE¾z_x001E_@M¹_x0006_l_x001F_ê_x0018_@Ú×}_ß_x001F_@Ò¯W_x000F_î$@ò.ÜMÛ'@Nà_x000C_×#@´HJü	_x001E_@_x0013_hÿ=_x0002_n,@=/Lln*@z&amp;_ &amp;@ÜW+'Ë_x001F_@@k°Ô3&amp;@ç£_x0008_+Û$@¶¤_x0018_|'@_x0001__x0002_(_x0007_@=_x000E_S&amp;@²&gt;_x0016_©P#@~2Üi¯ó$@  ÛnX_!@Båd %@^­6!@&gt;zQ¯%@ÄS9+@²_x0015_s%L'@ðXÎkÞ*@·_x0015_Ë·\Ý%@_x0018_èÕ±_x001F_ï+@6ùãè$² @ÊòkH|!@ Èú_x0006_&amp;@´ËõoE#@£f_x0017_±'@øQíQ"@CeXóT%@Þ:ã¶à_x001B_(@RÅ_x000F_zãè#@Î_x001A_oùT_x001B_@à_x0012_ÜÒJ)@_x000C_lëf%@÷j=3_x0005_"@p¹1e_x001D_â @òþÙs¾_x001C_'@Î+m«ç_x001E_@d_x001E_õ+)@_x001C_×øpËÉ'@Ö¨ ¸i%)@;7?_x0001__x0002__x001C_ú&amp;@_x0019_Á.&amp;6x'@_x000C_Èù£)ý%@g5J Õ%#@_x001A_k_x000B_mGâ#@_x0008_,E5Z"@¼«ÓVëÜ,@î¿ÌÞ0_x0002_*@_x0008_43o#@â#³+@°ÙÔª;$!@3ßä_x001A__x0011_g&amp;@2Õ_x001D_³,@feþUØa&amp;@¤je_!_x0012_'@^{ë_x000C_?ð(@Ê«_x0006_Pz'@+_x0013__x0002_g_x0014_$@·o(_­++@Jl6#)@©_x0010_«½Iä)@Ñ8vñ6ò"@}åÜx!@ÛWÞ_x0013_?ç_x001C_@Õn_x0010_1Û,&amp;@dX]ç$¢%@f_x0010_¯_x0014_7$@ò_x0007_åã&gt;	+@{Ü³Ü%@"@à±sú_x000F_Ð(@v_x0001_EPú¶'@aVgª#%@_x0002__x0003_Ð_x0013_ÙÝën&amp;@þ_x001B_»ðx"@ öÔ­(@s¿º)!@fÀ_x0016_¹äk$@_x0001__x0012_ï)¬#@; 62(@ö:b_x000C_( @ß&gt;´FMÿ#@\ÅãE%@_x000E_.ç£x&amp;@ny,v&amp;@~_x001D__x0001__x0014__x0001_(@n,*_x000F_#@Ì8_x001F_³1_'@vñë	À)@+/A-$$@f;aBº)@_x0002_Vg!(@ÏB_x000D__x0012_]¸&amp;@ç¡{»·³!@÷_x0008__x001E_ÏÈ$@?Ç_x001E_3X!@_x0011_'V{Y½ @þËÛvâü'@z=[»åS'@_x000C_Gæ_x0019_!@±áæÊ@_x001C_@¨»¯z:%@_x0012_³iKRf%@åSé,°ª @Ú-X_x0002__x0005_Ì_x0003_#@D%ÉÎÆ)@l-r.S"@±&amp;y9¯_x0014_"@ mÖó3Ä'@Q _x001D__x0013_/(@rQá@Äf$@|ý_x0004_äé$@@_x0011_Ù²^&amp;@çIÇô%@gãO(a$@Ù_x000F_Î_x001A_*@â_x0007_¸­Ì!@%%,h&gt;q+@ëðK¤ÃÚ"@±éô_x000F_z$@¶._x0017_j'@i+åQÌ @T8_x0012__x000D_Dq*@_x0004_@¢¥&amp;¢!@\ï_x0001__x000E_@+@cj2¼à%@¼5]NÂ"@dë(7&amp;@Ô#wÅ*@Æ:ÿ4úH$@Ð»uì|¹&amp;@ÝI	#/Z%@^_x001D_q{óB*@«ÎsB¹"@_x001A_ÍB®Lã(@²_x001E_qB-D%@_x0001__x0002_ÿEz4#@¾7õ½¿*@j½ETêI#@_x0006_ÙrCÿ(@×j«XO_x0005_'@ÂQ_x000B_¹_x0016_'@~K¦_x0014_&amp;@®§xâYv&amp;@¯_x0010_ùqJ +@2z»TcÛ(@Õ`fîo"&amp;@D_x0001_êa%+%@ýhâð_x001C_@;f\Ý)@D&lt;Ô__x001F_©!@ó¬*þ_x0016_*@&amp;[z(°Í%@_x000C_pÄ_x0006_})@l§8_x0002_M¯"@V%&amp;ÿÜ#@ïïÜ_x000B_)@Bê_x001D__x0003__x0011_½$@ Ô_x001E_(¥&amp;@N_x001D_d'@º®ô_x0007_'@ÒO³¥5)@-ÓÑç"@Ti,Â`_x001E_@wàÏL5&amp;@«½_x0011_Qu=)@ºU"´S_x001F_@z.Ò²_x0002__x0003_X'@°ÑP_x001E_0+@cTæÍ°w(@#¨ñ7X¶!@÷_x0003_	Ðu(@R:_x0003_Û2d%@¯v,Ï_x0004_¸%@×Ä_x0001_|*@þq7{.#@_x0002__x0007_aä)&amp;@ãk_­$@¾]Q_x0004__x001C__x001F_@þ_x000F_N­ð"@£ÏO(@¼üÞB24 @¦Z_9À+@ÄÑ_x0007__x000D_î!@v4¬ýz)@°øSÀ°_x001D_,@K_x0008_áüf'@½Gq²ð©#@_x0012_¡¾ÔSG_x001D_@îF[à$r!@ë@#àv_x001A_@Ð%0«_x000E__x0018__x001E_@G%Ðn·$@6öFbÖ_x001E_@Ö$_x0014_jh!@Ú´qºq£ @Ð_x0004_¨³+£$@Ñ_x0005_Pi%@ã"ÂQ/"@_x0001__x0002_Òòëy&amp;@?Gï5)@u9_x000E__x000F_¹ø!@-kñuN7&amp;@Æ)ôÉ"@â_x0010__#@&gt;Ä9`)@ræ_x0014_ôØ_x0005_$@îukH¼ù_x001E_@Ü¶)'Â%@_x0014_0Ðõûö&amp;@¯ ¹µ{%@NÉJu_x0012_)@ÂîvµÖ_x000B_$@°ObT6²#@º×Iïa)@gµäÓ·)@Té_x0013_¬Ç%@_x001C_þ@_x0010_ö$@_x000F_L­QÓO%@shûÅ_x0004_!@_x0006_ N1U'@×PÏ_x0002_:`"@àS±®D¼*@_x0012_ìtó\þ(@:_x0016_Õ··I)@H_x000D_²t®)@SaÙÝF¡)@¹«_x0010_(@Tò)yÎ_x0006_)@XÈõ_x001E_ò)@B_x001C__x0015__x0018__x0002__x0003_Ø$@ïTPÄ&amp;@*5Ad!@·à!8¸&lt;_x0019_@"HX©l(@êhZv+x$@ðøHùd"@	\.î5Ô'@_x001C_mù$@|íÖGÌ_x0005_!@_x0010_xUvë!@ZH2}Ç&amp;@\§tP-@Mun\¦³%@Æz±·&amp;@4`Àã_x0011_V @¨"8´$J"@_x001A_ü	*#@L£;H_x000C_`+@â9ÞÇÉ'%@x&lt;çë	=%@+6©v#@Â_x000C_,Ìa&amp;@yi}`_x0001_#@øé9nÌä#@¡_x0004_ý!@ª_x001D_)Í_x000D_ç%@Ûü3ê%@£&amp;¦°{}&amp;@|Ùh×¤Z&amp;@_x0004__zP6f @yÅsSÇT)@_x0002__x0005_tôeè½#@nÙ©q`Ï'@*íÃ_x0007_% "@ÓH Æ_x0003_ @ÄÒÐNL%@ÀÁØ#Ê&amp;@ZØýæË$@{_x0017_Õ.G*@P*_x0019_öýî%@$=X3s_x0001_$@Â¸º(@ùîaÜñP&amp;@R%_x000E_ædI#@i_x001C_U¾Ch#@_x0015_pÙ_x0004__x000B_§"@i)Tÿ;_x001D_$@nqûüê×"@0îá¬_x0016_y#@iqÙ®$'@Ñ§_x000E_^b-&amp;@³à_x001D_£×8)@¨\ß+Æþ_x001D_@¨r6_x001F_®#@Ä!º%@_x0014_¯©_x000C_@*@_x0007_&lt;xÂ_x0006_5%@8ÕtDZ@_x001E_@ª'§_x0011__x0007_ñ*@á¸¢_x0013__x0007_®_x001D_@­ÂÍr_x000E_"@lkÈéÎY @h«$«_x0001__x0004__x001D_¨'@vrJõd&amp;@_x0008_°çüøº!@äÕ×rñr_x001D_@Úú¤&amp;.'@dtkËÎû$@êF_x0002__x000F_3,@mÑÄÝ_x0001_û @Wç)(@_x000B__x0002_ðUËé&amp;@G?!eu)@FF^Z_x0017__x0012_#@±$_x0010_Þ;'@®Ù¿ëàh#@_x0008_îòJí¥+@Ð£r_x0017_[&gt;,@8Jøãz'@bÿsQÍö#@ø©_x0016_}%@äà0Hä"@R9_ZN$@ù1[â´%@ÖØêþ_x0016_$@@¨¿Tô¸'@¬_x0005_uBé*@0¨ÄÉÕ(@_x0018_à±Ü*@_x0003_°VÑ_x0010_ß_x001C_@süw_x001C__x0012_$@YYk_x0017_©n"@3üX!@Í_x001B_ÙëhZ)@</t>
  </si>
  <si>
    <t>752a520a26bdb8a854c0dc1d462b1fc4_x0002__x0008_VCh)J«*@5Þ9;Û'@_x0008_ÓË_x0017_¹_x000E_*@*Þ»ª5_x001C_@±ýÔa(@¶ÕYhÚ$@°ØFÚÊ_x0007_"@½ju¢,@Þû_x0008_R¼%@"ÌU+£]_x001D_@V_x001E_ÊYß$@Õ_x001D_uWe#@Î_x000C_äÑ\#@{_x0006_s¶wú*@Ë_x0003_7PÃý'@_x000C__x0016_²´×Ü$@&gt;Ø&lt;sÀ$@ .ÃB+_x001E_@úsÞ%@H_x0003_¶a5_x001F_@T]ö39!@çå_x0006_ô_x0001_*@"Q@¿»Ï"@ÚXý¦%@vcaèî'@]þÁdN(@£_x0006_ú_x0004_þ'@×°aH-_x0011__x001F_@_x0019_V®7-"@_x0005__x0004__x000C_6_x0008_2#@²ô¸ÝEI*@W3Ä_x0005__x0006_ti)@¼­ëÆ+@àîï_x0019_¼%@¯±_x0003_Ïå_x0006__x001D_@èEº(_x000D_a'@|ë_x0001_Àóõ"@_x000C_¬y_x001E__x001D_:"@V±DrÞ'@«Æ*Kà_x001D_@_x001C_¬¢_x0004_ªâ$@%´Î,@*ªUÍ6²'@²·íPÀ	(@DýÎ\[_x0018_@á{_x000E_ÿ_x0019_@_x001E_%ê­C~#@ñ« g"@PÑvO,_x001F_@6*TÊD!@+§×¬åË_x001D_@´_x0007_ÉúÚ)@¾Wò¿È\%@ZxX,¬q#@moúU#@oÄ;_x001E_x%@Ëm_x0002_p)@_x001D_²S· @_x001C__x000F_ûñg¯_x001F_@ÓÈbë§"@²üéÍÉ,(@5d¥|_x0019_@N_x0017_Ä¹Ð*@_x0002__x0003_t¼õËi_x0008_#@Þz_x0014_´¼«%@®RÞ_x0002_ÀÂ'@F¯1)Ï_x001F_'@ôS*)$@s%Â_x0007_oH_x001F_@_x001A__x0011_ÎªG&gt;&amp;@JSkw%'&amp;@AuòÔÃ)@8#â¨\Ô$@ÞÎ^%*@¸S_x0011_£_x0018_&amp;@&gt;ïüVv0(@41k_x0002_ñß%@ÂáRÿ_x001D_@c_x0003_ÄÜ'@vg\ð"@Ú²_x000E_ðcw)@~d+¥!@,_x0001_NÏÔ%@È^K d_x0003_#@äù;ÖÐ'@Èð©ä÷+@k)ùêr$@r¥ú÷vâ'@ñ¨¤Ù*ñ#@¯_x0018_¢ )k_x001E_@6]_x0015_Ì°*@8R~Øø_x001B_@^B|¥_x0019_%@P_x000B_÷j%z(@äæß_x0003__x0005_NÚ&amp;@SÆNÈ_x001D_@ÕÈ3TÙr&amp;@O¸a_x0013_1k+@Â_x000C_NQÆ8%@D_x001F_þ&gt;(@DDÐÛk©$@¿_x0008_o^# @ÎÅ-Ê¸^%@"êIR @®$$Ñ!@&lt;ñÊ_x0018_ö @Ìc4_x000B_0B)@Î¦ðM§&amp;@_x0012_!û_x0013_)@·+ÂN_x0013_-@_x0001_Û$u1*)@{r¼F"é*@|¼	&amp;@=_x0018_®b}´$@úiÇhò±)@Îa¹n¯´(@è³N ÿa,@	_x0001_Y§#@´²ãjJ'@¾9ÃºÂ*@_x000E_/¿m_x0017_Á!@ú2]i'_x0002__x001F_@Û¹úo%@iò%ûò!@ÈJPÃ_x0004_%(@4î_x0014_ì4_x000F_$@_x0006__x0007__x0002_ÒË,×C&amp;@¹$_x0004_8l!@;_x0011__x0014_()W#@ð_x001F_ù·ÅÞ(@¼Q_x0015_{Hë*@Uô.+#@¢ýÜ×ÿ»'@~BÙ¢%É#@N_x0019_Ê´Ø(@b¨D­Ñ$@Ô}ü_x000C_+@)ÔÇ¶/*@MÍéÔL´-@ØÄÓ(È'#@D;mC-­&amp;@PÚÎ»	_x0001_&amp;@ô÷f_x000F_ÿ%@7_x001A__x0005_|¸_x0015_)@º_x0003_zetµ+@0cÆ_x0011__x0019_@#@ÄÄ[¢¯*@Ñ&amp;ÓT_x001B__x0012_$@Ôý?ñMa#@ª1fCr_x0001_"@_x001A_{2O_x000D_&amp;@³äs4(@º;ùy_x000B_ä&amp;@b³êãÍ)@âö_x000B_%@¼öjÌ×)@"__x0016_ò´ª+@ù0_x000F__x0004__x0007_sÀ%@¼Â_x0003_k_x001E_&amp;@Ú_x0008__x0006_T×%@[r9eiý)@³èÙ^øR*@P¡Ôyb(@È%m£Þö%@&lt;FCát +@;¥_x0001_²Ýæ(@\¯p­#@_x000C_ÊÝþh$@MRòP6G"@_x0015_r8!å_x001E_ @sÇ0#@_x000E_×¯²*@o0K_x0002_ì$@â@CÁ{_x001E_"@|s°ë_x0005_³"@z¨ÝñÒð&amp;@(î3Á#@¡ä_x0011_{÷(@.T?.%@Ý±_x0015__x001A_òõ,@ä°»\Þ,@_x0008_ d&gt;÷¾(@F_x0003_Ü4&amp;$@q\sb´Ì$@´ñ;¿"@LzËÇ=(@LPDëµ$@_x001A_ÌÎ%¾%@q¾¯_x0017_y,@_x0001__x0003_Â5Àè)@0£ÄË $@¬j%@2\ÿKý¯%@_x0002_v8Õøz"@Hõ\ +_x000E_(@_x0011_Ã®ß)'@ÖHÂN_x0002_/ @FO?Ë*@!­Zz¿Ù#@ÓùÕ=¾,*@ÒÓì&lt;_x0005__x001E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89888888ð?888888ð?888888ð?888888ð?_x0001__x0004_88_x0002__x0004_88_x0003__x0004_88_x0004__x0004_88_x0005__x0004_88_x0006__x0004_88_x0007__x0004_88_x0008__x0004_88	_x0004_889_x0004_88_x000B__x0004_88_x000C__x0004_88_x000D__x0004_88_x000E__x0004_88_x000F__x0004_88_x0010__x0004_88_x0011__x0004_88_x0012__x0004_88_x0013__x0004_88_x0014__x0004_88_x0015__x0004_88_x0016__x0004_88_x0017__x0004_88_x0018__x0004_88_x0019__x0004_88_x001A__x0004_88_x001B__x0004_88_x001C__x0004_88_x001D__x0004_88_x001E__x0004_88_x001F__x0004_88 _x0004_88!_x0004_88"_x0004_88#_x0004_88$_x0004_88%_x0004_88&amp;_x0004_88'_x0004_88(_x0004_88)_x0004_88*_x0004_88+_x0004_88,_x0004_88-_x0004_88._x0004_88/_x0004_880_x0004_881_x0004_882_x0004_883_x0004_884_x0004_885_x0004_886_x0004_887_x0004_88_x0001__x0002_8_x0004__x0001__x0001_9_x0004__x0001__x0001_:_x0004__x0001__x0001_;_x0004__x0001__x0001_&lt;_x0004__x0001__x0001_=_x0004__x0001__x0001_&gt;_x0004__x0001__x0001_?_x0004__x0001__x0001_@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W_x0004__x0001__x0001_X_x0004__x0001__x0001_Y_x0004__x0001__x0001_Z_x0004__x0001__x0001_[_x0004__x0001__x0001_\_x0004__x0001__x0001_]_x0004__x0001__x0001_^_x0004__x0001__x0001___x0004__x0001__x0001_`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_x0001__x0002_w_x0004__x0001__x0001_x_x0004__x0001__x0001_y_x0004__x0001__x0001_z_x0004__x0001__x0001_{_x0004__x0001__x0001_|_x0004__x0001__x0001_}_x0004__x0001__x0001_~_x0004__x0001__x0001__x0004__x0001__x0001__x0004__x0001__x0001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0002_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0002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0001__x0001__x0001__x0001__x0001__x0001_ð?_x0002__x0004__x0002__x0002__x0002__x0002__x0002__x0002_ð?_x0002__x0002__x0002__x0002__x0002__x0002_ð?_x0002__x0002__x0002__x0002__x0002__x0002_ð?_x0002__x0002__x0002__x0002__x0002__x0002_ð?_x0002__x0002__x0002__x0002__x0002__x0002_ð?¯ÂKG:oA}y+_x0019_5mAW|zEöoA#{¶_x0018_oAÒÕ­_x0001__x0007_«mAüÓC)§lAwþOCw_x000E_jAæhb_x001C_~nA'¤]ÛºüoAÖUûôjAI_x0001_·HìoA_x0019_à½]_x0003_nAûïÜEaoAreÕ_x0016_Ñ÷oA-O_x001B_J¿oAA@®ÖoA"Â _x0012_¼ÚmAÛÆîé_x0007_lA_x000C_½Í  oASèº*}ïoAÝ_x001B_D8nAþGeÕnAÕ¢NzmA@dG_x0001_²oA_x0016_õFx'öoA§ùæoA«$|_x0005__x0006_BÚoA&gt;g_x0003_ë_x000C_CmAôJÁz_x000C_ciAf_x0010_ç_x001B_úmAd_x0001_ôÔã1oAÞ2R÷_x0002_oAÈJ_x000F__x001F_íoANB_x0016_szoAØ³_x0019_!nA¿§_x0019_Ø°ÈoAÒ&gt;]P-©nAñ}ö_x0004_ÕömAÝXâ_x001C_(anA_x0010_ÊéªÝoAÀÜgÖ_x0004_pA/#ðtöjoAÞoÅÑý_x000B_nA_x000D__x0016_2DyYjAf9_x001E_»ÒlA±_x0007_ò]$ùoAÙk3_x0007_}MnAToÝkeXlA!c_x0012_äònAaIÑYiAwyLç4ãnA9jº_x0015_ÛÑnAY_x000E__x001B_\±ÕoA¿Ar­nA$_x000B_Ò~[ÀoA?_x0013_9ïÝ½oAÛ!¯¾nA®@N	ËoA_x0002__x0003_'I_x0015_íªoAÞ_x000E_¬&lt;+:oA¡ÈÒ»oA'_x000F_Bt° pAÄ"±kº_x0011_pAç_x0013_èYVËiA;±¿vkA:ªùÃ×&amp;oA|KM|_x0015_:oAýº_x0001_EnoAÃÊ_x0017__x001B_mlA,_x0006_7$\_x0006_mAa_x0004_À»¹nA¤ý¯¤¨ÖoAmI¸Ü_x0015_pA]_x0012_é_x0011_DoA5`\¼_x0004_pA]	_x001F__x0012_pAF,:_x000C_pAîðÉã¦ÎoAh_x0011_I÷AÌnAÉ_x000E_2ðoAôf:ï_x0016_TlA!Ï_x0001_&amp;E_x0003_pAÓ_x001E_yy_x0005_;mAÝ¨èd_x0010_&lt;nAN_x001E_È7_x000C_pA½â&gt;0â_x0011_pAd:Xq_x000F_÷oA¢E¯­kAI¸7(®mAÈ3¬ÿ_x0001__x0002_æîoA\¦z_x0001__x001A__x0014_mAæÞüí °oA®á_x001B_«(oAG|_x000C_[èÁoA«t[Îý'pA-úd?}ÙoA1*4ä_x001F_ôlAÒÝ²_x001E_õ oA_x0011_3»Ö±½lAÜ7ÖxòoA§ú»O$mAÝ_x001D_¸_x0006_FÔkA©1b_x001E_¦oAJ8Ã@ÓoAQæÂæÓoACåÿ&amp;ö#pAFð{nAu:ÓöoA¤v\Å9ánAÕURÆ¬ÀlA	ã_x0015_à]oAðúí_x000F_oA4jÓb`nAÐëÉOmAÂ¨_x001C_¸ÐmAµ_x000D_Îoi_x0011_pA(ñSQµ¾oAuÒ@$_x0007_oAÒKÿ¦oAÃÀë_x0013_©$oAè_x0003_µ¨âEkA_x0003__x0005_5:ÃoA_x0013_·êÂØnA ÃK1	pA'?_x0019_&gt;ÿjA_x0005_Å0U_x0001_°nAâöÆ`Å»oA_x001B_/	è[nA2ÜÇèoA2KÇ"_x0002_jjA;SItþûmA _x0001_A£1¿oA/Eç_x000D_d2oAô¯ðQøkAõ]aO÷oA¤(m(ï3jAä¢]ziAâ~6êÔoA¶ÍyY_x0002_pA_x0001_BÅUîúoAÑ2Ù_x000F_mmAH|m¢ûoAÖxcñ9oAe6z³ø_x0014_pAÃ»Þ¡_x0001_pA ë­_x0005_ÝoAÓ±õ&lt;ånA3Ùí_x0012_¢ÜoAþ)Vº§ÎlA°_x0003_ñ4øeoALÚMæáoA}Ú-Þ_x0004_nAV}?_x0002__x0003_lgoAñÜÆä]{oA_x0005_)°PÐoAer"plA°µ._x0016_ÃÒnA_x001B_Æm_x001E_¨±oA_x000B_Ë_x0001__x0003_½oA#+"_x001A_´±lA¡üàG÷SoAeXàÙÝpkAF¼¡\_x001A_nA7~n5à­mAæ[e_x0017__x0004_oA_x0011_@úZÒoA·ót*ÚRoA_x001A_Ç@då_x0016_pAá±q_x0015_T_oA_¸Øñ®oAlù`y­jAKo¬l,îoAzÜ½R_x001B_oAÂ$ç_x0013_U®nAQ®M_x001A_ëoAÔ³½5ø]oAc½õdGlA_x001B_Óãp#kA_x0014__x0006_k_x001C_pA^ey?-{oAÖ_x0014_[@_x0012_pA_x0016_ï,Û_x0012_kAxY¬÷woAö¿£âYnA_x0001__x0002_øÅÌ#=_x0016_lA«±í_x0010__x0002_oAÎó6@ªÄoAXüUÚ9_x001E_pA/áÛ·oAÞv_x001E_=f³mAæöMÑd_x000D_pA_x0003_ãbÀs­oA/¯·|ºnA¾[jøßnA¦´J_x000F__x000F__x001A_pAÔ¢'_x001B_©nAÈ_x001F_|°)oADÈôv½oAê(&amp;°Ý×jA4ôÄ_x001E_°oA¯Þ¥jëÙoAÛtÓÅõoAt_x001C_`ÂÝoA1Eg_x0007_øöoAÀ¯×ØoA¬ÈzhhA_x000B_Èf#xoA_x0001_ÝË¸nA£_x0005_ÿNºkoAIÕzñ¬oA9ÍC ãnAÙ··._x0006_þoA_x0019_¿_x0006_þ	-nAõ_x000F_÷&gt;¦¤oA?k2Ï	mA±B_x0008__x000B__x001D_oA#;é_x0006_¸oA×µåyåoA;_x001B_ª_x000B_&lt;nA-ô_x0002_/)1nA=´H_x000F__x000E_ñnAÎel_x0001_¥ÖlA?Ï_x0011_^.±nAý" V=¤oAZ_x001A_±EñlAÈ_x0018_ý_x0005_ïÃmA¾ÄúÃÁ1oAp_x001F_Ìë_x0010_pAò3ÿx_x000E_pA@ISÏÝoALrà]oA_x0019_	oD¡ÅoA¹þQ7oA_x0017_ÖÈ_x000C_Ý¡oA@õe£AùoA_x001B_a?"·ÆnA{cu®G_x001B_nAyÔý·inAìæ®Lg&amp;pA+ÓÙâó_x0003_nAÜP-í_x0004_nA¼Ã1}oA!Å´ÎJoA¼tØ_x0011_éËoA¡_x001F_ØÜ¢åoA4ñW_x0007_½oA_x0001__x001C_A_x0018_nA_x0001__x0003_`#;ônAÆæ_x0019_4doAi(LÞ7nAy2ÙsÛoAì#¿²oAU¬_x0001_ã«¿nA=Ñ×TÓ_x001C_pAÓÇÌõloA¿}1_x0017_jnAôî¬u%_mA5Òeß¢¡oA ÅCOÊ0nA_x000C__x001F__x0017_¸`boA¾&amp;_x0017_Ãj_x0019_pA`g_x0017__x001E_pAá+:&lt;oAÌXÞ_x0017_U_x0002_pAQA4çêoA#_x0006_y»²ÐmAËp_x000F_çoAZe½jA{ê#&gt;×VjAHÈG_x0010_ô¼nA²öj"gnAîý_x0004_~ùoA,ÔKù_x0010_mAåáL**öoA,K$+°_x000C_pA_x0011__x001F_ÀH_x000D__x000B_pATsì&lt;"pA:&gt;fô*ãoAd_x0019_í_x0014__x0001__x0003_ÊoA)_x000F__x0006_X¤ÁoASè6Üì@oAÏÓÁ|f_x0005_mA_x001E_ÎÈö¼BlA64¢çwÄoAâ±¨Ø²kmAê»®jÞ¡oA_x001A_¡Ê,@	pAöéï_x001E_3nAMÿXS_x0006__x0013_pAY· ã=oA_x0011_¾_x001E_êkAéÉ_x000E_è¾ilAnæ_x001B__x0013_Û¶oAª0ìiniAý_x0019_i_x0014_É­oAÙ_x001D_°ÕÄ(pA_x0016__x0012_Lª]jAÕû¬FYoA!_x001A__x0002__x001B_øoA¾»/N_x001D_[nAª·_x0005_gnAãtN«(kA|®/ÖJ_x0014_pAú_x0013_vJiAø_x0016_¹½ýoAVI_x001D_¯ª	pAÙ_x0015_sª*àoA_x0016_{ÅÊnA©cx£(_x0006_pA¿.V9òzjA_x0001__x0002__x000B_»_x0006_8ò©kA_x0004_òaG:kA_x0003_·w&lt;_x001E_voAíªÆ_x000C_æ_x0008_nAOé^_x0008_pA},d%_x0008_ïoAJ¬Ó1mA[_x0008_¸_x001F_oAÞ_x0008_úq&lt;oA_x0018_XFÅ_x0002_hAö_x000B_TáImA øM_x0004_ÞòoAq_x0003_F`oA_x0010__fQÁoA_x0006__x0015_9_x0007_°oAs;ü_x000B_koAîDÛô¨^lA*yÂ(lAÔâ¹OG°oAöM^*ñÌnAÂ1/N¹DoA¤÷×}_x0001_pA_íúamA=¦üð_x0015_oAÇ_x0010_+Ù_x0018_pAÁ_x0007_Ì´©ünA)9_x000B_ÓoAº2Î ÖmAK_x0007_e¹ÆoA_x000E_ANWFnA®&lt;[é_x001D_øoA¢_x0013_R_x0003_	;_x000B_pA;ïA´oA¼UÝN²ájA_x001E__x001B__x001A_k_x0015_jA_x0016_á]_x0004_oAw5ç|ÈoA2Ð2mÆºmAWj×fnAÓd.TµèoAcygòÈoAå=¹¤/jADËÑ£ÌlAK;Ì}oA_x000C_Wm_x001B_2lA°\}_x0006_ømA²_x0016_g_x0010_oÿoAl_x000B_ï!__x0007_pA¡ZyZ;èoApÆâ^×oA_x001D_¤&gt;îoA_x0018_Uôú_x0002_pA._x0015_ eÃnA_x0015_¡ ~AoA`©Ï_x0016_pAÇ_x001C_G$:ÚoA$Öb÷5!oA`_x0002_°_x0014_pAõ_x001B_«.H_x0012_pAÓêüØè_x0008_lA²NIô¬oAOî_x0019__x0001_j[oA1ÌãI_x0005_pA_x0002__x0005_ã_x0010_}_x0001__x001C_¿oA9 _x000F_ijAeö´úC0oA- 0ò+*kA£µ_x0019__x0011_-_x0003_pAª¾õËæjkA~ëÚjÏoA©àí1)oAé¼D_x001D_ÁæoAÞh_x000C_áòoA_x0011_ví_x0014_ðnA-ló_x0004_Ú_x0007_kAÔNû$^EkAÅ»X8_nAºZ¸¼ÒoA_x001A_Ç©ø%mAV§óÐPoAaúvoÈoA#f _x0012_úoAä`~÷Ò}mAO%&amp;M÷æoA _x001A_.Ëp½oA}±_x0012_&gt;ÆèkAÝ_x0004_Òê¡ oAH×a_x0003__x000E_WkA_x000D__x000E__x0019_ù×¿oA§ÇqìmA'Pä¸qnA"úÆÄf×oA(C_x0005_®DÄoAÎd_x001B_ÜÍjA­_x001E____x0001__x0005_K_x001F_oAÖK 0_x0010_`kAlÞ_x0005_¸Y_x0006_pAÁ@_x0011_J¸oA  áP|YmAÊLÿB`nAÕ_x0013_´vk\oA¢_x0003_LÂ:ÃiA´V}|¾oAü¦PE¬oAá_x0004_­_x000B_pAó©þ_x001F_oAÃc`iáºoA©µ_x0010_ºßöoA_x0016_Ùéî*mABí9»uoAªÅ°ÞoAPóÆÍÕoA_x0013_ó§õØ_x0006_pAúbànAº²×_x0006_pAÇÏº_x0001_&lt;_x0011_iA_x0016_$0FrØnA_x0006__x001B_¡GlAëL¸o_x0016__x0002_pA_x0005_ä@gS¢jA{Ì÷]|oAàØ_x000E__x0019_FlA"M4«_x001F_^oA¶U·ÖioAP_x000E_ìGï kA¿_x0004_ e_x000F_voA_x0001__x0004_¶ÊôÙíoAsØ´_x0017_ÚkAæyWm oA?°Ø_MoA[&gt;¥ø_x0003__x0016_pA_x0018_î_x0012_ä`ÇoAî_x000D_´ OtnAÍr&gt;Ø­ïoAns]!oAfJÆ*e`oA$xÒ~'lAøà_x000E_FáoAº¸ÙéoA¼/Z¨oA_x001E_HXs¥oAÈê_x001C_ÖòÒoA*¨Î_2´oAá!ð_nA_x0016_Ú\_x0002_aÔlAbQùl!_x001F_oAÑÅ°úü_x0018_nAKS©ÓúnA°m&amp;aXlAus'jI¡kA_x0014_ÀOýøynA o_x001C_:kAÙJ¯ªÍÎlA`_x0014_ç3oAÎá5owÀoA&gt;SQøcéoA~ÝL[nA\bB_x0004__x0006_jëoAaÐ`M8_x0018_nA_x0011_«@_x0006_pAfX¹¹j_x0014_pAùÍÁævmA³.'1XùiA:ÒqÆ÷mA	ç_x0003_[}nA28_x0001_ÕºÁoA8ºtÏxoA¡_x0012_ Ë'ÆoA&amp;®D.ëjAc_x0016_¸¬joAÚý@MmAjIsBEnAº_x001D_Y\_x0012_bnAKÆ§ö8ÛoAgíýsô	pA1ncèõoAwÓÛ_x0002_ÉlA=_x0005_qzªælAºuTEZÀnAÉa_x0003_^ç_x0006_pAÚÚR ¥ñnAÒ^ÝB¿áhA_x0011_*¾K	oA1.xÌ§_x0014_pAµy_x001B_lBnA4?YåoA_x000B__x001E___x0015_;mA_,Ý¸ÃoA_x0003_n«)^pA_x0002__x0003_¦GüÌIynA¼¨s°ûoAêªI¡RHnAÈ_x001F__x0002_QpA_x000E_T_x0017_â¼_x0007_pA¶_x001A_aqÊèkAÔ¦ïÕõ£mAÎ©_x001C_HÂ}lAëó_x000C_Ç-oA_x001E_I¨%oAØ¥%_x001C_?mA6Ï¼/XËoAJ_x0016_å_x0019_{oA1'5cÞûnAùQ¸_x0001_pA_x0015_ò¥Ó³ oA$*_x001F_sX~oAo_x001B_Äk³nAGgÈP¼oAm°lË&amp;pAÉLÙ¸soAG^eï²lA_x001F_¹&lt;GonA¼ÌwjýnA=_x0018_ßÍ_x000E_pA)²Í¯¢CoA_x000F_Ý¿_ß_x0016_oA3ã8;èoAÉæ_x0004_jAzðs_x000E_ÛmAÓ6¾a¢$lA:Á&amp;_x0006__x0003__x0008_Ì^mA¶[~K-uoA_x0005_º_x0010__x001F_ÈoAõòÐ&gt;*ÖmAÚ_x0008_Ü©_x0003_­oA_x0001_¿U1¸oA§	_§B¬oAWãäÌ$ÝnAû  _x0012_"nALTH_x0004_	ToA_x0004__x0015_ ¤®oA_x001D_¤_x0003_¹oAø&lt;^Ã&amp;oA5å­_x0006_TønAbÏËÊ9foAY¯mA_x0018__x001F_Ò_x0019__x0007_pAÝµ_x0016_coA~SÔ_x0018_ioA]UrÑëÌkA_x0008_çÈ&amp;j_x0004_pAäNó4ÁmAMæNJÛQoAº*õ¥nAÔóQÔoA¸ú?è&amp;oAO~.¢/_x001A_pAß§A/&amp;{oAÖÎÄoA_x000B_.á_x0002_pA¡¾Vë²ömAá·,_x0019_oÛoA_x0001__x0004_"Îøð3FmA%QY²d0mAÀ_x001C_\±_x001F_pAWÅ¯jAuCP_x000F_#pA÷|À¶\mA8¡ºx(pA¨	&gt;ïoA`M«¸²ooAý:õÕU¸oA\£_x000D_-ÙÄoAÙ X_x000D_ÊslA±¶_x0005_ôÄoA¦_x001F_9¥Ô/oA_x0003_^wYdmA³_x0019_ìÐÊmAYKS_x0002_¯¾oAÃ_x0019_UåÈÕoA_x0017_ýéoAsõyÙÊ¹oA_x0016_ N¤­nAgBPÓòÕlA_x0002_0x6£_x0002_pA_x0017_'Q_x0004_mAÖ¿:ë_x001D_pAc_x0007_Ô_x000D_b`oA$_x001B_Àª~oA¢=Þ¿#:lA07lVÙMoA`à©_x0015_ÆoAÐ_x0008_¨Üý"oA³À_x0006__x0002__x0004__x000B__x001D_pAö_x0005_{Á6æoACÔ= zùoA_x000F_$²oA_x000D__x001E_ü.¹äoA0_x001E_@4kA[T_x000F_ö°ßoAÿÜ_x0003_pAàÇÖ_x0019_oAñ3ohVÙoA_x0017_¿}F~InAu_x000C_-£_x0017_nA_x000F_yd×NµmA4_x0003_D_x000B_Ý_x0012_oAQ&lt;DèBýoA_x0002_aB2KoAcîå|wfmAÉ=j÷oAÛ_x000D_lkoA#0ûn¨_x0002_oASì_x0006_P_x0010_ooA_x0012_õµ_x000B_¢oAª_x0014_ÃÃÃÇnAÔ4½H®£nAH;BõmAyÉv_x0001_ÕoA/¼²lnAV_x001F_&amp;îôoA_x0013_X&lt;_x001B_pAõ¢ôÃ¦kAYæp??¡oA  _x0015_¿ÉoA_x0002__x0004_çh_x001F_gøÈmAöj_x000C__x0004_nAXå_x001C_æokApóQ7÷oA`£Ð_x0015_LnAzj°C_x0011__x0001_pA²/¤ÆoAõý_x000D__x0017_oAÆ&amp;}1¡âoAåf­$©mAèº(µ³oAGÜ(nãÚoAú}_x001A_¼oAçÕKºx÷nA&lt;wq¼oA\_x0005_¥§loAò§òFCQjAqÓÖ¦5ønA[ç¾º{=lAÓ;ëènAËCZùßkA&lt;E°_x001C_pA©!¬_x0011_RÆmA_x001C_¡)¿6gnA_x0010_Ñ_x0003_ÍmAë¬¬Í_x000B_ÄoAW·÷©æjA¦ÂÕéDlA_x0004_T_x0018_ ýoA_x0008_Ù[­ÂoAïq_x000D__x001E__x000F_pA_x000F_h_x000E__x0001__x0003_bÔoAê8ÑÐðLmAøôô§Å¢oAiV._x0011_lãmA³2² ðmA"_x0013_ÌúBZmA¡èxkÄnAZüåÙÈönA+Æ_x0018_oA	__x0002_oAC_x000F_t_x001D_±nA)$×§÷_x001D_pAxZçzoA#+¥ô¶nA=_x000E_ìù¥oA_x0016_²Z_x0016__x0018_pA±_x0007_ýHÐînA6_x000C_¡_x0008_pAE©½¥pmAiM±jwmA_x0004_tvWoAÞ7x°ÐwlAá%3ñnïnAªì_x0019_oAû_x0019_9nJ«oA·è/_x000C__x0001_pA_x000F_ÜÆÍoAÓ_x0011_­ÅÝ_x0007_iAì_x0017_byáêoAç_x0016_kèôjjA»l8ëË½oAf_x0007_W'_x0017_lA_x0002__x0003_=þ«ÄoA&lt;Ë*.ûkA¸À6sæoAºaælomA¨x OmAía_x0010_G|oA'­ç¿ÿlA_x0007_sM_x0019_KoAKtüªmAk_x0003_÷ë«MnAh/gIOoAÅênûûimAÑlªèjAåº+ÔoAüc#_ûuoAìà·ã½nA¸|_x0001_oAPºèr¹oA«²ÞñoA_x0018__x0011_vpÃ5kA¬jZäEoAd"vVoAD»·%ÅoAç"Qªz_x0017_pAèHtûDoAèÐU_x0003_pA7_x000E_ÿ×_x001E_lA-D¥wuoA±Ò×hoAËg87mAãÃL_x001F_oAî_x0003__x0013_î_x0001__x0002_4nA@c_x0014_UÖoA_x0019_zÄxÐoAá.×ÑúInA½|_x001B_ÞmANlÿüÙoA}``ÂÓnAñìz_x0016_0-pAæm_x000F_ü_x0004__x0002_pA­_x0019_uG_x0002_pAþ¤V_x000D_6ÿoA£ÇzKYlAýÅ lAmn½_x001B_fÝkARi+îg~nAxã¶Óv_x000F_lA¸f³ýümAH/ê_x0008_pA¸¢ÙñÞ{lAÖ-HX°oAñ~Ä_x000B_qoA¡_x001D_9KènAL×.ñ0nAD_x0004_#_x0010_ÁoAI_x0002_O}-nA!ÉaëfîlA1ô_x0001_]_x0011_\mA_x0006_¡A'©oAO&gt;_x001F__x001B_Ï¥oA«f¬7¾oAÈö_x001D_q7YnA¦Ý{]f)mA_x0001__x0003_WçU5_x0008_ÒnA¸¤&gt;¤©oA ÒlxxmAþçÉ_x001F_²ÜkAa¾ö_x0002__x0016_nAçü¸ºYkA_x0002_Ýä¤]`oA;©X\ç¢nA)Sb¢ëoA¯ßÒ_x001D_~_x0018_oAä«²RoAZà_x0012_xÉoA×Ä¥©&amp;1jA_x001E_øÑÖªnA_x000D_¾@Ø¼ÜlABí±T_x0012_pA_x0013__x0008_ÃÎoA	"V÷8KoA½]OÞNjA/´¬ÅoA	Ú¾VYÖoAþâà_x0010_âoA_x000E_&amp;þ6&amp;ÞnAäá_x0008_pA§y÷ßnARçC8-nA.®ðt_x001C_nAS]X	IÑlAweø¾§mAÏ^úê_x000E_nA_x0002__x0011_x._x000E_ÊoAR_x0017_D_x0001__x0002_Û|lAkÿ_x0002_@î_x0019_oA_x0013_½c1®oA:y_x0012_ùÕ~nA¡ª,eønA¥7_x000C_¥lAöÝe¾oAòè_x0001_ýø%pAëó!__x0013_pA'ñ_x0003__x000F__x0005_ünAVo-_x0010_ï¢oA!#,_x0002_mA8,_x0007_n®/oAa?Øw_x0011_pAÜMù`nA¢F_x0018_}gýmA´ÀÅ_x0003_þoA_x0006_ªvoAwè®MO_x0014_kAÉb°Ù"2nA_x0005_I_x001F_áÒoA&lt;7gn%ùoAê§_x0004_¶aFnA®Æm!âoA½ì{BGoAÂ¤eÎÅ¨oAâÒÄL*oA=ô_x0011_:æoAæ_x000F_[ýà&amp;oA~ày3$©oAÁlG_x001F_ £oA²8Ð8ÏoA_x0002__x0003_ÃlÜR¡_x000E_nA¦öt¯_x0003_ÀoA±_x0002_ÎïKnA)_x001B_=lA_x0017_»_x0013_¾nAXÎ«9joAKº	6áðjA²Ûßª_x0007_pAÙ³_x001C_L¦ÉoA_x001B_«Lb´ëoAòúöGl¼oA+"ëLÇuoAÅ._x0006__x0001_F«oA_x0018__x0018__x000C_NkAó!Qha®oAMc_x0003_y¼oAÿ,mý_x0005_ûoA|"ÛE¼oAéwFsù4mAï$0_x000B_óÁoA|ë¿²ó_x001C_nA_x000F__x000C_õ_x001C_ÖBpAnhC^L+pA_x001D_³µf _x0015_pA½¨U|mAÞLLBêoAL.`5_x0016_oApû¯cïoA°¹ö^ÿPoA_x0012_$ÀmAóRiÐ¨nAñ£_x001E__x0002__x0003_DoAçýÛ#±nA`*]VD²oA`°²ûÆËoAHÝ IÃoAeÉøí}oA¾_x001C__dènAáÜü§lA¸h&amp;w$_x0007_pA[@#ª_x0005_pA	\îqoAÂ_x0003_/*×[nAM#Û&amp;d_x0001_pAX5_x0013_ÉpmA­/Å3÷_x0010_lAú_x000F_;p_x001C_aoA§¯_x000C_ÍAmA¬mXJTmA_x0014_i¾KìoA_x0017_C×d_x0008_ejAÁK.g_x0010_«oAäÖdB'¥oA§ê'&gt;FEmA_x001F_AÅÐ¶oAÇõQ'ÐlA_x0005__x0007_wè+mAùfûì­oAýý_x001E_[-¿jA§±jt_x0012_LmAut=_x001F_Ö_x000F_pA+=z_x001E_µnA_x0018_gãà kA_x0003__x0006_ÿ_x0012__x000C_LoAF7ît±­oAR_x0002_çÔ^ºlA\_x0001_C´_x0002_pA³jVÜ'_x0005_pAxAþÞk´nAÐR¾é_x0005_pA«baçÅoAL7_x0005_®°oAuêÈ_x0011_oA¡J_x0006_ímA_x0002_¡£¿zAiA_x0006_·¥¬&amp;oAW =Ä oA,êW_x0007_oAZÔY_x0019_pA?_x0005__x001F__x0018_ÛDpAXpØ-¨íoA÷e_x0005__x0008_pAºÑx_x000D__x0016_nA.»_x0004_øooA[&lt;_x0011_hnËmA_x0015_ËAª9äoAÙNçwÍ\oA³±?UÁoAW6&lt;xýoAÊK.ÁkoAY2_x000B_/ÞnA®»®_x0007_,oAs_x0007_bÊoAî _ê.oA^¦s½_x0003__x0004_¥¿oA	`î[æoAì=_x0012_	8_x000F_pAé_x0005_~-ªÉoAüV(Ù(3pAP\Þ?y[nA_x000D_äö³F}oA_x0015_M_x0001_Ï·àoA¸¨_x0001_-x½oA_³GnAõ9£­(pAxAË	_x000C_´kA¢§|z_x0008_*mAô~rÅ?nA;®ic_x0001_oAÍW6O ñoAÿd¬3(ýnAß_x0018_8_x0005__x0017_pAÌµ_x0011_´woAüÈ¥¼ãlAÕd_x001B__x0008_ÊmA~ý{MOÞoASÕ_x000B_	R_oA:Gí^_x0004_pA¡ô%ñÿ_x0002_pAëV]òoAÒ_x0015_NjøoA_x0005_uÙHoA´_x0011_¸fFoAx»k@¤mASM&gt;ÏoA´Vu¡J_x0001_mA_x0007__x0008_¨_x001A_7à²nAFFÖÎ_x0017_NnA¥_x0005_ }¾mA_x0004__x0006_3Ä_x000E_blAu'@çoAÑÌxBåoAÒtyòëâoAÐ¼¥§oA÷_x0003_\÷_x0003_pA_x0012_rÝ_x0012_/oA¦_x0008__x0017__x000B_ÜèoA£ü,_x0012_7_x0002_pAx(ó_x0001__x000D_¬oAU_x001C_ð_x000C_,©oAõ&lt;ÑíçoA_x001E_ú9h¤_x0015_pAHæy®V_x001E_oA_x0015_¤d5ô¾lAkRl·³öoAþ^_x0006_°´oA_x000B_Éë8_x0018_VoAÜ4*¹ÐmAo_x0002_	_x0017_ÿnAÙ#_x000E_&gt;å}oAÆß oA:¼&amp;P_x0004_pAëá_x000C_éÍãoAñ_x000C_Û±£_x0002_pA°ÆðoAjÖ«wØoA_x0016__x001B_,_x0002_¨oA_x000F_¸Ú_x0004__x0006__x000C_ímA!pÄV_x0013_8oA_x000D_Å_x0003_"J_x0019_oA#_x0003__x0006_k_x001B_mA!ãØgYoAf_x0001_ë_x000D_¬oATÌ®.V_x000C_oAæÜ¢içoA¡»üS¹oA_x0005_ØÙÀhmA_x0019_v4aÈoA±_x0010_^^ÝoAVµ_x001E_u:moAlªc2úoAÓÞ_x0005_ÏýoA ,SyØmoAµÂC'ilA?ýu4_x0015_¶oAGÅJ_x0019_UúoA0âô¹ölAmzG=ÏoA¯¤-_{mA»_x0006_Îo@DpACZ³7smAw_x0019_vIoAä_x001A_eJ_x0005_{oA§¹ÍòoAß%ßú/oAÝZóPRkAâ^vl²gç?øÖ¡_x0006_öå?Ç«1wW_x0002_ç?_x0002__x0003_ñó*_x0005_ý:ì?&lt;òLLkâè?_x0002_Vóº(ì?_x0016_zYOÖê?bm_x0017_U®Qè?u·_x000B_`Ýyã?_x001A_QîZQÀë?_x0015_¦ªØâ?*&gt;©QàQê?~zè_x0001__x0016_Lì?/~mÂÜ+ä?_x0018__x000B_©_x001D__x0018_è?_x0013_qÃ³2_x0017_è?ËÑµ«¼Vç?³ÜÒ~/mí?¯	F_x000E__x001D_hè?æ_x0014_2AG)ä?L¯Ð?¬Tê?S_x0001_Øð$å?×ñBë2Ðä?Y{W_x0008_Ãç?_x0010_ov}Úã?ýfßêY&lt;æ?Ô	_x0002_Ø&amp;|æ?ðHg&lt;_x0007_ýç?_x0007_xp3½¨ë?(=O£_x0015_ýÝ?QgmO.ç?sÙCë?;ìÓNaá?%në_x0010_.ëé?%_x000E_îW_x0001__x0005_`gå?_x001E_ñûÖÕ°è?k±ñËíê?Å¬7æàä?ü§7¶Ô!è?ËòÄµÛÛç?%Øyêùvå?+·HÕ/å?°zÝ_x0007_eUé?@ZÛ¨¦&lt;í?Lµ»Çæ?_x0003__x001A_r;wôâ?â©ý¡_x0002_ë?öÒVîâ?_x0017__x0008__x0019__x000B_÷_x001E_ë?Ä9_x0003_¨µ&lt;í?Z/6æ?¤60§8ñâ?¼\_x0005_À_x0014_4å?j&lt;$q_x0005_æ?e»_x001F_Ê?+â?ÌCÜþr¿æ?_x0012_»é·Ô5â?Õ±×ÀÁ&amp;æ?f_x0019_½Øéfê?¸,ÇR|_x0006_é?Ø6_x000C_Þç?'Ñ-Àà?ãHt5Ëä?_x0004_¶|á¡1ì? O-ý_x000D_å?sñk	Táî?_x0001__x0002_ygíÉ¤è?_x000C_ug_x000B_Ïì?óAèÑç?±^ÁÓß_x0005_é?¢._x0019__x0003_¢è?)_x001C_òøoõæ?®¥©Þ´à?çQôD_x000E_ç?['èL&amp;ä?%_x000F_ãhïà?_x0003__x001B_-ÑçÝ?\õðK½¹æ?Â]Üß&gt;î?_x0018_lÑçòÅæ?}ÓÀ	#á?Ili`âbå?.ÕCkgí?"T¬æÆì?W66_x0005_!ä?m­ûeà?ëKH_x001E_Ôç?=&gt;þ_x000E_ï?_x0013__x000D_4üÝOé?°ö)["å?îL2Qþé?_x0010_17ÅV¿è?GÅjüßé?0;²¸;ïé?Q_x0016_&lt;bbã?k_x0012_w¯ä?c1¥_x000D_üùè?ïÂ´_x0001__x0004_Gï?.ËÁ_x001B_¾=ê?]ÈÀ¸;_x000E_ì?òH×_x001B_2à?~_x000F_½Õâpæ?²ë]½½¤å?_x0011_µ¶vçhè?_x001E_Ú·_x000C_ý_x0001_ê?7È_x0005_H_x0001_â?±æi_x0007_ê?_x000C_\«O_x0010_Úä?+ÇB¸°ä?³ä§ _x001B_ªå?ÿ_?üê?J_x0019__x0017_£\æ?ÃRôJPMå?¬&amp;Ú_x001D__æ?¹_x0004_Ýhuß?¡á	Ä3¨ä?_x0017_9^ðLã?6_x0019_?v=øí?Küx³1×ê?C_x0001_ S¦ä?aw ë?å2_x0018_á·_x001B_æ?NC´Æ_x0001_å?ÿïû­_x0018_=â?_x0002_y7`í?ç$_x0005__x000C_é?ÿ_x0003_HÈè?_x0007_L#Wè?NK÷ô_x0004_ã?_x0001__x0002_ªT»èR°è?aª¾=Èðä?UR}è?c¹­ûè?Áw³`âîç?{Ûùä?#ËÜQ5 æ?°èV­è?FÖ!îä?rð=êóâ?.Á.±â?_x001C_ÃwKâ?_x0007_·ü4F_x0003_æ?4äüèê?+.¿$èyã?_x001A_ãUåW_x0019_â?&gt;ìô,_x0014_è?I_x001D__x0010_?jIä?q6îS_x000E_ãå?7ýëEh:å?4u¯7ßä?K7rù_x001F_å?0®êØõ_x0011_ì?e8oÝ0ä?b?»,_x0011_ì?æöK§Ïç?Ccd%±±ä?V1ê\R_x0014_ê?r¾xu2çå?û¯»À_x0006_é?Ì_x000E_Ýµ7å?6Â_x0005__x0006__x0002_ì?Ùþµ+Ø_x0008_ê?¾Få#_x0006_bê?&lt;Î±_x0017_â?ç_x000C_|_x0005_à?âöutpÏç?~½AÐ2é?b_x0018_Ú_x0006_B]ä?À7ê¤VÎè?_x0003_haÌ/è?W_x0006_,_x0007_	ä?)_x001C_Ä©UÉä?¾áhÄ°ê?{d¤{è?Y÷íâ?âjÿàÒyâ?À¤Wid:ã?o_x000E_X_x0015_æ?°- ¥rAã?=¢{	3å?B ì_x0001_Àâ?ä_x0014_=_x001F_Û¦â?7®Þ#hé?i_x0011__x0002_óèæ? ^~±4_x0016_ç?ÚëÀ_x0016__x0013_öä?)I0§æ?-@®_x0019_Ý?_x000D_÷ëâè?a_x000E_bëx÷å?_x0019__x0004_ì&lt;îä?ÃßÿÇê?_x0001__x0002_Û¦âG_x001F_lè?(£_x0010__x0012__x001C_Éè?¨ðÞGÌâÝ?F_x0001_Ä`ÿ_x001D_â?õª7ög/ë?[9N_x001B_TÏè?xô¥²_x0007_Ôë?8º!½¸é?_x0003_-h(_x0015_é?Y5FOe#ê?_x000E_±¦sN_x000D_æ?ÖäVã?ÒÈ_x000B_Åè?pX?nÊOé?P)_x000F_Xãå?_x000E_MHäâ?T_x0002_tnöLí?7w&lt;¤è?c9æ$·á?9_x0003_ Kê?Û=LÚÈäá?ÛóÛ_x0002_Ñ¼å?9÷ç+Äçë?{@vú¬¢ä?Í¶¨@Óç?_x0016_6ÕØ{ç?§ÛZGã?_x0001_ìXäh·ç?&gt;_x0006_(_x0007_É_x001F_ç?_x0018_mn³ã?%ÇãW/²ç?_x001A_oº©_x0002__x0003__x000C__x0002_ë?[_x0005_HF	Îç?ÍC(fë?Ê^wö¡_x001C_ä?Ü_x000F_Ú|pá?_x0013_,î[&gt;Õä?IÄÞñtPå?_x0014_.Ã	ôë?¼a*{r¸è?Eö- _x001A_é?Yî!·5Éè?kòÿ(æ?9W«!ÿ¿ë?qúa¡&gt;Êë?U\_x0007_#w_x0006_ì?QL_x000D_³Ê®ã?Ï¨g{åËä?ðîQ%r,ä?_x0003_mêê4¢è?L¥ªõvlé?_x0010_õßòU2å?d=Àà½tç?i.§í&lt;æ?§B;ÂBBé?Y_x0014_w%èþå?_x0001_$_x001C_wé?eÉT_x0010_6¢é?±9_x000B_]|ã?_x000D_´_x001A_QgLé?ß_x0008_ìt»é?WÑìQNÛà?)îY3_x000F_ã?_x0001__x0002_óóÐ,Ö8ä?Qé"4-üâ?^_x0013_*iø_x0013_ç?Y\_x0001_pæ?EXú®5å?Y!_x001F_õÅã?_x0003_ÏÎ_x001F_o¢â?ç_x000C_U©èæ?E,_x0007_:4æ? _x0008_§_x001E_?äã?Èµé§æ?á`!_x001C_ê?ÑÎnÈÑì?6÷s+ÏZå?Öª#_x0016_E­ä?´#¹³ é? Ãø§ç_x0002_ç?üB4M|æ?33"ò_x0001_å?Ùxd^_ä?C"Ñýìüã?ðÆÈ _x0017_á?d_x0006_ÔãÕ3è?,æ_x0001_ùJé?iAëbÝé?éja JÆç?L×Âx_x0016__x0003_è?MÜ?TËí?=)G_x001D_øå?¾þZÇM_x0019_í?]x¶Ò`&amp;ê?÷?i£_x0004__x0005_RAà?Cö ÚýLë?IöûÍÎâ?á=p&lt;ß_x0018_ã?@©cJççé?S¹Üñú_x001E_ä?_x0006_òáÉ[Þ?îc­ÇâÇë?ñ²f"ªøç?ª_x0003__x000B_Ñæ_x001A_Ù?û_x001D_FÚ_x0018_ê?ÎÃ&amp;ÎÖµã?°þÍr_x0001_Ùæ?iaºs®ä?*êiÍpbì?\_x0002_[%_x0003_ì?_x001C_¤Ïòà?_x001F_d¾Üé?÷P¿_x0014_ÃGé?MoqmÀã?_x001F_O(Ë/æ?I_x0006__x000F_då?ljÕ¡Âã?Ëu-÷±Öå?lõ°"8Næ?&lt;åQê?Æ{³æeê?ðv_x000C_î_x0005_ê?"¹§¨_x001D__x0014_å?3_x0018_YÀK_x0005_å?Â5ykå?±·_x001E_gÁç?_x0004__x0007_9õ&amp;ví?ÿa!'&lt;Þè?Ðz$´å?¡§_x000C_Eª_x0002_è?×²_x0010_G$ë?É_x001C__x0003_fæ?vv_x001D_7`_x001B_é?£r7§¼ê?IÅäVéê? ++æä?h²àwJ_x000E_ç?O_x0001__x000C_¬_x0016_ùç?p_x001F_ù©_x0013_üâ?ÄÕÝ÷pâ?Ú¨ìe\ä?QQ,#ç? Ö9ÎÛvà?¦	'©_ë?¯´_x0006_òè_x000C_à?Ýb@v+Øé?C:vë_ì?Çü±þ:Aë?Ý_x001B_I/À_x000B_ä?\ÀQ:ò½ä?_x000B_NË¡é?õ)êC9ç?&amp;n£_x000D_é?_x0007_ä_x000B__x0005_Ó7æ?tãF_x0019_#_x001D_ç?¼	ç6_x0008_¾è?Çµ_x0004_J;_x001F_ä?W{d_x0001__x0005_òÒã?_x000C_j#fï+ç?pÒ_x000D_eDê?ä£®¼0é?_x0007_½Q$Êç?¸5U_x0012_®Íì?_x0011_8¬½_x0013_Íé?0;Så?_x0010_ùõáá?_x0014_Å×¢­ä?xI_x0003_»î(ã?_x0014__x0006_jÃ~Ãå?ø_x0018_a_x0002_áæ?SÎÙãD?à?Ã_x0010_k8ù	ã?Deã?ñ&amp;M×Ïyâ?_x0004_ÀKªô_x001D_ê?Ôl±¶4ëä?Å*¢á6â?V fÛ¯ç?_x0007_oÇæ?¯1_x0018__x0006_ã?Q_x0014_è­h;ã?!¤_x001C_Æç?­ìæT7ë?_x001D_(Ñ5wä?Cí=k_x000D_é?_x0016_]²§Ç;å?î_x001A_Hæ?ãí¶ÓHè?mòÇæ,¾ë?_x0001__x0003__x001F_Go_x000B_xúç?r!_x001C_b$é?IÙ«ÿ}à?]!x ¦è?xm}Wqíë?Y$Å{Fºæ?H_x0007_s_x0013_«=ä?ïíÈ	r ä?ÖN[_x000C_jµä?£¢Þßñ¿ç?!_x0003_v$á?|¥_x001D_ùDÇæ?=çZÑÅç?Ö_x0012_ÝÅê?ñ=_x001D_ñå?Æy4À"Äæ?=_x0010_òÄëæ?J_x0013_íñ/é?¾ö¯_x0019_Æã?ö=_x0011_À3µæ?¶ÐsP.Aæ?""èôÇîä? _x000B_¿1å?Rl_x0018_Xè?×_x0019_Îâ_x0017_áá?°¤Õ)R=æ?ì_x0002_XÇ°_x000C_Ü?"_x000C_&amp;_x000C_Æ_æ?LR&lt;_x001F_þ	ë?V^=dè?Þ8Å´yùì?7##J_x0001__x0006_æà?Ë¼q_x001D_I;æ?)þ×á?_x0017_ãù_x000D_ê?Q¼»uä?_x0004_ VizÙå?_x000E_ò¯c_x0013_éã?ø_x001A_»£#å?_x000E_k"!Vóã?[4¦§¼µç?_x0004__x0019_Årz_x0013_ã?&gt;¶ä_x0019_qÚá?é¢ý¡÷sè?_x001E__x0005_ã4_x0002_ä?E_x0013_«èû°ç?v-½v×úè?6¸:}_x001B_`ä?G^üÌzî?©ãuÏSé?_x001F_%~ëo_x001B_è?]Î?©öá?Í_x0008__x0018_¶fê?	k_x0019_ÏÙç?vú_x0004__x0003_ë?7±_x0003_=_x0008_Fè?Û¸Á°¿µã?ó¿+w_x0002_Ãä?-U&lt;_x0013_¨Ðí?Õ}Âºçá?#Ø¹.tæ?½øë»_x001E_é?=³=á[æ?_x0002__x0005__x001D_.sNÐ_x000F_ë?ì_x000E_¢Êã?_x0002__x001F_Ë9Üè?Èé;ô_x0016_×å?_x000C_#_x000B_"hëæ?åC]¿(ì?ÛzKþ,¬è?_x001C_À_x0012_VØæ?ÅÇÖöä?u(Ã(ê?ý¬&amp;ñ_x000B_ç?_x0006_Ã=!§ä?ÿ_x0011_aJl_x0004_å?X@H?çâç?bT~_x001A_mvä?Æz S_x000F_xî?¨p²_x0015_,å?{_x001D_*%_x000D_æ?Ô;_x0001__x0015_Ké?þÝQé?_jWåvÒå?.ÆT,¹å?y±ßFªâ?Â¤IfÆ@å?¼Ïâv}ìå?³^Á\ã?Ï½oÉæ?Î_x000C_Ø·ç?t×¢x3 ã?&gt;©9ÊHrî?Ç_x0003_wì4wá?P_x0014_F_x0003__x0004_fEé?üÂ¡ä [ä?\ß[Î½ç?.ÔqÅ¼Íë?ÿá(SÝÈì?0Dfy	kç?²yãwê?e_x001B_I©ç?µDPè¡¢ä?¨ê_x0014_Kæã?iÕÐÈUzé?ª&amp;&gt;¶)öæ?]ÎAµµ_x0001_è?_x001B_x_x0011_&lt;mâ?I_x001B_ð«_6ç?ìeEæüå?I_x001C_¼pjç?ÊWØ»,Lé?È=é_x000E_â?ÒÌÎ¤æ?@_x0002_$_x001C_`Næ?_x0012_w½_x0013_üã?ã_x0011_¡_x001F_£ç?ü8KµeÛ?®³_x000F_ÜÙöè?°ßjú]Zæ?_x001B_ì|fuè?3_x0018_G!òÜ?ò_x0017_µQ4ã?þaKÊ_x000E_ñÞ?_x0015_WÆ´_x0015__x0008_å?XÍ_x0002_Óóè?_x0001__x0004_ò;W_x000D_ë?vÝÆ¬_x0001_&gt;ê?©ÔB@»_x0008_å?ÕHÊÛLè?z_x001D__x0001__x0001_ýMê?+ç)túì?_x0011_ñâÕ$ä?Î_x0014__x0015_o«Ýá?¹³ÜHÂë?y}q¨ ê?óâh¨ÙÛã?©Sú0!_x0002_Þ?iº[_x000E_D^ë?åÃ·±|_x0006_ê?ñ_x0018_p_x0015_è?D`º¿å?_x0010_Bò²Ïâ?%s^õéoç?¢=¥_x0005_Nå?ù_x0018_ßu_å?þ+U_x0003_rå?7_x0012_B@_x0007_+ê?	»S¹_x001D_/è?_vÚîgæ?H¨,Nì?£U *¤å?^þIì_x0013_è?ÕG)`1Âç?_x0007_Cé?=$ ð»è?7_x000B_øÞÆqé?{XÃ_x0001__x0003_aê?Ø_x001C_5yì??®.ÿ{)é?;_x0016_ÿ~½ç?_l_x0005_LÕòê?LEO5_x0010_°ì?m_x000D_Wu_x0008_å?êæ_x0010_Eä?_x0012_ù[&gt;ÀÍâ?Òö¤)_x000F_è?CÓ§­¿ä?Ê¡xá~ì?¬4´[!kã?&gt;È¾Ñã?´g¢ ¦ç?ñ"ñ¾_x000E_ä?{Â'XÂç?S£\J_x0018_ã?»0©øöã?ÐKÓÆÖá?¾_x0001_¼ü^ì?[[÷õ2ã?è´Ë8å?Ó1_x0002_®_x001E_Tè?ê²:_x000D_æ?°®_x000D_&lt;2_x0004_á?NàzªQá?V_x0015_Ñ!ÀLå?D@_x0014_Wòñá?|âAppùç?_x0017_ödÄ!ã?êÎzQe_x000C_æ?_x0002__x0004_Ä½/liã?âQ½y;ðé?ùºã23¿â?)úe¯mæ?wKÀ\b_x0018_ê?_x001D__x0001_,woíà?I2PH{ïë?Yçíéç?q_x000E_¾©®´é?°èOý`éæ?g]~	_x0012_ê?N&amp;$Ìmæ?_x0006_íÍÍÿ_x0010_á?§GQ5ä?Üß_x0013_DÇæ?,0r_x000F_úså?_x0001_U6ñlÙä?_x000D_Ç_x0006_~Ïë?¾ê}tá¨ê?Ñ·#ú#rë?_x000B_SÑ_x001C_í?ÿ»_x001E_å~Øç?ä_x0005_ÐJM_x0014_ä?Y¯2lÍùå?ë_x0010_ü°lbç?+SÁ îsä?_x0011_®Í°®ë?çGò(è?\åç"ìÇæ?Õ!_x0001_1_x0019__è?ÿ_x0003_s_x000F_Øbã?ç_x001E_6_x0001__x0003_Áé?=ü_x0011_Ðþ_x0010_ç?_x0018_±Ú1B±ç?LxúÎjå?_x0008_N'rÄí?L&amp;:»ëEè?_Ç?A&amp;ä?z_~ý}Êå?©ÿ_x0004_¬é?¨tMóLÎé?x#_x0012_I[ë?+û}_x001C_òï?_x0014_&lt;my_x0001_	ë?Ô¥µªËxê?bGÞ ¯å?F@2[_x000D_ç?ÖLô±Qeå?Ý_x000C_ÁbÛç?I9&gt;ðä?^«_x0001_À¤Yå?¡DTÁ_x0017_á?Dä_x0011_­#ä?æ°Î/.'é?[wô_x0006_é?+_x0001_Fhæ?Ù_x0002_íJaSâ?¡cÝ!.oê? Q¨¯`ç?%ö´Ï_x0017_:ç?È_x000F_¼_x0007_rå?V©$Y_x001A_+å?¤¿J_x0019_×Yê?_x0001__x0004_®_x0015_*Î4_x0003_ç?Â	Mþt_x001B_ë?_x0003__x0018_l{Rç?_x000C_Áv_x000B_æ?Æ¡XM{Vè?Ëä|©«â?Ñ__x0016_x¯ê?ÆÙßÙêæ?_x001F_Ã_x001C_í÷1ç?zED7t¢ê?_x000C_¬tÙrê?éPÖ_x000E_²à?Wû°3ë?~â'àÌºá?H_x0002_·3TÛæ?Wp1RIaê?b&lt;f_x0018_äç?®cå_x000D_ä?I¦5jncé?_x001B_¨_x0018__x0010__x0018_êä?V|+_x001B_Òâ?ÓßK+%æ?_x000E__x0014_ÁË_x0014_Oä?9$Ã_x001E_Æç?»!(TØã?öÿý_x0019_-rè?¸D	C_x0003_è?_x000C_HÍ°V÷è?¯Ù}·Ûç?&gt;]z."è?¦Âpnå?êØÛ_x0001__x0003_þë?õ½3nyé?_x001A_Âÿ÷üç?Ä),J_x0002_Åã?ôc_x0014_`}ì?_x0019_(íOwâæ?²:Wçª¹ê?L|§õ÷çä?Î²üå?VJ_x0007_TÔæ?ëÑÆ¥\ûå?ê³²k#¨á?§_x001C_W;Åà?CìÁ«¢é?Ã±ô¾1^ë?ô§[]50ã?ìTnò]ê?Xµ±¢_x0019_Cå?lÕ¦à?H®Zíêì?Uc&lt;{Äã?æ_x000F_ï_x0015__x000B_¢è?íjÃâqä?¡;J*lê?WmæõHéÞ?.&gt;¡þÐlë?Y_x0018_~n¡ç?±È3ùÇê?Ç_x001C_®¢Èç?}n²+Øã?ð{ó·ÍÌç?õôHÜ3.ç?_x0001__x0003__x0015_fs_x000C_é?v·&amp;~d¯ì?_x0001_&lt;_x001B_%_x0001_æ?½ã_x0002_4zç?¸_x0001_K_x001D_Qéà?_x000C_.I8¼æ?	_x0012_a)ì?VÿDTé?_x0004__x000D_s_x001A_Lë?i_x000C_ïöN_x0004_è?_x000E_8&lt;v_x001B_ä?á³¬g÷ç?&lt;õT_x001D_ÛÞí?_x0007__x001D_Û'¯iî?ð_x0008_¡Bù¹è?¬a1»]_x001C_ä?_x000E_Æ;~_x000B_Áä?_x000E_ò(Iáöâ?UÒï'²åå?ç¾é¹_x0012_ïë?^}¿·5Qä?½@?_x0010_b'ã?§^_x000C__x001E_89ê?ímGã½è?`y_x0010_Aã,å?_x0003_³_x0017_Ö^_x0001_è?Üë_x0018_ÕAå?æ­º·è?v93¢zóå?ÚýOÒfå?½W_x001A_q_x001B__x0011_á?#)o_x0003__x0006_[7ã?Rì#Å²â?p@4Ê¶ä?¹_x0002_Åã ç?Ú¨åè?NL_x0011_;¾_x001E_ä?"×_x0010_Ôauç?Ò÷÷ù1_x0017_é?|6íÅ4_x0016_ê?_x0007_ÈÆ_x001D_/tà?ÄÄ-ÿý]ã?,£Øåæ? ¹6_x0016_ê?¦iÂîbYâ?¢WÐ_x0010_Uõç?X·|Âï_x0016_è?ZLw_x0004_+sè?Û_x000C__x001D__x0003_I:ê?¡/°~Ö_x0010_é?1~e_x000E_/Ôç?B_x0005__x0001__x0010_YDé?Oü±_x0007_Ýé?9è_x000F_&gt;_x001E_¬ë?pV=Áú©å?þR_x001F_ìòá?ÜÓ{'Ëç?DíÇUH°ã?$ë[Ùaê?IÛ£îÚ´æ?~ûx¥Èé?6Ó~¡å?_x001A_Pi®äWæ?_x0003__x0004_òDÈ¬ç?«_x000D_Ýßè?íÊ+iî?gu_x001C_®_x001A_nè?&gt;¸è´_\è?_x001A__x000C_Ðpé?Ýl/)Ètç?eXÀã?KCí7_x001B_Kè??	¶_x0013_2ä?_x000C_ÀÌb¬-ë?)$_x0002__x0012_ì`ç?nÃö_x0001_xæ?ÿÆwqóMê?pAÄ¹Ë¾ä?¯G°V_x0003_â?ÓÕw²Ñè?Ï Mó"ä?#À_x0016_'À_x0003_î?á_x0017_x^ÈTè?qj_x0019_ +7æ?F&lt;z{¤ä?&amp;À÷¸Ýjæ?X_x000E_ÜCÚé?°3_x0017_O¥zì?¤y°]é?ëÅ&gt;_x0019_ãÂæ?$­§åOÒë?ÉX&gt;Q;é?@Gð9¿Úç?§_x000F_Â#Ü_x0014_ã?Æ·_x000E_¤_x0001__x0003_à¯ä?N4QÖå?Ë©_x001D_­_x0016_lÞ?Ó Ü_x001D_8æ?ä¿_x001B_ìÄ¦è?ÃìB¥å~ã?39_x001C_9pjè?_x0001_R_x0013_7økè?ý&lt;_x000C_¿ä?}_x0012_#_x001C_7ã?á_x0017_9ø/çé?)imÚ£]ê?¦ÎÚú_x001A_é?H_x0010_ñÖ?ß?_x0015_~Nf$;ä?Ü_x001C__x001B_ÍgDå?Î_x0006_øÇ$`æ?¢k¾fý_x000F_ì?ÝõfÀ¥[é?8E°êâê?2¥õ.Øgî?_x000C_Å¬0ä?ëj_x0008_	+_x0003_ç?ÈÐ	å?_x0002_|Ö¤85æ?¶VÝ/÷ã?¿EéSDí?°d_x001C_êè?qFØGå?uq{ý)µê?§u3£!ä?úq/¦Íå?_x0003__x0004_S_x000C_ó°æ?^N´/Öxå?'P&lt;_x000E__x001E_ê?n_x0007_ù¤ê?ãuzáPé?_x0004_ß7_x0015_ã?ýþ:·_x0011_±ê?·r¾¤Oå?l_x0002_ü_x001F_5ñä?Ï¨_x0006_wÁSç?©Ð_x0006_Ä?Èç?ñ_x0008_`®æNã?M@_x0005_]°_x0008_ã?&lt;¡¤à?Æ_x0001__x0001__x0008_spá?utÿÏä?ñ*s¿\üå?Ôf%5Âä?ÜüfgÍ:å?þwS¡;ê?Ã#ºªæ?þÓ_x001B_Ô?_x0015_è?)yô½_x0011_å?9Q,!Çé?Û÷Mþè?ñt_x0012_æ?_jçí~_x000C_è?Â=Í_x0006_ùæ?Ñ¦_x0005_ì?x`Bc_x0007_·á?_x000D_à³1}vè?_x0011_¿a_x0002__x0003_M_x0013_ä?1o½á?é¯ÑYrë?K¦_x001D_Ù ­à?y=úÔË[å?ç50*KÑå?ºcÚóÃ*ê?âÏoÿ­	í?rÂ&gt;~x_x0005_ç?¦ñÔ"_x0003_.î?_x001D_ÿêÑå?°Å=·é?¦	_´âá?_x0019_u_x001A_õåñç?¦_x001A__x0011_|_x0008_Cæ?_x001E_tçÆÈé?ÑbÖÖï_x0017_ç?mâÔÿ5Õà?\_x000E__x0018_ºtë?zÖÊvª_x0005_ì?_x000C_Îi¡uê?V_x0010_ªâ?üX¼¯G_x0008_è?×÷p¦_x0018_å?ÀL-¸¼Ãê?YåqíæÃè??_x000C_ÓÃÛûã?fh_x001D_¤dã?ÜÕGx8Må?:_x0003_V=_x0001_ê?ÔÛRÑPå?iÇ»î ¶ä?_x0001__x0002_	`_x0012_Ê_x0005_ê?Hà¶xê?0_x0005_ïü´æ?M¦5ö²æ?HÎ3Ê»¥è?ðõ»#_x0001_ã?]xuå?dHcüÏâ?_x0001__x0002_Ìk¼.â?ÂòÿÔf£æ?çó.qAæ?Ä_x0004_d_x001D_·å?_x000E_ÿ¥å?k:=Ôö_x001A_å?nZ0ÚùÍã?DG÷"òå?JH°_x001C_Gè?_x0014_4'_x0008_wæ?V(óqTè?¼FÜÄ³â?Aµ8{8ê?f$¢ÿ1oä?f:ÒgMÀä?_x000D_¨*G²­å?_x0012_åzÂEâ?_x0014_{ÎyZå?Î¬Ù§²é?¨QÈ}à?ö¦Ï_x0008_À_x0019_ì?JÆ0_x001D_ÈÅä?ÊùÉ¦Eæ?u½!§_x0001__x0002_ùæ?õ_x0016_`·'ªä?*"ëå?ìµà_x000C_¦_x001A_é?¢¥ú¿³ê?¹W_x0018_iÉá?Jí¼yÎè?&amp;¹_x000C_¯Óâ?ËPðÌá8é?_x001F_¥Rþ¾â?_x001F_dÌd¿ç?Ê5ï#IQç?QÎfÌFæ?_x000F_¯º¸»:è?¼Zî_x0018_íë?_x0006_}GçÅnæ?ªasèëSä?_x0014__x0014_"àúä?3Ëì}¶Öã?&amp;J5¤_x0002__x0008_æ?:_x000D_o:¸fè?&amp;ª:|_x0014_ç?Ç6@ÈÅÐæ?o4_x0017_öÀåå?óxÓÍ,µã?viOÎ[ä?_x001D__x0007__x001F_fWä?ÕõË_x0016_hÛæ?D_x0011_ÈF°ä?_x0012_E¶*}Èä?-êYg2_x0015_æ?ô=Z_x000C_Îé?_x0004__x0005__x0012_ñxá_x0017_ç?á_x0006__x0005__x0012_o_x0016_ï?_x0002_×ôBkç?_x0018_s6§rã?]_x0015_üz_x000D_-è?ÓzuB®_x001C_ë?( yþLzæ?í_x0010_Êª_x0012_ã?EO_x0016_#7á?zÂ+¡}&amp;æ?ïn_x001A_Wkå?Ñ_x0006__x0016_ë´ÿé?1I_x0016_5\ëå?õ1ô_x0016_ö´æ?®·__x000E_æ?Ñ8_x0012_ÂÈë?1_x0007_=OÕì?_x0001_^9÷¥hå?q\ë&lt;zmè?_x0011_5çØ_x0004_ä?÷_x0001_Ýäá?_x0010_©_x000B_©Ää?ý_x0008__x0003_ÿÞæ?t|)Âµóç?Ëÿ+_x0008_øå?ùS}q´¢ç?;_x001D_`Ùqè?£3Ôjjê?âV+§Åè?¸Cg5ØMï?_x0002_õÛo	ïæ?jóûý_x0001__x0002_Íñé?Ë_x0002__¹4_x0018_æ?g,ûLs	ê?à_x0008_5;æ_x0011_æ?äÓ}_x0018_\àì?S#ÿg"ëá?ß/_x0001_ÿâ?0«%&lt;ë?Û_x001E_&lt;©¾ä?4çMñ'æ?%&amp;¿*ä?úQ-/Ï°ã?_x0007_Þ½=ëæ?^&gt;&lt;ð¡â?%Ë$_x0006_1â?fÍnü3è?/_x000C_@é?ã_x000C_¬ë??Ê=Ò_x0007_ä?¸Ès£ì?S[á/æ?_x0001__x0001__x0001__x0001__x0001__x0001_Ð?b'vb'vÒ?vb'vb'Ö?ÙØÈ?ØØÍ?ØØÍ?vb'vb'Æ?ØØÍ?'vb'vb×?_x0014_;±_x0013_;±Ã?;±_x0013_;±_x0013_Û?_x0001__x0002_b'vb'vÒ?;±_x0013_;±_x0013_Ë?ÙØØ?b'vb'vÒ?ÅNìÄNìÔ?ØØÍ?vb'vb'Æ?_x0001__x0001__x0001__x0001__x0001__x0001_Ð?vb'vb'Ö?b'vb'vÒ?ÙØØ?vb'vb'Ö?±_x0013_;±_x0013_;Ñ?'vb'vb×?vb'vb'Ö?ÅNìÄNìÔ?±_x0013_;±_x0013_;Ñ?ÙØÈ?ìÄNìÄNÜ?_x0014_;±_x0013_;±Ó?;±_x0013_;±_x0013_Ë?vb'vb'Ö?ÙØÈ?ÅNìÄNìÔ?b'vb'vÒ?ØØÍ?;±_x0013_;±_x0013_Û?vb'vb'Æ?ÅNìÄNìÔ?ÙØØ?ÙØØ?Ø_x0001__x0002_ØÍ?vb'vb'Æ?_x0014_;±_x0013_;±Ó?ÙØØ?ØØÍ?'vb'vb×?;±_x0013_;±_x0013_Ë?ØØ½?ØØÙ?;±_x0013_;±_x0013_Û?_x0014_;±_x0013_;±Ó?ÅNìÄNìÔ?ØØÙ?ÅNìÄNìÔ?ÙØØ?_x0014_;±_x0013_;±Ó?_x0001__x0001__x0001__x0001__x0001__x0001_Ð?±_x0013_;±_x0013_;Ñ?ÅNìÄNìÔ?OìÄNìÄÞ?;±_x0013_;±_x0013_Û?_x0014_;±_x0013_;±Ã?ÙØØ?ØØ­?_x0001__x0001__x0001__x0001__x0001__x0001_Ð?_x0014_;±_x0013_;±Ã?;±_x0013_;±_x0013_Ë?ØØÍ?±_x0013_;±_x0013_;Ñ?_x0014_;±_x0013_;±Ó?ìÄNìÄNÜ?ÅNìÄNìÔ?_x0001__x0002_ÙØØ?;±_x0013_;±_x0013_Û?ØØÙ?_x0014_;±_x0013_;±Ó?±_x0013_;±_x0013_;Á?'vb'vb×?ìÄNìÄNÜ?ØØÙ?±_x0013_;±_x0013_;Á?vb'vb'Æ?ØØÙ?ìÄNìÄNÜ?'vb'vb×?_x0014_;±_x0013_;±£?±_x0013_;±_x0013_;Ñ?vb'vb'Ö?±_x0013_;±_x0013_;Ñ?b'vb'vÒ?_x0001__x0001__x0001__x0001__x0001__x0001_Ð?b'vb'vÒ?OìÄNìÄÞ?ÅNìÄNìÔ?_x0001__x0001__x0001__x0001__x0001__x0001_Ð?_x0014_;±_x0013_;±³?vb'vb'Æ?ÙØÈ?ØØÝ?ÅNìÄNìÔ?ØØÍ?_x0014_;±_x0013_;±Ó?_x0014_;±_x0013_;±Ó?Ø_x0001__x0002_ØÝ?±_x0013_;±_x0013_;Ñ?vb'vb'Ö?b'vb'vÒ?_x0014_;±_x0013_;±Ó?;±_x0013_;±_x0013_Ë?ÅNìÄNìÔ?'vb'vb×?ÙØØ?ÙØØ?ÙØØ?ÙØØ?±_x0013_;±_x0013_;Á?_x0001__x0001__x0001__x0001__x0001__x0001_Ð?b'vb'vÒ?vb'vb'Æ?±_x0013_;±_x0013_;Ñ?ÅNìÄNìÔ?ØØÙ?ÙØ¸?ØØÍ?±_x0013_;±_x0013_;Ñ?ØØÍ?ìÄNìÄNÜ?_x0014_;±_x0013_;±Ó?ÅNìÄNìÔ?b'vb'vÒ?±_x0013_;±_x0013_;Ñ?±_x0013_;±_x0013_;Ñ?ØØÙ?±_x0013_;±_x0013_;Ñ?_x0001__x0001__x0001__x0001__x0001__x0001_Ð?_x0001__x0002_ÙØØ?ÙØØ?'vb'vb×?'vb'vb×?'vb'vb×?ØØÍ?ìÄNìÄNÜ?ÙØØ?ÅNìÄNìÔ?ØØÙ?vb'vb'Ö?ÙØØ?vb'vb'Ö?ÅNìÄNìÔ?;±_x0013_;±_x0013_Ë?±_x0013_;±_x0013_;Ñ?vb'vb'Æ?_x0014_;±_x0013_;±Ó?ÙØØ?vb'vb'Æ?±_x0013_;±_x0013_;Ñ?_x0001__x0001__x0001__x0001__x0001__x0001_Ð?'vb'vb×?ÙØÈ?_x0001__x0001__x0001__x0001__x0001__x0001_Ð?ØØÍ?ØØÙ?ÙØØ?b'vb'vÒ?ØØÍ?ØØÝ?ÅNìÄ_x0001__x0002_NìÔ?±_x0013_;±_x0013_;Ñ?vb'vb'Ö?vb'vb'Ö?ØØÍ?±_x0013_;±_x0013_;Ñ?vb'vb'Ö?'vb'vb×?vb'vb'Ö?'vb'vb×?ØØÝ?ØØÙ?;±_x0013_;±_x0013_Û?_x0014_;±_x0013_;±Ó?;±_x0013_;±_x0013_Ë?'vb'vb×?_x0014_;±_x0013_;±Ó?ÅNìÄNìÔ?ÅNìÄNìÔ?ØØÝ?±_x0013_;±_x0013_;Ñ?ÅNìÄNìÔ?ØØÙ?_x0001__x0001__x0001__x0001__x0001__x0001_Ð?ÅNìÄNìÔ?b'vb'vÒ?ìÄNìÄNÜ?ØØÙ?;±_x0013_;±_x0013_Ë?±_x0013_;±_x0013_;Ñ?ØØÍ?±_x0013_;±_x0013_;Ñ?_x0001__x0002__x0014_;±_x0013_;±Ó?ØØÍ?ÅNìÄNìÔ?'vb'vb×?vb'vb'Ö?ØØÍ?_x0001__x0001__x0001__x0001__x0001__x0001_Ð?ØØÙ?vb'vb'Æ?_x0001__x0001__x0001__x0001__x0001__x0001_Ð?ØØÙ?'vb'vb×?ÙØØ?±_x0013_;±_x0013_;Ñ?_x0014_;±_x0013_;±Ã?vb'vb'Ö?±_x0013_;±_x0013_;Ñ?_x0014_;±_x0013_;±Ó?ÙØØ?b'vb'vÒ?ØØÍ?ÅNìÄNìÔ?_x0001__x0001__x0001__x0001__x0001__x0001_Ð?_x0001__x0001__x0001__x0001__x0001__x0001_Ð?vb'vb'Ö?ÙØÈ?_x0014_;±_x0013_;±Ó?;±_x0013_;±_x0013_Û?;±_x0013_;±_x0013_Û?ÅNìÄNìÔ?;±_x0013_;±_x0013_Ë?b'vb_x0001__x0002_'vÒ?;±_x0013_;±_x0013_Ë?ØØÍ?'vb'vb×?_x0014_;±_x0013_;±Ã?;±_x0013_;±_x0013_Ë?_x0001__x0001__x0001__x0001__x0001__x0001_Ð?OìÄNìÄÞ?;±_x0013_;±_x0013_Û?ØØÙ?ÙØÈ?b'vb'vÒ?_x0014_;±_x0013_;±Ó?ÅNìÄNìÔ?b'vb'vÒ?vb'vb'Æ?ÙØØ?;±_x0013_;±_x0013_Ë?_x0001__x0001__x0001__x0001__x0001__x0001_Ð?ÅNìÄNìÔ?ØØÍ?ÙØÈ?ØØÝ?'vb'vb×?ÙØØ?;±_x0013_;±_x0013_Û?_x0001__x0001__x0001__x0001__x0001__x0001_Ð?'vb'vb×?±_x0013_;±_x0013_;Ñ?ìÄNìÄNÜ?ØØÝ?_x0014_;±_x0013_;±Ó?_x0001__x0002_'vb'vb×?vb'vb'Ö?_x0014_;±_x0013_;±Ó?ØØÍ?vb'vb'Æ?ÙØØ?'vb'vb×?b'vb'vÒ?ØØÍ?vb'vb'Ö?ÙØØ?;±_x0013_;±_x0013_Û?ØØÙ?OìÄNìÄÞ?vb'vb'Ö?b'vb'vÒ?b'vb'vÒ?_x0014_;±_x0013_;±Ó?ØØÙ?_x0014_;±_x0013_;±³?b'vb'vÒ?ØØ½?_x0001__x0001__x0001__x0001__x0001__x0001_Ð?;±_x0013_;±_x0013_Û?_x0014_;±_x0013_;±Ã?;±_x0013_;±_x0013_Û?ÙØØ?ÙØÈ?vb'vb'Ö?OìÄNìÄÞ?ÙØÈ?_x0001__x0001__x0001__x0001__x0001__x0002__x0001__x0001_Ð?_x0001__x0001__x0001__x0001__x0001__x0001_à?ØØÍ?'vb'vb×?ØØÙ?'vb'vb×?_x0014_;±_x0013_;±Ã?_x0014_;±_x0013_;±Ã?ìÄNìÄNÜ?ØØÍ?ÙØØ?ØØÙ?vb'vb'Ö?b'vb'vÒ?ØØÙ?_x0014_;±_x0013_;±Ó?ÅNìÄNìÔ?ØØÍ?vb'vb'Æ?;±_x0013_;±_x0013_Ë?ÙØØ?vb'vb'Ö?_x0014_;±_x0013_;±Ó?±_x0013_;±_x0013_;Ñ?_x0014_;±_x0013_;±Ã?±_x0013_;±_x0013_;Ñ?_x0014_;±_x0013_;±Ó?'vb'vb×?ØØÍ?±_x0013_;±_x0013_;Ñ?±_x0013_;±_x0013_;Ñ?_x0001__x0001__x0001__x0001__x0001__x0001_Ð?_x0001__x0002_vb'vb'Æ?±_x0013_;±_x0013_;Ñ?±_x0013_;±_x0013_;Ñ?b'vb'vÒ?ìÄNìÄNÜ?;±_x0013_;±_x0013_Û?_x0014_;±_x0013_;±Ó?_x0014_;±_x0013_;±Ó?;±_x0013_;±_x0013_Û?±_x0013_;±_x0013_;Á?ØØÙ?ØØÍ?ÙØÈ?ÙØÈ?vb'vb'Ö?;±_x0013_;±_x0013_Û?±_x0013_;±_x0013_;Ñ?b'vb'vÒ?b'vb'vÒ?_x0001__x0001__x0001__x0001__x0001__x0001_Ð?_x0014_;±_x0013_;±Ó?_x0001__x0001__x0001__x0001__x0001__x0001_Ð?vb'vb'Ö?'vb'vb×?vb'vb'Ö?ÙØÈ?±_x0013_;±_x0013_;Ñ?ÙØÈ?ØØ½?ØØÍ?'vb'vb×?Ø_x0001__x0002_ØÙ?_x0014_;±_x0013_;±Ó?'vb'vb×?'vb'vb×?'vb'vb×?ØØÙ?;±_x0013_;±_x0013_Û?;±_x0013_;±_x0013_Û?'vb'vb×?±_x0013_;±_x0013_;Ñ?;±_x0013_;±_x0013_Û?ìÄNìÄNÜ?ÅNìÄNìÔ?±_x0013_;±_x0013_;Ñ?'vb'vb×?ØØÙ?b'vb'vÒ?vb'vb'Æ?'vb'vb×?_x0001__x0001__x0001__x0001__x0001__x0001_Ð?'vb'vb×?b'vb'vÒ?_x0014_;±_x0013_;±Ó?;±_x0013_;±_x0013_Ë?ÅNìÄNìÔ?ØØÍ?;±_x0013_;±_x0013_Û?_x0014_;±_x0013_;±Ó?ØØÍ?b'vb'vÒ?ÅNìÄNìÔ?'vb'vb×?_x0001__x0002_vb'vb'Ö?ÅNìÄNìÔ?ÙØØ?_x0001__x0001__x0001__x0001__x0001__x0001_Ð?vb'vb'Ö?±_x0013_;±_x0013_;Ñ?ÅNìÄNìÔ?±_x0013_;±_x0013_;Ñ?vb'vb'Ö?±_x0013_;±_x0013_;Ñ?vb'vb'Ö?_x0001__x0001__x0001__x0001__x0001__x0001_Ð?ÙØØ?±_x0013_;±_x0013_;Ñ?vb'vb'Ö?_x0014_;±_x0013_;±Ó?ØØÝ?ØØÙ?ØØá?ÅNìÄNìÔ?;±_x0013_;±_x0013_Ë?b'vb'vÒ?vb'vb'Æ?ìÄNìÄNÜ?ÅNìÄNìÔ?ØØÙ?ØØÍ?±_x0013_;±_x0013_;Ñ?ÙØØ?ÙØØ?ÙØØ?vb'v_x0001__x0002_b'Ö?_x0014_;±_x0013_;±Ó?ØØÙ?ØØÙ?vb'vb'Ö?ÙØØ?ØØÙ?±_x0013_;±_x0013_;Ñ?ÙØØ?_x0014_;±_x0013_;±³?ÅNìÄNìÔ?_x0001__x0001__x0001__x0001__x0001__x0001_Ð?ØØÙ?ØØÍ?ÅNìÄNìÔ?vb'vb'Æ?;±_x0013_;±_x0013_Ë?ÅNìÄNìÔ?ÙØØ?±_x0013_;±_x0013_;Á?ìÄNìÄNÜ?_x0014_;±_x0013_;±Ó?ÅNìÄNìÔ?vb'vb'Ö?ØØÍ?'vb'vb×?;±_x0013_;±_x0013_Ë?ÅNìÄNìÔ?ÅNìÄNìÔ?ØØÍ?_x0001__x0001__x0001__x0001__x0001__x0001_Ð?_x0014_;±_x0013_;±Ó?_x0001__x0002_b'vb'vÒ?ØØÍ?ÅNìÄNìÔ?_x0001__x0001__x0001__x0001__x0001__x0001_à?b'vb'vÒ?b'vb'vÒ?ØØÙ?ØØ½?ØØÍ?_x0014_;±_x0013_;±Ó?ÅNìÄNìÔ?ØØÍ?ÅNìÄNìÔ?ÅNìÄNìÔ?'vb'vb×?ÅNìÄNìÔ?_x0014_;±_x0013_;±Ó?ØØÙ?;±_x0013_;±_x0013_Û?±_x0013_;±_x0013_;Ñ?ØØÙ?_x0014_;±_x0013_;±³?'vb'vb×?b'vb'vÒ?ØØÙ?b'vb'vÒ?ØØ½?ÙØÈ?ÅNìÄNìÔ?vb'vb'Æ?b'vb'vÒ?vb'v_x0001__x0002_b'Ö?ØØÙ?_x0001__x0001__x0001__x0001__x0001__x0001_Ð?b'vb'vÒ?_x0014_;±_x0013_;±Ó?ìÄNìÄNÜ?ØØÙ?'vb'vb×?ÅNìÄNìÔ?_x0001__x0001__x0001__x0001__x0001__x0001_Ð?ìÄNìÄNÜ?b'vb'vÒ?ÅNìÄNìÔ?ÅNìÄNìÔ?b'vb'vÒ?ÅNìÄNìä?±_x0013_;±_x0013_;Ñ?'vb'vb×?_x0014_;±_x0013_;±Ó?;±_x0013_;±_x0013_ã?ØØÙ?OìÄNìÄÞ?ÅNìÄNìÔ?±_x0013_;±_x0013_;Ñ?ØØÍ?±_x0013_;±_x0013_;Ñ?ÅNìÄNìÔ?_x0014_;±_x0013_;±Ó?;±_x0013_;±_x0013_Ë?vb'vb'Æ?'vb'vb×?ØØÝ?_x0001__x0002_ÙØÈ?ØØÍ?_x0001__x0001__x0001__x0001__x0001__x0001_à?OìÄNìÄÞ?ÙØÈ?;±_x0013_;±_x0013_Ë?_x0001__x0001__x0001__x0001__x0001__x0001_Ð?vb'vb'Ö?;±_x0013_;±_x0013_Û?ÅNìÄNìÔ?;±_x0013_;±_x0013_Û?vb'vb'Ö?;±_x0013_;±_x0013_Ë?ØØÍ?b'vb'vÒ?ÙØØ?vb'vb'Æ?b'vb'vÒ?b'vb'vÒ?±_x0013_;±_x0013_;Ñ?ØØÍ?±_x0013_;±_x0013_;Ñ?_x0001__x0001__x0001__x0001__x0001__x0001_Ð?_x0014_;±_x0013_;±Ó?_x0014_;±_x0013_;±Ã?_x0001__x0001__x0001__x0001__x0001__x0001_Ð?±_x0013_;±_x0013_;Ñ?;±_x0013_;±_x0013_Ë?ÙØÈ?ØØÙ?ÙØØ?Ø_x0001__x0002_ØÙ?_x0001__x0001__x0001__x0001__x0001__x0001_Ð?ÙØØ?±_x0013_;±_x0013_;Á?ÙØØ?ìÄNìÄNÜ?ÅNìÄNìÔ?ÙØØ?_x0014_;±_x0013_;±Ó?ØØÙ?ìÄNìÄNÜ?ÅNìÄNìÔ?ØØÍ?ØØÙ?'vb'vb×?ÅNìÄNìÔ?±_x0013_;±_x0013_;Ñ?OìÄNìÄÞ?ØØÝ?'vb'vb×?ØØÝ?b'vb'vÒ?OìÄNìÄÞ?vb'vb'Ö?ÙØØ?b'vb'vÒ?ÅNìÄNìÔ?'vb'vb×?±_x0013_;±_x0013_;Ñ?OìÄNìÄÞ?vb'vb'Æ?ÅNìÄNìÔ?_x0001__x0002_b'vb'vÒ?_x0014_;±_x0013_;±Ó?vb'vb'Ö?±_x0013_;±_x0013_;Ñ?ìÄNìÄNÜ?ÅNìÄNìÔ?'vb'vb×?vb'vb'Ö?;±_x0013_;±_x0013_Û?ØØÍ?vb'vb'Æ?ÙØÈ?ÙØÈ?_x0014_;±_x0013_;±Ó?'vb'vb×?ìÄNìÄNÜ?vb'vb'Ö?ÙØØ?_x0001__x0001__x0001__x0001__x0001__x0001_Ð?ÅNìÄNìÔ?b'vb'vÒ?ÅNìÄNìÔ?;±_x0013_;±_x0013_Û?±_x0013_;±_x0013_;Ñ?ÅNìÄNìÔ?b'vb'vÒ?ÅNìÄNìÔ?ØØ½?±_x0013_;±_x0013_;Ñ?'vb'vb×?ÅNìÄNìÔ?_x0014_;±_x0013__x0001__x0002_;±Ó?'vb'vb×?;±_x0013_;±_x0013_Ë?_x0014_;±_x0013_;±?_x0014_;±_x0013_;±Ã?ØØÍ?ÙØØ?_x0014_;±_x0013_;±Ó?'vb'vb×?_x0014_;±_x0013_;±Ó?ÙØØ?'vb'vb×?ØØÝ?ÙØØ?±_x0013_;±_x0013_;Ñ?_x0014_;±_x0013_;±Ó?±_x0013_;±_x0013_;Ñ?ÅNìÄNìÔ?_x0001__x0001__x0001__x0001__x0001__x0001_Ð?ÅNìÄNìÔ?_x0014_;±_x0013_;±Ó?ÙØØ?'vb'vb×?_x0001__x0001__x0001__x0001__x0001__x0001_Ð?'vb'vb×?ÙØÈ?±_x0013_;±_x0013_;Ñ?ÅNìÄNìÔ?±_x0013_;±_x0013_;Ñ?ìÄNìÄNÜ?ØØÍ?_x0014_;±_x0013_;±Ó?_x0001__x0002_±_x0013_;±_x0013_;Ñ?ØØÍ?±_x0013_;±_x0013_;Ñ?;±_x0013_;±_x0013_Û?vb'vb'Æ?ØØÝ?vb'vb'Ö?ØØÍ?ØØÍ?ÅNìÄNìÔ?;±_x0013_;±_x0013_Ë?vb'vb'Ö?'vb'vb×?b'vb'vÒ?;±_x0013_;±_x0013_Û?vb'vb'Ö?vb'vb'Ö?_x0001__x0001__x0001__x0001__x0001__x0001_Ð?±_x0013_;±_x0013_;Ñ?b'vb'vÒ?ÙØØ?ØØÍ?'vb'vb×?;±_x0013_;±_x0013_Ë?ØØÍ?±_x0013_;±_x0013_;Ñ?ìÄNìÄNÜ?vb'vb'Æ?ÙØØ?_x0001__x0001__x0001__x0001__x0001__x0001_Ð?ØØÝ?_x0014_;±_x0013__x0001__x0002_;±Ó?ØØÙ?_x0001__x0001__x0001__x0001__x0001__x0001_Ð?ØØÙ?ÙØà?;±_x0013_;±_x0013_Ë?;±_x0013_;±_x0013_Ë?ØØÙ?ØØÍ?ÙØØ?ÙØØ?_x0014_;±_x0013_;±Ã?ÅNìÄNìÔ?vb'vb'Ö?±_x0013_;±_x0013_;Ñ?_x0001__x0001__x0001__x0001__x0001__x0001_Ð?ÙØà?±_x0013_;±_x0013_;Á?ÅNìÄNìÔ?;±_x0013_;±_x0013_Ë?;±_x0013_;±_x0013_Ë?ØØÙ?±_x0013_;±_x0013_;Ñ?ÅNìÄNìÔ?ØØÍ?ÙØÈ?vb'vb'Ö?vb'vb'Ö?_x0001__x0001__x0001__x0001__x0001__x0001_à?_x0014_;±_x0013_;±Ó?ÙØÈ?ØØÍ?_x0001__x0002_ÙØÈ?±_x0013_;±_x0013_;Ñ?'vb'vb×?b'vb'vÒ?ØØ½?±_x0013_;±_x0013_;Á?ÅNìÄNìÔ?;±_x0013_;±_x0013_Û?ØØÙ?ØØÙ?_x0001__x0001__x0001__x0001__x0001__x0001_Ð?_x0001__x0001__x0001__x0001__x0001__x0001_Ð?ÅNìÄNìÔ?'vb'vb×?±_x0013_;±_x0013_;Ñ?b'vb'vÒ?_x0014_;±_x0013_;±Ó?ÅNìÄNìÔ?ÙØØ?vb'vb'Æ?ÅNìÄNìÔ?vb'vb'Ö?ÙØà?ØØÙ?ØØÙ?'vb'vb×?ØØÍ?b'vb'vÒ?'vb'vb×?±_x0013_;±_x0013_;Ñ?_x0014_;±_x0013_;±Ó?;±_x0013_;_x0001__x0002_±_x0013_Ë?ØØÝ?ØØÙ?±_x0013_;±_x0013_;Ñ?vb'vb'Æ?ÙØØ?'vb'vb×?_x0014_;±_x0013_;±Ó?_x0014_;±_x0013_;±Ó?ÙØÈ?ÙØÈ?;±_x0013_;±_x0013_Ë?_x0001__x0001__x0001__x0001__x0001__x0001_Ð?±_x0013_;±_x0013_;Ñ?;±_x0013_;±_x0013_Ë?ÅNìÄNìÔ?ÙØØ?_x0001__x0001__x0001__x0001__x0001__x0001_Ð?;±_x0013_;±_x0013_Û?ÙØÈ?b'vb'vÒ?±_x0013_;±_x0013_;Ñ?'vb'vb×?ÅNìÄNìÔ?ØØÍ?_x0001__x0001__x0001__x0001__x0001__x0001_Ð?ØØ½?_x0014_;±_x0013_;±Ó?_x0001__x0001__x0001__x0001__x0001__x0001_Ð?;±_x0013_;±_x0013_Ë?±_x0013_;±_x0013_;Ñ?;±_x0013_;±_x0013_Û?</t>
  </si>
  <si>
    <t>f27294face12dd20f3ce9d42b886969d_x0001__x0002_ÅNìÄNìÔ?ÙØØ?ÙØÈ?±_x0013_;±_x0013_;Ñ?ÅNìÄNìÔ?ØØÍ?;±_x0013_;±_x0013_Û?ìÄNìÄNÜ?_x0001__x0001__x0001__x0001__x0001__x0001_Ð?b'vb'vÒ?ÙØ¸?ÅNìÄNìÔ?b'vb'vÒ?'vb'vb×?b'vb'vÒ?ØØÍ?;±_x0013_;±_x0013_Ë?_x0001__x0001__x0001__x0001__x0001__x0001_Ð?±_x0013_;±_x0013_;Ñ?ÙØÈ?ØØÍ?±_x0013_;±_x0013_;Ñ?OìÄNìÄÞ?ìÄNìÄNÜ?vb'vb'Ö?ØØÝ?vb'vb'Ö?b'vb'vÒ?;±_x0013_;±_x0013_Û?ØØÍ?_x0001__x0001__x0001__x0001__x0001__x0001_Ð?Ø_x0001__x0002_ØÙ?ØØÙ?;±_x0013_;±_x0013_Ë?_x0001__x0001__x0001__x0001__x0001__x0001_Ð?ÅNìÄNìÔ?ØØÝ?ØØÙ?vb'vb'Ö?ÅNìÄNìÔ?±_x0013_;±_x0013_;Ñ?b'vb'vÒ?;±_x0013_;±_x0013_Ë?ØØ­?b'vb'vÒ?b'vb'vÒ?_x0014_;±_x0013_;±Ó?ÅNìÄNìÔ?b'vb'vÒ?ÙØÈ?b'vb'vÒ?ÅNìÄNìÔ?vb'vb'Æ?_x0014_;±_x0013_;±Ó?;±_x0013_;±_x0013_Û?_x0014_;±_x0013_;±Ó?ÅNìÄNìÔ?±_x0013_;±_x0013_;Ñ?ÙØÈ?_x0001__x0001__x0001__x0001__x0001__x0001_Ð?ÙØØ?_x0001__x0001__x0001__x0001__x0001__x0001_Ð?b'vb'vÒ?_x0001__x0002_ÙØØ?±_x0013_;±_x0013_;Ñ?±_x0013_;±_x0013_;Ñ?_x0014_;±_x0013_;±Ó?ÅNìÄNìÔ?ØØá?_x0001__x0001__x0001__x0001__x0001__x0001_à?ìÄNìÄNÜ?b'vb'vÒ?vb'vb'Ö?ÅNìÄNìÔ?ÅNìÄNìÔ?vb'vb'Ö?ØØÍ?'vb'vb×?;±_x0013_;±_x0013_Ë?b'vb'vÒ?±_x0013_;±_x0013_;Ñ?±_x0013_;±_x0013_;Ñ?b'vb'vÒ?ÙØÈ?;±_x0013_;±_x0013_Û?ÅNìÄNìÔ?ØØÙ?ÙØØ?vb'vb'Æ?OìÄNìÄÞ?vb'vb'Ö?'vb'vb×?;±_x0013_;±_x0013_Ë?_x0014_;±_x0013_;±Ã?±_x0013_;±_x0001__x0002__x0013_;Ñ?±_x0013_;±_x0013_;Á?vb'vb'Ö?_x0001__x0001__x0001__x0001__x0001__x0001_Ð?ìÄNìÄNÜ?±_x0013_;±_x0013_;Ñ?_x0014_;±_x0013_;±Ó?;±_x0013_;±_x0013_Ë?b'vb'vÒ?;±_x0013_;±_x0013_Û?_x0001__x0001__x0001__x0001__x0001__x0001_Ð?vb'vb'Æ?ÙØÈ?;±_x0013_;±_x0013_Û?'vb'vb×?ÅNìÄNìÔ?±_x0013_;±_x0013_;Ñ?_x0001__x0001__x0001__x0001__x0001__x0001_Ð?ÅNìÄNìÔ?'vb'vb×?;±_x0013_;±_x0013_Û?_x0001__x0001__x0001__x0001__x0001__x0001_Ð?'vb'vb×?vb'vb'Ö?b'vb'vÒ?;±_x0013_;±_x0013_Ë?±_x0013_;±_x0013_;Ñ?_x0014_;±_x0013_;±Ó?;±_x0013_;±_x0013_Ë?b'vb'vÒ?b'vb'vÒ?ìÄNìÄNÜ?_x0001__x0002_ØØá?vb'vb'Ö?ØØÙ?ÙØØ?_x0014_;±_x0013_;±Ó?ÅNìÄNìÔ?'vb'vb×?'vb'vb×?±_x0013_;±_x0013_;Ñ?'vb'vb×?;±_x0013_;±_x0013_Ë?ØØÙ?ØØÍ?;±_x0013_;±_x0013_Û?ÙØØ?±_x0013_;±_x0013_;Ñ?'vb'vb×?ØØÙ?_x0014_;±_x0013_;±Ó?ÙØà?vb'vb'Æ?ÅNìÄNìÔ?ÅNìÄNìÔ?±_x0013_;±_x0013_;Ñ?;±_x0013_;±_x0013_Û?ØØÝ?_x0014_;±_x0013_;±Ó?vb'vb'Æ?ØØÙ?±_x0013_;±_x0013_;Ñ?ØØÝ?Ø_x0001__x0002_ØÍ?ØØÝ?vb'vb'Ö?b'vb'vÒ?vb'vb'Ö?ÅNìÄNìÔ?_x0014_;±_x0013_;±Ã?ØØÙ?ÙØØ?vb'vb'Ö?'vb'vb×?ÅNìÄNìÔ?ÅNìÄNìÔ?b'vb'vÒ?_x0014_;±_x0013_;±Ó?ÙØØ?'vb'vb×?ÅNìÄNìÔ?'vb'vb×?_x0001__x0001__x0001__x0001__x0001__x0001_Ð?ÙØØ?ÅNìÄNìÔ?ÅNìÄNìÔ?ØØÍ?ÙØØ?_x0014_;±_x0013_;±³?vb'vb'Ö?'vb'vb×?±_x0013_;±_x0013_;Ñ?_x0001__x0001__x0001__x0001__x0001__x0001_Ð?_x0014_;±_x0013_;±Ó?ìÄNìÄNÜ?_x0001__x0002_OìÄNìÄÞ?_x0014_;±_x0013_;±Ó?'vb'vb×?±_x0013_;±_x0013_;Ñ?b'vb'vÒ?vb'vb'Ö?ÅNìÄNìÔ?vb'vb'Æ?ÙØÈ?ÙØØ?ÅNìÄNìÔ?ÙØØ?ìÄNìÄNÜ?ÅNìÄNìÔ?_x0001__x0001__x0001__x0001__x0001__x0001_Ð?;±_x0013_;±_x0013_Ë?_x0014_;±_x0013_;±Ó?±_x0013_;±_x0013_;Ñ?b'vb'vÒ?;±_x0013_;±_x0013_Ë?_x0001__x0001__x0001__x0001__x0001__x0001_Ð?_x0014_;±_x0013_;±£?ÅNìÄNìÔ?ØØÍ?ØØÙ?b'vb'vÒ?ÅNìÄNìÔ?vb'vb'Æ?ØØÙ?'vb'vb×?vb'vb'Æ?'vb'_x0003__x0005_vb×?b'vb'vÒ?'vb'vb×?ÅNìÄNìÔ?_x0014_;±_x0013_;±Ó?vb'vb'Ö?±_x0013_;±_x0013_;á?_x0014_;±_x0013_;±Ó?ØØÍ?ØØÍ?ìÄNìÄNÜ?ÙØÈ?ÅNìÄNìÔ?ÿs¾àü_x0001_A·ÒbAn_x0006_A'ÜC¢÷_x0002_A{gê_x000B_àè@I_x001F__x001A_8×¬û@_x001C_zÒ"Îè@_x001D_Ü~ò@øìþ@î2_x000F_Ä_x000F_A©ä	wí@1î0ý_x0010_A!¹:ÅÌíó@n_x0002_ÛÀ·¿ç@_x0004__x001D_ëÕf_x000C_A?,è_x0014_»ÿ@_x0011__x0019_dö_x001E_Êÿ@³Tn_x0002_A£O/0ß@æ³k_x000B_åý@_x000C__x000E_»%Dù²²_x000E_A_x0014_t¦*_x0010_+ô@¹Ppû_x0013_	ABjd9_x000E_A_x001B_|çÔG_x000C_A_x000C_K#@uÒ_x000D_A¥_x0005_{_x0002__x0013__x0004_AÔ¬Ú_x0007_£_x0004_A©ö_x0002_&amp;_x000C_Aa»¯_x000D__x001D_$í@î_x001C_¿ï_x000B_Ò_x001B_Acðh_x0006_§_x0001_AÕ:46ð@tÄü_x0014_Aþï:_x0004_Náö@&lt;Ñ¾Á_x0008_&gt;_x0008_A_x0015__x0016_n»û@²_x0002_ü¨Àñ@{!ZS»¢	Aqð^À_x0008_b_x000C_A.YvÉ_x000C_A¹d$H_x001C__x0007_A¼_x001C_ÒË½|_x0008_A¿_x000C__x001F_7W&lt;ù@Î#ÃÃ	øà@ôÜ¼3³«_x0003_Au£`Ú_x0018_B_x0010_A§I.·mñ@ä	S_x0005__x0011_A$¤V_x0007_Uìð@÷(êÞãá@6Z¼Æ_x0004__x000D_GÇ_x0003_AW+áE_x0013_É_x0010_Ae_x001C_Ôkµ_x0008_A_x0002_®6 !_x0006_AÅ_x001B_ü^Ás_x0012_Aú&lt;Ü¤V_x0003_AXÝ±òÖ_x0012_A_x000F__x000C__x0016_Ç_x0005_AðH¢AH_x0018_ô@w½ÒZúú@A¡$tt_x0004_A%p5¡ÛX_x0016_AP­_x0018_Kµ¶	Aú¡D_x0014_çûé@Pn{ûBN	Aì÷#=í¸É@&gt;[´Úü@_x000B_±z_x0003_mä@QÕ~Eÿ_x0004_Ao%_x0016_H®üú@_x0008_IèaÚü@½¯Cô&gt;Ï_x0002_A¾{écª_x0016_A¹ïá_x0012__x0002_AU¿ß_x001C_á_x000C_Aá)-Yö_x0007__x0016_A0ÑÅg&gt;_x001D_Aûvõr_x0012_ù_x0003_A§Ã^Î3?Ó@Ê_x0001_£_x0003_Aân¥íìE_x0015_Aëe_x0008_Ö'®_x0007_A_x0001__x000E_·O78_x0010_Kà@!À_x0003_Òä@úà@$_x001F__x000C_AJiM_x0005_ñ_x0014_Aö!5gB_x0001_A+ª_x0008_JÇcÆ@ÙåÓ#ýZù@Àùx9öV	Aõ('­ºõ@^¦ø_x0012_/ü@ÊèàM¯ö@Kô®Go_x0013_ö@©CB_x0006_Â_x000D_A&lt;ÒÜ~*_x000B_ArW;¤áPû@ÇK)¢hM¾@\|¾õ@&amp;l_x000F_o¹|ê@Çÿ)Ý_x0002__x0018_A_x0010_t5à_x0004__x0004_ALõÔ+_x0006_AlÀ¸¾hý@Q_x0018__x0017_"Yõ@|_x000E__x000B_½_x0012_AîQ_x001C_bõ@¡_x001C_Ò_x0008__x000E_AÕe_x001F_äÛl_x000B_AÆ_x001B__x0014_yV_x0007_A_x001C_¾J7ó¤ð@i'¨ê_x0006_?_x0005_AWûÀz`_x0008_A|C_x0005_T_x0001__x0002_%°_x0004_A_x0012_&amp;_x001E_hz_x0019_A&amp;	i=5_x0002_A_x000C_êñ_x0015__x0010_A¾ÛXÜfî×@öÂZ0 Lò@õLC&gt;_x000B_A÷dª^î@ÐúºÉÏ_x0005_A~FQ®¾¦	A{wÜ_x0012_AÑã_x0004_µñß@NÛ9Øöôú@ÎÃä{nü@_x000B_Apõ¸ý@»b,_x0010_Aöa«rü@âD_x0011_V_x001C__x0002_AaÛl_x0007_xý@éo_x001D_êÓký@Û¤Øãt_x0001_A_x0005_Ú´ë:v_x0007_A@_x0015_Í¾-_x0004_A!¦_x001B__x000C_Uyü@&gt;ñêüï	A^_x0010_êT_x001C__x0014__x0011_A¢t¸:(_x0011_A­|I_x0016_,_x0012_A«Õé¦=_x0001__x0006_AÔÂh_x0007_¯²ó@¡í_x000B_¿L9_x000F_AÃøåÈY_x0010__x0013_A_x0001__x0002__x0019_%Ù·Îý@*éê:øø_x000B_A_x0017_+º Z_x0005_AVºk_x000F_k_x0008_A._x0005_Â_x001A_;_x0002_A_x0011_n_x0014_0;	Aà4Lveé@å1j8ÿÝ_x000C_A) ð¡?iê@ßq_x0006_Ps_x0001_A4§¹_x001E_Æz_x0002_Afh_x001D_Sö@_x000F_îlbáÍ_x0006_A~ïÝö`¬ú@Ò®W¿À_x0008_AÙ'þZ,¦ê@¥(Êà_x0014_õ@J¹Þô@4É_x0003_8_x001D__x0013_Ay+úÇ[_x0017_AÙ_x0013__x0008_x\¥_x0001_AçNÑÖÖù@_x0014_÷Ö­0_x000B_A_x000B_=¤mg=û@2EÚÞ_x0002_¯ÿ@Ü/ _x001C_p_x000D_Aú_x0014_\è_x0007__x0002_AòØÅP`øò@dÄHIÊÝý@ß_x0016_ËÀ_x000D__x0014__x0011_AËpæH_x0011__x0012_Aµ+_x0015_u_x0001__x000D_±_x0010_A&gt;J!;¾¸_x0005_A_x0004_¾ÒáÔÙ_x000F_AäãR+Ã_x0008_A'£bBq_x0011_A_x0011_]Oþñ_x0011_AÖ¶ì8ù@¢QLÃ_x000C_è_x0003_A,J{¬G»_x0002_AN2bÇI 	AP|{a¥2_x0004_Aìì:Åú_x001D_Aü_x0007_¦áV_x000D_ý@¼n_x0019_P"F_x0006_AÏos¢*_x000E_	A}¿õrõ)ò@Êb4*ý@7_x0012_¾Nñû@)_x0010_ÉO÷_x001A_AíÞ¬«½_x0012_A:Y\©_x001C_äð@W_x0012_üió­û@äLÒ¼4Rë@V	_x000B_Á_x0011_9÷@Ú±\Arú@|é.{õ@LTkv_x0005_AÞ·¬_x0006_5_x0010_A$¹!.Ò²û@±Ì{­`Öù@_x0016_O2;õ_x000B__x0007_A_x000D__x001C_¬ÅÍ_x0011_A_x0003__x000C_þìkÒà@_x000F_¨ò_x0014_/ý@¬=_x0014__x0006_QÌ_x0013_Aâ[OCó@tø_x0001_ëÔo_x0013_A±¤ºÄ_x0001__x0006_A²ê_x000F_»ßüë@:[_x0015_æ_x0008__x000B_Ahjôc¨_x0003_A¾_x0004__x0001_A%À_x0019_Z6_x000F_A¯«|uü_x0003_Af_x001F__x001D_­òÒ_x0002_A²FS_x0005_Ì_x000E_A._x0006_ì@ð]_x0001_A|«æ$CVñ@iÁNÓ´5_x0003_A&amp;Éùú{ðî@{þ=Ó_x001A__x000D_A±IGª_x0013_A^TÏtì_x0008_Awk_x0002_òR_x0008_A_x000F_¦Aø_x0011_ê@Ú¤_x000F_¡¶Pü@ FqcxÎú@ÂÕ_x001E_n2Æû@_x001A_q@X_x001D_H_x0005_A_x0010_äÁ0	üí@ñ_x0017_Ûu_x0007_ì@;Û_x0010_@ïé@¼¸_x0012_-öë_x000D_AKÚ&amp;k_x0006__x0008_ìO_x0008_AÚ?&gt;Èõ[_x000C_A&lt;åõ_x0001__x0016_ký@KX¶/pTø@ËÇ{ä7	A|_x0011_´P_x0011_¥_x0001_A_x0007_ÜkvØø_x0003_A'Ë]¨BSú@_x0002__x0018__x0013_³_x0005_Al_x0012_1É&amp;Çø@_x0004_¾_x001C_Õuâ÷@ÒÓì)ð_x000F_A¢WÚo"Êù@Ws¶Ç_x000D_ø@¿4 |ñ_x0019__x0016_AI|ç_x0002__x0010_AÇÏ50_x001B_G_x000C_AÜs^r+Í_x0010_AwÈZ_x001C_¢_x0002_A@¯É¬'3_x0004_AvV²c	AÚÙ_x0015__x000E_A,ºKSi¥_x0011_A_x0003_:Y§)}_x0003_AÕð_x000F_­_x0013__x0005_A_x0007_Ã&lt;|M_x0003__x000E_A&amp;cw3òÿ_x0003_A_x0017_q¥o{õ@{E_x0005_Êä@W@µæÂî_x0007_A_x0002_ú_x0008_A|sn¼ I÷@_x0005__x0007_°Âº_x0001_&amp;_x0003_A{e3 Hl_x0004_A_x000C_eæ_x001E_&gt;ì_x0006_AÉzÍ&lt;¤_x000B_A_x0010_E_x0016__x000D_AA#ÿç÷_x0014_Aï_x001E_KÂt³þ@çj_x001E_gà÷@?VKLö@§á#í2S_x0005_Aè'_x001D_ÿ@yè{É_x0013_7Ü@v'(Iã_x0006_Aáªõa[yã@§_x0013_*¼seõ@F[Ä^r_x0016_Aw_x0017_Þ¨ð@ Ä¡_x0019_Ñ­_x000F_A"©_x000F__x0013_o_x0010_AtW_x000F_öÓ_x0017_÷@Äª_x000C__x000E_	_x000D_AÛÊÆo+_x001B_A_x0005_³ýeì@ë´´(¨B_x0005_A]ýíQ^#Aýò¿ßõ@ºÊ´yÑC_x000E_Abî_x0012_"ÿ_x0002_Aâ*&gt;ÁV_x0007_AgÄ_x000E_Wtè@©_x0007_Öùbïê@àA;s_x000D__x0012_å%_x0017_A_x0014_di¾ö@j1oy#]ø@_x0006_^SJ_x001A_x_x000E_AÐ´tøàö_x0002_AÛL¸ü9_x0008_AqBLÎ_x001F__x000E_A_x0010_Ç³ñ_x000B_«_x0006_AJ_x000E_ÏÂ _x0005_AMb_x0013_v³ó@ÐÅ±&gt;()ô@PËÙÀAö@ÛõIò¸_x0013__x0008_AêÊ¡_x0004_~Ç	AÞÝ_x000B__x0008_©_x0018__x0008_A_x0011_¹û!Ì_x000D_Ao$_x0017__x0007_Uß@Qã6^F_û@.ßá¹Î_x0007_AiÚïehÿ@"£ã_x000B_ð@0àó&amp;Y_x0004_ALÍ éù@²_x0002_±«Tnò@_x0014__x0001_%ÊtXò@Ì¨MGè;_x0012_A_x0004_íéÛÑ"_x0003_AÿÃÏæO_x000D_AwÒã_x000D_\Õ_x0010_AáÕ_x000E_û_x0010_Aü_x000F_JÛ²k_x000C_AÌP¥ûcE_x0001_A_x0004__x000D__x0011_$\_x0003__x0017_AÞMxÀð@üE_x000D_×_x0018_A0~ã2óéö@Àª(=_x0005_¥ç@,¢_x0007_ªð@_x0011_l3®_x001C_Ì_x000D_AÔýÇ_x001E_Â	Aç|²_x0019_ðø÷@pîùþU;_x0002_ApÁ'ASú@Ñw%â¤_x0005_Ap5µl_x0002_A¾èvü@Ñ¦hÍw_x000C_A[_x0007_c,È_x0008__x000E_AÀø¿ê¢E_x0002_AÂí´Q¡_x001E_õ@/_x0016_cQóÛ÷@_x000D_qÇiì_x0004_A|ðÜ_x000B_å@_x0001_C¸ij#÷@!ñ_x0001_¢_x0006_AwÄ ï©]_x0013_A\§dQJè_x000D_A4_x0012__x000B_|O_x000E_A_x0001_zdTùY_x0006_A_x001B_¿#©Rø_x0003_A[ax|_x000B__x0018_AØæa®_b_x0010_A~\ü_x0008_ä¨_x000E_AúßY_x0005__x000E_&lt;¯_x0010_AÒ_x001F__x000B_ïP_x0002_õ@ÅX9	A$)ä·R_x0012_A/_x000E_mÁý_x0005_AÁû¦[_x001D__x0004_AÆöìñðW_x000F_Afzwgý?_x0010_A`îþá(Î_x0005_Aì»*Dà_x0013_ñ@±É&lt;_x000B_Aâ$I²ú@÷ø¹ÝË_x0008_AÄ_x0010_òü~H_x0004_AY_x0015_çÉ³ºþ@_x001E_F_x000D_!pì@@?IG?½ÿ@X§tmú@@æs_x000C_a_x0017_Aü_x0016_kBà6ý@Á[ÿÒ?_x000B_ë@Ä_x0006_Ï¼ìº_x0003_Ap?9Ö×_x000C_AOLôëï_x000E_A_x0001_T_x0010_~ùp_x000E_AG%Vt_x0007_½_x0005_A)rñFß¾_x0012_AßÕ5!Ç_x0003_A}_x0004_ç}__x0005_AJoc·_x0001__x0013_ò@Ò_x000F_uXßÇ_x0007_AúTzï´¯_x0003_A_x0006__x0008_ù_x001C_óg&amp;_x0003_Aïïk÷ù@æHµµêp_x000E_AL_x0014_üiÀH_x0004_AZéZÇv_x001F__x0005_Aùn¥bUN_x0008_A'C_x000B_ _x0007_A_x001F_Ùùº³xü@ÙhÊA_x0013_A ¬{ù_x000E__x0005_A%,OÁsç_x001F_Aþ._x0014__x0010_Ä_x001D__x0005_AÃ¤MT_x0003_{ñ@¤Ez×	üý@_x000B_+ät;ã@wGÉ&lt;RG_x0017_ApX_x0013_MN_x0005_A}	gÍ_x0013_AÅ_x001F_©ÝÔRó@9ÑÄ_x000B_A^)­§`_x0005_A!Á»_x000B__x001A_µ_x000D_A¼_x0001_R_x0018_J_x0007_A»Ð#Î¾_x000D_A9"Y;Ð_x0006_AÝÃ¯_x000F_AòóF _x0013_A¥\_x0003_¢ü@æÔ_|ï_x0002__x000D_A?ò_x0017_þl_x0006_AO$+âú@kè@_x0005__x000C_á_x000B_Aç²)-;Ò@º_x0016_|y_x0001_Íø@ÅITÉo_x0015__x0005_A@_x0014_:n_x001E_[_x0014_A_x0019_z+èÓ|ô@ìüßp½i_x0005_Aîjöèè¨ñ@u_x0017__x000F_O_x0001__x0007__x0005_A_x0011_Cç ä_x000E_A®	0iÔp_x000C_A4zá·_x0012_Û@áûîO_x0013_A^¸­_x000D_y»_x0004_Aéº¹¿_x0017_Àù@ùE&amp;h1ì_x0004_A=_x0008_@ÓSñ@.+íî{j_x000F_AZKÇ¥1Zý@ª½°lØ8_x0006_A­¤÷_x001B_aØ_x0002_AU½ðr@è@R:_x000B_Ôü@JÛ|÷_x0007___x0003_Aö_x001D_êÄ&gt;Ê_x0007_A®_x0017_ÂYÓõ@ü	Î3_x000D_¿_x0002_A{Z?&amp;_x000C_Abë|Eu_x000D__x000C_AW_x0017_êOûo_x0005_A6½æþôc_x000B_A_x0011__x001A_ÀM*_x000D_Ñ@_x0004__x000C_0×2×Ò	AºNNFüó_x0005_Aä_x0013_»Ã_x001B_üø@UÛ_x001E_ _x0008_r÷@'{lø_x001B_×_x0006_A~Æ}qø_x0006_AÛzÅ_x0011__x0011_Aé­fÕ_x0008_A´ä¬r_x0006_ApÓ¢Súv_x000E_A&gt;_x001A_eÀp_x0003_A_x001F_¯Xu½_x0004_Al	hÝ_x0017_µ_x000E_AïG_x0008_(_x0002_Ó@ÿÁ(¡r_x0014_A_x0016_E_x0010_·Nù@Ã!ñ_x000B_Ap_x000F_*Ñ_x0004_A:må_x0015_¼í@»Xª_x0013_SÌä@F_x000C_çÖÉ_x0001_AßS)¹éó@¥Íâ³u6_x0001_A_íë_x0001_Í0	AÂàpÅÄè_x000D_A$¦cÓL	ø@ÐÆf_x001C__x0003_A_x0014_gôk6"_x0004_AÒuðô³ê_x0011_Aq@uîÍ_x0001_Aï_x001F_ÚQi_x0007_AòèI_x0005__x000F_ñ _x0001_A¿+|åù@9_x0006_êy´Ê_x0012_AnM Cî¥_x0004_A_x000F_1Eï_x000E__x0004_A?C@+(ù_x000D_A¹_x0014__x0018_Íñ_x0005_A_x0011__x0001_ôWvQ_x001F_A¥tk©âVû@l½ûvé_x0004_AÈ3ý@l±¾ú8_x001D_Ar$6~+0_x0010_A__x001E_9_x001C_HW_x001A_A)Å ¿{	A_x0005_ÐzSìBû@ñÛµ_x0019_Vñ@_x001C__x0008_Â÷Uô@Ýá¢	AY=P~¾þ@_x0019__x000E__x0008_Ø_x0002__x000F_õ@è|T_4æ@tí©ï	_x000B_Ap¦)|_x0013_A,Ö#vAþí@JÏ§@ô`ó@Ê_x000C__x001D_Q1_x000D_A$á!£»"_x001C_AOÑ_x001F_?ð@ÖÚ;_x0003_Bö@_x0015_x;õeËÿ@ùàìÌ_x0007_A_x0003__x0005_g¯_x0002_._x0011_A¾ÅïB[¤_x0001_A!?	_x0001__x0008_A_x0019__x0006_æv+_x0008_A»¶'ôÓ¿_x0008_AzéÂ_x0007_ê_x0013_õ@Ê¯b_x0019_&lt;ÿ@éê_x0004_Aì¡_x0013_ïRæ@I_x001B_¤&lt;_x0007_A¡mvàñÿ@vÜ?Öÿ@Ûôé®M¬ø@b±_x000D_jD_x001C_û@]bÍkÎø@2.±|øùò@ÉCªêæ@[{Y·ù@9p¸öÿ@Üþ_x000F_­¤ñ@æ(?þâíä@Ô®¨I	A±g_à_4_x000C_AJJÈ_x0011_AÄ_x001E_ñÜ6øÿ@q|V_x0002__x0005_Aæ7_x0003_ìÏç@ö¤Þ?ùa_x000E_A6¯»_x000D_A½%¥)_x0001_A+Ö\_x0015_÷6_x000D_A_x0015_úc&amp;_x0007_	ÐÌ_x0007_AÜ_x0006_	_x0012_f_x0010_AÙbØâ/_x000D_A_x0012_¬&gt;}_x0014_A*ßÐîpç@_x000E_^¸àm)_x0010_A¬¤|È_x0008_AÛ_x000C_Gª_x001D_þ@úÂª!äP_x0006_AÞ_x0006_JMÜ_x0015_AÀ£pQ8ñ_x0014_A¿©_x0008_AtFÿÆä_x0012_AZâ_x0016__x0013_½_x000C__x0007_A_x0001_·x¶_x001D__x0010_A_äH'3ä_x0005_A×²u_x0004_ü_x000E_A_x0001_Ëë×ïõ@__x0002_Î#)å_x0010_ADuOMn_x0004_Aë_x0018_±_x0015_Uõ@Ì_x0004_¡²_x0015_A2èÄÊß`ë@ÆH±ýhc_x0001_Ajt3Aúö@_x001F_ÏØ½H_x0003_AÖ¬ºH©ô@Ö;_x000C_¾ú_x0004_Az¯«ß_x0015_AOöë¶È_x000C_Ai4ñ_x000C_3a_x0003_A0kø_x0002_Q_x0008_A_x000B__x000E_Ö_x001E_ãî°	A§wÙÞ§_x0008_ì@Ö¡_x0006_?ó@_x000F_¹9f_x001A__x001D_ï@Ç_x0007_ªÎá@äF	_N_x000B_AW="_x001C__x000D_A¥#_x001A_¾ÝÍ_x0005_A4$uð¯_x0001_A5­_x000C_IÛh	A;)_x000D_åsì@ÛË·¬¼þ@_x0017_Vç;¥_x0003_A_x0016_ü0j»§ý@ Â5/d¿_x000C_AQB_x0010_VY÷@_x000B_§h,_x0002_A9Î_x0004_û·_x0017__x0001_AI~:&lt;V6_x0008_AkNÈm_x0006_Ü@§ävF»&amp;ÿ@`@ÿzñ_x000C_AÙ_x0007_Ö	_x0007_AtdbHE÷@ÿ×yêçõ@Û÷ÃÖ_x0008_ï@D_x0006_åÚ=Z@¢Lj¶øÐñ@.:çqÑó@à$_x0014_;Õé_x0006_A(#¹±Þ¸_x0002_AEÔü9_x000B__x000D_®õ_x0007_AîDP_x0001_mf_x000B_A_x000E_)×_x001D__x0005_½_x000D_Af+u_x0010__x001D__x0008_AånÐ`»_x0013_A_x0019_ò®Ã­_x000C_Ae¦Ç Qfø@ ÏòE]Åù@g[g'o5_x0005_A¬_x0007_bvt_x0012_ADÜ_x001C_Å!ô@®0Ú¾_x0001_AÜo_x000B_N_x0002_AþPeã¬_x0007_AÑ	9Eä_x0008_Aßüöôþó@R[_x0015_!_x0002_A¯?´è5'ñ@®¿cM_x0012__x0002_A_x001C_pj3$R_x0006_Aÿ_x0016_Y&gt;XÛþ@¹û_x0011_ê0_x0011_AdaÞþË-ó@§c;ñ_x0019__x0003_A®¬_x001C_Å_x0002_AºßK_x0008__x0002_ó@&amp;_x0001__x0004_©`8ó@_x0011_¤_x0014_Ê_x0016_A7¦_x001D_`³Ûð@d:úLÆ_x0013_A_x0011_óìøst_x0003_A¨¾`·lô@_x0004__x000F_~}ôí²_x0004_A²¬_x0011_ô£]_x000C_AâËt_x0019_cù@Ðkïê	AªÜ³_x0017_ø_x000F__x0011_AÎøëo_x000F__x0005_AÌ"_x0019_L!	_x000B_A_x0004_]AøR[_x0004_A,F¨ _x001D__x000E_A¦_x001C_°ÈðËý@ì)­_x0001_O_x0004_Aäý_x0012_#_x001C_û@ÿÔ_x000D_M_x0002__x0003__x0004_AøàQ=_x0001__x000B__x0004_ATkÎ_x0018_øÛ_x0007_Ac_x0004_Å·ê@o¸ªìòµø@r|ØC_x0004_A_x000C_­&amp;`äç_x000C_Ae_x0010_Y4ç@_x000E_ÿ_x001A_Ôö_x0002_A?¢¿¨ålò@¡õséW_x0008_A§{tRLÊ_x0007_A+JµJcû_x0003_AæSvÇ{v_x0006_A_x001C_\[_x001F__x0003__x0014_AZ8Óß._x0016_AfrñFø@eG_x0019_òîï@ÿQ_x001E_»`_x0010_A!ëÛ_x0001__x0005_	Æ_x0007_ô@z¢­Jô_x0007_A«¨_x0004_½_x0016_A[Y_x0002_®Éôã@þGÌq_x001C_­_x000C_A?§ieô{ü@L3_x0013_,}_x000C_AQ_x0016__x0012_y_x0004_ôó@0_x0007_ú_x001A_A_x000F_!InÆ`ð@ç_x000D_gáÇÂ_x0005_Acè¯Èò@ê+5©_x0008__x0001_AË£m_x000E_¯_x000D_Aß¤}_x0001_­_x0005_Ahè2¥_x0018__x0002_AbDrCª_x001D_û@_x0002_/_x0006_|Ô4å@¾6BðN_x0006_AM_x0018_K|~_x001D__x0001_A4¶Ó&gt;sÊ_x0015_AG_x0011_ô_x0003_AùõÐä#zæ@_x000C_@¹_x000F_ù@!c_x0018__x001A_Ø#ð@¡§#¥ #_x0005_AOÜÒÀ_x0016_Ð_x000C_A_x0005_ü'_x0008_Í^_x0005_AÒ*Y_x0013_^dÚ@a_x0005_´,ÖÕÑ@vh~Pg_x0004_ü@ï¬Âk}_x000C_A_x0002__x0005_^núX_x0005_AyA7¢ç_x0010_A*8wÅ_x0006_Aîé_x0003_*Áäê@EÈ¢¡ü_x000C_A ol_x000B_Ht_x0010_A_x0014_!xô@K'&gt;Çtæû@ôß*ê_x0008_ADjvûÿ@¿Ly_x0017_ Q_x0008_A®,Wï_x0010_Öü@&amp;	+²É_x0004_A/IDWÉÜ_x0007_Aÿb(­+Ï_x0013_A&lt;ºÄ_x000D__x0001__x000F__x0010_Aá6¾yÑg_x0011_A¿_x0019_lå[]	A.J´_x000D_IÈ_x0001_AËñ\C®²ü@ÖâoV£_x000C_A_x0012_Ô¬ðüÂ_x0001_AÌ`*Íh_x0017_ú@à;&amp;M©¿õ@LB¬#_x0017_AÂ_x000F_äéÏÚ_x000F_AW Ûd_x0004_¶_x0003_Aû_x0003__x000C_]½ó@G3_x0011_Ë$Y_x0012_A$§7GD_x000D__x0002_A:vëK,ÿ@«ÏZ5_x000B__x000D_Ïý@_x0004_*ÍNõ@Ù_x000E_+_x000C_û@}KÈ6!Ó_x000B_AÛ_x0012_¿s^Þù@_x001F_-²²³·÷@~yª\¥í@`rÊ§_x0005_ _x0007_AºÐ_x0010_µË&gt;_x0013_A"_x0016_äç®»_x000B_A&gt;ß^?Ã/_x000E_A¼BLOÝ¨ô@(-^Í_x0002__x0004_AÅ_x0001_`Êö@GìT¼m[_x0007_AN?&gt;_x0001__x001C_ê_x0004_AÌ_x0003_Ù_x001E__x000B_A_x000E_êÐ&gt;_x0006_û@pÎTWÔÑ@ä_x001D_f_x001C_±ý@âéö¯×\þ@`_x001F_ø&gt;_x000F_ù@¾ÍZ·_x0001_A_x0019_)_x0010__x001A_@_x000E_Aßþ_x0010_/"ý@%¸Ú|ÕÈ_x000C_A$Ýß­úð@U´_Tq²_x0001_A._x0013_Ôz_x0016__x0004_ABjô@¤_x0006_[Mú	A&lt;_x0008_HPñ_x0012_A_x0001__x0008__x001B_·ó`_x0017_îû@úR;\§z_x000D_Aá4Þ¨Ø@é_x0010_*ÿÓúý@_x0015__x000F_ñÕ_x0005_AJ_x0011_7Ói_x0018__x000B_ATÒ.0£÷_x0004_A`YZÒdÏö@oî×7_x0019_Úæ@_x001E_)_x0004_Æw_x0015_ù@O¯ñ°_x0014_è_x0003_A´Éå³ì@z_x000B_Ï_x001B__x001D_¾ù@º$#Z_x001A_m_x0001_Añ®1Ù@¸_x000E_A_x0005_»k_x000F_ü	A¥½¼¤#_x0007_A_x0008_DÜ_x0006__x001B_A01åR_x0005_A?¦9Õ1ü@oPÐà­M_x000F_AÙ­àþ@_x000C_Ê.b©!þ@:»M:°	AÙÉ_x0002_þI_x0010_Ae_x001F_Þö@P_x000B_òñqô@_x001E_	%ØÍìù@;4Ü@_x000C_µ_x0019_A¦¦½¨¼_x0014__x000C_AÉ_x0014_Ì;ñ_x0007_AÛy§_x000C__x000E_ß_x0005__x0005_A÷_x0013_ôÈÁé@VèÝÈÚø@¢ý2Ç_x0003_ò@t,ÝMû¿Ó@1&amp;îm_x0012_W_x000E_AUbÙÁ}b_x0001_AW0_x000B_D_x0007__x000E_A_x001A_dÕf_x0005_AÄ_x0014_8ø_x000D_A_x001D_¿J_x0007_´à@y$¦%üý@§¨?qÍ_x0007_A_x001D_5àHó@g_x000D__x0011_X+_x000D_A_x0004_·×­»®_x0006_AïtÒ(æ_x001D__x0004_AY1_x0006_T_x0018__x0008_AVûíô@5ï_x0008_7ò@f_x000C_Ê&lt;÷@÷º5°õ_x0010_A­¥5Cò@jVÇ _x0005__x0007_A¬&lt;ü¤áà_x0008_A_x0016_»I÷_x0005__x0002_AY'lâ_x000C_A £ùïU_x0010_AzG_x000F_Cé_x0010_A§eÝ¶t_x0016_Aâ¡M_x0014_AV_x0004_Ðyá_x000C_	A_x0002__x0004__x001A_nA/&lt;0_x0006_A_x0012_é Ý_x0006__x0004_AîÕK_x000C_òt_x0008_Aåpzoó@BÊ_x0001_´!_x0003_A5_x0005_áqH_x0002_AµDýµ/	A@çÙ_x0005_ &lt;÷@'.é¢W_x0003_ý@YÔjXvø_x0003_Aûû7céÍÿ@¡°:¥_x001F_?_x0003_A_x0015_C#ðå@þñ0µ_x0013_Ai)ßW~ý@(O_x000C__x000C_A3Zûä&lt;_x0014_AjF@8É î@Ñ£G_x0016_AÑù_x0018_B²_x0006_Ad)¼Á+w_x0006_AÀ°2ý)gõ@_x001A_Ù{éÐâ@_x0019_T:Na_x0003_A¾#,Ø_x0015_Õ@º4TÞmP_x0007_A7ì9Ñ÷@4Hu_x0012_S_x0013_AÙc:_x0014__x0005_8_x0002_A'_x0010_Ü­_x0011_4_x0005_Aì4~§ïØö@ó·C_x0001__x000C_H¬_x0002_AðÇùj_x0016_AõY_x0016_&gt;Ó£î@z³4Bê@éÈ§Èãbô@_x0012_jkÖl_x0011_A¯3!MÙHÿ@nPMZ_x0017_ë_x0007_Aj_x001C_ÞThò@IýAZü@ã]ñ/Ù_x000D_AZ&gt;_x0012_6Â&amp;_x000E_A_x001B_!_x0007__x0003__x001E__x0008_A	¡ÌK_x001F_ ö@o_x001D__x0010__x0006_Aoø_x0019__x000C_A^}õD_x000B_õ@_x0007_xa7Íµó@T_x001C_Oø_x000C_/_x0004_ASsÏª_x0003_AÛªjý@&amp;î²_x0002__x0011_A]M2o_x0008_A9_x001A_A?£_x0010_A_x0005_æ^C¥_x0011_Aì¨®£Ç_x0003_A¬P_x0019_ù¡¨_x0004_A"NâyD_x0003__x0007_Aß_x0015_8_x0005__x0007_AW Ú5	A±í_x0005_°=k_x000D_A_x0007_Ê&lt;Å_x001D__x0007_A_x0001__x0008_6E«¸bðü@òÛeèÎ/_x0004_A¥Ì_x001C_­ý@y`ís=ö_x0011_A¥Ïí_x001B_HÖô@Tc'Þ2z_x000B_A'èÙI}£_x0008_AÑ¶g#_x0010_T_x0007_A/dÂ_x0001_Í_x0011_A_x000E__x0017_¢_x0006_A_x0014_&gt;wØB÷@J¤mÛ`¿_x0014_A¥ùÈ&amp;Ò6ê@¹Êº¼_x0008_A_x0004_ÎW_x001B_°_x0003_A¦%`v:_x0003_Ai:ó§_x000E_y_x0008_Alj;Ð&gt;r_x0005_AÊ_x0011_gõ±øù@£gøc@7ó@å¾À_x0013_AúM(áû@\&amp;¸ñJÍ_x0010_A_x0011__x001F__x0001_D_x000E__x001B_ú@Ú`}Øó_x000F_A;äY5&lt;f_x0001_A_x0014_¤õP_x0013__x0002_A_x0002__x0012_y9º'_x0005_AD_x0017_&amp;!²þ@¼½@¥		ì@_x001D_d8¥ä_x0003_A|Y_x0007_l_x0007__x0013_T_x000B_A2íãîJ_x0014_	A±f_x0016_\¾_x000C_AÖ8¶×Ä@_x0006_AVa½aÈý@4¢÷¼ª_x0001_A_x0002_½_x001D_þ%Ñ_x0003_An­âg±_x0015__x0006_A_x001C_ÎÀè_x000E_ALy_x000D_lfe_x000B_AÝ_x0007_ºÄ_x001F__x000C_Aæ»Ft4u_x0003_A_x000F_p{_x0014_j_x0013_Aeÿ_x0013_AoqFÝçd_x0004_A*µ_x0002__x0011_Híö@_x0017_ÓÍ4l_x0002_Aq_x0002_«:_x0015_Ã@o,UßÝ@_x0001_A+Ýö\=_x000F_AwD;âFÿ@_x0019_{H¸ð@_x001F_×c_x0001_ø_x0003_A|_x0008_ _x001C_[_x0010_AQI*°Ôã_x0014_Ao_x0019__x0019_2_x001E_À_x0005_A_x000F__x0008_+¾ÖL_x0006_A_x001C_ÝfÇòõ@´ay~å_x0006_Ai}ÿ_x001C_ð_x0003_A@av_x0017_;_x0006__x0004_AÅ	_x0012_·Ðì@	_x000C_²È¶-uã@°ê×§¼_x0007_Aç_x0008_æA#ý@«-@$~_x000D_A_;m×&lt;_x0013_Aß(	Eb'_x0008_A_x0004_ÆcÆÓÌ_x0003_AÜ«u®_x000C_	A_x0004_ñþ¢î_x0006_AÇñ'àf_x0001_A;Az_x0018_þ@µÐ CXô@_x001B__x001C_¯Cü@1ÁèJ+kÀ@¿å_x000D_?_x0002__x0003_AkÝ7ªÒAö@uÎû_x0002_W_x0005_Aæu_x001D_vhô@ÐÝD¾±_x0005_AÎþ_x000B_ÓÎã@É)îY_x000B__x0011_A{æÁß_x000E_Aàaê_x001E_4Pð@_x000B_¬ÔV9b_x000C_Ae4Ø_x0011_J_x0005_A_x0016_ö_x0002_´_x000B_A°Òt_x000E_AÔñ¢³_x001B__x0002_Aº_x0005_Ouî_x0011_A_x000D_a1T(_x0011_A_x0001_Zù'¯ü@á_x000F__x0010_ê_x0001__x0003_õù@fÆî§_x0003_Bí@~Kiî_x000C_AÅþý_x001A_õ_å@àj¯¼_x0005_AÆïÈß_¿¯@¨4¢nØÔ­@ª_x001B_u^­&amp;°@%_x0002_°@úM¿ëM®@m±(T-­@¨Î¾y_ª@êXûaí®@]Î_x000C_DÞd°@¬ªÕ¼_x0015_«@j_x0002__x0015_Oe&gt;°@Þ0²¸®@ðÕvþ	°@úEb7_x001E_°@5«{_x001B_=°@g_x0011_°_x0015__x000D_°@øú6}µ#®@ênÛb_x001F_o¬@®ït:O°@ÿ_x001A_ÂÞ°±@«ÐÉZ(ß®@!Kpµ_x0010_¯@êú&lt;Î/;®@_x001F_é_x0003_Ý°°@x&amp;¾ªs°@ïcO8±@ué#F3°@_x0001__x0002_FI%N7Ú­@Fsõ_x001A_ª@~Ä{rÒ_x001A_¯@ÇÊùtoÃ¯@Õ_x000F_âÃë_x001C_°@ÀÝäöD°@ÖB=`Ùã¯@uvD!¯@Ð_x001D_{_x001D_°@ IÇBñ_x001B_¯@Áq_x0012_Â·®@ó_x0011__x001B_S®@õyÝ`_x0013_°@iÃfÓÌ°@J~«;°@yñ_x0016_jkß®@pDª¶*Âª@mw¤AT­@îÌ_x000D_×_x0007_±@%0ËoÃ[®@)_x0005_;(_x0001_­@®içå¯@x &gt;}G¬©@Äýx_x000F_¯@_x001F__x000B__x0016_Âù¸¯@\¬Ó»l°@þÕ"ß7¯@_x001B_Dûï$°@_x0013_	õË°@_x0013_Þ_x001F_§5¯@2¡ÙDY3°@uQªt_x0001__x0002_Q_x0007_°@Z0nø¯@mN0ýg_x0011_°@_x0004_]IÔ°@úÚèø/§°@¯P@óù©@_x0010_·Ù_x000E_¯_x0013_¬@¤ú5p¯@"[_x000F_Ô?Ü¯@(Wøiª¯@uç8_x0012_`È¬@Ú¡²XHu­@2m¾_x0014_@¯@K\rÚ|°@l_x0004_û|°@_x001C__pb:°@L'h{_M°@pð_x0001_o°@TxQ_x0008_a°@ÑÙºÊ!°@Ãt6[¯@c#ù5°@âTY'­@4&amp;÷_x0004_­°@ys.0µ­@ôÑ_x0007_îÏ_®@ËSJ_x0001_û°@Ëi=_x0018_o_x001B_²@y@_x0018_ÂpZ°@àé4«¤«@ì%_x000F_·Ø%®@&amp;BÏDs)°@_x0003__x0004_v¤_x000E_!HÐ­@Øe_x0013_?_x0004_*°@¼Ú.×(¯@3mw_x0001__x000B__x001F_°@ÃvßäÉy±@î1_x001E_&gt;_x0019_°@!zLB­@_x0005_Ë KS;¯@Ê¢îD¼_x0003_­@¢£,Øñ¦¯@h¤ÉËbø­@qÀî½¬@Õä«.±@_x0012_.U:!^°@_x001C_ÉàE°@3_x000D_ß®óÆ°@VÙ²_x0007_2D¯@_x0016_ó_x0002_\°@¥_x001D_Ç¿_x0011_¯@Ô~ÔÎêg­@b#ý#ü°@jÂ:ëøH¯@_x000F_%ð4å_x001D_¯@í|æEÇñ­@_x0018_ÀªfÍÙ®@Ï¢ÎJ©°@(ÀÄ&lt;jL°@U_x0014__x0001_r-¯@Ó¯.°¼¯@= ¨T¶¯@µ2C_x0008__x000B_f«@_x0019_Fß_x000E__x0002__x0003_BI°@Lô4öÍ6¯@jûl_x001E_n°@_x001C_Ù²¨_x0007_«@¦_x0003_-¨_x0013__x000D_¯@0õA_x0001_Âg°@³v~Õ¤º®@.Ü`±J2°@Î'z_x0019_L®ª@Kµþ·_x0005_d®@õbîê&lt;,°@±b´·¯@¹«Æ"L¬@¸qlêÃ±@3_x0006_ªbãÝª@.µô_x000B_ª@°_x0017_äâç%°@(¬£S@°@2_x0013_8En»°@`_x0007_²&amp;à­@&lt;Úbó_x001A_M°@_x001F__x000D_Ðê ñ¯@í¦±_x0017_w°@¾æ¨kM°@óí~_x0012_±@×@æ­­´¯@Ë\g«_x001D_±@b{µ_x0008_¬­@2_x0001_hñ¯@È'SE°@ö³_x001B_7s\®@&amp;ã1¡_x001D_°@_x0001__x0004__x0005__x0012_Ü½¹¯@êî_x0008_lþ°@þ´µ[;­@ÐÓ×_x0005_X_x001A_¯@Þòè½â_x001A_°@LU¹^)°@Ãé)§P­@]ñP£Ë¨¯@	RÏµZ*¬@8÷_x000C_üþ ®@]Gæ_x0019_®@k_x0011_GX_x0007_°@Ym¸Ði$°@"K__x0002__x001F_°@±W£F¼°@¶ç_x0015_½_x001F_°@c`¹CÓï¯@;æÂ_x001C_«@çV°@_x0014_[.£\T°@Dk_x000B_)º÷®@áóB¾_x0002_M°@ÖÕ©i_x000D_°@h%U¬@nòûRÁ«@/wLf_x0005_¬°@¨^Ø_x0016_Ú_x0003_°@¸zJ_x000C_X°@!	üÛn«@éíV{	°@`FÁ\¯@3ºS_x0001__x0002__x0008_¯¬@µlü£å¯@Ù_x0011_£_x0011_°@ZëHÑ¥°@yÎæþÚ@°@\_x0001_YßM®@°ûJUÂ°@ï¶Y_x001F_°@{~qx¯@&lt;£_x000B_d\¯@Rßz,7±@";'¯@}Ä3W³¯@£_x0002_Þ9°@Ó?ÏHª«@%?4®"°@ëÆ¼ÿ¯@_x001B_Û¶±_x0008_°@û½å\½°@_x0015__x000C_íaB°@_x001F_v_x0013_ó7°@mÑ05(¨@þ-²_x000E_Né¯@ÆêF_x000D_È¯@GµSu2¯@_x000E_x»wí¯@uVêG¿¯@ÁP_x001A_´c°@c_x0003_èê_x000F_ö®@Ó¹ü_x0012_Í_x0010_±@|rr°8­@û(_x001F_E±¯@_x0001__x0002_ÕÞh_x000D_ÏE°@HC_x0003_ /°@ë_x0017_À&lt;§æ®@¿ütWT¤®@ëOd¤¯@ÙR·_x0014_X­@¶w_x001F_Ü®@¤¦_x001F__x0017_°@Ó_x000E_¢­@îR®¤÷_x001B_®@Ý]]-Û÷¯@½åÜ_x001C_u2±@_áôÛ_x0010_±@b%¦E,A°@öV¢Ë¨j°@_x000E_²ëc_x001A_°@3kY«i_x0005_°@Ý`rª;T°@7!·w°@ Å_x000B_Å"­®@hbÓo®@¡r__x0012_»®@îe¦v¸°@è¹9pr®@w8ÎãQï®@hôSìÏñ¯@×,_x0002_e6÷¯@ÿ_x001F_¢@_x001E_°@í'ÕXP"°@ÜÁÍ»d`±@-%ø¾@®@çz%K_x0002__x0003_¯@_x0002_¬øö_x001B__x0014_°@._x0011_)_x0006_º®@ÙóP"5/°@_x0007_DyÁà¯@)§ÊTÄÔ®@[a_x0013_Õ_x000E_°@åµSM¿6°@ç U½M¯@_x0013_ûH¼_x000F_®@}öÜ_x0016__x0008_g°@êBG|@¯@#yGû¿¯@*t=0u°@_x0001_ UÁd°@_x0004_ôò!ìv¯@_x0012_Ï¨_x001A_`y°@ëÁöÃ_x0012_°@¦_x0004__x0014_®_x0010_®@D·è_x0014_°@¢;ujÃ¤ª@öw_x001A_ªx6«@@]¢â,¯@tU\ì&amp;¯@&gt;uÞ¼_x0015_°@"ø&lt;©­@_x001B_Ù4¦×°@¹&lt;Uÿÿw°@uNG°@=ðDr)&lt;±@XQý&amp;á?°@8ùñÃö°@_x0002__x0005_EßÔ	/.°@_x001D_q&gt;Û_x001E_C°@_x0006_À±p_­@i®,^"¬@9¶GÐ\_x0012_°@Ñ/&amp;°q_x0018_­@)R_x0011_W£ù¯@bÄcjÁ±@_x0010_&gt;_x001C_Ê®@Ö_x0001_'@Å±@â_x000C_4×H$°@øî_x0006_¬@ËÂ¾_x0006_­@x}Û¶&gt;°@eËÞ_º©@_x0016_ýñ,°@ØøX[_x0002_°@._x0018_Îª@öC´ê¶8°@KNß°@Ã»´{!¯@Lä-­$©®@.? É_x0002_r«@Òx%Z_x0006_[°@Å_x0004_R%Þ©@çÐý£\|°@¤þ¸öS°@ËêB¯;=±@_x0015__x0003__x000B_fO¯@_x0011_#`·{°@­½o¶Ä_x0013_«@8û_x001D_:_x0001__x0004_ZG¬@D­j*[¢«@TîIî2F°@_x0002_R_x001C_a®@ e±6_x000D_±@Tü²_x001C__x001D_°@«W[_x0013_íí­@*_x0016__x0003_%È¯@é¦Æ­Ôè¯@¸j_x0011_©@_x001E_ó_x0007__x0018_£â­@M®_x000C_!c°@_x0013_pòõ&gt;°@«§©.vI°@-D¥±`°@kK¹~_x0010_°@kÝ?Ö«¬@:{r_x000E_0Ä¬@`E_x0011_h_x0008_°@ÿì¿f_x0008_¯@(ÿp÷mÞ¯@RmåÎ±@aN"Ì­@0æ0ñØ¯@ïöÆ&gt;?²°@ºD'OD¯@$5DRW°@&gt;_x000F_8Tq,®@_x0002_-/ÀØ¯@\õ_x0014__x0006_µ®@c_x001C_ÆOÂ±@çZQO¶°@_x0001__x0003_v|¦{#Ø¯@¥_x0005_VQ¡«@ðTA|Y_x0015_«@q_x0013_ªxÅ¯@cZ?ÄN°@~TM¾_x000B_	®@ñ«L_x0018__¯@@3² æh°@Üi¼'#°@.J_x001D_ª@"B_x0002__x0001_]f­@åD5cb$°@_x0011_p({Gä¬@wÍBâUz®@ù¬Ý)µÛ°@_x001B_±k5°@ð_x001D_ZB°@ú_x0014_4hÂ±@97Q3§°@_x0001_&amp;åYQ°@%_x0017__x001F_¨¨¯@ê!_x001E_ÝE°@X_x0016_Õý°@P0àì(¬±@T­Gà¯@_x0018_P_x0018_©°@°Ï÷Fc¯°@ú­,m¬@¥_x0018_½'°@.=Z}r_x0012_°@¾®Ó0m°@:Òh	_x0001__x0003_#°@_x001E__x0012__x0008__x0012_Ö¼ª@Æ"±ö¯@±­_x0017_C®«@Ç_x0018_w@Àg°@··^_x001F__x001B_ð«@_x0017_yM5Ë_x0014_°@ÚÛ&amp;_x0017_Ö_x001D_°@aQX_x0018_éZ°@ïLw­E_x0012_°@ùóTö¯@ñR4«@èê·Mk«@&amp;]VA¯@U_x0005_½=V'°@¢p"â0®@`·M²&amp;°@_x001A_T_x001E__x0018_g;°@1ì¢p~Â±@ÙÉß-0®@aJár°@cÆNu#&amp;°@Ù£æg/¬@_x0008_xUzHô¯@Ô_x000C_¡Ü_x0012_É«@5H.DYF°@ºÒ)®@tîÆÄcÏ®@ñSøÙ%B°@Z\c¢_x0012_°@Ng¯ÿ6P«@P_x0002_OâÙë¯@_x0002__x0003_¿ñU*9¬@02ý3ÝY°@Îr»Ñ}1°@¨d&amp;·¯­@Q/â"_x0001_®@_x001A_+²\ä¯@ÍY?y_x0006_ª@¸zß_x0003_Â'°@_x0011_^_x0016_³_x0019_:°@_x0013_Ð§Zä=°@I_x0008__x0014_ÂÙ¯@©µÿ°_x0011_°@¸þ"_x0007_D#±@_H_x0017_&amp;_x000E_Ü­@_x000B_LW_x0014_°@¸^ÓJ°@ñ§ß_x0017_á&lt;°@ºF¿_x001A_í-±@®U¯@3_àx°@_x0002_ø_x000C_Ý_x0017_å©@P^Ù°ÏÂ¯@Ï_å5æ¬@_x0012__x0013_Æ&amp;©Y°@N°Ý£ª@ñm	¨ñ¯@_x000C_äuÐ¬@î_x0002__x0017_-_x001F_°@Ôhá_x0002_R¶¯@û¶ßÁ¿««@Yá©øÐ_x0006_°@&amp;d&gt;:_x0003__x0005_ÐT¯@_x0014_¸JQê®¬@ÔÃ"ñ|¾¯@1Ç=äYE¯@{Ï_x001F_¡°@ò,sY&amp;;°@"zÞtB_x001C_¯@#_x0010_!:A°@_x0005_vNüã¼¯@á\Z_x0015_°@_x001C_{§ûY+­@"æ_x0002_z&lt;°@RÖÔ+{°@00ÿ75°@abO$_x0015_°@°_x001A_y_x0015_L°@i_x001B_PX{¤±@ñÓñu_x000D_®@ÕðjÎcs­@Éñ®[_x001D_¯@ë_Ð_x0006_ýa®@_x0001_¡'Ð_x0007__x0016_¯@u_x0004_4C­@Ø`¯6Ë-¬@8³Z-ä®@_x001F_,ÿÏ!¬@Ï-_x0012_õa­@_x0005_Ç_x0002_¢²°@x¶U_x0010_-°@\ÎöâR°@êÌÚzY9¯@¦ñ_x0005_j°@_x0002__x0003__x0016_Ï_x001A_8B®@	BcÂ°@LÄt¢_x000D_¢°@7h_x001D_3M®@ÌØ¥M¶ª@HnS_x000C__x000E__x0014_®@_x0019_rzñ%T¯@«_x0011__x000D_Kz+°@³qS_x0007_Õ_x000D_°@zïèì£.°@XMQüîª@M¢ú,ß¯@8¶Ä]ò¬­@cwW_£W®@ÚÇ 8Uª®@ªQä@n±@{Y_x0012_vK°@¯ºGïw°@áéà¦C­@_x0016_?cLC­@m!z_x001D_	¹¯@û	U_x0001_°@7e_x0017_ ¯@p%jl©@Z3Ñ_x0004__x000E_,¯@ct*_x0007_9°@Ç?4ÎÏ®@(¥?u_x000D_±@Ö÷_x0007_:Ø­@ösRµF\°@Mÿ_x001B_·¢±@?úd¾_x0002__x0004_ÒÉ®@¨æÚOÔA°@)_x0017_D'ß®@¿ñÝum_x0013_±@u(qÞN°@ì2+·¬@æSHOôr®@7ígõï¬@­ì_x0018_&amp;¯@Í¤£_x0019_°@¿_x001B_h+®@ÙC_x0016__x0008_°@¥¤5ð»¯@_x0016_M';&lt;¯@XÇâÁsk°@_x001A_Ó&gt;¦;_x001A_°@º_x000F_ó_x0012_À_x0007_°@q³ÓfÁ®@	îôRÞf°@¹Z_x0006__x0007_°@ä_x001F_~ØÉ¯@¯]_x0007_»£_x0003_­@	½È^.¯@ãACo_x000C_¯@ ¡Tq°@VÔê_x0011_È¯@Gè_x0001_u_¯@¢_x000B_÷èù_x0015_°@{×OÆØª@+_x0011__x0004_á^¢®@»_x0013_}¥ø¬@_x0008_ùñ_x0004_¼_x0015_®@_x0001__x0002_gs_x000F_N¯@¹_x0015__x001B_À¿)°@äC{¸/_x0015_®@b!ÈUý-±@9¤IG2ô¯@(ðÓÒ°@_x0008_mG·O¯@®_x0006_ÓÁ¥®@Ýß£¬&gt;_x0010_°@.@_x001D_ÏW°@¸_x0015_­&lt;U@±@ýÙøå_x0013_°@ËX;H¦¯@»¿$?_x000C_°@ßª¯_x0006__x0014_V®@ÿ!*°@_x001D_ÿ&lt;ý&amp;°@mæÌ1]ì¯@é2¼Ö'ô«@¸Q¡ô_x0019_±@Áïlö®@SçswÅÏ¯@_x0017_¨_x0003__x0018_Ê&gt;¯@QµM!°@ùy§_x0014_§_x001A_°@þRx°@yèå¡þ¯@G%{&gt;sÏ¯@ÖÞÏÆ°@qÊgÎ®@­p|Ñ»:°@,­½_x001C__x0004_	 º­@!òý_x0012_¶_x000E_®@_x001C_#ç3r°@ôzÃ=_x0013_«@_x0005_ß_)Ä°@m1¼U_x0011_®@ËÓ_x0019_ÀºÀ°@brî_x0007_¨L°@e¢Þ_x001E_°@åH-Ä89°@·X£û_x000C_ß°@|}f¨oA­@ç_x0008___x0013_°@_x001D_MÅ=°@DÊ`#¥¼­@©õÄA_x0003_®@m_x001B_Q_x0017_ÓG°@xLìuè9°@*p¥_x0016_µn°@\w·¼°#°@lÜn_x001A_m¯@_x0007_àèkR­@m_x0010_8_x000B_`°@t_x0002_c_x001A_K­@Dmùª°@©Bç¯¯@|eÈ_x0006_¯@BÄ_x0013_µ;ã¬@C_x0001_¯@vé`°@â^®Ò¯@ÐÔWem°@_x0001__x0003__x0001_6"_x0006_xE°@_x0014_¡Æ_x0004_¯±@¡'¦D&lt;_x000B_°@³CäqW°@Å^_x0007_Þ_x0005_à«@Å-·ÌÅQ°@C·ÓT_x001B_²@GI/ô|L¯@Ð@z_x0001_Ë\°@V·Q_x000D_F¼®@îÉY	¶®@îíÀï¦å­@° ×Cc¯@öÉgA±D°@mÂ_x000D_´¯@¥ÙîÆ­@s_x0002_§Íg°@'_x0002_xÏ½¯@-Î·ÊÒ®@í=]Ø¢Â¯@9lîc_x000D__x0008_°@)Je¯@=j-hnR¯@TtøIg®@t©qÔ×:°@fÆê¦h¯@ÉÔ½àºm°@¸4_x0006__x001D_=_x0004_±@1_x001B_~ìªS¬@`¶_x000C_¨&gt;±@Ká_x0002_°@_x0015_*_x0014_Ó_x0001__x0008_I_x0006_®@_x001B_¥/t|Ò®@õd#_x0016_»«@_x001E_aÙ]°@	²,­Ná®@ÆIk_x0014__x001E_|°@¥\§_x0001_F°@7G_x0006_ál°@ìcå@wÞ°@{sÜîð­@fDO:°@ÒÌU8'_x000D_°@Ô,NÖØ¯@Ü_x001F__x001F_N¥¯@õþ½¯@ºZ2°@Ç»×ê_x0002_¸ª@Ö_x001A_JNÍ¯@:V@_x0014__x0007_¿¬@öp¡?Gß¯@÷ÀWÛ_x0004_v¬@7ù¾I°@_x0005_&gt;Ó®»_x001E_®@y¹óè¶®@ £Â$1®@_x001F_MX*9Ø°@pÆ4_x0008_5éª@óv_x0003_â¬@_x000F_µH9°@0)ÚuÁ°@?_x000F_;µ÷°@h6Ô¡JW°@_x0001__x0002_ðéÈÖZõ­@¥tc_x000D__x0016_&lt;°@Èÿl¥§!®@é&amp;,_®@Ùì¹_x0005_é_x001D_®@|6òu¦2¯@_x0015_´º;Î¯@C¨A_x0004_²¯@aòÓ*_x000C_°@(U7Ð@$¯@*Â_x0008_÷_x0018_±@_x0005_êmý²n¯@{)×+æ¯@ì_x001E_vA1°@_x001D_,Hì_x0017_±@_x000C_(8%ÿ¯@_x000B_¼[_x000D_`°@L_x0008_±_x0006_®@ÑÈØsÌ[®@\/X(ö#°@áq9_x001A_Ì·¬@Z~vYbZ¯@úi9_x001F_(&amp;°@gjñQ|3°@uNw}_x001C_¹°@Ô_x000F_WI°@_x0010_LÄ_x0001_F©@²_x001D_&amp;lRH±@DoêÅª@SUÙ|Ö¯@[Jz&amp;Ú¬@_x0004_0Ð6_x0001__x0004_²;°@Qà·7¬@h_x0016_q°@µ_x0002_UåÆá­@ÝÄÁQ_x0012_®@_x0015__x0013_w¸7°@ÒùÄË¨­@ä|Ð#°@½Ú¦óî­@_x0018_xº®É®@n_x001D_ÈÒö_x0002_°@Ñsi_x000B__x000D_d®@¹_x0003_hðN¼«@_x0003_Úõcn°@_x000D_HÜÛ_x001E_ü¯@Ûäê®@kWÛ ,°@³d- °@Ãé	ï«q°@0N«@Ü_x000B_79p¯@üfo¦²`¯@[s®M&amp;&lt;°@¼-Zl°@ÊþKÔÇí¯@^ñ/O½^°@­:I[_x001A__x0002_­@_x001B_m	ÿø¯@ßi2^ã¯@ëhÅOoY®@º_x0006_é¦~ö¯@u.:¯@_x0001__x0004_Ë_x000E_ÔÇµ]°@(êöö"*°@ÂH]_x0014_3¯@/¾]_x0006_*®@sîàRkd±@A_x0002_­_x000F_@¯@ÛÞ_x001D_æ±@|¶½Ý	¨°@ÀLø5}°@øI-M}_x0016_±@¹Áó×_x0012_´¬@_x0007_Õ6¶×N­@¯&amp;æ?KÄ¬@VW`xÇ_x000C_¯@_x001C_Pè¹¬@{3|®@¯K}H°@_x000C_k¯½G?­@_x0003_2éoê°@%6ÁÆ¯@_x0012_á_x001F_g¯@Q`Â_x0018__x0002_¯@!°?°@°}.#®@²_x0001_V`­@ri_x000C_{·­@+¢Ï_x0012_°@ç)_x0005_õËò¯@)¯-o°@¦»]ô_x0014__®@æ_x000F_nDmþ­@	_x0007_»D_x0001__x0004_­±¯@x_x0017__x0006_JÁ4°@öpkBÅt®@Ra¼Ä*¬@_x001E__x000D_Xë¬®@ñ°¾Dëî«@\y9ë¯@_x0005__x000C_7+n¯@'÷n~Ç°@ä0þ¯_x0010_Ì¯@AêAïF¿¯@ZùtI_x0014_4°@5þl!¾ª@£0V_x001D_¯@=MÄô`­@~Ð4p°@ÈÀ`ûÛ°@×RM[Ê¯@_x0003_bmèoª@#Î._x0007_\°@BÅrjQ°@À,F\A5°@	ºb=l÷¯@_x000B_wä*¨°@K(}q¯@_x0002_¹Dæ|®@ÎN_x001A_&gt;	ô®@âÑ.2a­@Ð*¯WD®@¹öy®@ýÚÛ,³%°@_x0010_{¶Êß¬@_x0001__x0002_ÉðtÔF_x000E_¯@X)³c_x0019_°@d_x001D_§5?	¯@_x001E_é/_x000E_¯@_x0014_%zû_x0018_­@ág[_x0001_9J°@ÓY5p+¥±@*Ë_x0017_¶º°@9Å&amp;×t¯@_x0017_u_x0004__x001A_´h°@bÞ_x0008_¥­@úÉ¹]_x0008_°@Ò*ÃÑs°@_x0006_¯_x0002_u_x0010_Â®@,(ÈãK®@Ge·XU½°@4¦×»À_x001D_°@`ÃaIZ«@g[1èl9®@nèmÖì?°@Wc-Ì°@/¼_x0010_g/B¯@×O®së_x0005_±@_x000B_q: ¶¹¯@«|(t³ ¯@7x£B·¯@|õ4æ_x001E_°@i_x0010_-rK¯@«£§(èÇ±@¢nòÉÝ±@Â_x000D_9_x0010__x0006__x0001_°@kõüê_x0001__x0002_O¿®@J!ä,°@Ô/¿®@k_x0005_5K'¬@Dß}¸ò9¯@A_°/$Ð¯@7ðH~«@û?,¦H°@G&lt;Yéµ_x001D_°@|ò*_x0001_-2°@ê9]	P°@ìâwvz¦°@öªx_x0013_Ï°@8@È¤ßY¬@ÓS_x001F_è_x0008_b°@áßÞ_x001F_ú°@_x0015_+ëxåß°@&gt;ÿì*P=°@ìà_x000D_^²­@¬_x001F_6É_x0007_+°@¤ÂåQ±¢®@ÆçÝ°°@kfºÔT°@I½ãíG_x000C_±@HÅ_x0007_D6®@_x000D_&gt;_x0003_O.°@:¸R_x000F_°@d_x0017_=.Ð°@ãÄ_x0004_Ré-°@^©ê°¹­@ 4(xq¯@_x000C_^K_x0007_è¯@_x0002__x0003_|,_x0001__x0011_¦:¯@	E_x001F_Õ±@ßÄg¢1°@&amp;_x0019_¹_x001B_°@â#Ñ¯@ë²¶¡Qè¯@ðç¨L_x0019__x001A_­@dC Nå°@ ýb;O~°@&gt;^G¨|s°@M_x0001_8ð"@¯@· tQH\±@Ímx¡b®@-_x0019_?_x0001_h¬@Þ:]ÔÙ¯@ÃZàbj­@³­ç(6­@°|½°@[n	ç¹ª@Í#r:D°@J_x000D_îæH°@¹.	¾©÷­@SÍàBÐ:°@§VñÎ­@1_x0018__x001A_3·­@RÍg/0_x0004_°@Ñ_x0014_äõ_x001A_1«@õþ\Êo­@ÌÆ_x0018_ñ¢°@¯.ÄêjT¯@üE*ø«@½·õº_x0002__x0006_*°@dÞL_x000B_°@Màîw&amp;­@kûÛÄOI±@J@_x0007_n°@ý_x001A_Ï`î®@c_x0010_1°,±@_x001F__x0002_ì1_x0017_L°@_x001E__x0008_`"¡°@_x000C_b¶_x0011_,°@*+_x0001_;ë­@M_x0014_Ík!_x001B_ª@qÏ¶»¨¯@UJ½(°@m9lÌËÐ¯@÷Ññ_x001F__x0016_s±@9_x000D_G^YZ±@ô­_x0019_4_x001F_p°@Ýº_x000B_­_x0014_§°@Áp¼b®@_x000C_]éß¯@2ú´°_x0018_®@NM3_x0014_ÒÉ°@4úº}_x0004_°@ß\Ö_x000E_Ã_x000C_±@Üø_x0005_°@æ¡_x0011_ÇÌ°@Mëro\¯@Ú[&lt;£_x0008_J°@_x0013_ÊÅüá(°@ÖZ@_x0005_°@1RêX_x0003_A°@_x0003__x0005_h2_x0005_÷j°@Î$ö_x001C_zð°@_x000C_LõÚ_x0011_°@_x0004_ð1öf²@ÜÍ%yÆª®@*_x001C_¬M_x0011_°@´#¬¸Ê°@,å½Ä_x001F_°@{§ZúÏ&amp;¯@èà1pÆ°@à¬Wl¤N¬@ÅÀ]&gt;Q­@WO«&lt;A¯@ÎõËä¯@ÈBªx°@_x0006__x000C_@àëg¯@eú|²_x0014_Å±@_x000F_u~V_x000F_M°@®4Q^­@4V°¢r®@³tê(§C°@ØÑ]Xd¶¯@6_x0004_ÐaGÉ°@ ¹ÀEïª°@tõÀ&lt;®°@&lt;9Á©_x0013_±@U_x0002_X_x0001__x0007_÷¯@pHh¬Ô®¯@DV_x001D_o!º­@FmÂÏ	°@#ïïá­@Qóu_x0006_	v¯@àt&gt;S­®@_x001A__x0004_=MI®@Q9_x0001_íµ8­@9Î7êd°@H_x0011_,®3°@_x0012_;Ù3[±@å¬Ó6_x0017_°@ÉÔ_x0005_O¼X°@&amp;½%_x0016_ ¯@iÖØýÏ°@`_x0002_ðm°@Ê©_x0007_mÀ"°@zcØý»_x001D_°@}m¾FZ_x0003_±@²ëßÈ_x0001_©°@ö?AS_x0011_°@Ã¯|0­@SßEt_x0018__x0016_±@Bçúb¾	°@¼hç±_x001C_}¯@VU¦_x0011_+³®@î¥Cä©Ý¯@^&lt;¢Ø¯@_x0008_J&amp;_x0019_2°@ñwØ~T°@_x001F_íSôh°@îÞ,_x0016_M°@_x0017_1Q}_x000F_Q°@¬_x0018_.NðÑ±@?^8l?û¯@¦zÇv44®@_x0001__x0003_úÔX¸Ä¯@¾\:Ì_x000C_\¯@­I_x0019_©Ð­@a/òQóò¯@Î9ó__x0004_É¯@ö!z_x0013_pß®@{HÎ1T°@¾°ß¼#°@I_x0012_8&gt;×Y®@äa°k\è°@^_x0017_ÃÜSk°@rº¿³Ý_x0002_°@	²RH²@¬6&amp;×Ë±@é_x0019_Êäìg°@_x0016_8­÷O­@òËÉÚ+°@2 ¤V_x001A_í°@Z1µ¦ï­@#áç¦0±@Õ_x0007_åh÷§®@;_x0013_q&gt;É±@_x0017_¶_x000E__x0011_N®@ÛºÄiP°@_x0010_@½Í¼¯@º^,¯wc°@pº:c­¯@Ç6Ó4«@x7R»6?ïi_x0019_íað?Ê3NO¬È?ÄMÜ_x0001__x0004_0º?Ç¿._x0011__x000C_J?Ýc'?S%øû¡?x@·Û_x0013_??_x001E__x0001__x0013_é"/?vxìé?Dª_x0013_±B?öf_x0005_Àð?_x0006_mùËüR?_x0012_ö:@_x0015_/?_x0004_x_x001A_·òK?#E)tê?g_x0008_x]_x0016_ä?s1_x000C_ª»?S*rÊBñ?Uq]*¤?ìõï¤??X_x0001_Äq?í_x0008_Å3½f?²§_	_x001E_¸?Â_x0002__x001C_¥ý?¾¾Gêò?_x0003_qZßIÄ?/®¨YÄ?FÅj&lt;ã?pE×#"?WèE_x000F_*?_x0019_3o_x0007_ÃI?þÉ__x0016_? +¬ìu?Ù	ê§4·?_x0005__x000C__x0007_ïïl?­Sè:?Ô_x001D_½÷_x000E_?_x0013_Áóþ_x000B_ý?_x0006_/îÙ\9?Ë',i ?Qø_x0008_{Y©?¾Õ_x0003_¾ü?$à`ãÈ´?âÓ3ÙÑ?á_x0003_vs4?ëýÉ~¾??§+_x0018_]?Óai^å_x001A_?|Â_x0019__x0017_?µúç_x000C_6?2H§_x0012__x0007_?(*Ä/_x001A_?«ü{Oø?_x0012_iPêh1?-68¼?_x0004__x0001_Ô_x001C_p/?y_x0017_My ?-&amp;	Á_x0003_·?_x0002_ûÅ³û?,"£Cß ?ãª%¾_x0006_f?_x000E__x0014_£ð°_?Wt¹_x001B__x0002_?ïÔ_x001F_i?I¬4\çOq?-_x001A_µJ_x0002__x0005_«/?þ_x0016__x0003_zþf?K²éô?"yxµaU?_x001C_¢(/³3?E½_x000E_d_x0004__x000D_?~`¢UO­?Æ_x000C_µeàl?@LðE?c_x001B_1ëË?¯ÖÍ0R&amp;?®óÈ9W÷?_x001A_¢çÆ{?_x0004_T xµ?8P!´¨?Ä`¡ç(?Õî],C_x000C_?¸þS¬ù½?LÓ_x001D_òé?ÛU_x000E_Vt?_x0012_&gt;&lt;è_x0002_þ?Vu¨4%j?ò¹äãm?_x0011_,?_x000C_`?,ó_x0013_L&lt;ã?ÝÙ_¼[?[¹c+_x001C_*?¬ (áé?_x0015_PCÈIÄ?ýÓ»ò?_x0003__x0001_%x4'?#T3mà+p?_x0001__x0005_8¸f·?o]tÉW_x001A_?_x0004__â_x001A_Z0?__x001D_Ä³+? N_x001D_?l_x0001_íz?o:&amp;*_x001B_£? ÌÀ_x000B_?_x000D_iÕ_x0002_Û?eõ°0D?­_x001B_qü²A?{¦'_x000D_$©?îTaý?Ï_x001A_Ä½µ{?Ê,½öë_x000F_?_x001C_päv:?_x001C_¨£º¬Þ?v/e_x001D_Ën?êÛÔØg{?ÉhY¾¡%?6ô+É»?L_x000D_P6³_x0006_?ä%3_x0002_¼¡?wVbÂF_x000C_?c!ûokÀ?Ïù×ú¨??¾ãIc)|?_x0003__+H[?¬kEâO?»p¦Ý!?VÌÓZ_x0011_?I__x001A_Ð_x0002__x0003_'k?8¹Î8MM?ØÛ_x000D_LÒ?£@ª9æa?Y9óàq?ØzAÙ»_x001E_?Â	ÙÝr?Â_x0019_½æ©?è?6DYÿ?C8ÚýÎ?_x001D_á+÷&lt;1?_x0006_é£Q{?qÕ!ôa+?»p]é,p?«Lr¡?%xFÖ~Þ?2_x001E_^P5?½ñz1_x0017_Ù?õs_x0001__x0017__x0008__x0016_?ãl±_x0010__x001E_·?_x001B_9ÈòC_x0002_?:jf6Q8?®µ¹¿o_x0014_?_x001B_zwpR?@=aïÖ@?^Aùb_x0014_"?´3_x0011_Æ?×x9©_x000F_ª?_x000F_è_x000B_Ú_x0018_Z?-L*_x001A_Î?ÂÛS?x{»Èr?_x0001__x0004__x0016_Pm_x0010__x0019_?sT_x0017_ew?Í_x001A_û¢&gt;?"´) ±f?_x0011_Jv$(-?`ÇÉì?ÑÂæ&gt;?ÔÀÁ7?E_x0018_¢5?Õlaæ?¸5b_x0013_¸?¤TP_x0008_h\?&amp;m_x0003_Gà_x0002_?_x0003_Î:_x001B_?_x0018_\H?3ôîÛ?_x0007_J8O60?W_x000D_?ù2?î©U°é?ÉZY­_x0016_?_x0007_þãÖ*Ì?_x000C_Ä_x000E_@?wz_x000E_?g_x0003__x001A_b·?xælu¡2?_x001E_2_x0002__x0006_?.9öÎõ?a#­5À³?cÜß®k?f6¨eª?üH¬´o?ÝXhp_x0002__x0003_e?_x0015__x000F__x0004_ù?Áâ_x0017_$·?ËÍ¯f~÷?ÿ¥)ÝÛ?i_x0017_ý³Á&lt;?½ä_x0003__x001C_r_x0005_?sUµ¬?H?Ñÿ_x000C_{ã?B]¥9_x001F_?_x0005__x0005_ã8?ú_x001A_à·»?Ó_x0004_úùä?wB_x0001_´(?³+&lt;_x0018_?_x0008_eÌe?F_x0019_;»?°êR§¥?_x0001_bê¹c¬?b_x0001__x001A_Í¶?¹(($-?:óÆM?Þ_x0004_ÁÃ­?_x0001_.Í]?@?º]ûÁø?_x0001_Ëì_x0002_VÓ?¾1Bä?¶­Íaüè?Jí9{°?ÕØ4d?_x001B_(_x0010_mÐO?³_x0001__x0001__x0003_þ?_x0002__x0003_V_x001E_!Þ~?*ý2/$#?eóËþ¿L?Âa_x000C_é:?*Ùì_x0002_&lt;ì?¢J_x0005_Ô"?Q_x000F_ð"Ì?ÞTva'd?}&gt;é_x0014_:Â?tH©ó&gt;?,_x0018_®_x001D_qõ?UO_x000F_@?¨¶Ó?B0fG2?_x000D__x0017_ÀÛP?û~-_x0016_Ñ¸?7÷su?_x0005_¿_x0001_i®þ?¯È_x0004_¥IP?K(cÍ_x000F__x001B_?Xèb¾À?©¡:pÆ¦?f4¡».?§ì°eF?_x0016_K_x0012_6{?"¤Ò_&gt;¤?Ê5ÿé Ñ?_x0010_¤§ê?¾_x0017_q_x001F_?Ï_x0003_¹ã_x0007_?í"$º?_x001B_TxU_x0003__x0004_)_x0001_?ª$.£Â?\aN_x000F_?cj¿ f3?Ø:îTÛt?!.ào?!y_x001A_:·_x000C_?yI/A_x0006_?ãúä¼)?í×6ñ&amp;?_x0014_@Ë#9_x0004_?_x001B_¼Ø??1²&lt;«öô?î_x0002_-_x000D__x001C_?xúµ"È?£ãEl[V?®&gt;_x0011_?Y=ü?`k-Bé?çÓAô»Ñ?èMÆÉG%?ÀÒ6K}Ï?_x0014_%_x0004_µ¨?ªg]mt¾?±KsÊÞ1?ç_x000D_Å¨Î ?ÀUm_[? G©Ýu?_x0019_K_x0004_2ð?0STÇ¹r{?"ø4ÄDË?+§¾Õ^=?_x0001__x0004_AU_x0001__x000E_¹*? =rèO¿?õrÄ£?&lt;÷ïÖª{?ä_x0002_¨ZG?_x0013_Qj	?Õ¸_x0018_Â_x0002_?Þ"_x001E_Mm?Ýy8q?±¼í_x001E__x0006__x000B_?Cöò7_x0011_/?ÒweGU?®¿¨Ï¤?-\_x0019_/_x0003_?öï¬Nå;?#ñË?ª?KhÑ¬Æ?7TþH1?aþ[Ã®ð?_x0017_u_x0018_»*?ÔAàrþN?_x0001_HÊû9­?P_Q~¦?_x0015_AJ¬õJ?\)_x001A_"Uc?çíeV¥?Í¾_ÿ©h?{ºòw_x001D_??Fú·D?¿|t%«?j§_x0011_´°©?÷¯á_x000F__x0003__x0008_Ê?6±_x0004_"N?÷éy¿DÝ?¶U_x0013_ú_x001D_á?âÎ	¨[_x001A_?Ò_x0007_ò_x0001_Æ?_x0006_û }ª?.Óêg_x001F_/?zÌ)t_x0019_ª?·`À,@Q?ÜîO­$?_x0006_ÔÉ|¤{?*_x0015_^Gî?¶DÞ?Ã_x0014__x000E_H?¥&amp;NÙF?~ñåwb¥?±E¦_x0004_¬o?óuáÑ_x0008_K?ÿ_x0002_;[hý?ûÉ{Ò5?Õ/®_x0019_7?}§Pæ4?_x000B_./é¦?2oÛ¶)_x0017_?Æ#f_x0005_@À?s_x0008_fwÚ?kø9·R?m«¦ý}_x0016_?Vb¦PS?ÿ=1`3x?:ó¦±Å_x000C_?_x0001__x0004_è_x0007_I!³_x0011_?·»_x0011_³?ù_x001F_Êx`ò?Ö_x0002_ßGé?5ï_x001E_ô_x0006_?ý¡s-1f?oQìî_x0016_£?&gt;ç74µ?_x001B_Üã¸ì?g_x001A_øry´?Kp·ºG}?_x0003_? Ñ0?~,r=_x0017_?ñÃ°t'?9ôµûñõ?~6&gt;§9_x0014_?Ý_x0018_oÏ½_x001D_?0ª´·åÞ?äü{x?¿ß(ë_x000E_?ÂQ±þZ8?-E±ÿß?7AC®??-Ï©Î?G&amp;AáÕÁ?ï ôà"z?ËÖÿ!i?ZÄ_x0013__x001D_üa?tuÌ4ÿ?`}¨7í?@,?é«_x0005_Ü_x0001__x0003_°Ø?½Ëëè?¡N_x000D_ñ?_x0011_oI·ì?(þ¯0rH?ºº_x0010_¥°?S¿*_x0014_yO?	Ä_x001E_´Öw?ºî]I?_x000D_húã¾?_x000F_bjV­f?ûÒ?,_x0018_?À¦ûKp?Û+_x0002_D¨?_x0004_ZÎZb?sä×Äi¶?òw¶×_x000D_Ù?´«_x0003_6_x0016__x0003_?å=Óh_x000E_o?0_x0018_Í¥_x0017_­?Ì3ð_x0010_¦®?Ä",áæG?,_x0014_["×?_x0006_ÌQÍ_x0010_´?¢ßßwÿ?!{DB»¦?Ú7-bÚà?K?¹ív?OÀÅ4[\?Û¹ánÊ?ã_x0015_º_x000C_6?Üí¥M 6?_x0002__x0004_}ë]ö_x001C_ä?·ÕAÛz!?Zs`ö±W?¼bE[E?ßVry=?©5O=Áä?ÞÝÅØâë?	XáÀDV?_x0001_4«k=?aêVJô°?&gt;I+¡È?O~0¢«Í?|¥ñ$T_x0014_?³¡ìw¸µ?)òï¿??)_x0016_Y_x0017_?y5p_x0017_ùx?G_x0001_b_x0003_üÚ?ºÉÆ®J?EYÃKß*?mÙG_x001D_Â¡?É+£Ñ6?_x001D_?×_x000C_VN9?æA`j\ç?åÆs2py?_x000D_^F±øÊ|?}ôzúÉå?¾ªo/s?â\É$íï?«_x0008_ÙÐ`?´fÎ_x0012__x0002__x0003__x0005_Þ?¶ÙpóÉ_x0016_?Ï_x0015_\Ô0/?èÛ_x0015_1?ZU-GN4?ôÌ2b?KB½&lt;_x001A_?_x0003_;Õô;??¤ûàA?÷BT_x000D__x0018_?ºÐ1×ï_x0008_?¿WÉ÷_x001B_?ë$µ5?ÌªúÒ?ÐÛ}Q?î_x0001__x0017_ºz_x0003_?ëE1_x001A_?uÒ¿ýt?+ãèmI?¶á_x0006_°?¨_x000F_K"È?à¦½_x001B_7?&gt;É08 _x0014_?ø N\2?I&amp;îÕ½?_x0001_½V^?S|m_x001D_ÌÎ??6~{?HÆ¼"£?èé_x001D_ôQÃr?gºe_x0005_ê?ÔCå_x0002_ò%?_x0002__x0005_zfV}C?û-è?ìåÀ«û?-É _x0013_S?F§­?¡=-P[¹?ªÔ_x0011_ú_x001B_i?£þýs{÷?úåò4_x0005_?pÀ_x0004_mK?k¤ÌOû?_x0016_Q²?_x0016_¢d_x001B__x000B_?_x0003_åÆ¼_x000E_W?8`³%q?÷ñX¦?_x001F_?ÿWt?á3­Â¬?`ï­âÏ?_x000B_Ñ×ø?g½_x0017_à_x001B_/?öjy²_x0017_'?ËÀ]¡?áÍ5·_x001D_Z?îÑ)_x001A__?_x0001__x0005_Pi½?eAh·f ?­¢â$½?_x001A__x0014__x0001_®û?_x001D_é[}öE?#í_x0014_×"?­uë_x0001__x0004_à±?¾Cø_x0003_?@Ù²_x000F_=#?îp÷iÃ?ãCÜ4rk?)Pn#­É?é!_x0006_v_x0019_Õ?Ü_x001D_aÏòB?%Þ¬ð?U÷®/_x0015_H?$_x0016_ÕAºÙ?¸Ô¸_x001C_ï?c,_x000F_	S1?¿I_x0006_8¨(?·_Ã'?z±çôA?A¨³ß?te_x000C__x001C__x0008_?¯@ë$?ýD_x001E_x?zÚÙHÉè?¡Â_x0002_Ó?_x001A_ð_x0003_ü?_x0012__x0011_&gt;k_x001F_«?K=$_x0019_?¢Úfæ.}?u_x0015_Ó_x0004_?CAÄ)øF?¨¶VR}B?Fp¢jÐ?/¹ð?K^äÁC;?_x0001__x0003_ïR2°îé?¡Ù©¤_x001A_?©p_x000F__x0014_?Ay=_x0002_¯¤??èÂs¶´?_x0018_GÃ_x000E_q?(ô_Î\Ã?_x0018_t|¬ó?_x001F_è)??ÿ?0]2[?_x0006_FY$«,?à_x0011_{òkw?óq2XÜ_x001C_?kÐF_x001A_ý?RÉ²À_x000B_?Å¤_x000B__x0008_µ_?â%«_x0014_?&lt;¤ÓA"?âa`,Ø5?é+pª%¨?£¡XRG?_x0010_Ûr}º_x001D_?5TÑ?6¥HqÏ?º¢78_x000D_"?_x0008__x0008_:ï?KØÃIù}?{_x000E_é_x0007_ÍÓ?C_x000B_î7ø?a§¨?Ò¦wÿJ?ySÒ_x0002__x0003_¦ÿ?pØÍþ?-£^#`??_x000E_Ý°?ÓËÔ)õ9?_x000F__x001F__x001D_jW?]l_x000C_¢_x0008_?\_x001D_Ì¿1Ý?FDîsÖ~?ý_x0011_m(ñè?¹÷_x0012_Wü1?l6,)_x0013_?`\RE_x0014_?I Ë_6D?®_x001F_ ÞÁÔ?Cyg«_x0001_{?olÅ_x0015_??,/v\E?×`õpã?°ÎE_x0006_ê?ô'Ø&amp;x?_x0018_f4«?._x0007_i®¬?ÂLîA_x000C_?¤_x000F_=ëø?P#ÕY?¯_x0015_ó[Ò?&gt;ç¼_x0004_]Ó?_x0014_ø×Ä?ØÐ&lt;ÔL?{y_x0004_f+U?-ÁdÑÕ?_x0002__x0003__x0003_R_x0011_b_x000D_º?[,_x0015_'J?ÿ_x0017_o®?Î¾_x000E_ëÑ|z?ß»¿â`?ö-"	G?_x0012_&lt;_x0003_Þ?_x000D__x0015_T×Ù²?G#¥8,_x0013_?Ú&gt;XÝ_x0015_?5@krsS?»â±k¾_x000E_?püË9p?£_x001F_Íup;?_x0005_H_x001A_Ú²µ?PY·'|_x000B_?;_x0015_õ:R?3_x0019_Ö(5?_x0016_1ÇR¶ð?:y_x001D_ZÒã?$ñ_^*g?äå¬ÿ¸6?_x0001_-ß_x0012_¥?Xwö?µ´ C ??yä¸_x0008_b?~ê H ?·ªî?Ê¸Ö_x0013_(Ä?_,NB}¬?äÃÏd«?ò:Ç¡_x0005__x0008_`?îÓQ_x0014_3?_x0002_üZÀãÈ?	OqÇ¨?|_x0008__x0005_µ_x000B_?%_x0008_þ3Û?J7×Üë`?_x0005_jÓÖ_x0006_?wç1ù_x001F_?ê±e)Â?_x0006_¬Ô_x0008_?ë_Ë28ñ?;_x001A__x000C__x0001_aÎ?Ü!Ãq·?_x0006_óv_x000E_Ï?ØGTò?ö³Lû»?ÆQÓ_x0002_¾"?_x0018__x0010_0?l²Êj)Ï?Ù¢²§_x0004_5?Y,_x0011_N_x0011_+?ÕÎ3`_x0003_?eGW)_x0003_ý?ÂuHv_x0014_?&lt;bÈs_x0017_ý?_x0015_ÂÀ{ö?_x000C__x0014_ûJ_x001C_K?.Ï#|_x0007_È?±{!x7?Rþk?_x001B_3_x0018_îÉh?_x0002__x0003__x0008_|Úr­Ê?Kì_x001E_=??ÞUi\Ô_x0013_?~?e_x000C_±?Ý_x0019_?v.Ç _x0008_¶?%^ãä?Ê-e ?Ey_x001F__x0011_?Ò^²#:?¬nMGÈ	?`øÁÔ¦v?_x0018_«__x000C_xé?({×I?Öª"_x0003_C?aO¥\È?_x0003_¹_x001D_Ð?Wõt}$?Î5_x0001_ðF?Cw¥,º7?0ÿm@Ç?=_x001D__x0014_mW?SægáÇÛ?ÛT _x0011_?)å¿á|?Èþ__x001D__x000D_?Þ@¿_cþ?Ïò;t?8ì:;?Æ?thfº_x0015_f?_x0004_¬5õD?Q¬~_x0001__x0003_R_x000F_?Aû_x0008_A.)?"0íÉ?«±y_x0015_©?ð_x0013_ßè8_x0017_ ?/áþ_x0019_U?T_x0017__x000E_KUÝ?í´:a?C«÷_x0010_1R?TÕ_x0019_Üa?Ó_²_x0018_?ÑñO_ ?w{_x001F_Ø¸_x0014_z?ÖûÙw}?æ_x001B_K,Ò?_x0018_*´yµ??d_x0016_´f·Ë?,hËÕm?´!Ý²?92©À2?mlªA_x000D_?_x0014_Ù_x0013_@Ë?(S_x0016__x0006_Ô®?]3G{¾å?v«jñT?_x000B__x0018_Ì_x001C_º\?|Ønm?#9_x0002_MÉ?_x0018_§_x001A_qd_x0001_?"´_x001A_Ñ?nZ{{U?ÐVÐ\ó?_x0004__x0005_úç_x0007_\Öõ?*Ã³%É?@fÉÌ Ñ?~(__x0003_¹_x0018_?É_x0017_)	&lt;?RÐ^±_x001D_?øy_x0002_[?´Ù,	èM?³Ú_x0004_Î·¤?ç)r¿z?_x001B_0b_x0001_þ?4f¤?4&lt;_x0011_±Í?_x0001_û0%À&amp;?-÷_x0005_/?5¸8;'h?C:S0Ô°?óïº_x0002_f?çQ_x0003_ð®¿?ÎøkØ§?öKRS¿Å?¹ßÈÞµ_x001D_?8ã=ð¹?]774wä?íeìÙE?ø&amp;;K *?+_x0011_nõþÀ?ÅçYuh?m&amp;!M}?Åiúï_Â?_x0003_½ÊEou?ÚÎïÄ_x0004__x0007_!Ä?ºÐ%ðÆ_x0001_?ðÅ·^Ï}?b~LÄ³?ß_x0003_¦=ãþ?æ¬_x0002_?¦À_x0001_Öx?øûo_x0018_Éü?ÿ_x0012_È#?ª@x«22?B_x0014__x0008_ô\?Æ~ÓÅ[?MMµ?½?ù_x0007_ìÃEÊ?_x001E_à|r®T?ù_x0016_1×.%?m_x0017_Ünz_x001A_?_x0006_ÙÊÃØP?uFó_x000D_4äv?ñ&amp;íI ¡?½ÀoÊ`?xX_x001A_!ý¹?¢Ê:_x0007_?³Èá)?_x0007_ã:¨²}?³Ôô¬	_x0016_?|'%¸_x001B_?±âßÔµ?ø_x001F_ê?°åð_x000E_Óï?¡âÚá_x0005_{?_x0005__x001C_öm  ?_x0001__x0002_mpRv|_x0017_?:_x0017_0¨hÖ?_x000C__x001C_Ö`§S?}ÑÁ:Å/?óvJ_x0014_¢_x0007_?_x0014_93Ët_x000E_?vã¤ø¼P?q=^«d?_x000F_ûk9o?é_x0017_Îþ?jÚÉh§S?n¥há_x000C_w?í8J_x001F_Òô?+¶óý&lt;?Æ0wÇy?Î(Tå#«?¾_x000F__x0002_þ®?_x0001_Á§ãª?e9±1¾ã?Ï£w]·¯p?Ú³{vÉ?_x001E_Â|_x0011_lî?ÅëÞ½fß?fëÒ¾2?jÒp_x0002_?¬[D(L? ÑwÀø¥?®zÐ&amp;öS?ûÍó_x0002_ë?§ÚpÊÊÁ?ÄFS_x0014__x0001_?_x0002_ v_x0002__x0006_X?Rv_x0013_ÅH ?K7ÐÒËs?&gt;_x0001_ÞÙ_x000D_ä?_x0001__x0004__x0004_ÎÏ?½_x0015_Éè$ò?þ_x0005_nùÏE?´Ë±øä|?/¶Ãêg?iUýÊk_x0018_?î»ª_x0003_?Ó_är&gt;?Ân4d4?»æHÝw¹?ã¸ì5_x0002_á? _x000E_Huã?°ã­.¼5?(£bü?ýY_x000D__x0001_ä?"«YM¡?´üqÀ·?9/1Ò?AÙñSû?pÄèpo1?Û¶¹`v?:6y_x0017_FÉ?_x0018_¯Òþ?9|¼¾Ø_x0007_?(u1_x0004_V_x001E_?ÀéD¶?(¢Î´?V=-Íäý?_x0002__x0005_Fz]ÿT?_x0005_öy_x0010_j%?éöã-¢C?{Þ_x0003__x0018_×ô?RjÊã?_x0003_w!5«B?Ûø$V ?&gt;&gt;Ë2%_?_x0001_eï·m¯?ºSYI?¯½O¿,?á_x000F_,,_x000F_?_x000B_i¾_x0013_á?¸d4_x0016_YÂ?E¨xG?pÒøäÒ?.Réïô?2¹ØHo?®2&gt;?»Mb¯î£?_x0011_öÖú	?ætu_x0007_û?É'"_x0003_?_x0010_¢_x0001_Êÿ_x0005_?Ç¥t-Í?@_x000E_×·A?Ry_x000B_ï83?dé_x001F_»F?ws±º_x000B_£?_x001B_Z[ý?¦¡¼Ï_x001F_ ?_x0004_y(¶_x0001__x0002__x0019_??4T_x0013_þ;ï?¢ÕÇB!?9_x0017_;To\?²_x001D_¤â:¼?|®;ÑÃ_x0011_?U&gt;É{?¸ÙÅ6§?OÎtR]Ë?"_x0013_Ûê_x001B_Z?Á®M_x000C_Ö?Â_x0014_k&amp;ût?²|[ V?_x0006_T_x001F_ÐÄw?*xpür¡?¥-¢#SL?qWÈ_x0006_ 0?y£º?õk_x0002_Õ®?_x0014_Ov7Ò?¦Ã4ï}b?TßÐ«?2Ô6_x0015_`?QVÐüÑ?;¿Â:)?èSkÛUï?D]ÛÑ©?_x0008__x000B_[ÛÇk?w$pEÇ?}I½Hr?_x0019_¨_x0005_ªi?_x0019_W):_x0018_?_x0002__x0003_@l¸_x000B_ø¦?õò¡%ë?íÔ\Ah?CxU&lt;£? ÝC_x0011_?ÃB_qR_x0001_?Ü_x000C_oö?_x0002_4ÓÅn?´	_x001E_Å"?`ië¶¿?§a¡_x0011_Mè?Ó/_x000C_Ê_x0005_?ÞoJ01?m_x0019__x0017__x001D_.?°_x001A_ÙøZ]?&lt;ktÐa?V`7¾_x000D_?3 _x000E_Ñ'_x001C_?Ï2o|øù?]_x0014_;_x0012_?7^_x0007_ûÕ#?{¥TÜtÜ?ÐñÀ«Q?ü_x0011_ðÄ²?lö&lt;¼_x0010_?é2_x0012_p_x0001_j?_x0017_ÔGBº?µ³ÙÓ9]?6Ý_x001D_v?Ñaâ2ú«?qi·ÛI_x001A_?_x0017_è!!_x0005__x0006_G#?¹ÝòÛ²wr?üÜÏVð?S©_x001E_wû?_x0019_õc,í?TBE.?D¨tÈ^Ì?}N®ìHç?äÝz_x0019_§_x0010_?|~76êK?èjy3è_x0011_?ø_x001E_ße@&lt;?Ït_x001B_ÀÈ?+\¥_x0011_M?¡kã_x0003_?_x000B_³b=?^i®2Aò?1Wó}aG?_x001D_Iõ_x000D_­?Þ?_x0002_CÇÊ?_x000B_Ó_x000F_ÝSm?Yn_x001D__x0018_;Ë?¸ÊÃ9?ºµÔLX)?Ê_x0004__x0016_Äöd?0j_x001B_Bæ?ÈÆT0ú?N:sN²?7_x000B_Ó÷æ=?M_x0001_+ÝJb?_x001C_0Ä_x0005_Ï?3Æc_x0017_-?_x0002__x0003_ãGd½¿À?râ'è)¡?_x000E_+/_x0012_?MÆïþ_x000C_?Ä_x000F__x0018_¨b?TönÓ£?:YXn _?_x0019_díc?dÃ_x000B_s?D}àj?o=C©?ú_x0002_oè?_x0015_ Þu8Ñ?mÊmDû?Ýâ_x001B_Cäk?®u=I?P_x000D__x0013_Æ_x0015_b?_x0012_z_x001E_5*w?w_x0013_î`?µX±_x001F_O?¯ÂKG:oA}y+_x0019_5mAW|zEöoA#{¶_x0018_oAÒÕ­_x0001__x0007_«mAüÓC)§lAwþOCw_x000E_jAæhb_x001C_~nA'¤]ÛºüoAÖUûôjAI_x0001_·HìoA_x0019_à½_x0005__x0006_]_x0003_nAûïÜEaoAreÕ_x0016_Ñ÷oA-O_x001B_J¿oAA@®ÖoA"Â _x0012_¼ÚmAÛÆîé_x0007_lA_x000C_½Í  oASèº*}ïoAÝ_x001B_D8nAþGeÕnAÕ¢NzmA@dG_x0001_²oA_x0016_õFx'öoA§ùæoA«$|BÚoA&gt;g_x0003_ë_x000C_CmAôJÁz_x000C_ciAf_x0010_ç_x001B_úmAd_x0001_ôÔã1oAÞ2R÷_x0002_oAÈJ_x000F__x001F_íoANB_x0016_szoAØ³_x0019_!nA¿§_x0019_Ø°ÈoAÒ&gt;]P-©nAñ}ö_x0004_ÕömAÝXâ_x001C_(anA_x0010_ÊéªÝoAÀÜgÖ_x0004_pA/#ðtöjoAÞoÅÑý_x000B_nA_x0002__x0003__x000D__x0016_2DyYjAf9_x001E_»ÒlA±_x0007_ò]$ùoAÙk3_x0007_}MnAToÝkeXlA!c_x0012_äònAaIÑYiAwyLç4ãnA9jº_x0015_ÛÑnAY_x000E__x001B_\±ÕoA¿Ar­nA$_x000B_Ò~[ÀoA?_x0013_9ïÝ½oAÛ!¯¾nA®@N	ËoA'I_x0015_íªoAÞ_x000E_¬&lt;+:oA¡ÈÒ»oA'_x000F_Bt° pAÄ"±kº_x0011_pAç_x0013_èYVËiA;±¿vkA:ªùÃ×&amp;oA|KM|_x0015_:oAýº_x0001_EnoAÃÊ_x0017__x001B_mlA,_x0006_7$\_x0006_mAa_x0004_À»¹nA¤ý¯¤¨ÖoAmI¸Ü_x0015_pA]_x0012_é_x0011_DoA5`\_x0002__x0003_¼_x0004_pA]	_x001F__x0012_pAF,:_x000C_pAîðÉã¦ÎoAh_x0011_I÷AÌnAÉ_x000E_2ðoAôf:ï_x0016_TlA!Ï_x0001_&amp;E_x0003_pAÓ_x001E_yy_x0005_;mAÝ¨èd_x0010_&lt;nAN_x001E_È7_x000C_pA½â&gt;0â_x0011_pAd:Xq_x000F_÷oA¢E¯­kAI¸7(®mAÈ3¬ÿæîoA\¦z_x0002__x001A__x0014_mAæÞüí °oA®á_x001B_«(oAG|_x000C_[èÁoA«t[Îý'pA-úd?}ÙoA1*4ä_x001F_ôlAÒÝ²_x001E_õ oA_x0011_3»Ö±½lAÜ7ÖxòoA§ú»O$mAÝ_x001D_¸_x0006_FÔkA©1b_x001E_¦oAJ8Ã@ÓoAQæÂæÓoACåÿ&amp;ö#pA_x0004__x0005_Fð{nAu:ÓöoA¤v\Å9ánAÕURÆ¬ÀlA	ã_x0015_à]oAðúí_x000F_oA4jÓb`nAÐëÉOmAÂ¨_x001C_¸ÐmAµ_x000D_Îoi_x0011_pA(ñSQµ¾oAuÒ@$_x0007_oAÒKÿ¦oAÃÀë_x0013_©$oAè_x0003_µ¨âEkA5:ÃoA_x0013_·êÂØnA ÃK1	pA'?_x0019_&gt;ÿjA_x0005_Å0U_x0001_°nAâöÆ`Å»oA_x001B_/	è[nA2ÜÇèoA2KÇ"_x0002_jjA;SItþûmA _x0001_A£1¿oA/Eç_x000D_d2oAô¯ðQøkAõ]aO÷oA¤(m(ï3jAä¢]ziAâ~6_x0003__x0006_êÔoA¶ÍyY_x0002_pA_x0001_BÅUîúoAÑ2Ù_x000F_mmAH|m¢ûoAÖxcñ9oAe6z³ø_x0014_pAÃ»Þ¡_x0001_pA ë­_x0006_ÝoAÓ±õ&lt;ånA3Ùí_x0012_¢ÜoAþ)Vº§ÎlA°_x0003_ñ4øeoALÚMæáoA}Ú-Þ_x0004_nAV}?lgoAñÜÆä]{oA_x0005_)°PÐoAer"plA°µ._x0016_ÃÒnA_x001B_Æm_x001E_¨±oA_x000B_Ë_x0001__x0006_½oA#+"_x001A_´±lA¡üàG÷SoAeXàÙÝpkAF¼¡\_x001A_nA7~n5à­mAæ[e_x0017__x0004_oA_x0011_@úZÒoA·ót*ÚRoA_x001A_Ç@då_x0016_pAá±q_x0015_T_oA_x0001__x0002__¸Øñ®oAlù`y­jAKo¬l,îoAzÜ½R_x001B_oAÂ$ç_x0013_U®nAQ®M_x001A_ëoAÔ³½5ø]oAc½õdGlA_x001B_Óãp#kA_x0014__x0006_k_x001C_pA^ey?-{oAÖ_x0014_[@_x0012_pA_x0016_ï,Û_x0012_kAxY¬÷woAö¿£âYnAøÅÌ#=_x0016_lA«±í_x0010__x0002_oAÎó6@ªÄoAXüUÚ9_x001E_pA/áÛ·oAÞv_x001E_=f³mAæöMÑd_x000D_pA_x0003_ãbÀs­oA/¯·|ºnA¾[jøßnA¦´J_x000F__x000F__x001A_pAÔ¢'_x001B_©nAÈ_x001F_|°)oADÈôv½oAê(&amp;°Ý×jA4ôÄ_x001E_°oA¯Þ¥j_x0003__x0004_ëÙoAÛtÓÅõoAt_x001C_`ÂÝoA1Eg_x0007_øöoAÀ¯×ØoA¬ÈzhhA_x000B_Èf#xoA_x0003_ÝË¸nA£_x0005_ÿNºkoAIÕzñ¬oA9ÍC ãnAÙ··._x0006_þoA_x0019_¿_x0006_þ	-nAõ_x000F_÷&gt;¦¤oA?k2Ï	mA±B_x001D_oA#;é_x0006_¸oA×µåyåoA;_x001B_ª_x0004_&lt;nA-ô_x0002_/)1nA=´H_x000F__x000E_ñnAÎel_x0001_¥ÖlA?Ï_x0011_^.±nAý" V=¤oAZ_x001A_±EñlAÈ_x0018_ý_x0005_ïÃmA¾ÄúÃÁ1oAp_x001F_Ìë_x0010_pAò3ÿx_x000E_pA@ISÏÝoALrà]oA_x0019_	oD¡ÅoA_x0002__x0005_¹þQ7oA_x0017_ÖÈ_x000C_Ý¡oA@õe£AùoA_x001B_a?"·ÆnA{cu®G_x001B_nAyÔý·inAìæ®Lg&amp;pA+ÓÙâó_x0003_nAÜP-í_x0004_nA¼Ã1}oA!Å´ÎJoA¼tØ_x0011_éËoA¡_x001F_ØÜ¢åoA4ñW_x0007_½oA_x0001__x001C_A_x0018_nA`#;ônAÆæ_x0019_4doAi(LÞ7nAy2ÙsÛoAì#¿²oAU¬_x0002_ã«¿nA=Ñ×TÓ_x001C_pAÓÇÌõloA¿}1_x0017_jnAôî¬u%_mA5Òeß¢¡oA ÅCOÊ0nA_x000C__x001F__x0017_¸`boA¾&amp;_x0017_Ãj_x0019_pA`g_x0017__x001E_pAá+:&lt;oAÌXÞ_x0017__x0001__x0003_U_x0002_pAQA4çêoA#_x0006_y»²ÐmAËp_x000F_çoAZe½jA{ê#&gt;×VjAHÈG_x0010_ô¼nA²öj"gnAîý_x0004_~ùoA,ÔKù_x0010_mAåáL**öoA,K$+°_x000C_pA_x0011__x001F_ÀH_x000D__x000B_pATsì&lt;"pA:&gt;fô*ãoAd_x0019_í_x0014_ÊoA)_x000F__x0006_X¤ÁoASè6Üì@oAÏÓÁ|f_x0005_mA_x001E_ÎÈö¼BlA64¢çwÄoAâ±¨Ø²kmAê»®jÞ¡oA_x001A_¡Ê,@	pAöéï_x001E_3nAMÿXS_x0006__x0013_pAY· ã=oA_x0011_¾_x001E_êkAéÉ_x000E_è¾ilAnæ_x001B__x0013_Û¶oAª0ìiniAý_x0019_i_x0014_É­oA_x0001__x000D_Ù_x001D_°ÕÄ(pA_x0016__x0012_Lª]jAÕû¬FYoA!_x001A__x0002__x001B_øoA¾»/N_x001D_[nAª·_x0005_gnAãtN«(kA|®/ÖJ_x0014_pAú_x0013_vJiAø_x0016_¹½ýoAVI_x001D_¯ª	pAÙ_x0015_sª*àoA_x0016_{ÅÊnA©cx£(_x0006_pA¿.V9òzjA_x000B_»_x0006_8ò©kA_x0004_òaG:kA_x0003_·w&lt;_x001E_voAíªÆ_x000C_æ_x0008_nAOé^_x0008_pA},d%_x0008_ïoAJ¬Ó1mA[_x0008_¸_x001F_oAÞ_x0008_úq&lt;oA_x0018_XFÅ_x000D_hAö_x000B_TáImA øM_x0004_ÞòoAq_x0003_F`oA_x0010__fQÁoA_x0006__x0015_9_x0007_°oAs;ü_x000B_koAîDÛô_x0001__x0002_¨^lA*yÂ(lAÔâ¹OG°oAöM^*ñÌnAÂ1/N¹DoA¤÷×}_x0001_pA_íúamA=¦üð_x0015_oAÇ_x0010_+Ù_x0018_pAÁ_x0007_Ì´©ünA)9_x000B_ÓoAº2Î ÖmAK_x0007_e¹ÆoA_x000E_ANWFnA®&lt;[é_x001D_øoA¢_x0013_R;_x000B_pA;ïA´oA¼UÝN²ájA_x001E__x001B__x001A_k_x0015_jA_x0016_á]_x0004_oAw5ç|ÈoA2Ð2mÆºmAWj×fnAÓd.TµèoAcygòÈoAå=¹¤/jADËÑ£ÌlAK;Ì}oA_x000C_Wm_x001B_2lA°\}_x0006_ømA²_x0016_g_x0010_oÿoAl_x000B_ï!__x0007_pA_x0006_	¡ZyZ;èoApÆâ^×oA_x001D_¤&gt;îoA_x0018_Uôú_x0002_pA._x0015_ eÃnA_x0015_¡ ~AoA`©Ï_x0016_pAÇ_x001C_G$:ÚoA$Öb÷5!oA`_x0002_°_x0014_pAõ_x001B_«.H_x0012_pAÓêüØè_x0008_lA²NIô¬oAOî_x0019__x0001_j[oA1ÌãI_x0005_pAã_x0010_}_x0001__x001C_¿oA9 _x000F_ijAeö´úC0oA- 0ò+*kA£µ_x0019__x0011_-_x0003_pAª¾õËæjkA~ëÚjÏoA©àí1)oAé¼D_x001D_ÁæoAÞh_x000C_áòoA_x0011_ví_x0014_ðnA-ló_x0004_Ú_x0007_kAÔNû$^EkAÅ»X8_nAºZ¸¼ÒoA_x001A_Ç©ø%mAV§ó_x0001__x0002_ÐPoAaúvoÈoA#f _x0012_úoAä`~÷Ò}mAO%&amp;M÷æoA _x001A_.Ëp½oA}±_x0012_&gt;ÆèkAÝ_x0004_Òê¡ oAH×a_x0003__x000E_WkA_x000D__x000E__x0019_ù×¿oA§ÇqìmA'Pä¸qnA"úÆÄf×oA(C_x0002_®DÄoAÎd_x001B_ÜÍjA­_x001E___K_x001F_oAÖK 0_x0010_`kAlÞ_x0002_¸Y_x0006_pAÁ@_x0011_J¸oA  áP|YmAÊLÿB`nAÕ_x0013_´vk\oA¢_x0003_LÂ:ÃiA´V}|¾oAü¦PE¬oAá_x0004_­_x000B_pAó©þ_x001F_oAÃc`iáºoA©µ_x0010_ºßöoA_x0016_Ùéî*mABí9»uoAªÅ°ÞoA_x0001__x0005_PóÆÍÕoA_x0013_ó§õØ_x0006_pAúbànAº²×_x0006_pAÇÏº_x0001_&lt;_x0011_iA_x0016_$0FrØnA_x0006__x001B_¡GlAëL¸o_x0016__x0002_pA_x0005_ä@gS¢jA{Ì÷]|oAàØ_x000E__x0019_FlA"M4«_x001F_^oA¶U·ÖioAP_x000E_ìGï kA¿_x0004_ e_x000F_voA¶ÊôÙíoAsØ´_x0017_ÚkAæyWm oA?°Ø_MoA[&gt;¥ø_x0003__x0016_pA_x0018_î_x0012_ä`ÇoAî_x000D_´ OtnAÍr&gt;Ø­ïoAns]!oAfJÆ*e`oA$xÒ~'lAøà_x000E_FáoAº¸ÙéoA¼/Z¨oA_x001E_HXs¥oAÈê_x001C_ÖòÒoA*¨Î__x0004__x0005_2´oAá!ð_nA_x0016_Ú\_x0002_aÔlAbQùl!_x001F_oAÑÅ°úü_x0018_nAKS©ÓúnA°m&amp;aXlAus'jI¡kA_x0014_ÀOýøynA o_x001C_:kAÙJ¯ªÍÎlA`_x0014_ç3oAÎá5owÀoA&gt;SQøcéoA~ÝL[nA\bBjëoAaÐ`M8_x0018_nA_x0011_«@_x0005_pAfX¹¹j_x0014_pAùÍÁævmA³.'1XùiA:ÒqÆ÷mA	ç_x0003_[}nA28_x0001_ÕºÁoA8ºtÏxoA¡_x0012_ Ë'ÆoA&amp;®D.ëjAc_x0016_¸¬joAÚý@MmAjIsBEnAº_x001D_Y\_x0012_bnAKÆ§ö8ÛoA_x0004__x0006_gíýsô	pA1ncèõoAwÓÛ_x0002_ÉlA=_x0005_qzªælAºuTEZÀnAÉa_x0003_^ç_x0006_pAÚÚR ¥ñnAÒ^ÝB¿áhA_x0011_*¾K	oA1.xÌ§_x0014_pAµy_x001B_lBnA4?YåoA_x000B__x001E___x0015_;mA_,Ý¸ÃoA_x0003_n«)^pA¦GüÌIynA¼¨s°ûoAêªI¡RHnAÈ_x001F__x0004_QpA_x000E_T_x0017_â¼_x0007_pA¶_x001A_aqÊèkAÔ¦ïÕõ£mAÎ©_x001C_HÂ}lAëó_x000C_Ç-oA_x001E_I¨%oAØ¥%_x001C_?mA6Ï¼/XËoAJ_x0016_å_x0019_{oA1'5cÞûnAùQ¸_x0001_pA_x0015_ò¥Ó³ oA$*_x001F_s_x0002__x0003_X~oAo_x001B_Äk³nAGgÈP¼oAm°lË&amp;pAÉLÙ¸soAG^eï²lA_x001F_¹&lt;GonA¼ÌwjýnA=_x0018_ßÍ_x000E_pA)²Í¯¢CoA_x000F_Ý¿_ß_x0016_oA3ã8;èoAÉæ_x0004_jAzðs_x000E_ÛmAÓ6¾a¢$lA:Á&amp;_x0006_Ì^mA¶[~K-uoA_x0005_º_x0010__x001F_ÈoAõòÐ&gt;*ÖmAÚ_x0003_Ü©_x0002_­oA_x0001_¿U1¸oA§	_§B¬oAWãäÌ$ÝnAû  _x0012_"nALTH_x0004_	ToA_x0004__x0015_ ¤®oA_x001D_¤_x0002_¹oAø&lt;^Ã&amp;oA5å­_x0006_TønAbÏËÊ9foAY¯mA_x0018__x001F_Ò_x0019__x0007_pA_x0001__x0006_Ýµ_x0016_coA~SÔ_x0018_ioA]UrÑëÌkA_x0006_çÈ&amp;j_x0004_pAäNó4ÁmAMæNJÛQoAº*õ¥nAÔóQÔoA¸ú?è&amp;oAO~.¢/_x001A_pAß§A/&amp;{oAÖÎÄoA_x000B_.á_x0002_pA¡¾Vë²ömAá·,_x0019_oÛoA"Îøð3FmA%QY²d0mAÀ_x001C_\±_x001F_pAWÅ¯jAuCP_x000F_#pA÷|À¶\mA8¡ºx(pA¨	&gt;ïoA`M«¸²ooAý:õÕU¸oA\£_x000D_-ÙÄoAÙ X_x000D_ÊslA±¶_x0005_ôÄoA¦_x001F_9¥Ô/oA_x0003_^wYdmA³_x0019_ìÐÊmAYKS_x0002__x0001__x0004_¯¾oAÃ_x0019_UåÈÕoA_x0017_ýéoAsõyÙÊ¹oA_x0016_ N¤­nAgBPÓòÕlA_x0002_0x6£_x0002_pA_x0017_'Q_x0004_mAÖ¿:ë_x001D_pAc_x0007_Ô_x000D_b`oA$_x001B_Àª~oA¢=Þ¿#:lA07lVÙMoA`à©_x0015_ÆoAÐ_x0008_¨Üý"oA³À_x0006__x000B__x001D_pAö_x0005_{Á6æoACÔ= zùoA_x000F_$²oA_x000D__x001E_ü.¹äoA0_x001E_@4kA[T_x000F_ö°ßoAÿÜ_x0003_pAàÇÖ_x0019_oAñ3ohVÙoA_x0017_¿}F~InAu_x000C_-£_x0017_nA_x000F_yd×NµmA4_x0003_D_x000B_Ý_x0012_oAQ&lt;DèBýoA_x0001_aB2KoAcîå|wfmA_x0002__x0003_É=j÷oAÛ_x000D_lkoA#0ûn¨_x0002_oASì_x0006_P_x0010_ooA_x0012_õµ_x000B_¢oAª_x0014_ÃÃÃÇnAÔ4½H®£nAH;BõmAyÉv_x0001_ÕoA/¼²lnAV_x001F_&amp;îôoA_x0013_X&lt;_x001B_pAõ¢ôÃ¦kAYæp??¡oA  _x0015_¿ÉoAçh_x001F_gøÈmAöj_x000C__x0003_nAXå_x001C_æokApóQ7÷oA`£Ð_x0015_LnAzj°C_x0011__x0001_pA²/¤ÆoAõý_x000D__x0017_oAÆ&amp;}1¡âoAåf­$©mAèº(µ³oAGÜ(nãÚoAú}_x001A_¼oAçÕKºx÷nA&lt;wq¼oA\_x0005_¥§loAò§òF_x0001__x0004_CQjAqÓÖ¦5ønA[ç¾º{=lAÓ;ëènAËCZùßkA&lt;E°_x001C_pA©!¬_x0011_RÆmA_x001C_¡)¿6gnA_x0010_Ñ_x0003_ÍmAë¬¬Í_x000B_ÄoAW·÷©æjA¦ÂÕéDlA_x0004_T_x0018_ ýoA_x0008_Ù[­ÂoAïq_x000D__x001E__x000F_pA_x000F_h_x000E_bÔoAê8ÑÐðLmAøôô§Å¢oAiV._x0011_lãmA³2² ðmA"_x0013_ÌúBZmA¡èxkÄnAZüåÙÈönA+Æ_x0018_oA	__x0002_oAC_x000F_t_x001D_±nA)$×§÷_x001D_pAxZçzoA#+¥ô¶nA=_x000E_ìù¥oA_x0016_²Z_x0016__x0018_pA±_x0007_ýHÐînA_x0002__x0003_6_x000C_¡_x0008_pAE©½¥pmAiM±jwmA_x0004_tvWoAÞ7x°ÐwlAá%3ñnïnAªì_x0019_oAû_x0019_9nJ«oA·è/_x000C__x0002_pA_x000F_ÜÆÍoAÓ_x0011_­ÅÝ_x0007_iAì_x0017_byáêoAç_x0016_kèôjjA»l8ëË½oAf_x0007_W'_x0017_lA=þ«ÄoA&lt;Ë*.ûkA¸À6sæoAºaælomA¨x OmAía_x0010_G|oA'­ç¿ÿlA_x0007_sM_x0019_KoAKtüªmAk_x0003_÷ë«MnAh/gIOoAÅênûûimAÑlªèjAåº+ÔoAüc#_ûuoAìà·ã½nA¸|_x0001__x0001__x0002_oAPºèr¹oA«²ÞñoA_x0018__x0011_vpÃ5kA¬jZäEoAd"vVoAD»·%ÅoAç"Qªz_x0017_pAèHtûDoAèÐU_x0002_pA7_x000E_ÿ×_x001E_lA-D¥wuoA±Ò×hoAËg87mAãÃL_x001F_oAî_x0002__x0013_î4nA@c_x0014_UÖoA_x0019_zÄxÐoAá.×ÑúInA½|_x001B_ÞmANlÿüÙoA}``ÂÓnAñìz_x0016_0-pAæm_x000F_ü_x0004__x0002_pA­_x0019_uG_x0002_pAþ¤V_x000D_6ÿoA£ÇzKYlAýÅ lAmn½_x001B_fÝkARi+îg~nAxã¶Óv_x000F_lA¸f³ýümA_x0001__x0003_H/ê_x0008_pA¸¢ÙñÞ{lAÖ-HX°oAñ~Ä_x000B_qoA¡_x001D_9KènAL×.ñ0nAD_x0004_#_x0010_ÁoAI_x0003_O}-nA!ÉaëfîlA1ô_x0001_]_x0011_\mA_x0006_¡A'©oAO&gt;_x001F__x001B_Ï¥oA«f¬7¾oAÈö_x001D_q7YnA¦Ý{]f)mAWçU5_x0008_ÒnA¸¤&gt;¤©oA ÒlxxmAþçÉ_x001F_²ÜkAa¾ö_x0002__x0016_nAçü¸ºYkA_x0002_Ýä¤]`oA;©X\ç¢nA)Sb¢ëoA¯ßÒ_x001D_~_x0018_oAä«²RoAZà_x0012_xÉoA×Ä¥©&amp;1jA_x001E_øÑÖªnA_x000D_¾@Ø¼ÜlABí±T_x0012_pA_x0013__x0008_Ã_x0001__x0004_ÎoA	"V÷8KoA½]OÞNjA/´¬ÅoA	Ú¾VYÖoAþâà_x0010_âoA_x000E_&amp;þ6&amp;ÞnAäá_x0008_pA§y÷ßnARçC8-nA.®ðt_x001C_nAS]X	IÑlAweø¾§mAÏ^úê_x000E_nA_x0002__x0011_x._x000E_ÊoAR_x0017_DÛ|lAkÿ_x0004_@î_x0019_oA_x0013_½c1®oA:y_x0012_ùÕ~nA¡ª,eønA¥7_x000C_¥lAöÝe¾oAòè_x0001_ýø%pAëó!__x0013_pA'ñ_x0003__x000F__x0005_ünAVo-_x0010_ï¢oA!#,_x0004_mA8,_x0007_n®/oAa?Øw_x0011_pAÜMù`nA¢F_x0018_}gýmA´ÀÅ_x0003_þoA</t>
  </si>
  <si>
    <t>424926d53b414a4bf54e21d807f2d3af_x0002__x0003__x0006_ªvoAwè®MO_x0014_kAÉb°Ù"2nA_x0005_I_x001F_áÒoA&lt;7gn%ùoAê§_x0004_¶aFnA®Æm!âoA½ì{BGoAÂ¤eÎÅ¨oAâÒÄL*oA=ô_x0011_:æoAæ_x000F_[ýà&amp;oA~ày3$©oAÁlG_x001F_ £oA²8Ð8ÏoAÃlÜR¡_x000E_nA¦öt¯_x0003_ÀoA±_x0002_ÎïKnA)_x001B_=lA_x0017_»_x0013_¾nAXÎ«9joAKº	6áðjA²Ûßª_x0007_pAÙ³_x001C_L¦ÉoA_x001B_«Lb´ëoAòúöGl¼oA+"ëLÇuoAÅ._x0006__x0001_F«oA_x0018__x0018__x000C_NkAó!Qha®oAMc_x0003_y¼oAÿ,mý_x0002__x0003__x0005_ûoA|"ÛE¼oAéwFsù4mAï$0_x000B_óÁoA|ë¿²ó_x001C_nA_x000F__x000C_õ_x001C_ÖBpAnhC^L+pA_x001D_³µf _x0015_pA½¨U|mAÞLLBêoAL.`5_x0016_oApû¯cïoA°¹ö^ÿPoA_x0012_$ÀmAóRiÐ¨nAñ£_x001E_DoAçýÛ#±nA`*]VD²oA`°²ûÆËoAHÝ IÃoAeÉøí}oA¾_x001C__dènAáÜü§lA¸h&amp;w$_x0007_pA[@#ª_x0005_pA	\îqoAÂ_x0003_/*×[nAM#Û&amp;d_x0001_pAX5_x0013_ÉpmA­/Å3÷_x0010_lAú_x000F_;p_x001C_aoA§¯_x000C_ÍAmA_x0003__x0004_¬mXJTmA_x0014_i¾KìoA_x0017_C×d_x0008_ejAÁK.g_x0010_«oAäÖdB'¥oA§ê'&gt;FEmA_x001F_AÅÐ¶oAÇõQ'ÐlA_x0005__x0007_wè+mAùfûì­oAýý_x001E_[-¿jA§±jt_x0012_LmAut=_x001F_Ö_x000F_pA+=z_x001E_µnA_x0018_gãà kAÿ_x0012__x000C_LoAF7ît±­oAR_x0002_çÔ^ºlA\_x0001_C´_x0002_pA³jVÜ'_x0005_pAxAþÞk´nAÐR¾é_x0005_pA«baçÅoAL7_x0005_®°oAuêÈ_x0011_oA¡J_x0004_ímA_x0002_¡£¿zAiA_x0004_·¥¬&amp;oAW =Ä oA,êW_x0007_oAZÔY_x0019_pA?_x0005__x001F__x0018__x0002__x0003_ÛDpAXpØ-¨íoA÷e_x0005__x0008_pAºÑx_x000D__x0016_nA.»_x0004_øooA[&lt;_x0011_hnËmA_x0015_ËAª9äoAÙNçwÍ\oA³±?UÁoAW6&lt;xýoAÊK.ÁkoAY2_x000B_/ÞnA®»®_x0007_,oAs_x0007_bÊoAî _ê.oA^¦s½¥¿oA	`î[æoAì=_x0012_	8_x000F_pAé_x0005_~-ªÉoAüV(Ù(3pAP\Þ?y[nA_x000D_äö³F}oA_x0015_M_x0001_Ï·àoA¸¨_x0001_-x½oA_³GnAõ9£­(pAxAË	_x000C_´kA¢§|z_x0008_*mAô~rÅ?nA;®ic_x0001_oAÍW6O ñoAÿd¬3(ýnA_x0007__x000F_ß_x0018_8_x0005__x0017_pAÌµ_x0011_´woAüÈ¥¼ãlAÕd_x001B__x0008_ÊmA~ý{MOÞoASÕ_x000B_	R_oA:Gí^_x000F_pA¡ô%ñÿ_x0002_pAëV]òoAÒ_x0015_NjøoA_x0005_uÙHoA´_x0011_¸fFoAx»k@¤mASM&gt;ÏoA´Vu¡J_x0001_mA¨_x001A_7à²nAFFÖÎ_x0017_NnA¥_x0005_ }¾mA_x0004__x0006_3Ä_x000E_blAu'@çoAÑÌxBåoAÒtyòëâoAÐ¼¥§oA÷_x0003_\÷_x0003_pA_x0012_rÝ_x0012_/oA¦_x000F__x0017__x000B_ÜèoA£ü,_x0012_7_x0002_pAx(ó_x0001__x000D_¬oAU_x001C_ð_x000C_,©oAõ&lt;ÑíçoA_x001E_ú9h¤_x0015_pAHæy®_x0007__x0008_V_x001E_oA_x0015_¤d5ô¾lAkRl·³öoAþ^_x0006_°´oA_x000B_Éë8_x0018_VoAÜ4*¹ÐmAo_x0002_	_x0017_ÿnAÙ#_x000E_&gt;å}oAÆß oA:¼&amp;P_x0004_pAëá_x000C_éÍãoAñ_x000C_Û±£_x0002_pA°ÆðoAjÖ«wØoA_x0016__x001B_,_x0002_¨oA_x000F_¸Ú_x000C_ímA!pÄV_x0013_8oA_x000D_Å_x0003_"J_x0019_oA#_x0003__x0008_k_x001B_mA!ãØgYoAf_x0001_ë_x000D_¬oATÌ®.V_x000C_oAæÜ¢içoA¡»üS¹oA_x0005_ØÙÀhmA_x0019_v4aÈoA±_x0010_^^ÝoAVµ_x001E_u:moAlªc2úoAÓÞ_x0005_ÏýoA ,SyØmoAµÂC'ilA_x0003__x0004_?ýu4_x0015_¶oAGÅJ_x0019_UúoA0âô¹ölAmzG=ÏoA¯¤-_{mA»_x0004_Îo@DpACZ³7smAw_x0019_vIoAä_x001A_eJ_x0005_{oA§¹ÍòoAß%ßú/oAÝZóPRkAâ^vl²gç?øÖ¡_x0004_öå?Ç«1wW_x0002_ç?ñó*_x0005_ý:ì?&lt;òLLkâè?_x0003_Vóº(ì?_x0016_zYOÖê?bm_x0017_U®Qè?u·_x000B_`Ýyã?_x001A_QîZQÀë?_x0015_¦ªØâ?*&gt;©QàQê?~zè_x0001__x0016_Lì?/~mÂÜ+ä?_x0018__x000B_©_x001D__x0018_è?_x0013_qÃ³2_x0017_è?ËÑµ«¼Vç?³ÜÒ~/mí?¯	F_x000E__x001D_hè?æ_x0014_2A_x0004__x0005_G)ä?L¯Ð?¬Tê?S_x0001_Øð$å?×ñBë2Ðä?Y{W_x0008_Ãç?_x0010_ov}Úã?ýfßêY&lt;æ?Ô	_x0004_Ø&amp;|æ?ðHg&lt;_x0007_ýç?_x0007_xp3½¨ë?(=O£_x0015_ýÝ?QgmO.ç?sÙCë?;ìÓNaá?%në_x0010_.ëé?%_x000E_îW`gå?_x001E_ñûÖÕ°è?k±ñËíê?Å¬7æàä?ü§7¶Ô!è?ËòÄµÛÛç?%Øyêùvå?+·HÕ/å?°zÝ_x0007_eUé?@ZÛ¨¦&lt;í?Lµ»Çæ?_x0003__x001A_r;wôâ?â©ý¡_x0002_ë?öÒVîâ?_x0017__x0008__x0019__x000B_÷_x001E_ë?Ä9_x0003_¨µ&lt;í?Z/6æ?_x0001__x0002_¤60§8ñâ?¼\_x0002_À_x0014_4å?j&lt;$q_x0002_æ?e»_x001F_Ê?+â?ÌCÜþr¿æ?_x0012_»é·Ô5â?Õ±×ÀÁ&amp;æ?f_x0019_½Øéfê?¸,ÇR|_x0006_é?Ø6_x000C_Þç?'Ñ-Àà?ãHt5Ëä?_x0004_¶|á¡1ì? O-ý_x000D_å?sñk	Táî?ygíÉ¤è?_x000C_ug_x000B_Ïì?óAèÑç?±^ÁÓß_x0005_é?¢._x0019__x0003_¢è?)_x001C_òøoõæ?®¥©Þ´à?çQôD_x000E_ç?['èL&amp;ä?%_x000F_ãhïà?_x0003__x001B_-ÑçÝ?\õðK½¹æ?Â]Üß&gt;î?_x0018_lÑçòÅæ?}ÓÀ	#á?Ili`âbå?.ÕC_x0001__x0002_kgí?"T¬æÆì?W66_x0005_!ä?m­ûeà?ëKH_x001E_Ôç?=&gt;þ_x000E_ï?_x0013__x000D_4üÝOé?°ö)["å?îL2Qþé?_x0010_17ÅV¿è?GÅjüßé?0;²¸;ïé?Q_x0016_&lt;bbã?k_x0012_w¯ä?c1¥_x000D_üùè?ïÂ´Gï?.ËÁ_x001B_¾=ê?]ÈÀ¸;_x000E_ì?òH×_x001B_2à?~_x000F_½Õâpæ?²ë]½½¤å?_x0011_µ¶vçhè?_x001E_Ú·_x000C_ý_x0001_ê?7È_x0005_H_x0001_â?±æi_x0007_ê?_x000C_\«O_x0010_Úä?+ÇB¸°ä?³ä§ _x001B_ªå?ÿ_?üê?J_x0019__x0017_£\æ?ÃRôJPMå?¬&amp;Ú_x001D__æ?_x0001__x0004_¹_x0004_Ýhuß?¡á	Ä3¨ä?_x0017_9^ðLã?6_x0019_?v=øí?Küx³1×ê?C_x0001_ S¦ä?aw ë?å2_x0018_á·_x001B_æ?NC´Æ_x0001_å?ÿïû­_x0018_=â?_x0002_y7`í?ç$_x0005__x000C_é?ÿ_x0003_HÈè?_x0007_L#Wè?NK÷ô_x0004_ã?ªT»èR°è?aª¾=Èðä?UR}è?c¹­ûè?Áw³`âîç?{Ûùä?#ËÜQ5 æ?°èV­è?FÖ!îä?rð=êóâ?.Á.±â?_x001C_ÃwKâ?_x0007_·ü4F_x0003_æ?4äüèê?+.¿$èyã?_x001A_ãUåW_x0019_â?&gt;ìô_x0001__x0004_,_x0014_è?I_x001D__x0010_?jIä?q6îS_x000E_ãå?7ýëEh:å?4u¯7ßä?K7rù_x001F_å?0®êØõ_x0011_ì?e8oÝ0ä?b?»,_x0011_ì?æöK§Ïç?Ccd%±±ä?V1ê\R_x0014_ê?r¾xu2çå?û¯»À_x0006_é?Ì_x000E_Ýµ7å?6Â_x0002_ì?Ùþµ+Ø_x0008_ê?¾Få#_x0004_bê?&lt;Î±_x0017_â?ç_x000C_|_x0001_à?âöutpÏç?~½AÐ2é?b_x0018_Ú_x0004_B]ä?À7ê¤VÎè?_x0003_haÌ/è?W_x0004_,_x0007_	ä?)_x001C_Ä©UÉä?¾áhÄ°ê?{d¤{è?Y÷íâ?âjÿàÒyâ?À¤Wid:ã?_x0005__x0006_o_x000E_X_x0015_æ?°- ¥rAã?=¢{	3å?B ì_x0001_Àâ?ä_x0014_=_x001F_Û¦â?7®Þ#hé?i_x0011__x0002_óèæ? ^~±4_x0016_ç?ÚëÀ_x0016__x0013_öä?)I0§æ?-@®_x0019_Ý?_x000D_÷ëâè?a_x000E_bëx÷å?_x0019__x0004_ì&lt;îä?ÃßÿÇê?Û¦âG_x001F_lè?(£_x0010__x0012__x001C_Éè?¨ðÞGÌâÝ?F_x0005_Ä`ÿ_x001D_â?õª7ög/ë?[9N_x001B_TÏè?xô¥²_x0007_Ôë?8º!½¸é?_x0003_-h(_x0015_é?Y5FOe#ê?_x000E_±¦sN_x000D_æ?ÖäVã?ÒÈ_x000B_Åè?pX?nÊOé?P)_x000F_Xãå?_x000E_MHäâ?T_x0006_tn_x0001__x0002_öLí?7w&lt;¤è?c9æ$·á?9_x0003_ Kê?Û=LÚÈäá?ÛóÛ_x0002_Ñ¼å?9÷ç+Äçë?{@vú¬¢ä?Í¶¨@Óç?_x0016_6ÕØ{ç?§ÛZGã?_x0001_ìXäh·ç?&gt;_x0006_(_x0007_É_x001F_ç?_x0018_mn³ã?%ÇãW/²ç?_x001A_oº©_x000C__x0001_ë?[_x0005_HF	Îç?ÍC(fë?Ê^wö¡_x001C_ä?Ü_x000F_Ú|pá?_x0013_,î[&gt;Õä?IÄÞñtPå?_x0014_.Ã	ôë?¼a*{r¸è?Eö- _x001A_é?Yî!·5Éè?kòÿ(æ?9W«!ÿ¿ë?qúa¡&gt;Êë?U\_x0007_#w_x0006_ì?QL_x000D_³Ê®ã?Ï¨g{åËä?_x0002__x0004_ðîQ%r,ä?_x0004_mêê4¢è?L¥ªõvlé?_x0010_õßòU2å?d=Àà½tç?i.§í&lt;æ?§B;ÂBBé?Y_x0014_w%èþå?_x0001_$_x001C_wé?eÉT_x0010_6¢é?±9_x000B_]|ã?_x000D_´_x001A_QgLé?ß_x0008_ìt»é?WÑìQNÛà?)îY3_x000F_ã?óóÐ,Ö8ä?Qé"4-üâ?^_x0013_*iø_x0013_ç?Y\_x0002_pæ?EXú®5å?Y!_x001F_õÅã?_x0003_ÏÎ_x001F_o¢â?ç_x000C_U©èæ?E,_x0007_:4æ? _x0008_§_x001E_?äã?Èµé§æ?á`!_x001C_ê?ÑÎnÈÑì?6÷s+ÏZå?Öª#_x0016_E­ä?´#¹³ é? Ãø§_x0004__x0005_ç_x0005_ç?üB4M|æ?33"ò_x0004_å?Ùxd^_ä?C"Ñýìüã?ðÆÈ _x0017_á?d_x0006_ÔãÕ3è?,æ_x0004_ùJé?iAëbÝé?éja JÆç?L×Âx_x0016__x0003_è?MÜ?TËí?=)G_x001D_øå?¾þZÇM_x0019_í?]x¶Ò`&amp;ê?÷?i£RAà?Cö ÚýLë?IöûÍÎâ?á=p&lt;ß_x0018_ã?@©cJççé?S¹Üñú_x001E_ä?_x0006_òáÉ[Þ?îc­ÇâÇë?ñ²f"ªøç?ª_x0003__x000B_Ñæ_x001A_Ù?û_x001D_FÚ_x0018_ê?ÎÃ&amp;ÎÖµã?°þÍr_x0001_Ùæ?iaºs®ä?*êiÍpbì?\_x0002_[%_x0003_ì?_x001C_¤Ïòà?_x0004__x0005__x001F_d¾Üé?÷P¿_x0014_ÃGé?MoqmÀã?_x001F_O(Ë/æ?I_x0006__x000F_då?ljÕ¡Âã?Ëu-÷±Öå?lõ°"8Næ?&lt;åQê?Æ{³æeê?ðv_x000C_î_x0005_ê?"¹§¨_x001D__x0014_å?3_x0018_YÀK_x0005_å?Â5ykå?±·_x001E_gÁç?9õ&amp;ví?ÿa!'&lt;Þè?Ðz$´å?¡§_x000C_Eª_x0002_è?×²_x0010_G$ë?É_x001C__x0003_fæ?vv_x001D_7`_x001B_é?£r7§¼ê?IÅäVéê? ++æä?h²àwJ_x000E_ç?O_x0001__x000C_¬_x0016_ùç?p_x001F_ù©_x0013_üâ?ÄÕÝ÷pâ?Ú¨ìe\ä?QQ,#ç? Ö9Î_x0001__x0004_Ûvà?¦	'©_ë?¯´_x0006_òè_x000C_à?Ýb@v+Øé?C:vë_ì?Çü±þ:Aë?Ý_x001B_I/À_x000B_ä?\ÀQ:ò½ä?_x000B_NË¡é?õ)êC9ç?&amp;n£_x000D_é?_x0004_ä_x000B__x0005_Ó7æ?tãF_x0019_#_x001D_ç?¼	ç6_x0008_¾è?Çµ_x0001_J;_x001F_ä?W{dòÒã?_x000C_j#fï+ç?pÒ_x000D_eDê?ä£®¼0é?_x0007_½Q$Êç?¸5U_x0012_®Íì?_x0011_8¬½_x0013_Íé?0;Så?_x0010_ùõáá?_x0014_Å×¢­ä?xI_x0003_»î(ã?_x0014__x0006_jÃ~Ãå?ø_x0018_a_x0002_áæ?SÎÙãD?à?Ã_x0010_k8ù	ã?Deã?ñ&amp;M×Ïyâ?_x0001__x0002__x0004_ÀKªô_x001D_ê?Ôl±¶4ëä?Å*¢á6â?V fÛ¯ç?_x0007_oÇæ?¯1_x0018__x0006_ã?Q_x0014_è­h;ã?!¤_x001C_Æç?­ìæT7ë?_x001D_(Ñ5wä?Cí=k_x000D_é?_x0016_]²§Ç;å?î_x001A_Hæ?ãí¶ÓHè?mòÇæ,¾ë?_x001F_Go_x000B_xúç?r!_x001C_b$é?IÙ«ÿ}à?]!x ¦è?xm}Wqíë?Y$Å{Fºæ?H_x0007_s_x0013_«=ä?ïíÈ	r ä?ÖN[_x000C_jµä?£¢Þßñ¿ç?!_x0002_v$á?|¥_x001D_ùDÇæ?=çZÑÅç?Ö_x0012_ÝÅê?ñ=_x001D_ñå?Æy4À"Äæ?=_x0010_ò_x0001__x0003_Äëæ?J_x0013_íñ/é?¾ö¯_x0019_Æã?ö=_x0011_À3µæ?¶ÐsP.Aæ?""èôÇîä? _x000B_¿1å?Rl_x0018_Xè?×_x0019_Îâ_x0017_áá?°¤Õ)R=æ?ì_x0002_XÇ°_x000C_Ü?"_x000C_&amp;_x000C_Æ_æ?LR&lt;_x001F_þ	ë?V^=dè?Þ8Å´yùì?7##Jæà?Ë¼q_x001D_I;æ?)þ×á?_x0017_ãù_x000D_ê?Q¼»uä?_x0004_ VizÙå?_x000E_ò¯c_x0013_éã?ø_x001A_»£#å?_x000E_k"!Vóã?[4¦§¼µç?_x0004__x0019_Årz_x0013_ã?&gt;¶ä_x0019_qÚá?é¢ý¡÷sè?_x001E__x0005_ã4_x0002_ä?E_x0013_«èû°ç?v-½v×úè?6¸:}_x001B_`ä?_x0001__x0005_G^üÌzî?©ãuÏSé?_x001F_%~ëo_x001B_è?]Î?©öá?Í_x0008__x0018_¶fê?	k_x0019_ÏÙç?vú_x0004__x0003_ë?7±_x0003_=_x0008_Fè?Û¸Á°¿µã?ó¿+w_x0002_Ãä?-U&lt;_x0013_¨Ðí?Õ}Âºçá?#Ø¹.tæ?½øë»_x001E_é?=³=á[æ?_x001D_.sNÐ_x000F_ë?ì_x000E_¢Êã?_x0001__x001F_Ë9Üè?Èé;ô_x0016_×å?_x000C_#_x000B_"hëæ?åC]¿(ì?ÛzKþ,¬è?_x001C_À_x0012_VØæ?ÅÇÖöä?u(Ã(ê?ý¬&amp;ñ_x000B_ç?_x0006_Ã=!§ä?ÿ_x0011_aJl_x0004_å?X@H?çâç?bT~_x001A_mvä?Æz S_x000F_xî?¨p²_x0002__x0004__x0015_,å?{_x001D_*%_x000D_æ?Ô;_x0001__x0015_Ké?þÝQé?_jWåvÒå?.ÆT,¹å?y±ßFªâ?Â¤IfÆ@å?¼Ïâv}ìå?³^Á\ã?Ï½oÉæ?Î_x000C_Ø·ç?t×¢x3 ã?&gt;©9ÊHrî?Ç_x0003_wì4wá?P_x0014_FfEé?üÂ¡ä [ä?\ß[Î½ç?.ÔqÅ¼Íë?ÿá(SÝÈì?0Dfy	kç?²yãwê?e_x001B_I©ç?µDPè¡¢ä?¨ê_x0014_Kæã?iÕÐÈUzé?ª&amp;&gt;¶)öæ?]ÎAµµ_x0001_è?_x001B_x_x0011_&lt;mâ?I_x001B_ð«_6ç?ìeEæüå?I_x001C_¼pjç?_x0001__x0003_ÊWØ»,Lé?È=é_x000E_â?ÒÌÎ¤æ?@_x0002_$_x001C_`Næ?_x0012_w½_x0013_üã?ã_x0011_¡_x001F_£ç?ü8KµeÛ?®³_x000F_ÜÙöè?°ßjú]Zæ?_x001B_ì|fuè?3_x0018_G!òÜ?ò_x0017_µQ4ã?þaKÊ_x000E_ñÞ?_x0015_WÆ´_x0015__x0008_å?XÍ_x0002_Óóè?ò;W_x000D_ë?vÝÆ¬_x0001_&gt;ê?©ÔB@»_x0008_å?ÕHÊÛLè?z_x001D__x0001__x0001_ýMê?+ç)túì?_x0011_ñâÕ$ä?Î_x0014__x0015_o«Ýá?¹³ÜHÂë?y}q¨ ê?óâh¨ÙÛã?©Sú0!_x0002_Þ?iº[_x000E_D^ë?åÃ·±|_x0006_ê?ñ_x0018_p_x0015_è?D`º¿å?_x0010_Bò_x0001__x0002_²Ïâ?%s^õéoç?¢=¥_x0005_Nå?ù_x0018_ßu_å?þ+U_x0003_rå?7_x0012_B@_x0007_+ê?	»S¹_x001D_/è?_vÚîgæ?H¨,Nì?£U *¤å?^þIì_x0013_è?ÕG)`1Âç?_x0007_Cé?=$ ð»è?7_x000B_øÞÆqé?{XÃaê?Ø_x001C_5yì??®.ÿ{)é?;_x0016_ÿ~½ç?_l_x0005_LÕòê?LEO5_x0010_°ì?m_x000D_Wu_x0008_å?êæ_x0010_Eä?_x0012_ù[&gt;ÀÍâ?Òö¤)_x000F_è?CÓ§­¿ä?Ê¡xá~ì?¬4´[!kã?&gt;È¾Ñã?´g¢ ¦ç?ñ"ñ¾_x000E_ä?{Â'XÂç?_x0003__x0005_S£\J_x0018_ã?»0©øöã?ÐKÓÆÖá?¾_x0003_¼ü^ì?[[÷õ2ã?è´Ë8å?Ó1_x0002_®_x001E_Tè?ê²:_x000D_æ?°®_x000D_&lt;2_x0004_á?NàzªQá?V_x0015_Ñ!ÀLå?D@_x0014_Wòñá?|âAppùç?_x0017_ödÄ!ã?êÎzQe_x000C_æ?Ä½/liã?âQ½y;ðé?ùºã23¿â?)úe¯mæ?wKÀ\b_x0018_ê?_x001D__x0001_,woíà?I2PH{ïë?Yçíéç?q_x000E_¾©®´é?°èOý`éæ?g]~	_x0012_ê?N&amp;$Ìmæ?_x0006_íÍÍÿ_x0010_á?§GQ5ä?Üß_x0013_DÇæ?,0r_x000F_úså?_x0001_U6ñ_x0002__x0007_lÙä?_x000D_Ç_x0006_~Ïë?¾ê}tá¨ê?Ñ·#ú#rë?_x000B_SÑ_x001C_í?ÿ»_x001E_å~Øç?ä_x0005_ÐJM_x0014_ä?Y¯2lÍùå?ë_x0010_ü°lbç?+SÁ îsä?_x0011_®Í°®ë?çGò(è?\åç"ìÇæ?Õ!_x0001_1_x0019__è?ÿ_x0003_s_x000F_Øbã?ç_x001E_6Áé?=ü_x0011_Ðþ_x0010_ç?_x0018_±Ú1B±ç?LxúÎjå?_x0008_N'rÄí?L&amp;:»ëEè?_Ç?A&amp;ä?z_~ý}Êå?©ÿ_x0004_¬é?¨tMóLÎé?x#_x0012_I[ë?+û}_x001C_òï?_x0014_&lt;my_x0002_	ë?Ô¥µªËxê?bGÞ ¯å?F@2[_x000D_ç?ÖLô±Qeå?_x0001__x0004_Ý_x000C_ÁbÛç?I9&gt;ðä?^«_x0001_À¤Yå?¡DTÁ_x0017_á?Dä_x0011_­#ä?æ°Î/.'é?[wô_x0006_é?+_x0001_Fhæ?Ù_x0002_íJaSâ?¡cÝ!.oê? Q¨¯`ç?%ö´Ï_x0017_:ç?È_x000F_¼_x0007_rå?V©$Y_x001A_+å?¤¿J_x0019_×Yê?®_x0015_*Î4_x0003_ç?Â	Mþt_x001B_ë?_x0003__x0018_l{Rç?_x000C_Áv_x000B_æ?Æ¡XM{Vè?Ëä|©«â?Ñ__x0016_x¯ê?ÆÙßÙêæ?_x001F_Ã_x001C_í÷1ç?zED7t¢ê?_x000C_¬tÙrê?éPÖ_x000E_²à?Wû°3ë?~â'àÌºá?H_x0002_·3TÛæ?Wp1RIaê?b&lt;f_x0018__x0001__x0004_äç?®cå_x000D_ä?I¦5jncé?_x001B_¨_x0018__x0010__x0018_êä?V|+_x001B_Òâ?ÓßK+%æ?_x000E__x0014_ÁË_x0014_Oä?9$Ã_x001E_Æç?»!(TØã?öÿý_x0019_-rè?¸D	C_x0003_è?_x000C_HÍ°V÷è?¯Ù}·Ûç?&gt;]z."è?¦Âpnå?êØÛþë?õ½3nyé?_x001A_Âÿ÷üç?Ä),J_x0002_Åã?ôc_x0014_`}ì?_x0019_(íOwâæ?²:Wçª¹ê?L|§õ÷çä?Î²üå?VJ_x0007_TÔæ?ëÑÆ¥\ûå?ê³²k#¨á?§_x001C_W;Åà?CìÁ«¢é?Ã±ô¾1^ë?ô§[]50ã?ìTnò]ê?_x0001__x0003_Xµ±¢_x0019_Cå?lÕ¦à?H®Zíêì?Uc&lt;{Äã?æ_x000F_ï_x0015__x000B_¢è?íjÃâqä?¡;J*lê?WmæõHéÞ?.&gt;¡þÐlë?Y_x0018_~n¡ç?±È3ùÇê?Ç_x001C_®¢Èç?}n²+Øã?ð{ó·ÍÌç?õôHÜ3.ç?_x0015_fs_x000C_é?v·&amp;~d¯ì?_x0001_&lt;_x001B_%_x0001_æ?½ã_x0002_4zç?¸_x0001_K_x001D_Qéà?_x000C_.I8¼æ?	_x0012_a)ì?VÿDTé?_x0004__x000D_s_x001A_Lë?i_x000C_ïöN_x0004_è?_x000E_8&lt;v_x001B_ä?á³¬g÷ç?&lt;õT_x001D_ÛÞí?_x0007__x001D_Û'¯iî?ð_x0008_¡Bù¹è?¬a1»]_x001C_ä?_x000E_Æ;~_x0001__x0003__x000B_Áä?_x000E_ò(Iáöâ?UÒï'²åå?ç¾é¹_x0012_ïë?^}¿·5Qä?½@?_x0010_b'ã?§^_x000C__x001E_89ê?ímGã½è?`y_x0010_Aã,å?_x0003_³_x0017_Ö^_x0001_è?Üë_x0018_ÕAå?æ­º·è?v93¢zóå?ÚýOÒfå?½W_x001A_q_x001B__x0011_á?#)o[7ã?Rì#Å²â?p@4Ê¶ä?¹_x0002_Åã ç?Ú¨åè?NL_x0011_;¾_x001E_ä?"×_x0010_Ôauç?Ò÷÷ù1_x0017_é?|6íÅ4_x0016_ê?_x0007_ÈÆ_x001D_/tà?ÄÄ-ÿý]ã?,£Øåæ? ¹6_x0016_ê?¦iÂîbYâ?¢WÐ_x0010_Uõç?X·|Âï_x0016_è?ZLw_x0004_+sè?_x0003__x0004_Û_x000C__x001D__x0003_I:ê?¡/°~Ö_x0010_é?1~e_x000E_/Ôç?B_x0005__x0001__x0010_YDé?Oü±_x0007_Ýé?9è_x000F_&gt;_x001E_¬ë?pV=Áú©å?þR_x001F_ìòá?ÜÓ{'Ëç?DíÇUH°ã?$ë[Ùaê?IÛ£îÚ´æ?~ûx¥Èé?6Ó~¡å?_x001A_Pi®äWæ?òDÈ¬ç?«_x000D_Ýßè?íÊ+iî?gu_x001C_®_x001A_nè?&gt;¸è´_\è?_x001A__x000C_Ðpé?Ýl/)Ètç?eXÀã?KCí7_x001B_Kè??	¶_x0013_2ä?_x000C_ÀÌb¬-ë?)$_x0002__x0012_ì`ç?nÃö_x0001_xæ?ÿÆwqóMê?pAÄ¹Ë¾ä?¯G°V_x0003_â?ÓÕw_x0001__x0002_²Ñè?Ï Mó"ä?#À_x0016_'À_x0001_î?á_x0017_x^ÈTè?qj_x0019_ +7æ?F&lt;z{¤ä?&amp;À÷¸Ýjæ?X_x000E_ÜCÚé?°3_x0017_O¥zì?¤y°]é?ëÅ&gt;_x0019_ãÂæ?$­§åOÒë?ÉX&gt;Q;é?@Gð9¿Úç?§_x000F_Â#Ü_x0014_ã?Æ·_x000E_¤à¯ä?N4QÖå?Ë©_x001D_­_x0016_lÞ?Ó Ü_x001D_8æ?ä¿_x001B_ìÄ¦è?ÃìB¥å~ã?39_x001C_9pjè?_x0001_R_x0013_7økè?ý&lt;_x000C_¿ä?}_x0012_#_x001C_7ã?á_x0017_9ø/çé?)imÚ£]ê?¦ÎÚú_x001A_é?H_x0010_ñÖ?ß?_x0015_~Nf$;ä?Ü_x001C__x001B_ÍgDå?Î_x0006_øÇ$`æ?_x0003__x0004_¢k¾fý_x000F_ì?ÝõfÀ¥[é?8E°êâê?2¥õ.Øgî?_x000C_Å¬0ä?ëj_x0008_	+_x0004_ç?ÈÐ	å?_x0002_|Ö¤85æ?¶VÝ/÷ã?¿EéSDí?°d_x001C_êè?qFØGå?uq{ý)µê?§u3£!ä?úq/¦Íå?S_x000C_ó°æ?^N´/Öxå?'P&lt;_x000E__x001E_ê?n_x0007_ù¤ê?ãuzáPé?_x0004_ß7_x0015_ã?ýþ:·_x0011_±ê?·r¾¤Oå?l_x0002_ü_x001F_5ñä?Ï¨_x0006_wÁSç?©Ð_x0006_Ä?Èç?ñ_x0008_`®æNã?M@_x0005_]°_x0008_ã?&lt;¡¤à?Æ_x0001__x0001__x0008_spá?utÿÏä?ñ*s¿_x0001__x0002_\üå?Ôf%5Âä?ÜüfgÍ:å?þwS¡;ê?Ã#ºªæ?þÓ_x001B_Ô?_x0015_è?)yô½_x0011_å?9Q,!Çé?Û÷Mþè?ñt_x0012_æ?_jçí~_x000C_è?Â=Í_x0006_ùæ?Ñ¦_x0005_ì?x`Bc_x0007_·á?_x000D_à³1}vè?_x0011_¿aM_x0013_ä?1o½á?é¯ÑYrë?K¦_x001D_Ù ­à?y=úÔË[å?ç50*KÑå?ºcÚóÃ*ê?âÏoÿ­	í?rÂ&gt;~x_x0005_ç?¦ñÔ"_x0002_.î?_x001D_ÿêÑå?°Å=·é?¦	_´âá?_x0019_u_x001A_õåñç?¦_x001A__x0011_|_x0008_Cæ?_x001E_tçÆÈé?ÑbÖÖï_x0017_ç?_x0002__x0003_mâÔÿ5Õà?\_x000E__x0018_ºtë?zÖÊvª_x0005_ì?_x000C_Îi¡uê?V_x0010_ªâ?üX¼¯G_x0008_è?×÷p¦_x0018_å?ÀL-¸¼Ãê?YåqíæÃè??_x000C_ÓÃÛûã?fh_x001D_¤dã?ÜÕGx8Må?:_x0003_V=_x0001_ê?ÔÛRÑPå?iÇ»î ¶ä?	`_x0012_Ê_x0005_ê?Hà¶xê?0_x0005_ïü´æ?M¦5ö²æ?HÎ3Ê»¥è?ðõ»#_x0002_ã?]xuå?dHcüÏâ?_x0002__x0003_Ìk¼.â?ÂòÿÔf£æ?çó.qAæ?Ä_x0004_d_x001D_·å?_x000E_ÿ¥å?k:=Ôö_x001A_å?nZ0ÚùÍã?DG÷"òå?JH°_x0001__x0002__x001C_Gè?_x0014_4'_x0008_wæ?V(óqTè?¼FÜÄ³â?Aµ8{8ê?f$¢ÿ1oä?f:ÒgMÀä?_x000D_¨*G²­å?_x0012_åzÂEâ?_x0014_{ÎyZå?Î¬Ù§²é?¨QÈ}à?ö¦Ï_x0008_À_x0019_ì?JÆ0_x001D_ÈÅä?ÊùÉ¦Eæ?u½!§ùæ?õ_x0016_`·'ªä?*"ëå?ìµà_x000C_¦_x001A_é?¢¥ú¿³ê?¹W_x0018_iÉá?Jí¼yÎè?&amp;¹_x000C_¯Óâ?ËPðÌá8é?_x001F_¥Rþ¾â?_x001F_dÌd¿ç?Ê5ï#IQç?QÎfÌFæ?_x000F_¯º¸»:è?¼Zî_x0018_íë?_x0006_}GçÅnæ?ªasèëSä?_x0001__x0003__x0014__x0014_"àúä?3Ëì}¶Öã?&amp;J5¤_x0003__x0008_æ?:_x000D_o:¸fè?&amp;ª:|_x0014_ç?Ç6@ÈÅÐæ?o4_x0017_öÀåå?óxÓÍ,µã?viOÎ[ä?_x001D__x0007__x001F_fWä?ÕõË_x0016_hÛæ?D_x0011_ÈF°ä?_x0012_E¶*}Èä?-êYg2_x0015_æ?ô=Z_x000C_Îé?_x0012_ñxá_x0017_ç?á_x0006__x0003__x0012_o_x0016_ï?_x0002_×ôBkç?_x0018_s6§rã?]_x0015_üz_x000D_-è?ÓzuB®_x001C_ë?( yþLzæ?í_x0010_Êª_x0012_ã?EO_x0016_#7á?zÂ+¡}&amp;æ?ïn_x001A_Wkå?Ñ_x0006__x0016_ë´ÿé?1I_x0016_5\ëå?õ1ô_x0016_ö´æ?®·__x000E_æ?Ñ8_x0012_ÂÈë?1_x0007_=_x0004__x0005_OÕì?_x0001_^9÷¥hå?q\ë&lt;zmè?_x0011_5çØ_x0004_ä?÷_x0001_Ýäá?_x0010_©_x000B_©Ää?ý_x0008__x0003_ÿÞæ?t|)Âµóç?Ëÿ+_x0008_øå?ùS}q´¢ç?;_x001D_`Ùqè?£3Ôjjê?âV+§Åè?¸Cg5ØMï?_x0002_õÛo	ïæ?jóûýÍñé?Ë_x0005__¹4_x0018_æ?g,ûLs	ê?à_x0008_5;æ_x0011_æ?äÓ}_x0018_\àì?S#ÿg"ëá?ß/_x0004_ÿâ?0«%&lt;ë?Û_x001E_&lt;©¾ä?4çMñ'æ?%&amp;¿*ä?úQ-/Ï°ã?_x0007_Þ½=ëæ?^&gt;&lt;ð¡â?%Ë$_x0006_1â?fÍnü3è?/_x000C_@é?_x0001__x0002_ã_x000C_¬ë??Ê=Ò_x0007_ä?¸Ès£ì?S[á/æ?_x0001__x0001__x0001__x0001__x0001__x0001_Ð?b'vb'vÒ?vb'vb'Ö?ÙØÈ?ØØÍ?ØØÍ?vb'vb'Æ?ØØÍ?'vb'vb×?_x0014_;±_x0013_;±Ã?;±_x0013_;±_x0013_Û?b'vb'vÒ?;±_x0013_;±_x0013_Ë?ÙØØ?b'vb'vÒ?ýÿÿÿ_x0004__x0001__x0001__x0004__x0001__x0001__x0004__x0001__x0001_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0001__x0002__x0004__x0001__x0001__x0004__x0001__x0001__x0004__x0001__x0001__x0004__x0001__x0001__x0004__x0001__x0001__x0004__x0001__x0001_ _x0004__x0001__x0001_¡_x0004__x0001__x0001_¢_x0004__x0001__x0001_£_x0004__x0001__x0001_¤_x0004__x0001__x0001_¥_x0004__x0001__x0001_¦_x0004__x0001__x0001_§_x0004__x0001__x0001_¨_x0004__x0001__x0001_©_x0004__x0001__x0001_ª_x0004__x0001__x0001_«_x0004__x0001__x0001_¬_x0004__x0001__x0001_­_x0004__x0001__x0001_®_x0004__x0001__x0001_¯_x0004__x0001__x0001_°_x0004__x0001__x0001_±_x0004__x0001__x0001_²_x0004__x0001__x0001_³_x0004__x0001__x0001_´_x0004__x0001__x0001_µ_x0004__x0001__x0001_¶_x0004__x0001__x0001_·_x0004__x0001__x0001_¸_x0004__x0001__x0001_¹_x0004__x0001__x0001_º_x0004__x0001__x0001_»_x0004__x0001__x0001_¼_x0004__x0001__x0001_½_x0004__x0001__x0001_¾_x0004__x0001__x0001_¿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Ò_x0004__x0001__x0001_Ó_x0004__x0001__x0001_Ô_x0004__x0001__x0001_Õ_x0004__x0001__x0001_Ö_x0004__x0001__x0001_×_x0004__x0001__x0001_Ø_x0004__x0001__x0001__x0002__x0003_Ù_x0004__x0002__x0002_Ú_x0004__x0002__x0002_Û_x0004__x0002__x0002_Ü_x0004__x0002__x0002_Ý_x0004__x0002__x0002_Þ_x0004__x0002__x0002_ß_x0004__x0002__x0002_à_x0004__x0002__x0002_á_x0004__x0002__x0002_â_x0004__x0002__x0002_ã_x0004__x0002__x0002_ä_x0004__x0002__x0002_å_x0004__x0002__x0002_æ_x0004__x0002__x0002_ç_x0004__x0002__x0002_è_x0004__x0002__x0002_é_x0004__x0002__x0002_ê_x0004__x0002__x0002_ë_x0004__x0002__x0002_ì_x0004__x0002__x0002_í_x0004__x0002__x0002_î_x0004__x0002__x0002_ï_x0004__x0002__x0002_ð_x0004__x0002__x0002_ñ_x0004__x0002__x0002_ò_x0004__x0002__x0002_ó_x0004__x0002__x0002_ô_x0004__x0002__x0002_õ_x0004__x0002__x0002_ö_x0004__x0002__x0002_÷_x0004__x0002__x0002_ø_x0004__x0002__x0002_ù_x0004__x0002__x0002_ú_x0004__x0002__x0002_û_x0004__x0002__x0002_ü_x0004__x0002__x0002_ý_x0004__x0002__x0002_þ_x0004__x0002__x0002_ÿ_x0004__x0002__x0002__x0001__x0005__x0002__x0002_ÅNìÄNìÔ?ØØÍ?vb'vb'Æ?_x0002__x0002__x0002__x0002__x0002__x0002_Ð?vb'vb'Ö?b'vb'vÒ?ÙØØ?vb'vb'Ö?±_x0013_;±_x0013_;Ñ?'vb'vb×?vb'vb'Ö?ÅNìÄ_x0001__x0002_NìÔ?±_x0013_;±_x0013_;Ñ?ÙØÈ?ìÄNìÄNÜ?_x0014_;±_x0013_;±Ó?;±_x0013_;±_x0013_Ë?vb'vb'Ö?ÙØÈ?ÅNìÄNìÔ?b'vb'vÒ?ØØÍ?;±_x0013_;±_x0013_Û?vb'vb'Æ?ÅNìÄNìÔ?ÙØØ?ÙØØ?ØØÍ?vb'vb'Æ?_x0014_;±_x0013_;±Ó?ÙØØ?ØØÍ?'vb'vb×?;±_x0013_;±_x0013_Ë?ØØ½?ØØÙ?;±_x0013_;±_x0013_Û?_x0014_;±_x0013_;±Ó?ÅNìÄNìÔ?ØØÙ?ÅNìÄNìÔ?ÙØØ?_x0014_;±_x0013_;±Ó?_x0001__x0002__x0001__x0001__x0001__x0001__x0001__x0001_Ð?±_x0013_;±_x0013_;Ñ?ÅNìÄNìÔ?OìÄNìÄÞ?;±_x0013_;±_x0013_Û?_x0014_;±_x0013_;±Ã?ÙØØ?ØØ­?_x0001__x0001__x0001__x0001__x0001__x0001_Ð?_x0014_;±_x0013_;±Ã?;±_x0013_;±_x0013_Ë?ØØÍ?±_x0013_;±_x0013_;Ñ?_x0014_;±_x0013_;±Ó?ìÄNìÄNÜ?ÅNìÄNìÔ?ÙØØ?;±_x0013_;±_x0013_Û?ØØÙ?_x0014_;±_x0013_;±Ó?±_x0013_;±_x0013_;Á?'vb'vb×?ìÄNìÄNÜ?ØØÙ?±_x0013_;±_x0013_;Á?vb'vb'Æ?ØØÙ?ìÄNìÄNÜ?'vb'vb×?_x0014_;±_x0013_;±£?±_x0013_;±_x0013_;Ñ?vb'v_x0001__x0002_b'Ö?±_x0013_;±_x0013_;Ñ?b'vb'vÒ?_x0001__x0001__x0001__x0001__x0001__x0001_Ð?b'vb'vÒ?OìÄNìÄÞ?ÅNìÄNìÔ?_x0001__x0001__x0001__x0001__x0001__x0001_Ð?_x0014_;±_x0013_;±³?vb'vb'Æ?ÙØÈ?ØØÝ?ÅNìÄNìÔ?ØØÍ?_x0014_;±_x0013_;±Ó?_x0014_;±_x0013_;±Ó?ØØÝ?±_x0013_;±_x0013_;Ñ?vb'vb'Ö?b'vb'vÒ?_x0014_;±_x0013_;±Ó?;±_x0013_;±_x0013_Ë?ÅNìÄNìÔ?'vb'vb×?ÙØØ?ÙØØ?ÙØØ?ÙØØ?±_x0013_;±_x0013_;Á?_x0001__x0001__x0001__x0001__x0001__x0001_Ð?b'vb'vÒ?vb'vb'Æ?_x0001__x0002_±_x0013_;±_x0013_;Ñ?ÅNìÄNìÔ?ØØÙ?ÙØ¸?ØØÍ?±_x0013_;±_x0013_;Ñ?ØØÍ?ìÄNìÄNÜ?_x0014_;±_x0013_;±Ó?ÅNìÄNìÔ?b'vb'vÒ?±_x0013_;±_x0013_;Ñ?±_x0013_;±_x0013_;Ñ?ØØÙ?±_x0013_;±_x0013_;Ñ?_x0001__x0001__x0001__x0001__x0001__x0001_Ð?ÙØØ?ÙØØ?'vb'vb×?'vb'vb×?'vb'vb×?ØØÍ?ìÄNìÄNÜ?ÙØØ?ÅNìÄNìÔ?ØØÙ?vb'vb'Ö?ÙØØ?vb'vb'Ö?ÅNìÄNìÔ?;±_x0013_;±_x0013_Ë?±_x0013_;±_x0001__x0002__x0013_;Ñ?vb'vb'Æ?_x0014_;±_x0013_;±Ó?ÙØØ?vb'vb'Æ?±_x0013_;±_x0013_;Ñ?_x0001__x0001__x0001__x0001__x0001__x0001_Ð?'vb'vb×?ÙØÈ?_x0001__x0001__x0001__x0001__x0001__x0001_Ð?ØØÍ?ØØÙ?ÙØØ?b'vb'vÒ?ØØÍ?ØØÝ?ÅNìÄNìÔ?±_x0013_;±_x0013_;Ñ?vb'vb'Ö?vb'vb'Ö?ØØÍ?±_x0013_;±_x0013_;Ñ?vb'vb'Ö?'vb'vb×?vb'vb'Ö?'vb'vb×?ØØÝ?ØØÙ?;±_x0013_;±_x0013_Û?_x0014_;±_x0013_;±Ó?;±_x0013_;±_x0013_Ë?'vb'vb×?_x0001__x0002__x0014_;±_x0013_;±Ó?ÅNìÄNìÔ?ÅNìÄNìÔ?ØØÝ?±_x0013_;±_x0013_;Ñ?ÅNìÄNìÔ?ØØÙ?_x0001__x0001__x0001__x0001__x0001__x0001_Ð?ÅNìÄNìÔ?b'vb'vÒ?ìÄNìÄNÜ?ØØÙ?;±_x0013_;±_x0013_Ë?±_x0013_;±_x0013_;Ñ?ØØÍ?±_x0013_;±_x0013_;Ñ?_x0014_;±_x0013_;±Ó?ØØÍ?ÅNìÄNìÔ?'vb'vb×?vb'vb'Ö?ØØÍ?_x0001__x0001__x0001__x0001__x0001__x0001_Ð?ØØÙ?vb'vb'Æ?_x0001__x0001__x0001__x0001__x0001__x0001_Ð?ØØÙ?'vb'vb×?ÙØØ?±_x0013_;±_x0013_;Ñ?_x0014_;±_x0013_;±Ã?vb'v_x0001__x0002_b'Ö?±_x0013_;±_x0013_;Ñ?_x0014_;±_x0013_;±Ó?ÙØØ?b'vb'vÒ?ØØÍ?ÅNìÄNìÔ?_x0001__x0001__x0001__x0001__x0001__x0001_Ð?_x0001__x0001__x0001__x0001__x0001__x0001_Ð?vb'vb'Ö?ÙØÈ?_x0014_;±_x0013_;±Ó?;±_x0013_;±_x0013_Û?;±_x0013_;±_x0013_Û?ÅNìÄNìÔ?;±_x0013_;±_x0013_Ë?b'vb'vÒ?;±_x0013_;±_x0013_Ë?ØØÍ?'vb'vb×?_x0014_;±_x0013_;±Ã?;±_x0013_;±_x0013_Ë?_x0001__x0001__x0001__x0001__x0001__x0001_Ð?OìÄNìÄÞ?;±_x0013_;±_x0013_Û?ØØÙ?ÙØÈ?b'vb'vÒ?_x0014_;±_x0013_;±Ó?ÅNìÄNìÔ?b'vb'vÒ?vb'vb'Æ?_x0001__x0002_ÙØØ?;±_x0013_;±_x0013_Ë?_x0001__x0001__x0001__x0001__x0001__x0001_Ð?ÅNìÄNìÔ?ØØÍ?ÙØÈ?ØØÝ?'vb'vb×?ÙØØ?;±_x0013_;±_x0013_Û?_x0001__x0001__x0001__x0001__x0001__x0001_Ð?'vb'vb×?±_x0013_;±_x0013_;Ñ?ìÄNìÄNÜ?ØØÝ?_x0014_;±_x0013_;±Ó?'vb'vb×?vb'vb'Ö?_x0014_;±_x0013_;±Ó?ØØÍ?vb'vb'Æ?ÙØØ?'vb'vb×?b'vb'vÒ?ØØÍ?vb'vb'Ö?ÙØØ?;±_x0013_;±_x0013_Û?ØØÙ?OìÄNìÄÞ?vb'vb'Ö?b'vb_x0001__x0002_'vÒ?b'vb'vÒ?_x0014_;±_x0013_;±Ó?ØØÙ?_x0014_;±_x0013_;±³?b'vb'vÒ?ØØ½?_x0001__x0001__x0001__x0001__x0001__x0001_Ð?;±_x0013_;±_x0013_Û?_x0014_;±_x0013_;±Ã?;±_x0013_;±_x0013_Û?ÙØØ?ÙØÈ?vb'vb'Ö?OìÄNìÄÞ?ÙØÈ?_x0001__x0001__x0001__x0001__x0001__x0001_Ð?_x0001__x0001__x0001__x0001__x0001__x0001_à?ØØÍ?'vb'vb×?ØØÙ?'vb'vb×?_x0014_;±_x0013_;±Ã?_x0014_;±_x0013_;±Ã?ìÄNìÄNÜ?ØØÍ?ÙØØ?ØØÙ?vb'vb'Ö?b'vb'vÒ?ØØÙ?_x0014_;±_x0013_;±Ó?_x0001__x0002_ÅNìÄNìÔ?ØØÍ?vb'vb'Æ?;±_x0013_;±_x0013_Ë?ÙØØ?vb'vb'Ö?_x0014_;±_x0013_;±Ó?±_x0013_;±_x0013_;Ñ?_x0014_;±_x0013_;±Ã?±_x0013_;±_x0013_;Ñ?_x0014_;±_x0013_;±Ó?'vb'vb×?ØØÍ?±_x0013_;±_x0013_;Ñ?±_x0013_;±_x0013_;Ñ?_x0001__x0001__x0001__x0001__x0001__x0001_Ð?vb'vb'Æ?±_x0013_;±_x0013_;Ñ?±_x0013_;±_x0013_;Ñ?b'vb'vÒ?ìÄNìÄNÜ?;±_x0013_;±_x0013_Û?_x0014_;±_x0013_;±Ó?_x0014_;±_x0013_;±Ó?;±_x0013_;±_x0013_Û?±_x0013_;±_x0013_;Á?ØØÙ?ØØÍ?ÙØÈ?ÙØÈ?vb'vb'Ö?;±_x0013_;_x0001__x0002_±_x0013_Û?±_x0013_;±_x0013_;Ñ?b'vb'vÒ?b'vb'vÒ?_x0001__x0001__x0001__x0001__x0001__x0001_Ð?_x0014_;±_x0013_;±Ó?_x0001__x0001__x0001__x0001__x0001__x0001_Ð?vb'vb'Ö?'vb'vb×?vb'vb'Ö?ÙØÈ?±_x0013_;±_x0013_;Ñ?ÙØÈ?ØØ½?ØØÍ?'vb'vb×?ØØÙ?_x0014_;±_x0013_;±Ó?'vb'vb×?'vb'vb×?'vb'vb×?ØØÙ?;±_x0013_;±_x0013_Û?;±_x0013_;±_x0013_Û?'vb'vb×?±_x0013_;±_x0013_;Ñ?;±_x0013_;±_x0013_Û?ìÄNìÄNÜ?ÅNìÄNìÔ?±_x0013_;±_x0013_;Ñ?'vb'vb×?ØØÙ?_x0001__x0002_b'vb'vÒ?vb'vb'Æ?'vb'vb×?_x0001__x0001__x0001__x0001__x0001__x0001_Ð?'vb'vb×?b'vb'vÒ?_x0014_;±_x0013_;±Ó?;±_x0013_;±_x0013_Ë?ÅNìÄNìÔ?ØØÍ?;±_x0013_;±_x0013_Û?_x0014_;±_x0013_;±Ó?ØØÍ?b'vb'vÒ?ÅNìÄNìÔ?'vb'vb×?vb'vb'Ö?ÅNìÄNìÔ?ÙØØ?_x0001__x0001__x0001__x0001__x0001__x0001_Ð?vb'vb'Ö?±_x0013_;±_x0013_;Ñ?ÅNìÄNìÔ?±_x0013_;±_x0013_;Ñ?vb'vb'Ö?±_x0013_;±_x0013_;Ñ?vb'vb'Ö?_x0001__x0001__x0001__x0001__x0001__x0001_Ð?ÙØØ?±_x0013_;±_x0013_;Ñ?vb'vb'Ö?_x0014_;±_x0013__x0001__x0002_;±Ó?ØØÝ?ØØÙ?ØØá?ÅNìÄNìÔ?;±_x0013_;±_x0013_Ë?b'vb'vÒ?vb'vb'Æ?ìÄNìÄNÜ?ÅNìÄNìÔ?ØØÙ?ØØÍ?±_x0013_;±_x0013_;Ñ?ÙØØ?ÙØØ?ÙØØ?vb'vb'Ö?_x0014_;±_x0013_;±Ó?ØØÙ?ØØÙ?vb'vb'Ö?ÙØØ?ØØÙ?±_x0013_;±_x0013_;Ñ?ÙØØ?_x0014_;±_x0013_;±³?ÅNìÄNìÔ?_x0001__x0001__x0001__x0001__x0001__x0001_Ð?ØØÙ?ØØÍ?ÅNìÄNìÔ?vb'vb'Æ?_x0001__x0002_;±_x0013_;±_x0013_Ë?ÅNìÄNìÔ?ÙØØ?±_x0013_;±_x0013_;Á?ìÄNìÄNÜ?_x0014_;±_x0013_;±Ó?ÅNìÄNìÔ?vb'vb'Ö?ØØÍ?'vb'vb×?;±_x0013_;±_x0013_Ë?ÅNìÄNìÔ?ÅNìÄNìÔ?ØØÍ?_x0001__x0001__x0001__x0001__x0001__x0001_Ð?_x0014_;±_x0013_;±Ó?b'vb'vÒ?ØØÍ?ÅNìÄNìÔ?_x0001__x0001__x0001__x0001__x0001__x0001_à?b'vb'vÒ?b'vb'vÒ?ØØÙ?ØØ½?ØØÍ?_x0014_;±_x0013_;±Ó?ÅNìÄNìÔ?ØØÍ?ÅNìÄNìÔ?ÅNìÄNìÔ?'vb'vb×?ÅNìÄ_x0001__x0002_NìÔ?_x0014_;±_x0013_;±Ó?ØØÙ?;±_x0013_;±_x0013_Û?±_x0013_;±_x0013_;Ñ?ØØÙ?_x0014_;±_x0013_;±³?'vb'vb×?b'vb'vÒ?ØØÙ?b'vb'vÒ?ØØ½?ÙØÈ?ÅNìÄNìÔ?vb'vb'Æ?b'vb'vÒ?vb'vb'Ö?ØØÙ?_x0001__x0001__x0001__x0001__x0001__x0001_Ð?b'vb'vÒ?_x0014_;±_x0013_;±Ó?ìÄNìÄNÜ?ØØÙ?'vb'vb×?ÅNìÄNìÔ?_x0001__x0001__x0001__x0001__x0001__x0001_Ð?ìÄNìÄNÜ?b'vb'vÒ?ÅNìÄNìÔ?ÅNìÄNìÔ?b'vb'vÒ?ÅNìÄNìä?_x0001__x0002_±_x0013_;±_x0013_;Ñ?'vb'vb×?_x0014_;±_x0013_;±Ó?;±_x0013_;±_x0013_ã?ØØÙ?OìÄNìÄÞ?ÅNìÄNìÔ?±_x0013_;±_x0013_;Ñ?ØØÍ?±_x0013_;±_x0013_;Ñ?ÅNìÄNìÔ?_x0014_;±_x0013_;±Ó?;±_x0013_;±_x0013_Ë?vb'vb'Æ?'vb'vb×?ØØÝ?ÙØÈ?ØØÍ?_x0001__x0001__x0001__x0001__x0001__x0001_à?OìÄNìÄÞ?ÙØÈ?;±_x0013_;±_x0013_Ë?_x0001__x0001__x0001__x0001__x0001__x0001_Ð?vb'vb'Ö?;±_x0013_;±_x0013_Û?ÅNìÄNìÔ?;±_x0013_;±_x0013_Û?vb'vb'Ö?;±_x0013_;±_x0013_Ë?ØØÍ?b'vb'vÒ?ÙØ_x0001__x0002_Ø?vb'vb'Æ?b'vb'vÒ?b'vb'vÒ?±_x0013_;±_x0013_;Ñ?ØØÍ?±_x0013_;±_x0013_;Ñ?_x0001__x0001__x0001__x0001__x0001__x0001_Ð?_x0014_;±_x0013_;±Ó?_x0014_;±_x0013_;±Ã?_x0001__x0001__x0001__x0001__x0001__x0001_Ð?±_x0013_;±_x0013_;Ñ?;±_x0013_;±_x0013_Ë?ÙØÈ?ØØÙ?ÙØØ?ØØÙ?_x0001__x0001__x0001__x0001__x0001__x0001_Ð?ÙØØ?±_x0013_;±_x0013_;Á?ÙØØ?ìÄNìÄNÜ?ÅNìÄNìÔ?ÙØØ?_x0014_;±_x0013_;±Ó?ØØÙ?ìÄNìÄNÜ?ÅNìÄNìÔ?ØØÍ?ØØÙ?'vb'vb×?ÅNìÄNìÔ?_x0001__x0002_±_x0013_;±_x0013_;Ñ?OìÄNìÄÞ?ØØÝ?'vb'vb×?ØØÝ?b'vb'vÒ?OìÄNìÄÞ?vb'vb'Ö?ÙØØ?b'vb'vÒ?ÅNìÄNìÔ?'vb'vb×?±_x0013_;±_x0013_;Ñ?OìÄNìÄÞ?vb'vb'Æ?ÅNìÄNìÔ?b'vb'vÒ?_x0014_;±_x0013_;±Ó?vb'vb'Ö?±_x0013_;±_x0013_;Ñ?ìÄNìÄNÜ?ÅNìÄNìÔ?'vb'vb×?vb'vb'Ö?;±_x0013_;±_x0013_Û?ØØÍ?vb'vb'Æ?ÙØÈ?ÙØÈ?_x0014_;±_x0013_;±Ó?'vb'vb×?ìÄNì_x0001__x0002_ÄNÜ?vb'vb'Ö?ÙØØ?_x0001__x0001__x0001__x0001__x0001__x0001_Ð?ÅNìÄNìÔ?b'vb'vÒ?ÅNìÄNìÔ?;±_x0013_;±_x0013_Û?±_x0013_;±_x0013_;Ñ?ÅNìÄNìÔ?b'vb'vÒ?ÅNìÄNìÔ?ØØ½?±_x0013_;±_x0013_;Ñ?'vb'vb×?ÅNìÄNìÔ?_x0014_;±_x0013_;±Ó?'vb'vb×?;±_x0013_;±_x0013_Ë?_x0014_;±_x0013_;±?_x0014_;±_x0013_;±Ã?ØØÍ?ÙØØ?_x0014_;±_x0013_;±Ó?'vb'vb×?_x0014_;±_x0013_;±Ó?ÙØØ?'vb'vb×?ØØÝ?ÙØØ?±_x0013_;±_x0013_;Ñ?_x0014_;±_x0013_;±Ó?_x0001__x0002_±_x0013_;±_x0013_;Ñ?ÅNìÄNìÔ?_x0001__x0001__x0001__x0001__x0001__x0001_Ð?ÅNìÄNìÔ?_x0014_;±_x0013_;±Ó?ÙØØ?'vb'vb×?_x0001__x0001__x0001__x0001__x0001__x0001_Ð?'vb'vb×?ÙØÈ?±_x0013_;±_x0013_;Ñ?ÅNìÄNìÔ?±_x0013_;±_x0013_;Ñ?ìÄNìÄNÜ?ØØÍ?_x0014_;±_x0013_;±Ó?±_x0013_;±_x0013_;Ñ?ØØÍ?±_x0013_;±_x0013_;Ñ?;±_x0013_;±_x0013_Û?vb'vb'Æ?ØØÝ?vb'vb'Ö?ØØÍ?ØØÍ?ÅNìÄNìÔ?;±_x0013_;±_x0013_Ë?vb'vb'Ö?'vb'vb×?b'vb'vÒ?;±_x0013_;±_x0013_Û?vb'v_x0001__x0002_b'Ö?vb'vb'Ö?_x0001__x0001__x0001__x0001__x0001__x0001_Ð?±_x0013_;±_x0013_;Ñ?b'vb'vÒ?ÙØØ?ØØÍ?'vb'vb×?;±_x0013_;±_x0013_Ë?ØØÍ?±_x0013_;±_x0013_;Ñ?ìÄNìÄNÜ?vb'vb'Æ?ÙØØ?_x0001__x0001__x0001__x0001__x0001__x0001_Ð?ØØÝ?_x0014_;±_x0013_;±Ó?ØØÙ?_x0001__x0001__x0001__x0001__x0001__x0001_Ð?ØØÙ?ÙØà?;±_x0013_;±_x0013_Ë?;±_x0013_;±_x0013_Ë?ØØÙ?ØØÍ?ÙØØ?ÙØØ?_x0014_;±_x0013_;±Ã?ÅNìÄNìÔ?vb'vb'Ö?±_x0013_;±_x0013_;Ñ?_x0001__x0001__x0001__x0001__x0001__x0001_Ð?_x0001__x0002_ÙØà?±_x0013_;±_x0013_;Á?ÅNìÄNìÔ?;±_x0013_;±_x0013_Ë?;±_x0013_;±_x0013_Ë?ØØÙ?±_x0013_;±_x0013_;Ñ?ÅNìÄNìÔ?ØØÍ?ÙØÈ?vb'vb'Ö?vb'vb'Ö?_x0001__x0001__x0001__x0001__x0001__x0001_à?_x0014_;±_x0013_;±Ó?ÙØÈ?ØØÍ?ÙØÈ?±_x0013_;±_x0013_;Ñ?'vb'vb×?b'vb'vÒ?ØØ½?±_x0013_;±_x0013_;Á?ÅNìÄNìÔ?;±_x0013_;±_x0013_Û?ØØÙ?ØØÙ?_x0001__x0001__x0001__x0001__x0001__x0001_Ð?_x0001__x0001__x0001__x0001__x0001__x0001_Ð?ÅNìÄNìÔ?'vb'vb×?±_x0013_;±_x0013_;Ñ?b'vb_x0001__x0002_'vÒ?_x0014_;±_x0013_;±Ó?ÅNìÄNìÔ?ÙØØ?vb'vb'Æ?ÅNìÄNìÔ?vb'vb'Ö?ÙØà?ØØÙ?ØØÙ?'vb'vb×?ØØÍ?b'vb'vÒ?'vb'vb×?±_x0013_;±_x0013_;Ñ?_x0014_;±_x0013_;±Ó?;±_x0013_;±_x0013_Ë?ØØÝ?ØØÙ?±_x0013_;±_x0013_;Ñ?vb'vb'Æ?ÙØØ?'vb'vb×?_x0014_;±_x0013_;±Ó?_x0014_;±_x0013_;±Ó?ÙØÈ?ÙØÈ?;±_x0013_;±_x0013_Ë?_x0001__x0001__x0001__x0001__x0001__x0001_Ð?±_x0013_;±_x0013_;Ñ?;±_x0013_;±_x0013_Ë?ÅNìÄNìÔ?_x0001__x0002_ÙØØ?_x0001__x0001__x0001__x0001__x0001__x0001_Ð?;±_x0013_;±_x0013_Û?ÙØÈ?b'vb'vÒ?±_x0013_;±_x0013_;Ñ?'vb'vb×?ÅNìÄNìÔ?ØØÍ?_x0001__x0001__x0001__x0001__x0001__x0001_Ð?ØØ½?_x0014_;±_x0013_;±Ó?_x0001__x0001__x0001__x0001__x0001__x0001_Ð?;±_x0013_;±_x0013_Ë?±_x0013_;±_x0013_;Ñ?;±_x0013_;±_x0013_Û?ÅNìÄNìÔ?ÙØØ?ÙØÈ?±_x0013_;±_x0013_;Ñ?ÅNìÄNìÔ?ØØÍ?;±_x0013_;±_x0013_Û?ìÄNìÄNÜ?_x0001__x0001__x0001__x0001__x0001__x0001_Ð?b'vb'vÒ?ÙØ¸?ÅNìÄNìÔ?b'vb'vÒ?'vb'vb×?b'vb'vÒ?Ø_x0001__x0002_ØÍ?;±_x0013_;±_x0013_Ë?_x0001__x0001__x0001__x0001__x0001__x0001_Ð?±_x0013_;±_x0013_;Ñ?ÙØÈ?ØØÍ?±_x0013_;±_x0013_;Ñ?OìÄNìÄÞ?ìÄNìÄNÜ?vb'vb'Ö?ØØÝ?vb'vb'Ö?b'vb'vÒ?;±_x0013_;±_x0013_Û?ØØÍ?_x0001__x0001__x0001__x0001__x0001__x0001_Ð?ØØÙ?ØØÙ?;±_x0013_;±_x0013_Ë?_x0001__x0001__x0001__x0001__x0001__x0001_Ð?ÅNìÄNìÔ?ØØÝ?ØØÙ?vb'vb'Ö?ÅNìÄNìÔ?±_x0013_;±_x0013_;Ñ?b'vb'vÒ?;±_x0013_;±_x0013_Ë?ØØ­?b'vb'vÒ?b'vb'vÒ?_x0014_;±_x0013_;±Ó?_x0001__x0002_ÅNìÄNìÔ?b'vb'vÒ?ÙØÈ?b'vb'vÒ?ÅNìÄNìÔ?vb'vb'Æ?_x0014_;±_x0013_;±Ó?;±_x0013_;±_x0013_Û?_x0014_;±_x0013_;±Ó?ÅNìÄNìÔ?±_x0013_;±_x0013_;Ñ?ÙØÈ?_x0001__x0001__x0001__x0001__x0001__x0001_Ð?ÙØØ?_x0001__x0001__x0001__x0001__x0001__x0001_Ð?b'vb'vÒ?ÙØØ?±_x0013_;±_x0013_;Ñ?±_x0013_;±_x0013_;Ñ?_x0014_;±_x0013_;±Ó?ÅNìÄNìÔ?ØØá?_x0001__x0001__x0001__x0001__x0001__x0001_à?ìÄNìÄNÜ?b'vb'vÒ?vb'vb'Ö?ÅNìÄNìÔ?ÅNìÄNìÔ?vb'vb'Ö?ØØÍ?'vb'vb×?;±_x0013_;_x0001__x0002_±_x0013_Ë?b'vb'vÒ?±_x0013_;±_x0013_;Ñ?±_x0013_;±_x0013_;Ñ?b'vb'vÒ?ÙØÈ?;±_x0013_;±_x0013_Û?ÅNìÄNìÔ?ØØÙ?ÙØØ?vb'vb'Æ?OìÄNìÄÞ?vb'vb'Ö?'vb'vb×?;±_x0013_;±_x0013_Ë?_x0014_;±_x0013_;±Ã?±_x0013_;±_x0013_;Ñ?±_x0013_;±_x0013_;Á?vb'vb'Ö?_x0001__x0001__x0001__x0001__x0001__x0001_Ð?ìÄNìÄNÜ?±_x0013_;±_x0013_;Ñ?_x0014_;±_x0013_;±Ó?;±_x0013_;±_x0013_Ë?b'vb'vÒ?;±_x0013_;±_x0013_Û?_x0001__x0001__x0001__x0001__x0001__x0001_Ð?vb'vb'Æ?ÙØÈ?;±_x0013_;±_x0013_Û?'vb'vb×?ÅNìÄNìÔ?_x0001__x0002_±_x0013_;±_x0013_;Ñ?_x0001__x0001__x0001__x0001__x0001__x0001_Ð?ÅNìÄNìÔ?'vb'vb×?;±_x0013_;±_x0013_Û?_x0001__x0001__x0001__x0001__x0001__x0001_Ð?'vb'vb×?vb'vb'Ö?b'vb'vÒ?;±_x0013_;±_x0013_Ë?±_x0013_;±_x0013_;Ñ?_x0014_;±_x0013_;±Ó?;±_x0013_;±_x0013_Ë?b'vb'vÒ?b'vb'vÒ?ìÄNìÄNÜ?ØØá?vb'vb'Ö?ØØÙ?ÙØØ?_x0014_;±_x0013_;±Ó?ÅNìÄNìÔ?'vb'vb×?'vb'vb×?±_x0013_;±_x0013_;Ñ?'vb'vb×?;±_x0013_;±_x0013_Ë?ØØÙ?ØØÍ?;±_x0013_;±_x0013_Û?ÙØØ?±_x0013_;±_x0001__x0002__x0013_;Ñ?'vb'vb×?ØØÙ?_x0014_;±_x0013_;±Ó?ÙØà?vb'vb'Æ?ÅNìÄNìÔ?ÅNìÄNìÔ?±_x0013_;±_x0013_;Ñ?;±_x0013_;±_x0013_Û?ØØÝ?_x0014_;±_x0013_;±Ó?vb'vb'Æ?ØØÙ?±_x0013_;±_x0013_;Ñ?ØØÝ?ØØÍ?ØØÝ?vb'vb'Ö?b'vb'vÒ?vb'vb'Ö?ÅNìÄNìÔ?_x0014_;±_x0013_;±Ã?ØØÙ?ÙØØ?vb'vb'Ö?'vb'vb×?ÅNìÄNìÔ?ÅNìÄNìÔ?b'vb'vÒ?_x0014_;±_x0013_;±Ó?ÙØØ?_x0001__x0002_'vb'vb×?ÅNìÄNìÔ?'vb'vb×?_x0001__x0001__x0001__x0001__x0001__x0001_Ð?ÙØØ?ÅNìÄNìÔ?ÅNìÄNìÔ?ØØÍ?ÙØØ?_x0014_;±_x0013_;±³?vb'vb'Ö?'vb'vb×?±_x0013_;±_x0013_;Ñ?_x0001__x0001__x0001__x0001__x0001__x0001_Ð?_x0014_;±_x0013_;±Ó?ìÄNìÄNÜ?OìÄNìÄÞ?_x0014_;±_x0013_;±Ó?'vb'vb×?±_x0013_;±_x0013_;Ñ?b'vb'vÒ?vb'vb'Ö?ÅNìÄNìÔ?vb'vb'Æ?ÙØÈ?ÙØØ?ÅNìÄNìÔ?ÙØØ?ìÄNìÄNÜ?ÅNìÄNìÔ?_x0001__x0001__x0001__x0001__x0001__x0001_Ð?;±_x0013_;_x0003__x0004_±_x0013_Ë?_x0014_;±_x0013_;±Ó?±_x0013_;±_x0013_;Ñ?b'vb'vÒ?;±_x0013_;±_x0013_Ë?_x0003__x0003__x0003__x0003__x0003__x0003_Ð?_x0014_;±_x0013_;±£?ÅNìÄNìÔ?ØØÍ?ØØÙ?b'vb'vÒ?ÅNìÄNìÔ?vb'vb'Æ?ØØÙ?'vb'vb×?vb'vb'Æ?'vb'vb×?b'vb'vÒ?'vb'vb×?ÅNìÄNìÔ?_x0014_;±_x0013_;±Ó?vb'vb'Ö?±_x0013_;±_x0013_;á?_x0014_;±_x0013_;±Ó?ØØÍ?ØØÍ?ìÄNìÄNÜ?ÙØÈ?ÅNìÄNìÔ?ÿs¾àü_x0001_A·ÒbAn_x0006_A'ÜC¢÷_x0002_A_x0003__x0008_{gê_x000B_àè@I_x001F__x001A_8×¬û@_x001C_zÒ"Îè@_x001D_Ü~ò@øìþ@î2_x000F_Ä_x000F_A©ä	wí@1î0ý_x0010_A!¹:ÅÌíó@n_x0002_ÛÀ·¿ç@_x0004__x001D_ëÕf_x000C_A?,è_x0014_»ÿ@_x0011__x0019_dö_x001E_Êÿ@³Tn_x0002_A£O/0ß@æ³k_x000B_åý@»%Dù²²_x0008_A_x0014_t¦*_x0010_+ô@¹Ppû_x0013_	ABjd9_x0008_A_x001B_|çÔG_x0003_A_x0003_K#@uÒ_x000D_A¥_x0005_{_x0002__x0013__x0004_AÔ¬Ú_x0007_£_x0004_A©ö_x0002_&amp;_x0003_Aa»¯_x000D__x001D_$í@î_x001C_¿ï_x000B_Ò_x001B_Acðh_x0006_§_x0001_AÕ:46ð@tÄü_x0014_Aþï:_x0004_Náö@&lt;Ñ¾Á_x0001__x0004__x0008_&gt;_x0008_A_x0015__x0016_n»û@²_x0002_ü¨Àñ@{!ZS»¢	Aqð^À_x0008_b_x0001_A.YvÉ_x0001_A¹d$H_x001C__x0007_A¼_x001C_ÒË½|_x0008_A¿_x0001__x001F_7W&lt;ù@Î#ÃÃ	øà@ôÜ¼3³«_x0003_Au£`Ú_x0018_B_x0010_A§I.·mñ@ä	S_x0005__x0011_A$¤V_x0007_Uìð@÷(êÞãá@6Z¼ÆGÇ_x0003_AW+áE_x0013_É_x0010_Ae_x001C_Ôkµ_x0008_A_x0002_®6 !_x0006_AÅ_x001B_ü^Ás_x0012_Aú&lt;Ü¤V_x0003_AXÝ±òÖ_x0012_A_x000F__x000C__x0016_Ç_x0005_AðH¢AH_x0018_ô@w½ÒZúú@A¡$tt_x0001_A%p5¡ÛX_x0016_AP­_x0018_Kµ¶	Aú¡D_x0014_çûé@Pn{ûBN	Aì÷#=í¸É@_x0004__x000E_&gt;[´Úü@_x000B_±z_x0003_mä@QÕ~Eÿ_x0004_Ao%_x0016_H®üú@_x0008_IèaÚü@½¯Cô&gt;Ï_x0002_A¾{écª_x0016_A¹ïá_x0012__x0002_AU¿ß_x001C_á_x000C_Aá)-Yö_x0007__x0016_A0ÑÅg&gt;_x001D_Aûvõr_x0012_ù_x0003_A§Ã^Î3?Ó@Ê_x0001_£_x0003_Aân¥íìE_x0015_Aëe_x0008_Ö'®_x0007_A·O78_x0010_Kà@!À_x0003_Òä@úà@$_x001F__x000C_AJiM_x0005_ñ_x0014_Aö!5gB_x0004_A+ª_x0008_JÇcÆ@ÙåÓ#ýZù@Àùx9öV	Aõ('­ºõ@^¦ø_x0012_/ü@ÊèàM¯ö@Kô®Go_x0013_ö@©CB_x0006_Â_x000D_A&lt;ÒÜ~*_x000B_ArW;¤áPû@ÇK)¢_x0001__x0003_hM¾@\|¾õ@&amp;l_x000F_o¹|ê@Çÿ)Ý_x0002__x0018_A_x0010_t5à_x0004__x0004_ALõÔ+_x0006_AlÀ¸¾hý@Q_x0018__x0017_"Yõ@|_x0003__x000B_½_x0012_AîQ_x001C_bõ@¡_x001C_Ò_x0008__x0003_AÕe_x001F_äÛl_x000B_AÆ_x001B__x0014_yV_x0007_A_x001C_¾J7ó¤ð@i'¨ê_x0006_?_x0005_AWûÀz`_x0008_A|C_x0005_T%°_x0004_A_x0012_&amp;_x001E_hz_x0019_A&amp;	i=5_x0003_A_x000C_êñ_x0015__x0010_A¾ÛXÜfî×@öÂZ0 Lò@õLC&gt;_x000B_A÷dª^î@ÐúºÉÏ_x0005_A~FQ®¾¦	A{wÜ_x0012_AÑã_x0004_µñß@NÛ9Øöôú@ÎÃä{nü@_x000B_Apõ¸ý@»b,_x0010_A_x0001__x0002_öa«rü@âD_x0011_V_x001C__x0002_AaÛl_x0007_xý@éo_x001D_êÓký@Û¤Øãt_x0001_A_x0005_Ú´ë:v_x0007_A@_x0015_Í¾-_x0004_A!¦_x001B__x000C_Uyü@&gt;ñêüï	A^_x0010_êT_x001C__x0014__x0011_A¢t¸:(_x0011_A­|I_x0016_,_x0012_A«Õé¦=_x0001__x0006_AÔÂh_x0007_¯²ó@¡í_x000B_¿L9_x000F_AÃøåÈY_x0010__x0013_A_x0019_%Ù·Îý@*éê:øø_x000B_A_x0017_+º Z_x0005_AVºk_x000F_k_x0008_A._x0005_Â_x001A_;_x0002_A_x0011_n_x0014_0;	Aà4Lveé@å1j8ÿÝ_x000C_A) ð¡?iê@ßq_x0006_Ps_x0001_A4§¹_x001E_Æz_x0002_Afh_x001D_Sö@_x000F_îlbáÍ_x0006_A~ïÝö`¬ú@Ò®W¿À_x0008_AÙ'þZ_x0001__x0018_,¦ê@¥(Êà_x0014_õ@J¹Þô@4É_x0003_8_x001D__x0013_Ay+úÇ[_x0017_AÙ_x0013__x0008_x\¥_x0001_AçNÑÖÖù@_x0014_÷Ö­0_x000B_A_x000B_=¤mg=û@2EÚÞ_x0018_¯ÿ@Ü/ _x001C_p_x000D_Aú_x0014_\è_x0007__x0018_AòØÅP`øò@dÄHIÊÝý@ß_x0016_ËÀ_x000D__x0014__x0011_AËpæH_x0011__x0012_Aµ+_x0015_u±_x0010_A&gt;J!;¾¸_x0005_A_x0004_¾ÒáÔÙ_x000F_AäãR+Ã_x0008_A'£bBq_x0011_A_x0011_]Oþñ_x0011_AÖ¶ì8ù@¢QLÃ_x000C_è_x0003_A,J{¬G»_x0002_AN2bÇI 	AP|{a¥2_x0004_Aìì:Åú_x001D_Aü_x0007_¦áV_x0018_ý@¼n_x0019_P"F_x0006_AÏos¢*_x000E_	A}¿õrõ)ò@_x0003__x000C_Êb4*ý@7_x0012_¾Nñû@)_x0010_ÉO÷_x001A_AíÞ¬«½_x0012_A:Y\©_x001C_äð@W_x0012_üió­û@äLÒ¼4Rë@V	_x000B_Á_x0011_9÷@Ú±\Arú@|é.{õ@LTkv_x0005_AÞ·¬_x0006_5_x0010_A$¹!.Ò²û@±Ì{­`Öù@_x0016_O2;õ_x000B__x0007_A_x000C__x001C_¬ÅÍ_x0011_AþìkÒà@_x000F_¨ò_x0014_/ý@¬=_x0014__x0006_QÌ_x0013_Aâ[OCó@tø_x0001_ëÔo_x0013_A±¤ºÄ_x0001__x0006_A²ê_x000F_»ßüë@:[_x0015_æ_x0008__x000B_Ahjôc¨_x0003_A¾_x0004__x0001_A%À_x0019_Z6_x000F_A¯«|uü_x0003_Af_x001F__x001D_­òÒ_x0002_A²FS_x0005_Ì_x000E_A._x0006_ì@ð]_x0001_A|«æ$_x0006__x000B_CVñ@iÁNÓ´5_x0006_A&amp;Éùú{ðî@{þ=Ó_x001A__x000D_A±IGª_x0013_A^TÏtì_x0008_Awk_x0002_òR_x0008_A_x000F_¦Aø_x0011_ê@Ú¤_x000F_¡¶Pü@ FqcxÎú@ÂÕ_x001E_n2Æû@_x001A_q@X_x001D_H_x0005_A_x0010_äÁ0	üí@ñ_x0017_Ûu_x0007_ì@;Û_x0010_@ïé@¼¸_x0012_-öë_x000D_AKÚ&amp;kìO_x000B_AÚ?&gt;Èõ[_x000C_A&lt;åõ_x0001__x0016_ký@KX¶/pTø@ËÇ{ä7	A|_x0011_´P_x0011_¥_x0001_A_x0007_ÜkvØø_x0003_A'Ë]¨BSú@_x0002__x0018__x0013_³_x0005_Al_x0012_1É&amp;Çø@_x0004_¾_x001C_Õuâ÷@ÒÓì)ð_x000F_A¢WÚo"Êù@Ws¶Ç_x000D_ø@¿4 |ñ_x0019__x0016_AI|ç_x0002__x0010_A_x0008__x0012_ÇÏ50_x001B_G_x000C_AÜs^r+Í_x0010_AwÈZ_x001C_¢_x0002_A@¯É¬'3_x0004_AvV²c	AÚÙ_x0015__x000E_A,ºKSi¥_x0011_A_x0003_:Y§)}_x0003_AÕð_x000F_­_x0013__x0005_A_x0007_Ã&lt;|M_x0003__x000E_A&amp;cw3òÿ_x0003_A_x0017_q¥o{õ@{E_x0005_Êä@W@µæÂî_x0007_A_x0002_ú_x0012_A|sn¼ I÷@°Âº_x0001_&amp;_x0003_A{e3 Hl_x0004_A_x000C_eæ_x001E_&gt;ì_x0006_AÉzÍ&lt;¤_x000B_A_x0010_E_x0016__x000D_AA#ÿç÷_x0014_Aï_x001E_KÂt³þ@çj_x001E_gà÷@?VKLö@§á#í2S_x0008_Aè'_x001D_ÿ@yè{É_x0013_7Ü@v'(Iã_x0006_Aáªõa[yã@§_x0013_*¼seõ@F[Ä_x0001__x0003_^r_x0016_Aw_x0017_Þ¨ð@ Ä¡_x0019_Ñ­_x000F_A"©_x000F__x0013_o_x0010_AtW_x000F_öÓ_x0017_÷@Äª_x000C__x000E_	_x000D_AÛÊÆo+_x001B_A_x0001_³ýeì@ë´´(¨B_x0001_A]ýíQ^#Aýò¿ßõ@ºÊ´yÑC_x000E_Abî_x0012_"ÿ_x0002_Aâ*&gt;ÁV_x0003_AgÄ_x000E_Wtè@©_x0003_Öùbïê@àA;så%_x0017_A_x0014_di¾ö@j1oy#]ø@_x0006_^SJ_x001A_x_x000E_AÐ´tøàö_x0002_AÛL¸ü9_x0008_AqBLÎ_x001F__x000E_A_x0010_Ç³ñ_x000B_«_x0006_AJ_x000E_ÏÂ _x0005_AMb_x0013_v³ó@ÐÅ±&gt;()ô@PËÙÀAö@ÛõIò¸_x0013__x0008_AêÊ¡_x0004_~Ç	AÞÝ_x000B__x0008_©_x0018__x0008_A_x0011_¹û!Ì_x0001_A_x0006__x0008_o$_x0017__x0007_Uß@Qã6^F_û@.ßá¹Î_x0007_AiÚïehÿ@"£ã_x000B_ð@0àó&amp;Y_x0004_ALÍ éù@²_x0002_±«Tnò@_x0014__x0001_%ÊtXò@Ì¨MGè;_x0008_A_x0004_íéÛÑ"_x0003_AÿÃÏæO_x0006_AwÒã_x0006_\Õ_x0010_AáÕ_x000E_û_x0010_Aü_x000F_JÛ²k_x000C_AÌP¥ûcE_x0001_A_x0011_$\_x0003__x0017_AÞMxÀð@üE_x0008_×_x0018_A0~ã2óéö@Àª(=_x0005_¥ç@,¢_x0007_ªð@_x0011_l3®_x001C_Ì_x0008_AÔýÇ_x001E_Â	Aç|²_x0019_ðø÷@pîùþU;_x0002_ApÁ'ASú@Ñw%â¤_x0005_Ap5µl_x0002_A¾èvü@Ñ¦hÍw_x000C_A[_x0007_c,_x0005__x0007_È_x0008__x000E_AÀø¿ê¢E_x0002_AÂí´Q¡_x001E_õ@/_x0016_cQóÛ÷@_x0007_qÇiì_x0005_A|ðÜ_x000B_å@_x0001_C¸ij#÷@!ñ_x0001_¢_x0006_AwÄ ï©]_x0013_A\§dQJè_x0007_A4_x0012__x000B_|O_x000E_A_x0001_zdTùY_x0006_A_x001B_¿#©Rø_x0003_A[ax|_x000B__x0018_AØæa®_b_x0010_A~\ü_x0008_ä¨_x000E_AúßY&lt;¯_x0010_AÒ_x001F__x000B_ïP_x0002_õ@ÅX9	A$)ä·R_x0012_A/_x0007_mÁý_x0005_AÁû¦[_x001D__x0004_AÆöìñðW_x000F_Afzwgý?_x0010_A`îþá(Î_x0005_Aì»*Dà_x0013_ñ@±É&lt;_x000B_Aâ$I²ú@÷ø¹ÝË_x0008_AÄ_x0010_òü~H_x0004_AY_x0015_çÉ³ºþ@_x001E_F_x000D_!pì@_x0002__x0008_@?IG?½ÿ@X§tmú@@æs_x000C_a_x0017_Aü_x0016_kBà6ý@Á[ÿÒ?_x000B_ë@Ä_x0006_Ï¼ìº_x0003_Ap?9Ö×_x000C_AOLôëï_x0008_A_x0001_T_x0010_~ùp_x0008_AG%Vt_x0007_½_x0002_A)rñFß¾_x0012_AßÕ5!Ç_x0003_A}_x0004_ç}__x0002_AJoc·_x0001__x0013_ò@Ò_x000F_uXßÇ_x0007_AúTzï´¯_x0003_Aù_x001C_óg&amp;_x0003_Aïïk÷ù@æHµµêp_x000E_AL_x0014_üiÀH_x0004_AZéZÇv_x001F__x0005_Aùn¥bUN_x0008_A'C_x000B_ _x0007_A_x001F_Ùùº³xü@ÙhÊA_x0013_A ¬{ù_x000E__x0005_A%,OÁsç_x001F_Aþ._x0014__x0010_Ä_x001D__x0005_AÃ¤MT_x0003_{ñ@¤Ez×	üý@_x000B_+ät;ã@wGÉ&lt;_x0006__x0008_RG_x0017_ApX_x0013_MN_x0005_A}	gÍ_x0013_AÅ_x001F_©ÝÔRó@9ÑÄ_x000B_A^)­§`_x0005_A!Á»_x000B__x001A_µ_x000D_A¼_x0001_R_x0018_J_x0007_A»Ð#Î¾_x000D_A9"Y;Ð_x0006_AÝÃ¯_x000F_AòóF _x0013_A¥\_x0003_¢ü@æÔ_|ï_x0002__x000D_A?ò_x0017_þl_x0006_AO$+âú@kè@á_x000B_Aç²)-;Ò@º_x0016_|y_x0001_Íø@ÅITÉo_x0015__x0006_A@_x0014_:n_x001E_[_x0014_A_x0019_z+èÓ|ô@ìüßp½i_x0006_Aîjöèè¨ñ@u_x0017__x000F_O_x0001__x0007__x0006_A_x0011_Cç ä_x000E_A®	0iÔp_x0008_A4zá·_x0012_Û@áûîO_x0013_A^¸­_x000D_y»_x0004_Aéº¹¿_x0017_Àù@ùE&amp;h1ì_x0004_A_x0001__x0004_=_x0008_@ÓSñ@.+íî{j_x000F_AZKÇ¥1Zý@ª½°lØ8_x0006_A­¤÷_x001B_aØ_x0002_AU½ðr@è@R:_x000B_Ôü@JÛ|÷_x0007___x0003_Aö_x001D_êÄ&gt;Ê_x0007_A®_x0017_ÂYÓõ@ü	Î3_x000D_¿_x0002_A{Z?&amp;_x0004_Abë|Eu_x000D__x0004_AW_x0017_êOûo_x0001_A6½æþôc_x000B_A_x0011__x001A_ÀM*_x000D_Ñ@0×2×Ò	AºNNFüó_x0005_Aä_x0013_»Ã_x001B_üø@UÛ_x001E_ _x0008_r÷@'{lø_x001B_×_x0006_A~Æ}qø_x0006_AÛzÅ_x0011__x0011_Aé­fÕ_x0008_A´ä¬r_x0006_ApÓ¢Súv_x000E_A&gt;_x001A_eÀp_x0003_A_x001F_¯Xu½_x0001_Al	hÝ_x0017_µ_x000E_AïG_x0008_(_x0002_Ó@ÿÁ(¡r_x0014_A_x0016_E_x0010__x0002__x0005_·Nù@Ã!ñ_x000B_Ap_x000F_*Ñ_x0002_A:må_x0015_¼í@»Xª_x0013_SÌä@F_x0005_çÖÉ_x0001_AßS)¹éó@¥Íâ³u6_x0001_A_íë_x0001_Í0	AÂàpÅÄè_x000D_A$¦cÓL	ø@ÐÆf_x001C__x0003_A_x0014_gôk6"_x0002_AÒuðô³ê_x0011_Aq@uîÍ_x0001_Aï_x001F_ÚQi_x0007_AòèIñ _x0001_A¿+|åù@9_x0006_êy´Ê_x0012_AnM Cî¥_x0004_A_x0005_1Eï_x000E__x0004_A?C@+(ù_x000D_A¹_x0014__x0018_Íñ_x0002_A_x0011__x0001_ôWvQ_x001F_A¥tk©âVû@l½ûvé_x0004_AÈ3ý@l±¾ú8_x001D_Ar$6~+0_x0010_A__x001E_9_x001C_HW_x001A_A)Å ¿{	A_x0002_ÐzSìBû@_x0005__x000F_ñÛµ_x0019_Vñ@_x001C__x0008_Â÷Uô@Ýá¢	AY=P~¾þ@_x0019__x000E__x0008_Ø_x0002__x000F_õ@è|T_4æ@tí©ï	_x000B_Ap¦)|_x0013_A,Ö#vAþí@JÏ§@ô`ó@Ê_x000C__x001D_Q1_x000D_A$á!£»"_x001C_AOÑ_x001F_?ð@ÖÚ;_x0003_Bö@_x0015_x;õeËÿ@ùàìÌ_x0007_Ag¯_x0002_._x0011_A¾ÅïB[¤_x0001_A!?	_x0001__x0008_A_x0019__x0006_æv+_x0008_A»¶'ôÓ¿_x0008_AzéÂ_x0007_ê_x0013_õ@Ê¯b_x0019_&lt;ÿ@éê_x0004_Aì¡_x0013_ïRæ@I_x001B_¤&lt;_x0007_A¡mvàñÿ@vÜ?Öÿ@Ûôé®M¬ø@b±_x000D_jD_x001C_û@]bÍkÎø@2.±|_x0003__x0004_øùò@ÉCªêæ@[{Y·ù@9p¸öÿ@Üþ_x000F_­¤ñ@æ(?þâíä@Ô®¨I	A±g_à_4_x000C_AJJÈ_x0011_AÄ_x001E_ñÜ6øÿ@q|V_x0002__x0004_Aæ7_x0003_ìÏç@ö¤Þ?ùa_x000E_A6¯»_x000D_A½%¥)_x0001_A+Ö\_x0015_÷6_x000D_A_x0015_úc&amp;ÐÌ_x0003_AÜ_x0006__x0004__x0012_f_x0010_AÙbØâ/_x000D_A_x0012_¬&gt;}_x0014_A*ßÐîpç@_x000E_^¸àm)_x0010_A¬¤|È_x0008_AÛ_x000C_Gª_x001D_þ@úÂª!äP_x0006_AÞ_x0006_JMÜ_x0015_AÀ£pQ8ñ_x0014_A¿©_x0008_AtFÿÆä_x0012_AZâ_x0016__x0013_½_x000C__x0003_A_x0001_·x¶_x001D__x0010_A_äH'3ä_x0005_A_x000B__x0011_×²u_x0004_ü_x000E_A_x0001_Ëë×ïõ@__x0002_Î#)å_x0010_ADuOMn_x0004_Aë_x0018_±_x0015_Uõ@Ì_x0004_¡²_x0015_A2èÄÊß`ë@ÆH±ýhc_x0001_Ajt3Aúö@_x001F_ÏØ½H_x0003_AÖ¬ºH©ô@Ö;_x000C_¾ú_x0004_Az¯«ß_x0015_AOöë¶È_x000C_Ai4ñ_x000C_3a_x0003_A0kø_x0002_Q_x0008_AÖ_x001E_ãî°	A§wÙÞ§_x0008_ì@Ö¡_x0006_?ó@_x000F_¹9f_x001A__x001D_ï@Ç_x0007_ªÎá@äF	_N_x000B_AW="_x001C__x000D_A¥#_x001A_¾ÝÍ_x0005_A4$uð¯_x0001_A5­_x000C_IÛh	A;)_x000D_åsì@ÛË·¬¼þ@_x0017_Vç;¥_x0003_A_x0016_ü0j»§ý@ Â5/d¿_x000C_AQB_x0010__x0003__x000B_VY÷@_x0003_§h,_x0002_A9Î_x0004_û·_x0017__x0001_AI~:&lt;V6_x0008_AkNÈm_x0006_Ü@§ävF»&amp;ÿ@`@ÿzñ_x000C_AÙ_x0007_Ö	_x0007_AtdbHE÷@ÿ×yêçõ@Û÷ÃÖ_x0008_ï@D_x0006_åÚ=Z@¢Lj¶øÐñ@.:çqÑó@à$_x0014_;Õé_x0006_A(#¹±Þ¸_x0002_AEÔü9®õ_x0007_AîDP_x0001_mf_x0003_A_x000E_)×_x001D__x0005_½_x000B_Af+u_x0010__x001D__x0008_AånÐ`»_x0013_A_x0019_ò®Ã­_x000C_Ae¦Ç Qfø@ ÏòE]Åù@g[g'o5_x0005_A¬_x0007_bvt_x0012_ADÜ_x001C_Å!ô@®0Ú¾_x0001_AÜo_x0003_N_x0002_AþPeã¬_x0007_AÑ	9Eä_x0008_Aßüöôþó@_x000F__x0010_R[_x0015_!_x0002_A¯?´è5'ñ@®¿cM_x0012__x0002_A_x001C_pj3$R_x0006_Aÿ_x0016_Y&gt;XÛþ@¹û_x0011_ê0_x0011_AdaÞþË-ó@§c;ñ_x0019__x0003_A®¬_x001C_Å_x0002_AºßK_x0008__x0002_ó@&amp;_x0001__x0004_©`8ó@_x0011_¤_x0014_Ê_x0016_A7¦_x001D_`³Ûð@d:úLÆ_x0013_A_x0011_óìøst_x0003_A¨¾`·lô@~}ôí²_x000F_A²¬_x0011_ô£]_x000C_AâËt_x0019_cù@Ðkïê	AªÜ³_x0017_ø_x0010__x0011_AÎøëo_x0010__x0005_AÌ"_x0019_L!	_x000B_A_x000F_]AøR[_x000F_A,F¨ _x001D__x000E_A¦_x001C_°ÈðËý@ì)­_x0001_O_x000F_Aäý_x0012_#_x001C_û@ÿÔ_x000D_M_x0002__x0003__x000F_AøàQ=_x0001__x000B__x000F_ATkÎ_x0018_øÛ_x0007_Ac_x000F__x0005_	Å·ê@o¸ªìòµø@r|ØC_x0005_A_x000C_­&amp;`äç_x000C_Ae_x0010_Y4ç@_x000E_ÿ_x001A_Ôö_x0002_A?¢¿¨ålò@¡õséW_x0008_A§{tRLÊ_x0007_A+JµJcû_x0003_AæSvÇ{v_x0006_A_x001C_\[_x001F__x0003__x0014_AZ8Óß._x0016_AfrñFø@eG_x0019_òîï@ÿQ_x001E_»`_x0010_A!ëÛ_x0001_Æ_x0007_ô@z¢­Jô_x0007_A«¨_x0004_½_x0016_A[Y_x0002_®Éôã@þGÌq_x001C_­_x000C_A?§ieô{ü@L3_x0013_,}_x000C_AQ_x0016__x0012_y_x0004_ôó@0_x0007_ú_x001A_A_x000F_!InÆ`ð@ç_x000D_gáÇÂ_x0005_Acè¯Èò@ê+5©_x0008__x0001_AË£m_x000E_¯_x000D_Aß¤}_x0001_­_x0005_Ahè2¥_x0018__x0002_A_x0005__x000E_bDrCª_x001D_û@_x0002_/_x0006_|Ô4å@¾6BðN_x0006_AM_x0018_K|~_x001D__x0001_A4¶Ó&gt;sÊ_x0015_AG_x0011_ô_x0003_AùõÐä#zæ@_x000C_@¹_x000F_ù@!c_x0018__x001A_Ø#ð@¡§#¥ #_x0005_AOÜÒÀ_x0016_Ð_x000C_A_x0005_ü'_x0008_Í^_x0005_AÒ*Y_x0013_^dÚ@a_x0005_´,ÖÕÑ@vh~Pg_x0004_ü@ï¬Âk}_x000C_A^núX_x000E_AyA7¢ç_x0010_A*8wÅ_x0006_Aîé_x0003_*Áäê@EÈ¢¡ü_x000C_A ol_x000B_Ht_x0010_A_x0014_!xô@K'&gt;Çtæû@ôß*ê_x0008_ADjvûÿ@¿Ly_x0017_ Q_x0008_A®,Wï_x0010_Öü@&amp;	+²É_x0004_A/IDWÉÜ_x0007_Aÿb(­+Ï_x0013_A&lt;ºÄ_x000D__x0006__x0008__x0001__x000F__x0010_Aá6¾yÑg_x0011_A¿_x0019_lå[]	A.J´_x000D_IÈ_x0001_AËñ\C®²ü@ÖâoV£_x000C_A_x0012_Ô¬ðüÂ_x0001_AÌ`*Íh_x0017_ú@à;&amp;M©¿õ@LB¬#_x0017_AÂ_x000F_äéÏÚ_x000F_AW Ûd_x0004_¶_x0003_Aû_x0003__x000C_]½ó@G3_x0011_Ë$Y_x0012_A$§7GD_x000D__x0006_A:vëK,ÿ@«ÏZ5Ïý@_x0004_*ÍNõ@Ù_x000E_+_x000C_û@}KÈ6!Ó_x0006_AÛ_x0012_¿s^Þù@_x001F_-²²³·÷@~yª\¥í@`rÊ§_x0005_ _x0007_AºÐ_x0010_µË&gt;_x0013_A"_x0016_äç®»_x0006_A&gt;ß^?Ã/_x000E_A¼BLOÝ¨ô@(-^Í_x0002__x0004_AÅ_x0001_`Êö@GìT¼m[_x0007_AN?&gt;_x0001__x001C_ê_x0004_A_x0002__x0007_Ì_x0003_Ù_x001E__x0002_A_x000E_êÐ&gt;_x0006_û@pÎTWÔÑ@ä_x001D_f_x001C_±ý@âéö¯×\þ@`_x001F_ø&gt;_x000F_ù@¾ÍZ·_x0001_A_x0019_)_x0010__x001A_@_x000E_Aßþ_x0010_/"ý@%¸Ú|ÕÈ_x000C_A$Ýß­úð@U´_Tq²_x0001_A._x0013_Ôz_x0016__x0004_ABjô@¤_x0006_[Mú	A&lt;_x0008_HPñ_x0012_A_x001B_·ó`_x0017_îû@úR;\§z_x000D_Aá4Þ¨Ø@é_x0010_*ÿÓúý@_x0015__x000F_ñÕ_x0005_AJ_x0011_7Ói_x0018__x000B_ATÒ.0£÷_x0004_A`YZÒdÏö@oî×7_x0019_Úæ@_x001E_)_x0004_Æw_x0015_ù@O¯ñ°_x0014_è_x0003_A´Éå³ì@z_x000B_Ï_x001B__x001D_¾ù@º$#Z_x001A_m_x0002_Añ®1Ù@¸_x000E_A_x0005_»k_x0008__x000E__x000F_ü	A¥½¼¤#_x0007_A_x000E_DÜ_x0006__x001B_A01åR_x0005_A?¦9Õ1ü@oPÐà­M_x000F_AÙ­àþ@_x000C_Ê.b©!þ@:»M:°	AÙÉ_x0002_þI_x0010_Ae_x001F_Þö@P_x000B_òñqô@_x001E_	%ØÍìù@;4Ü@_x000C_µ_x0019_A¦¦½¨¼_x0014__x000C_AÉ_x0014_Ì;ñ_x0007_AÛy§ß_x0005__x0005_A÷_x0013_ôÈÁé@VèÝÈÚø@¢ý2Ç_x0003_ò@t,ÝMû¿Ó@1&amp;îm_x0012_W_x000E_AUbÙÁ}b_x0001_AW0_x000B_D_x0007__x000E_A_x001A_dÕf_x0005_AÄ_x0014_8ø_x000D_A_x001D_¿J_x0007_´à@y$¦%üý@§¨?qÍ_x0007_A_x001D_5àHó@g_x000D__x0011_X+_x000D_A_x0004_·×­»®_x0006_A_x000B__x000D_ïtÒ(æ_x001D__x0004_AY1_x0006_T_x0018__x0008_AVûíô@5ï_x0008_7ò@f_x000B_Ê&lt;÷@÷º5°õ_x0010_A­¥5Cò@jVÇ _x0005__x0007_A¬&lt;ü¤áà_x0008_A_x0016_»I÷_x0005__x0002_AY'lâ_x000B_A £ùïU_x0010_AzG_x000F_Cé_x0010_A§eÝ¶t_x0016_Aâ¡M_x0014_AV_x0004_Ðyá_x000B_	A_x001A_nA/&lt;0_x0006_A_x0012_é Ý_x0006__x000D_AîÕK_x000C_òt_x0008_Aåpzoó@BÊ_x0001_´!_x0003_A5_x0005_áqH_x000B_AµDýµ/	A@çÙ_x0005_ &lt;÷@'.é¢W_x0003_ý@YÔjXvø_x0003_Aûû7céÍÿ@¡°:¥_x001F_?_x0003_A_x0015_C#ðå@þñ0µ_x0013_Ai)ßW~ý@(O_x0001__x0004__x000C__x000C_A3Zûä&lt;_x0014_AjF@8É î@Ñ£G_x0016_AÑù_x0018_B²_x0006_Ad)¼Á+w_x0006_AÀ°2ý)gõ@_x001A_Ù{éÐâ@_x0019_T:Na_x0003_A¾#,Ø_x0015_Õ@º4TÞmP_x0007_A7ì9Ñ÷@4Hu_x0012_S_x0013_AÙc:_x0014__x0005_8_x0001_A'_x0010_Ü­_x0011_4_x0005_Aì4~§ïØö@ó·CH¬_x0002_AðÇùj_x0016_AõY_x0016_&gt;Ó£î@z³4Bê@éÈ§Èãbô@_x0012_jkÖl_x0011_A¯3!MÙHÿ@nPMZ_x0017_ë_x0007_Aj_x001C_ÞThò@IýAZü@ã]ñ/Ù_x000D_AZ&gt;_x0012_6Â&amp;_x000E_A_x001B_!_x0007__x0003__x001E__x0008_A	¡ÌK_x001F_ ö@o_x001D__x0010__x0006_Aoø_x0019__x0004_A_x0001__x000C_^}õD_x000B_õ@_x0007_xa7Íµó@T_x001C_Oø_x000C_/_x0004_ASsÏª_x0003_AÛªjý@&amp;î²_x0002__x0011_A]M2o_x0008_A9_x001A_A?£_x0010_A_x0005_æ^C¥_x0011_Aì¨®£Ç_x0003_A¬P_x0019_ù¡¨_x0004_A"NâyD_x0003__x0007_Aß_x0015_8_x0005__x0007_AW Ú5	A±í_x0005_°=k_x000D_A_x0007_Ê&lt;Å_x001D__x0007_A6E«¸bðü@òÛeèÎ/_x0004_A¥Ì_x001C_­ý@y`ís=ö_x0011_A¥Ïí_x001B_HÖô@Tc'Þ2z_x000B_A'èÙI}£_x000C_AÑ¶g#_x0010_T_x0007_A/dÂ_x0001_Í_x0011_A_x000E__x0017_¢_x0006_A_x0014_&gt;wØB÷@J¤mÛ`¿_x0014_A¥ùÈ&amp;Ò6ê@¹Êº¼_x000C_A_x0004_ÎW_x001B_°_x0003_A¦%`_x0008__x0018_v:_x0003_Ai:ó§_x000E_y_x0018_Alj;Ð&gt;r_x0005_AÊ_x0011_gõ±øù@£gøc@7ó@å¾À_x0013_AúM(áû@\&amp;¸ñJÍ_x0010_A_x0011__x001F__x0008_D_x000E__x001B_ú@Ú`}Øó_x000F_A;äY5&lt;f_x0008_A_x0014_¤õP_x0013__x0002_A_x0002__x0012_y9º'_x0005_AD_x0017_&amp;!²þ@¼½@¥		ì@_x001D_d8¥ä_x0003_A|Y_x0007_lT_x000B_A2íãîJ_x0014_	A±f_x0016_\¾_x000C_AÖ8¶×Ä@_x0006_AVa½aÈý@4¢÷¼ª_x0001_A_x0002_½_x001D_þ%Ñ_x0003_An­âg±_x0015__x0006_A_x001C_ÎÀè_x000E_ALy_x000D_lfe_x000B_AÝ_x0008_ºÄ_x001F__x000C_Aæ»Ft4u_x0003_A_x000F_p{_x0014_j_x0018_Aeÿ_x0018_AoqFÝçd_x0004_A*µ_x0002__x0011_Híö@_x000B__x000C__x0017_ÓÍ4l_x0002_Aq_x0002_«:_x0015_Ã@o,UßÝ@_x0001_A+Ýö\=_x000F_AwD;âFÿ@_x0019_{H¸ð@_x001F_×c_x0001_ø_x0003_A|_x0008_ _x001C_[_x0010_AQI*°Ôã_x0014_Ao_x0019__x0019_2_x001E_À_x0005_A_x000F__x0008_+¾ÖL_x0006_A_x001C_ÝfÇòõ@´ay~å_x0006_Ai}ÿ_x001C_ð_x0003_A@av_x0017_;_x0006__x0004_AÅ	_x0012_·Ðì@²È¶-uã@°ê×§¼_x0007_Aç_x0008_æA#ý@«-@$~_x000D_A_;m×&lt;_x0013_Aß(_x000B_Eb'_x0008_A_x0004_ÆcÆÓÌ_x0003_AÜ«u®_x000C__x000B_A_x0004_ñþ¢î_x0006_AÇñ'àf_x0001_A;Az_x0018_þ@µÐ CXô@_x001B__x001C_¯Cü@1ÁèJ+kÀ@¿å_x000D_?_x0002__x0003_AkÝ7ª_x0003__x0004_ÒAö@uÎû_x0002_W_x0005_Aæu_x001D_vhô@ÐÝD¾±_x0005_AÎþ_x000B_ÓÎã@É)îY_x000B__x0011_A{æÁß_x000E_Aàaê_x001E_4Pð@_x000B_¬ÔV9b_x0004_Ae4Ø_x0011_J_x0005_A_x0016_ö_x0002_´_x000B_A°Òt_x000E_AÔñ¢³_x001B__x0002_Aº_x0005_Ouî_x0011_A_x000D_a1T(_x0011_A_x0001_Zù'¯ü@á_x000F__x0010_êõù@fÆî§_x0004_Bí@~Kiî_x000C_AÅþý_x001A_õ_å@àj¯¼_x0005_AÆïÈß_¿¯@¨4¢nØÔ­@ª_x001B_u^­&amp;°@%_x0002_°@úM¿ëM®@m±(T-­@¨Î¾y_ª@êXûaí®@]Î_x000C_DÞd°@¬ªÕ¼_x0015_«@j_x0002__x0015_Oe&gt;°@_x0001__x0002_Þ0²¸®@ðÕvþ	°@úEb7_x001E_°@5«{_x001B_=°@g_x0011_°_x0015__x000D_°@øú6}µ#®@ênÛb_x001F_o¬@®ït:O°@ÿ_x001A_ÂÞ°±@«ÐÉZ(ß®@!Kpµ_x0010_¯@êú&lt;Î/;®@_x001F_é_x0002_Ý°°@x&amp;¾ªs°@ïcO8±@ué#F3°@FI%N7Ú­@Fsõ_x001A_ª@~Ä{rÒ_x001A_¯@ÇÊùtoÃ¯@Õ_x000F_âÃë_x001C_°@ÀÝäöD°@ÖB=`Ùã¯@uvD!¯@Ð_x001D_{_x001D_°@ IÇBñ_x001B_¯@Áq_x0012_Â·®@ó_x0011__x001B_S®@õyÝ`_x0013_°@iÃfÓÌ°@J~«;°@yñ_x0016_j_x0001__x0002_kß®@pDª¶*Âª@mw¤AT­@îÌ_x000D_×_x0007_±@%0ËoÃ[®@)_x0005_;(_x0001_­@®içå¯@x &gt;}G¬©@Äýx_x000F_¯@_x001F__x000B__x0016_Âù¸¯@\¬Ó»l°@þÕ"ß7¯@_x001B_Dûï$°@_x0013_	õË°@_x0013_Þ_x001F_§5¯@2¡ÙDY3°@uQªtQ_x0007_°@Z0nø¯@mN0ýg_x0011_°@_x0004_]IÔ°@úÚèø/§°@¯P@óù©@_x0010_·Ù_x000E_¯_x0013_¬@¤ú5p¯@"[_x000F_Ô?Ü¯@(Wøiª¯@uç8_x0012_`È¬@Ú¡²XHu­@2m¾_x0014_@¯@K\rÚ|°@l_x0004_û|°@_x001C__pb:°@_x0002__x0003_L'h{_M°@pð_x0002_o°@TxQ_x0008_a°@ÑÙºÊ!°@Ãt6[¯@c#ù5°@âTY'­@4&amp;÷_x0004_­°@ys.0µ­@ôÑ_x0007_îÏ_®@ËSJ_x0002_û°@Ëi=_x0018_o_x001B_²@y@_x0018_ÂpZ°@àé4«¤«@ì%_x000F_·Ø%®@&amp;BÏDs)°@v¤_x000E_!HÐ­@Øe_x0013_?_x0003_*°@¼Ú.×(¯@3mw_x0001__x000B__x001F_°@ÃvßäÉy±@î1_x001E_&gt;_x0019_°@!zLB­@_x0005_Ë KS;¯@Ê¢îD¼_x0002_­@¢£,Øñ¦¯@h¤ÉËbø­@qÀî½¬@Õä«.±@_x0012_.U:!^°@_x001C_ÉàE°@3_x000D_ß®_x0003__x0004_óÆ°@VÙ²_x0007_2D¯@_x0016_ó_x0002_\°@¥_x001D_Ç¿_x0011_¯@Ô~ÔÎêg­@b#ý#ü°@jÂ:ëøH¯@_x000F_%ð4å_x001D_¯@í|æEÇñ­@_x0018_ÀªfÍÙ®@Ï¢ÎJ©°@(ÀÄ&lt;jL°@U_x0014__x0001_r-¯@Ó¯.°¼¯@= ¨T¶¯@µ2C_x0008__x000B_f«@_x0019_Fß_x000E_BI°@Lô4öÍ6¯@jûl_x001E_n°@_x001C_Ù²¨_x0007_«@¦_x0004_-¨_x0013__x000D_¯@0õA_x0001_Âg°@³v~Õ¤º®@.Ü`±J2°@Î'z_x0019_L®ª@Kµþ·_x0005_d®@õbîê&lt;,°@±b´·¯@¹«Æ"L¬@¸qlêÃ±@3_x0006_ªbãÝª@.µô_x000B_ª@_x0003__x0004_°_x0017_äâç%°@(¬£S@°@2_x0013_8En»°@`_x0007_²&amp;à­@&lt;Úbó_x001A_M°@_x001F__x000D_Ðê ñ¯@í¦±_x0017_w°@¾æ¨kM°@óí~_x0012_±@×@æ­­´¯@Ë\g«_x001D_±@b{µ_x0008_¬­@2_x0001_hñ¯@È'SE°@ö³_x001B_7s\®@&amp;ã1¡_x001D_°@_x0005__x0012_Ü½¹¯@êî_x0008_lþ°@þ´µ[;­@ÐÓ×_x0005_X_x001A_¯@Þòè½â_x001A_°@LU¹^)°@Ãé)§P­@]ñP£Ë¨¯@	RÏµZ*¬@8÷_x000C_üþ ®@]Gæ_x0019_®@k_x0011_GX_x0007_°@Ym¸Ði$°@"K__x0002__x001F_°@±W£F¼°@¶ç_x0015_½_x0001__x0004__x001F_°@c`¹CÓï¯@;æÂ_x001C_«@çV°@_x0014_[.£\T°@Dk_x000B_)º÷®@áóB¾_x0002_M°@ÖÕ©i_x000D_°@h%U¬@nòûRÁ«@/wLf_x0005_¬°@¨^Ø_x0016_Ú_x0003_°@¸zJ_x000C_X°@!	üÛn«@éíV{	°@`FÁ\¯@3ºS_x0008_¯¬@µlü£å¯@Ù_x0011_£_x0011_°@ZëHÑ¥°@yÎæþÚ@°@\_x0001_YßM®@°ûJUÂ°@ï¶Y_x001F_°@{~qx¯@&lt;£_x000B_d\¯@Rßz,7±@";'¯@}Ä3W³¯@£_x0004_Þ9°@Ó?ÏHª«@%?4®"°@_x0001__x0002_ëÆ¼ÿ¯@_x001B_Û¶±_x0008_°@û½å\½°@_x0015__x000C_íaB°@_x001F_v_x0013_ó7°@mÑ05(¨@þ-²_x000E_Né¯@ÆêF_x000D_È¯@GµSu2¯@_x000E_x»wí¯@uVêG¿¯@ÁP_x001A_´c°@c_x0003_èê_x000F_ö®@Ó¹ü_x0012_Í_x0010_±@|rr°8­@û(_x001F_E±¯@ÕÞh_x000D_ÏE°@HC_x0003_ /°@ë_x0017_À&lt;§æ®@¿ütWT¤®@ëOd¤¯@ÙR·_x0014_X­@¶w_x001F_Ü®@¤¦_x001F__x0017_°@Ó_x000E_¢­@îR®¤÷_x001B_®@Ý]]-Û÷¯@½åÜ_x001C_u2±@_áôÛ_x0010_±@b%¦E,A°@öV¢Ë¨j°@_x000E_²ë_x0002__x0003_c_x001A_°@3kY«i_x0005_°@Ý`rª;T°@7!·w°@ Å_x000B_Å"­®@hbÓo®@¡r__x0012_»®@îe¦v¸°@è¹9pr®@w8ÎãQï®@hôSìÏñ¯@×,_x0003_e6÷¯@ÿ_x001F_¢@_x001E_°@í'ÕXP"°@ÜÁÍ»d`±@-%ø¾@®@çz%K¯@_x0002_¬øö_x001B__x0014_°@._x0011_)_x0006_º®@ÙóP"5/°@_x0007_DyÁà¯@)§ÊTÄÔ®@[a_x0013_Õ_x000E_°@åµSM¿6°@ç U½M¯@_x0013_ûH¼_x000F_®@}öÜ_x0016__x0008_g°@êBG|@¯@#yGû¿¯@*t=0u°@_x0001_ UÁd°@_x0004_ôò!ìv¯@_x0002__x0003__x0012_Ï¨_x001A_`y°@ëÁöÃ_x0012_°@¦_x0004__x0014_®_x0010_®@D·è_x0014_°@¢;ujÃ¤ª@öw_x001A_ªx6«@@]¢â,¯@tU\ì&amp;¯@&gt;uÞ¼_x0015_°@"ø&lt;©­@_x001B_Ù4¦×°@¹&lt;Uÿÿw°@uNG°@=ðDr)&lt;±@XQý&amp;á?°@8ùñÃö°@EßÔ	/.°@_x001D_q&gt;Û_x001E_C°@_x0006_À±p_­@i®,^"¬@9¶GÐ\_x0012_°@Ñ/&amp;°q_x0018_­@)R_x0011_W£ù¯@bÄcjÁ±@_x0010_&gt;_x001C_Ê®@Ö_x0001_'@Å±@â_x000C_4×H$°@øî_x0006_¬@ËÂ¾_x0006_­@x}Û¶&gt;°@eËÞ_º©@_x0016_ýñ_x0001__x0005_,°@ØøX[_x0001_°@._x0018_Îª@öC´ê¶8°@KNß°@Ã»´{!¯@Lä-­$©®@.? É_x0001_r«@Òx%Z_x0006_[°@Å_x0004_R%Þ©@çÐý£\|°@¤þ¸öS°@ËêB¯;=±@_x0015__x0003__x000B_fO¯@_x0011_#`·{°@­½o¶Ä_x0013_«@8û_x001D_:ZG¬@D­j*[¢«@TîIî2F°@_x0002_R_x001C_a®@ e±6_x000D_±@Tü²_x001C__x001D_°@«W[_x0013_íí­@*_x0016__x0003_%È¯@é¦Æ­Ôè¯@¸j_x0011_©@_x001E_ó_x0007__x0018_£â­@M®_x000C_!c°@_x0013_pòõ&gt;°@«§©.vI°@-D¥±`°@kK¹~_x0010_°@_x0001__x0003_kÝ?Ö«¬@:{r_x000E_0Ä¬@`E_x0011_h_x0008_°@ÿì¿f_x0008_¯@(ÿp÷mÞ¯@RmåÎ±@aN"Ì­@0æ0ñØ¯@ïöÆ&gt;?²°@ºD'OD¯@$5DRW°@&gt;_x000F_8Tq,®@_x0002_-/ÀØ¯@\õ_x0014__x0006_µ®@c_x001C_ÆOÂ±@çZQO¶°@v|¦{#Ø¯@¥_x0005_VQ¡«@ðTA|Y_x0015_«@q_x0013_ªxÅ¯@cZ?ÄN°@~TM¾_x000B_	®@ñ«L_x0018__¯@@3² æh°@Üi¼'#°@.J_x001D_ª@"B_x0002__x0001_]f­@åD5cb$°@_x0011_p({Gä¬@wÍBâUz®@ù¬Ý)µÛ°@_x001B_±k_x0001__x0002_5°@ð_x001D_ZB°@ú_x0014_4hÂ±@97Q3§°@_x0001_&amp;åYQ°@%_x0017__x001F_¨¨¯@ê!_x001E_ÝE°@X_x0016_Õý°@P0àì(¬±@T­Gà¯@_x0018_P_x0018_©°@°Ï÷Fc¯°@ú­,m¬@¥_x0018_½'°@.=Z}r_x0012_°@¾®Ó0m°@:Òh	#°@_x001E__x0012__x0008__x0012_Ö¼ª@Æ"±ö¯@±­_x0017_C®«@Ç_x0018_w@Àg°@··^_x001F__x001B_ð«@_x0017_yM5Ë_x0014_°@ÚÛ&amp;_x0017_Ö_x001D_°@aQX_x0018_éZ°@ïLw­E_x0012_°@ùóTö¯@ñR4«@èê·Mk«@&amp;]VA¯@U_x0005_½=V'°@¢p"â0®@_x0003__x0004_`·M²&amp;°@_x001A_T_x001E__x0018_g;°@1ì¢p~Â±@ÙÉß-0®@aJár°@cÆNu#&amp;°@Ù£æg/¬@_x0008_xUzHô¯@Ô_x000C_¡Ü_x0012_É«@5H.DYF°@ºÒ)®@tîÆÄcÏ®@ñSøÙ%B°@Z\c¢_x0012_°@Ng¯ÿ6P«@P_x0002_OâÙë¯@¿ñU*9¬@02ý3ÝY°@Îr»Ñ}1°@¨d&amp;·¯­@Q/â"_x0001_®@_x001A_+²\ä¯@ÍY?y_x0006_ª@¸zß_x0004_Â'°@_x0011_^_x0016_³_x0019_:°@_x0013_Ð§Zä=°@I_x0008__x0014_ÂÙ¯@©µÿ°_x0011_°@¸þ"_x0007_D#±@_H_x0017_&amp;_x000E_Ü­@_x000B_LW_x0014_°@¸^Ó_x0001__x0003_J°@ñ§ß_x0017_á&lt;°@ºF¿_x001A_í-±@®U¯@3_àx°@_x0001_ø_x000C_Ý_x0017_å©@P^Ù°ÏÂ¯@Ï_å5æ¬@_x0012__x0013_Æ&amp;©Y°@N°Ý£ª@ñm	¨ñ¯@_x000C_äuÐ¬@î_x0001__x0017_-_x001F_°@Ôhá_x0001_R¶¯@û¶ßÁ¿««@Yá©øÐ_x0006_°@&amp;d&gt;:ÐT¯@_x0014_¸JQê®¬@ÔÃ"ñ|¾¯@1Ç=äYE¯@{Ï_x001F_¡°@ò,sY&amp;;°@"zÞtB_x001C_¯@#_x0010_!:A°@_x0003_vNüã¼¯@á\Z_x0015_°@_x001C_{§ûY+­@"æ_x0002_z&lt;°@RÖÔ+{°@00ÿ75°@abO$_x0015_°@°_x001A_y_x0015_L°@_x0003__x0005_i_x001B_PX{¤±@ñÓñu_x000D_®@ÕðjÎcs­@Éñ®[_x001D_¯@ë_Ð_x0006_ýa®@_x0001_¡'Ð_x0007__x0016_¯@u_x0004_4C­@Ø`¯6Ë-¬@8³Z-ä®@_x001F_,ÿÏ!¬@Ï-_x0012_õa­@_x0005_Ç_x0002_¢²°@x¶U_x0010_-°@\ÎöâR°@êÌÚzY9¯@¦ñ_x0005_j°@_x0016_Ï_x001A_8B®@	BcÂ°@LÄt¢_x000D_¢°@7h_x001D_3M®@ÌØ¥M¶ª@HnS_x000C__x000E__x0014_®@_x0019_rzñ%T¯@«_x0011__x000D_Kz+°@³qS_x0007_Õ_x000D_°@zïèì£.°@XMQüîª@M¢ú,ß¯@8¶Ä]ò¬­@cwW_£W®@ÚÇ 8Uª®@ªQä_x0002__x0003_@n±@{Y_x0012_vK°@¯ºGïw°@áéà¦C­@_x0016_?cLC­@m!z_x001D_	¹¯@û	U_x0001_°@7e_x0017_ ¯@p%jl©@Z3Ñ_x0004__x000E_,¯@ct*_x0007_9°@Ç?4ÎÏ®@(¥?u_x000D_±@Ö÷_x0007_:Ø­@ösRµF\°@Mÿ_x001B_·¢±@?úd¾ÒÉ®@¨æÚOÔA°@)_x0017_D'ß®@¿ñÝum_x0013_±@u(qÞN°@ì2+·¬@æSHOôr®@7ígõï¬@­ì_x0018_&amp;¯@Í¤£_x0019_°@¿_x001B_h+®@ÙC_x0016__x0008_°@¥¤5ð»¯@_x0016_M';&lt;¯@XÇâÁsk°@_x001A_Ó&gt;¦;_x001A_°@_x0002__x0004_º_x000F_ó_x0012_À_x0007_°@q³ÓfÁ®@	îôRÞf°@¹Z_x0006__x0007_°@ä_x001F_~ØÉ¯@¯]_x0007_»£_x0003_­@	½È^.¯@ãACo_x000C_¯@ ¡Tq°@VÔê_x0011_È¯@Gè_x0001_u_¯@¢_x000B_÷èù_x0015_°@{×OÆØª@+_x0011__x0004_á^¢®@»_x0013_}¥ø¬@_x0008_ùñ_x0004_¼_x0015_®@gs_x000F_N¯@¹_x0015__x001B_À¿)°@äC{¸/_x0015_®@b!ÈUý-±@9¤IG2ô¯@(ðÓÒ°@_x0008_mG·O¯@®_x0006_ÓÁ¥®@Ýß£¬&gt;_x0010_°@.@_x001D_ÏW°@¸_x0015_­&lt;U@±@ýÙøå_x0013_°@ËX;H¦¯@»¿$?_x000C_°@ßª¯_x0006__x0014_V®@ÿ!_x0001__x0002_*°@_x001D_ÿ&lt;ý&amp;°@mæÌ1]ì¯@é2¼Ö'ô«@¸Q¡ô_x0019_±@Áïlö®@SçswÅÏ¯@_x0017_¨_x0003__x0018_Ê&gt;¯@QµM!°@ùy§_x0014_§_x001A_°@þRx°@yèå¡þ¯@G%{&gt;sÏ¯@ÖÞÏÆ°@qÊgÎ®@­p|Ñ»:°@,­½_x001C_ º­@!òý_x0012_¶_x000E_®@_x001C_#ç3r°@ôzÃ=_x0013_«@_x0005_ß_)Ä°@m1¼U_x0011_®@ËÓ_x0019_ÀºÀ°@brî_x0007_¨L°@e¢Þ_x001E_°@åH-Ä89°@·X£û_x000C_ß°@|}f¨oA­@ç_x0008___x0013_°@_x001D_MÅ=°@DÊ`#¥¼­@©õÄA_x0003_®@_x0003__x0008_m_x001B_Q_x0017_ÓG°@xLìuè9°@*p¥_x0016_µn°@\w·¼°#°@lÜn_x001A_m¯@_x0007_àèkR­@m_x0010_8_x000B_`°@t_x0002_c_x001A_K­@Dmùª°@©Bç¯¯@|eÈ_x0006_¯@BÄ_x0013_µ;ã¬@C_x0001_¯@vé`°@â^®Ò¯@ÐÔWem°@_x0003_6"_x0006_xE°@_x0014_¡Æ_x0004_¯±@¡'¦D&lt;_x000B_°@³CäqW°@Å^_x0007_Þ_x0005_à«@Å-·ÌÅQ°@C·ÓT_x001B_²@GI/ô|L¯@Ð@z_x0003_Ë\°@V·Q_x000D_F¼®@îÉY	¶®@îíÀï¦å­@° ×Cc¯@öÉgA±D°@mÂ_x000D_´¯@¥Ù_x0001__x0003_îÆ­@s_x0002_§Íg°@'_x0002_xÏ½¯@-Î·ÊÒ®@í=]Ø¢Â¯@9lîc_x000D__x0008_°@)Je¯@=j-hnR¯@TtøIg®@t©qÔ×:°@fÆê¦h¯@ÉÔ½àºm°@¸4_x0006__x001D_=_x0004_±@1_x001B_~ìªS¬@`¶_x000C_¨&gt;±@Ká_x0002_°@_x0015_*_x0014_ÓI_x0006_®@_x001B_¥/t|Ò®@õd#_x0016_»«@_x001E_aÙ]°@	²,­Ná®@ÆIk_x0014__x001E_|°@¥\§_x0001_F°@7G_x0006_ál°@ìcå@wÞ°@{sÜîð­@fDO:°@ÒÌU8'_x000D_°@Ô,NÖØ¯@Ü_x001F__x001F_N¥¯@õþ½¯@ºZ2°@_x0001__x0006_Ç»×ê_x0002_¸ª@Ö_x001A_JNÍ¯@:V@_x0014__x0007_¿¬@öp¡?Gß¯@÷ÀWÛ_x0004_v¬@7ù¾I°@_x0005_&gt;Ó®»_x001E_®@y¹óè¶®@ £Â$1®@_x001F_MX*9Ø°@pÆ4_x0006_5éª@óv_x0003_â¬@_x000F_µH9°@0)ÚuÁ°@?_x000F_;µ÷°@h6Ô¡JW°@ðéÈÖZõ­@¥tc_x000D__x0016_&lt;°@Èÿl¥§!®@é&amp;,_®@Ùì¹_x0005_é_x001D_®@|6òu¦2¯@_x0015_´º;Î¯@C¨A_x0004_²¯@aòÓ*_x000C_°@(U7Ð@$¯@*Â_x0008_÷_x0018_±@_x0005_êmý²n¯@{)×+æ¯@ì_x001E_vA1°@_x001D_,Hì_x0017_±@_x000C_(8%_x0001__x0005_ÿ¯@_x000B_¼[_x000D_`°@L_x0008_±_x0006_®@ÑÈØsÌ[®@\/X(ö#°@áq9_x001A_Ì·¬@Z~vYbZ¯@úi9_x001F_(&amp;°@gjñQ|3°@uNw}_x001C_¹°@Ô_x000F_WI°@_x0010_LÄ_x0001_F©@²_x001D_&amp;lRH±@DoêÅª@SUÙ|Ö¯@[Jz&amp;Ú¬@_x0004_0Ð6²;°@Qà·7¬@h_x0016_q°@µ_x0002_UåÆá­@ÝÄÁQ_x0012_®@_x0015__x0013_w¸7°@ÒùÄË¨­@ä|Ð#°@½Ú¦óî­@_x0018_xº®É®@n_x001D_ÈÒö_x0002_°@Ñsi_x000B__x000D_d®@¹_x0003_hðN¼«@_x0003_Úõcn°@_x000D_HÜÛ_x001E_ü¯@Ûäê®@_x0001__x0003_kWÛ ,°@³d- °@Ãé	ï«q°@0N«@Ü_x000B_79p¯@üfo¦²`¯@[s®M&amp;&lt;°@¼-Zl°@ÊþKÔÇí¯@^ñ/O½^°@­:I[_x001A__x0002_­@_x001B_m	ÿø¯@ßi2^ã¯@ëhÅOoY®@º_x0006_é¦~ö¯@u.:¯@Ë_x000E_ÔÇµ]°@(êöö"*°@ÂH]_x0014_3¯@/¾]_x0006_*®@sîàRkd±@A_x0002_­_x000F_@¯@ÛÞ_x001D_æ±@|¶½Ý	¨°@ÀLø5}°@øI-M}_x0016_±@¹Áó×_x0012_´¬@_x0007_Õ6¶×N­@¯&amp;æ?KÄ¬@VW`xÇ_x000C_¯@_x001C_Pè¹¬@{3|_x0001__x0004_®@¯K}H°@_x000C_k¯½G?­@_x0003_2éoê°@%6ÁÆ¯@_x0012_á_x001F_g¯@Q`Â_x0018__x0002_¯@!°?°@°}.#®@²_x0001_V`­@ri_x000C_{·­@+¢Ï_x0012_°@ç)_x0005_õËò¯@)¯-o°@¦»]ô_x0014__®@æ_x000F_nDmþ­@	_x0007_»D­±¯@x_x0017__x0006_JÁ4°@öpkBÅt®@Ra¼Ä*¬@_x001E__x000D_Xë¬®@ñ°¾Dëî«@\y9ë¯@_x0005__x000C_7+n¯@'÷n~Ç°@ä0þ¯_x0010_Ì¯@AêAïF¿¯@ZùtI_x0014_4°@5þl!¾ª@£0V_x001D_¯@=MÄô`­@~Ð4p°@</t>
  </si>
  <si>
    <t>69234ee205b533786b9e885081f22b2a_x0001__x0005_ÈÀ`ûÛ°@×RM[Ê¯@_x0003_bmèoª@#Î._x0007_\°@BÅrjQ°@À,F\A5°@	ºb=l÷¯@_x000B_wä*¨°@K(}q¯@_x0002_¹Dæ|®@ÎN_x001A_&gt;	ô®@âÑ.2a­@Ð*¯WD®@¹öy®@ýÚÛ,³%°@_x0010_{¶Êß¬@ÉðtÔF_x000E_¯@X)³c_x0019_°@d_x001D_§5?	¯@_x001E_é/_x000E_¯@_x0014_%zû_x0018_­@ág[_x0001_9J°@ÓY5p+¥±@*Ë_x0017_¶º°@9Å&amp;×t¯@_x0017_u_x0004__x001A_´h°@bÞ_x0008_¥­@úÉ¹]_x0008_°@Ò*ÃÑs°@_x0006_¯_x0005_u_x0010_Â®@,(ÈãK®@Ge·X_x0001__x0002_U½°@4¦×»À_x001D_°@`ÃaIZ«@g[1èl9®@nèmÖì?°@Wc-Ì°@/¼_x0010_g/B¯@×O®së_x0005_±@_x000B_q: ¶¹¯@«|(t³ ¯@7x£B·¯@|õ4æ_x001E_°@i_x0010_-rK¯@«£§(èÇ±@¢nòÉÝ±@Â_x000D_9_x0010__x0006__x0001_°@kõüêO¿®@J!ä,°@Ô/¿®@k_x0005_5K'¬@Dß}¸ò9¯@A_°/$Ð¯@7ðH~«@û?,¦H°@G&lt;Yéµ_x001D_°@|ò*_x0001_-2°@ê9]	P°@ìâwvz¦°@öªx_x0013_Ï°@8@È¤ßY¬@ÓS_x001F_è_x0008_b°@áßÞ_x001F_ú°@_x0002__x0005__x0015_+ëxåß°@&gt;ÿì*P=°@ìà_x000D_^²­@¬_x001F_6É_x0007_+°@¤ÂåQ±¢®@ÆçÝ°°@kfºÔT°@I½ãíG_x000C_±@HÅ_x0007_D6®@_x000D_&gt;_x0003_O.°@:¸R_x000F_°@d_x0017_=.Ð°@ãÄ_x0004_Ré-°@^©ê°¹­@ 4(xq¯@_x000C_^K_x0007_è¯@|,_x0001__x0011_¦:¯@	E_x001F_Õ±@ßÄg¢1°@&amp;_x0019_¹_x001B_°@â#Ñ¯@ë²¶¡Qè¯@ðç¨L_x0019__x001A_­@dC Nå°@ ýb;O~°@&gt;^G¨|s°@M_x0001_8ð"@¯@· tQH\±@Ímx¡b®@-_x0019_?_x0001_h¬@Þ:]ÔÙ¯@ÃZà_x0002__x0003_bj­@³­ç(6­@°|½°@[n	ç¹ª@Í#r:D°@J_x000D_îæH°@¹.	¾©÷­@SÍàBÐ:°@§VñÎ­@1_x0018__x001A_3·­@RÍg/0_x0004_°@Ñ_x0014_äõ_x001A_1«@õþ\Êo­@ÌÆ_x0018_ñ¢°@¯.ÄêjT¯@üE*ø«@½·õº*°@dÞL_x000B_°@Màîw&amp;­@kûÛÄOI±@J@_x0007_n°@ý_x001A_Ï`î®@c_x0010_1°,±@_x001F__x0002_ì1_x0017_L°@_x001E__x0008_`"¡°@_x000C_b¶_x0011_,°@*+_x0001_;ë­@M_x0014_Ík!_x001B_ª@qÏ¶»¨¯@UJ½(°@m9lÌËÐ¯@÷Ññ_x001F__x0016_s±@_x0001__x0002_9_x000D_G^YZ±@ô­_x0019_4_x001F_p°@Ýº_x000B_­_x0014_§°@Áp¼b®@_x000C_]éß¯@2ú´°_x0018_®@NM3_x0014_ÒÉ°@4úº}_x0004_°@ß\Ö_x000E_Ã_x000C_±@Üø_x0005_°@æ¡_x0011_ÇÌ°@Mëro\¯@Ú[&lt;£_x0008_J°@_x0013_ÊÅüá(°@ÖZ@_x0005_°@1RêX_x0003_A°@h2_x0002_÷j°@Î$ö_x001C_zð°@_x000C_LõÚ_x0011_°@_x0004_ð1öf²@ÜÍ%yÆª®@*_x001C_¬M_x0011_°@´#¬¸Ê°@,å½Ä_x001F_°@{§ZúÏ&amp;¯@èà1pÆ°@à¬Wl¤N¬@ÅÀ]&gt;Q­@WO«&lt;A¯@ÎõËä¯@ÈBªx°@_x0006__x000C_@à_x0006__x0008_ëg¯@eú|²_x0014_Å±@_x000F_u~V_x000F_M°@®4Q^­@4V°¢r®@³tê(§C°@ØÑ]Xd¶¯@6_x0004_ÐaGÉ°@ ¹ÀEïª°@tõÀ&lt;®°@&lt;9Á©_x0013_±@U_x0002_X_x0001__x0007_÷¯@pHh¬Ô®¯@DV_x001D_o!º­@FmÂÏ	°@#ïïá­@Qóuv¯@àt&gt;S­®@_x001A__x0004_=MI®@Q9_x0001_íµ8­@9Î7êd°@H_x0011_,®3°@_x0012_;Ù3[±@å¬Ó6_x0017_°@ÉÔ_x0005_O¼X°@&amp;½%_x0016_ ¯@iÖØýÏ°@`_x0002_ðm°@Ê©_x0007_mÀ"°@zcØý»_x001D_°@}m¾FZ_x0003_±@²ëßÈ_x0001_©°@_x0001__x0003_ö?AS_x0011_°@Ã¯|0­@SßEt_x0018__x0016_±@Bçúb¾_x0003_°@¼hç±_x001C_}¯@VU¦_x0011_+³®@î¥Cä©Ý¯@^&lt;¢Ø¯@_x0008_J&amp;_x0019_2°@ñwØ~T°@_x001F_íSôh°@îÞ,_x0016_M°@_x0017_1Q}_x000F_Q°@¬_x0018_.NðÑ±@?^8l?û¯@¦zÇv44®@úÔX¸Ä¯@¾\:Ì_x000C_\¯@­I_x0019_©Ð­@a/òQóò¯@Î9ó__x0004_É¯@ö!z_x0013_pß®@{HÎ1T°@¾°ß¼#°@I_x0012_8&gt;×Y®@äa°k\è°@^_x0017_ÃÜSk°@rº¿³Ý_x0002_°@	²RH²@¬6&amp;×Ë±@é_x0019_Êäìg°@_x0016_8­_x0001__x0002_÷O­@òËÉÚ+°@2 ¤V_x001A_í°@Z1µ¦ï­@#áç¦0±@Õ_x0007_åh÷§®@;_x0013_q&gt;É±@_x0017_¶_x000E__x0011_N®@ÛºÄiP°@_x0010_@½Í¼¯@º^,¯wc°@pº:c­¯@Ç6Ó4«@x7R»6?ïi_x0019_íað?Ê3NO¬È?ÄMÜ0º?Ç¿._x0011__x000C_J?Ýc'?S%øû¡?x@·Û_x0013_??_x001E__x0001__x0013_é"/?vxìé?Dª_x0013_±B?öf_x0005_Àð?_x0006_mùËüR?_x0012_ö:@_x0015_/?_x0002_x_x001A_·òK?#E)tê?g_x0008_x]_x0016_ä?s1_x000C_ª»?S*rÊBñ?_x0001__x0004_Uq]*¤?ìõï¤??X_x0001_Äq?í_x0008_Å3½f?²§_	_x001E_¸?Â_x0002__x001C_¥ý?¾¾Gêò?_x0003_qZßIÄ?/®¨YÄ?FÅj&lt;ã?pE×#"?WèE_x000F_*?_x0019_3o_x0007_ÃI?þÉ__x0016_? +¬ìu?Ù	ê§4·?_x0007_ïïl?­Sè:?Ô_x001D_½÷_x000E_?_x0013_Áóþ_x000B_ý?_x0006_/îÙ\9?Ë',i ?Qø_x0008_{Y©?¾Õ_x0003_¾ü?$à`ãÈ´?âÓ3ÙÑ?á_x0003_vs4?ëýÉ~¾??§+_x0018_]?Óai^å_x001A_?|Â_x0019__x0017_?µúç_x0004__x0005__x0008_6?2H§_x0012__x0007_?(*Ä/_x001A_?«ü{Oø?_x0012_iPêh1?-68¼?_x0004__x0001_Ô_x001C_p/?y_x0017_My ?-&amp;	Á_x0003_·?_x0002_ûÅ³û?,"£Cß ?ãª%¾_x0006_f?_x000E__x0014_£ð°_?Wt¹_x001B__x0002_?ïÔ_x001F_i?I¬4\çOq?-_x001A_µJ«/?þ_x0016__x0003_zþf?K²éô?"yxµaU?_x001C_¢(/³3?E½_x000E_d_x0004__x000D_?~`¢UO­?Æ_x000C_µeàl?@LðE?c_x001B_1ëË?¯ÖÍ0R&amp;?®óÈ9W÷?_x001A_¢çÆ{?_x0004_T xµ?8P!´¨?Ä`¡ç(?_x0005__x0006_Õî],C_x000C_?¸þS¬ù½?LÓ_x001D_òé?ÛU_x000E_Vt?_x0012_&gt;&lt;è_x0005_þ?Vu¨4%j?ò¹äãm?_x0011_,?_x000C_`?,ó_x0013_L&lt;ã?ÝÙ_¼[?[¹c+_x001C_*?¬ (áé?_x0015_PCÈIÄ?ýÓ»ò?_x0003__x0001_%x4'?#T3mà+p?8¸f·?o]tÉW_x001A_?_x0004__â_x001A_Z0?__x001D_Ä³+? N_x001D_?l_x0005_íz?o:&amp;*_x001B_£? ÌÀ_x000B_?_x000D_iÕ_x0002_Û?eõ°0D?­_x001B_qü²A?{¦'_x000D_$©?îTaý?Ï_x001A_Ä½µ{?Ê,½öë_x000F_?_x001C_päv_x0001__x0004_:?_x001C_¨£º¬Þ?v/e_x001D_Ën?êÛÔØg{?ÉhY¾¡%?6ô+É»?L_x000D_P6³_x0006_?ä%3_x0002_¼¡?wVbÂF_x000C_?c!ûokÀ?Ïù×ú¨??¾ãIc)|?_x0003__+H[?¬kEâO?»p¦Ý!?VÌÓZ_x0011_?I__x001A_Ð'k?8¹Î8MM?ØÛ_x000D_LÒ?£@ª9æa?Y9óàq?ØzAÙ»_x001E_?Â	ÙÝr?Â_x0019_½æ©?è?6DYÿ?C8ÚýÎ?_x001D_á+÷&lt;1?_x0006_é£Q{?qÕ!ôa+?»p]é,p?«Lr¡?%xFÖ~Þ?_x0004__x0005_2_x001E_^P5?½ñz1_x0017_Ù?õs_x0001__x0017__x0008__x0016_?ãl±_x0010__x001E_·?_x001B_9ÈòC_x0004_?:jf6Q8?®µ¹¿o_x0014_?_x001B_zwpR?@=aïÖ@?^Aùb_x0014_"?´3_x0011_Æ?×x9©_x000F_ª?_x000F_è_x000B_Ú_x0018_Z?-L*_x001A_Î?ÂÛS?x{»Èr?_x0016_Pm_x0010__x0019_?sT_x0017_ew?Í_x001A_û¢&gt;?"´) ±f?_x0011_Jv$(-?`ÇÉì?ÑÂæ&gt;?ÔÀÁ7?E_x0018_¢5?Õlaæ?¸5b_x0013_¸?¤TP_x0008_h\?&amp;m_x0003_Gà_x0002_?_x0003_Î:_x001B_?_x0018_\H?3ô	_x000B_îÛ?_x0007_J8O60?W_x000D_?ù2?î©U°é?ÉZY­_x0016_?_x0007_þãÖ*Ì?_x000C_Ä_x000E_@?wz_x000E_?g_x0003__x001A_b·?xælu¡2?_x001E_2_x0002__x0006_?.9öÎõ?a#­5À³?cÜß®k?f6¨eª?üH¬´o?ÝXhpe?_x0015__x000F__x0004_ù?Áâ_x0017_$·?ËÍ¯f~÷?ÿ¥)ÝÛ?i_x0017_ý³Á&lt;?½ä_x000B__x001C_r_x0005_?sUµ¬?H?Ñÿ_x000C_{ã?B]¥9_x001F_?_x0005__x0005_ã8?ú_x001A_à·»?Ó_x0004_úùä?wB_x0001_´(?³+&lt;_x0018_?_x0008_eÌe?_x0002__x0003_F_x0019_;»?°êR§¥?_x0001_bê¹c¬?b_x0001__x001A_Í¶?¹(($-?:óÆM?Þ_x0004_ÁÃ­?_x0001_.Í]?@?º]ûÁø?_x0001_Ëì_x0002_VÓ?¾1Bä?¶­Íaüè?Jí9{°?ÕØ4d?_x001B_(_x0010_mÐO?³_x0001__x0001__x0003_þ?V_x001E_!Þ~?*ý2/$#?eóËþ¿L?Âa_x000C_é:?*Ùì_x0002_&lt;ì?¢J_x0005_Ô"?Q_x000F_ð"Ì?ÞTva'd?}&gt;é_x0014_:Â?tH©ó&gt;?,_x0018_®_x001D_qõ?UO_x000F_@?¨¶Ó?B0fG2?_x000D__x0017_ÀÛP?û~-_x0016__x0003__x0008_Ñ¸?7÷su?_x0005_¿_x0001_i®þ?¯È_x0004_¥IP?K(cÍ_x000F__x001B_?Xèb¾À?©¡:pÆ¦?f4¡».?§ì°eF?_x0016_K_x0012_6{?"¤Ò_&gt;¤?Ê5ÿé Ñ?_x0010_¤§ê?¾_x0017_q_x001F_?Ï_x0008_¹ã_x0007_?í"$º?_x001B_TxU)_x0001_?ª$.£Â?\aN_x000F_?cj¿ f3?Ø:îTÛt?!.ào?!y_x001A_:·_x000C_?yI/A_x0006_?ãúä¼)?í×6ñ&amp;?_x0014_@Ë#9_x0008_?_x001B_¼Ø??1²&lt;«öô?î_x0002_-_x000D__x001C_?xúµ"È?£ãEl[V?_x0001__x0004_®&gt;_x0011_?Y=ü?`k-Bé?çÓAô»Ñ?èMÆÉG%?ÀÒ6K}Ï?_x0014_%_x0004_µ¨?ªg]mt¾?±KsÊÞ1?ç_x000D_Å¨Î ?ÀUm_[? G©Ýu?_x0019_K_x0004_2ð?0STÇ¹r{?"ø4ÄDË?+§¾Õ^=?AU_x0001__x000E_¹*? =rèO¿?õrÄ£?&lt;÷ïÖª{?ä_x0002_¨ZG?_x0013_Qj	?Õ¸_x0018_Â_x0002_?Þ"_x001E_Mm?Ýy8q?±¼í_x001E__x0006__x000B_?Cöò7_x0011_/?ÒweGU?®¿¨Ï¤?-\_x0019_/_x0003_?öï¬Nå;?#ñË_x0002__x0003_?ª?KhÑ¬Æ?7TþH1?aþ[Ã®ð?_x0017_u_x0018_»*?ÔAàrþN?_x0002_HÊû9­?P_Q~¦?_x0015_AJ¬õJ?\)_x001A_"Uc?çíeV¥?Í¾_ÿ©h?{ºòw_x001D_??Fú·D?¿|t%«?j§_x0011_´°©?÷¯á_x000F_Ê?6±_x0004_"N?÷éy¿DÝ?¶U_x0013_ú_x001D_á?âÎ	¨[_x001A_?Ò_x0007_ò_x0001_Æ?_x0006_û }ª?.Óêg_x001F_/?zÌ)t_x0019_ª?·`À,@Q?ÜîO­$?_x0006_ÔÉ|¤{?*_x0015_^Gî?¶DÞ?Ã_x0014__x000E_H?¥&amp;NÙF?_x0001__x0008_~ñåwb¥?±E¦_x0004_¬o?óuáÑ_x0008_K?ÿ_x0002_;[hý?ûÉ{Ò5?Õ/®_x0019_7?}§Pæ4?_x000B_./é¦?2oÛ¶)_x0017_?Æ#f_x0005_@À?s_x0008_fwÚ?kø9·R?m«¦ý}_x0016_?Vb¦PS?ÿ=1`3x?:ó¦±Å_x000C_?è_x0007_I!³_x0011_?·»_x0011_³?ù_x001F_Êx`ò?Ö_x0002_ßGé?5ï_x001E_ô_x0006_?ý¡s-1f?oQìî_x0016_£?&gt;ç74µ?_x001B_Üã¸ì?g_x001A_øry´?Kp·ºG}?_x0003_? Ñ0?~,r=_x0017_?ñÃ°t'?9ôµûñõ?~6&gt;§_x0001__x0003_9_x0014_?Ý_x0018_oÏ½_x001D_?0ª´·åÞ?äü{x?¿ß(ë_x000E_?ÂQ±þZ8?-E±ÿß?7AC®??-Ï©Î?G&amp;AáÕÁ?ï ôà"z?ËÖÿ!i?ZÄ_x0013__x001D_üa?tuÌ4ÿ?`}¨7í?@,?é«_x0005_Ü°Ø?½Ëëè?¡N_x000D_ñ?_x0011_oI·ì?(þ¯0rH?ºº_x0010_¥°?S¿*_x0014_yO?	Ä_x001E_´Öw?ºî]I?_x000D_húã¾?_x000F_bjV­f?ûÒ?,_x0018_?À¦ûKp?Û+_x0002_D¨?_x0004_ZÎZb?sä×Äi¶?_x0002__x0003_òw¶×_x000D_Ù?´«_x0003_6_x0016__x0003_?å=Óh_x000E_o?0_x0018_Í¥_x0017_­?Ì3ð_x0010_¦®?Ä",áæG?,_x0014_["×?_x0006_ÌQÍ_x0010_´?¢ßßwÿ?!{DB»¦?Ú7-bÚà?K?¹ív?OÀÅ4[\?Û¹ánÊ?ã_x0015_º_x000C_6?Üí¥M 6?}ë]ö_x001C_ä?·ÕAÛz!?Zs`ö±W?¼bE[E?ßVry=?©5O=Áä?ÞÝÅØâë?	XáÀDV?_x0001_4«k=?aêVJô°?&gt;I+¡È?O~0¢«Í?|¥ñ$T_x0014_?³¡ìw¸µ?)òï¿??)_x0016_Y_x0002__x0004__x0017_?y5p_x0017_ùx?G_x0001_b_x0003_üÚ?ºÉÆ®J?EYÃKß*?mÙG_x001D_Â¡?É+£Ñ6?_x001D_?×_x000C_VN9?æA`j\ç?åÆs2py?_x000D_^F±øÊ|?}ôzúÉå?¾ªo/s?â\É$íï?«_x0008_ÙÐ`?´fÎ_x0012__x0005_Þ?¶ÙpóÉ_x0016_?Ï_x0015_\Ô0/?èÛ_x0015_1?ZU-GN4?ôÌ2b?KB½&lt;_x001A_?_x0004_;Õô;??¤ûàA?÷BT_x000D__x0018_?ºÐ1×ï_x0008_?¿WÉ÷_x001B_?ë$µ5?ÌªúÒ?ÐÛ}Q?î_x0001__x0017_ºz_x0004_?_x0002__x0007_ëE1_x001A_?uÒ¿ýt?+ãèmI?¶á_x0006_°?¨_x000F_K"È?à¦½_x001B_7?&gt;É08 _x0014_?ø N\2?I&amp;îÕ½?_x0001_½V^?S|m_x001D_ÌÎ??6~{?HÆ¼"£?èé_x001D_ôQÃr?gºe_x0005_ê?ÔCå_x0002_ò%?zfV}C?û-è?ìåÀ«û?-É _x0013_S?F§­?¡=-P[¹?ªÔ_x0011_ú_x001B_i?£þýs{÷?úåò4_x0007_?pÀ_x0004_mK?k¤ÌOû?_x0016_Q²?_x0016_¢d_x001B__x000B_?_x0003_åÆ¼_x000E_W?8`³%q?÷ñX¦_x0002__x0004_?_x001F_?ÿWt?á3­Â¬?`ï­âÏ?_x000B_Ñ×ø?g½_x0017_à_x001B_/?öjy²_x0017_'?ËÀ]¡?áÍ5·_x001D_Z?îÑ)_x001A__?_x0001__x0004_Pi½?eAh·f ?­¢â$½?_x001A__x0014__x0001_®û?_x001D_é[}öE?#í_x0014_×"?­uëà±?¾Cø_x0003_?@Ù²_x000F_=#?îp÷iÃ?ãCÜ4rk?)Pn#­É?é!_x0006_v_x0019_Õ?Ü_x001D_aÏòB?%Þ¬ð?U÷®/_x0015_H?$_x0016_ÕAºÙ?¸Ô¸_x001C_ï?c,_x000F_	S1?¿I_x0006_8¨(?·_Ã'?z±çôA?_x0001__x0004_A¨³ß?te_x000C__x001C__x0008_?¯@ë$?ýD_x001E_x?zÚÙHÉè?¡Â_x0002_Ó?_x001A_ð_x0003_ü?_x0012__x0011_&gt;k_x001F_«?K=$_x0019_?¢Úfæ.}?u_x0015_Ó_x0004_?CAÄ)øF?¨¶VR}B?Fp¢jÐ?/¹ð?K^äÁC;?ïR2°îé?¡Ù©¤_x001A_?©p_x000F__x0014_?Ay=_x0002_¯¤??èÂs¶´?_x0018_GÃ_x000E_q?(ô_Î\Ã?_x0018_t|¬ó?_x001F_è)??ÿ?0]2[?_x0006_FY$«,?à_x0011_{òkw?óq2XÜ_x001C_?kÐF_x001A_ý?RÉ²À_x000B_?Å¤_x000B__x0008__x0002__x0003_µ_?â%«_x0014_?&lt;¤ÓA"?âa`,Ø5?é+pª%¨?£¡XRG?_x0010_Ûr}º_x001D_?5TÑ?6¥HqÏ?º¢78_x000D_"?_x0008__x0008_:ï?KØÃIù}?{_x000E_é_x0007_ÍÓ?C_x000B_î7ø?a§¨?Ò¦wÿJ?ySÒ¦ÿ?pØÍþ?-£^#`??_x000E_Ý°?ÓËÔ)õ9?_x000F__x001F__x001D_jW?]l_x000C_¢_x0008_?\_x001D_Ì¿1Ý?FDîsÖ~?ý_x0011_m(ñè?¹÷_x0012_Wü1?l6,)_x0013_?`\RE_x0014_?I Ë_6D?®_x001F_ ÞÁÔ?Cyg«_x0001_{?_x0001__x0002_olÅ_x0015_??,/v\E?×`õpã?°ÎE_x0006_ê?ô'Ø&amp;x?_x0018_f4«?._x0007_i®¬?ÂLîA_x000C_?¤_x000F_=ëø?P#ÕY?¯_x0015_ó[Ò?&gt;ç¼_x0004_]Ó?_x0014_ø×Ä?ØÐ&lt;ÔL?{y_x0004_f+U?-ÁdÑÕ?_x0002_R_x0011_b_x000D_º?[,_x0015_'J?ÿ_x0017_o®?Î¾_x000E_ëÑ|z?ß»¿â`?ö-"	G?_x0012_&lt;_x0002_Þ?_x000D__x0015_T×Ù²?G#¥8,_x0013_?Ú&gt;XÝ_x0015_?5@krsS?»â±k¾_x000E_?püË9p?£_x001F_Íup;?_x0005_H_x001A_Ú²µ?PY·'_x0003__x0004_|_x000B_?;_x0015_õ:R?3_x0019_Ö(5?_x0016_1ÇR¶ð?:y_x001D_ZÒã?$ñ_^*g?äå¬ÿ¸6?_x0001_-ß_x0012_¥?Xwö?µ´ C ??yä¸_x0008_b?~ê H ?·ªî?Ê¸Ö_x0013_(Ä?_,NB}¬?äÃÏd«?ò:Ç¡`?îÓQ_x0014_3?_x0002_üZÀãÈ?	OqÇ¨?|_x0004__x0003_µ_x000B_?%_x0004_þ3Û?J7×Üë`?_x0003_jÓÖ_x0006_?wç1ù_x001F_?ê±e)Â?_x0006_¬Ô_x0004_?ë_Ë28ñ?;_x001A__x000C__x0001_aÎ?Ü!Ãq·?_x0006_óv_x000E_Ï?ØGTò?_x0001__x0005_ö³Lû»?ÆQÓ_x0002_¾"?_x0018__x0010_0?l²Êj)Ï?Ù¢²§_x0004_5?Y,_x0011_N_x0011_+?ÕÎ3`_x0003_?eGW)_x0003_ý?ÂuHv_x0014_?&lt;bÈs_x0017_ý?_x0015_ÂÀ{ö?_x000C__x0014_ûJ_x001C_K?.Ï#|_x0007_È?±{!x7?Rþk?_x001B_3_x0018_îÉh?_x0008_|Úr­Ê?Kì_x001E_=??ÞUi\Ô_x0013_?~?e_x000C_±?Ý_x0019_?v.Ç _x0008_¶?%^ãä?Ê-e ?Ey_x001F__x0011_?Ò^²#:?¬nMGÈ	?`øÁÔ¦v?_x0018_«__x000C_xé?({×I?Öª"_x0005_C?aO¥\_x0002__x0003_È?_x0003_¹_x001D_Ð?Wõt}$?Î5_x0001_ðF?Cw¥,º7?0ÿm@Ç?=_x001D__x0014_mW?SægáÇÛ?ÛT _x0011_?)å¿á|?Èþ__x001D__x000D_?Þ@¿_cþ?Ïò;t?8ì:;?Æ?thfº_x0015_f?_x0004_¬5õD?Q¬~R_x000F_?Aû_x0008_A.)?"0íÉ?«±y_x0015_©?ð_x0013_ßè8_x0017_ ?/áþ_x0019_U?T_x0017__x000E_KUÝ?í´:a?C«÷_x0010_1R?TÕ_x0019_Üa?Ó_²_x0018_?ÑñO_ ?w{_x001F_Ø¸_x0014_z?ÖûÙw}?æ_x001B_K,Ò?_x0018_*´yµ??_x0004__x0005_d_x0016_´f·Ë?,hËÕm?´!Ý²?92©À2?mlªA_x000D_?_x0014_Ù_x0013_@Ë?(S_x0016__x0006_Ô®?]3G{¾å?v«jñT?_x000B__x0018_Ì_x001C_º\?|Ønm?#9_x0002_MÉ?_x0018_§_x001A_qd_x0004_?"´_x001A_Ñ?nZ{{U?ÐVÐ\ó?úç_x0007_\Öõ?*Ã³%É?@fÉÌ Ñ?~(__x0003_¹_x0018_?É_x0017_)	&lt;?RÐ^±_x001D_?øy_x0002_[?´Ù,	èM?³Ú_x0004_Î·¤?ç)r¿z?_x001B_0b_x0001_þ?4f¤?4&lt;_x0011_±Í?_x0001_û0%À&amp;?-÷_x0005_/?5¸8;_x0004__x0005_'h?C:S0Ô°?óïº_x0002_f?çQ_x0003_ð®¿?ÎøkØ§?öKRS¿Å?¹ßÈÞµ_x001D_?8ã=ð¹?]774wä?íeìÙE?ø&amp;;K *?+_x0011_nõþÀ?ÅçYuh?m&amp;!M}?Åiúï_Â?_x0003_½ÊEou?ÚÎïÄ!Ä?ºÐ%ðÆ_x0001_?ðÅ·^Ï}?b~LÄ³?ß_x0003_¦=ãþ?æ¬_x0002_?¦À_x0001_Öx?øûo_x0018_Éü?ÿ_x0012_È#?ª@x«22?B_x0014__x0008_ô\?Æ~ÓÅ[?MMµ?½?ù_x0005_ìÃEÊ?_x001E_à|r®T?ù_x0016_1×.%?_x0001__x0002_m_x0017_Ünz_x001A_?_x0006_ÙÊÃØP?uFó_x000D_4äv?ñ&amp;íI ¡?½ÀoÊ`?xX_x001A_!ý¹?¢Ê:_x0002_?³Èá)?_x0002_ã:¨²}?³Ôô¬	_x0016_?|'%¸_x001B_?±âßÔµ?ø_x001F_ê?°åð_x000E_Óï?¡âÚá_x0005_{?_x0005__x001C_öm  ?mpRv|_x0017_?:_x0017_0¨hÖ?_x000C__x001C_Ö`§S?}ÑÁ:Å/?óvJ_x0014_¢_x0007_?_x0014_93Ët_x000E_?vã¤ø¼P?q=^«d?_x000F_ûk9o?é_x0017_Îþ?jÚÉh§S?n¥há_x000C_w?í8J_x001F_Òô?+¶óý&lt;?Æ0wÇy?Î(Tå_x0002__x0006_#«?¾_x000F__x0006_þ®?_x0002_Á§ãª?e9±1¾ã?Ï£w]·¯p?Ú³{vÉ?_x001E_Â|_x0011_lî?ÅëÞ½fß?fëÒ¾2?jÒp_x0006_?¬[D(L? ÑwÀø¥?®zÐ&amp;öS?ûÍó_x0006_ë?§ÚpÊÊÁ?ÄFS_x0014__x0002_?_x0006_ vX?Rv_x0013_ÅH ?K7ÐÒËs?&gt;_x0001_ÞÙ_x000D_ä?_x0001__x0004__x0004_ÎÏ?½_x0015_Éè$ò?þ_x0005_nùÏE?´Ë±øä|?/¶Ãêg?iUýÊk_x0018_?î»ª_x0003_?Ó_är&gt;?Ân4d4?»æHÝw¹?ã¸ì5_x0002_á? _x000E_Huã?_x0002__x0005_°ã­.¼5?(£bü?ýY_x000D__x0001_ä?"«YM¡?´üqÀ·?9/1Ò?AÙñSû?pÄèpo1?Û¶¹`v?:6y_x0017_FÉ?_x0018_¯Òþ?9|¼¾Ø_x0007_?(u1_x0004_V_x001E_?ÀéD¶?(¢Î´?V=-Íäý?Fz]ÿT?_x0005_öy_x0010_j%?éöã-¢C?{Þ_x0003__x0018_×ô?RjÊã?_x0003_w!5«B?Ûø$V ?&gt;&gt;Ë2%_?_x0001_eï·m¯?ºSYI?¯½O¿,?á_x000F_,,_x000F_?_x000B_i¾_x0013_á?¸d4_x0016_YÂ?E¨xG?pÒøä_x0002__x0005_Ò?.Réïô?2¹ØHo?®2&gt;?»Mb¯î£?_x0011_öÖú	?ætu_x0007_û?É'"_x0003_?_x0010_¢_x0001_Êÿ_x0005_?Ç¥t-Í?@_x000E_×·A?Ry_x000B_ï83?dé_x001F_»F?ws±º_x000B_£?_x001B_Z[ý?¦¡¼Ï_x001F_ ?_x0004_y(¶_x0019_??4T_x0013_þ;ï?¢ÕÇB!?9_x0017_;To\?²_x001D_¤â:¼?|®;ÑÃ_x0011_?U&gt;É{?¸ÙÅ6§?OÎtR]Ë?"_x0013_Ûê_x001B_Z?Á®M_x000C_Ö?Â_x0014_k&amp;ût?²|[ V?_x0006_T_x001F_ÐÄw?*xpür¡?¥-¢#SL?_x0002__x0003_qWÈ_x0006_ 0?y£º?õk_x0003_Õ®?_x0014_Ov7Ò?¦Ã4ï}b?TßÐ«?2Ô6_x0015_`?QVÐüÑ?;¿Â:)?èSkÛUï?D]ÛÑ©?_x0008__x000B_[ÛÇk?w$pEÇ?}I½Hr?_x0019_¨_x0005_ªi?_x0019_W):_x0018_?@l¸_x000B_ø¦?õò¡%ë?íÔ\Ah?CxU&lt;£? ÝC_x0011_?ÃB_qR_x0001_?Ü_x000C_oö?_x0002_4ÓÅn?´	_x001E_Å"?`ië¶¿?§a¡_x0011_Mè?Ó/_x000C_Ê_x0005_?ÞoJ01?m_x0019__x0017__x001D_.?°_x001A_ÙøZ]?&lt;ktÐ_x0002__x0004_a?V`7¾_x000D_?3 _x000E_Ñ'_x001C_?Ï2o|øù?]_x0014_;_x0012_?7^_x0007_ûÕ#?{¥TÜtÜ?ÐñÀ«Q?ü_x0011_ðÄ²?lö&lt;¼_x0010_?é2_x0012_p_x0001_j?_x0017_ÔGBº?µ³ÙÓ9]?6Ý_x001D_v?Ñaâ2ú«?qi·ÛI_x001A_?_x0017_è!!G#?¹ÝòÛ²wr?üÜÏVð?S©_x001E_wû?_x0019_õc,í?TBE.?D¨tÈ^Ì?}N®ìHç?äÝz_x0019_§_x0010_?|~76êK?èjy3è_x0011_?ø_x001E_ße@&lt;?Ït_x001B_ÀÈ?+\¥_x0011_M?¡kã_x0003_?_x000B_³b=?_x0003__x0005_^i®2Aò?1Wó}aG?_x001D_Iõ_x000D_­?Þ?_x0002_CÇÊ?_x000B_Ó_x000F_ÝSm?Yn_x001D__x0018_;Ë?¸ÊÃ9?ºµÔLX)?Ê_x0004__x0016_Äöd?0j_x001B_Bæ?ÈÆT0ú?N:sN²?7_x000B_Ó÷æ=?M_x0001_+ÝJb?_x001C_0Ä_x0003_Ï?3Æc_x0017_-?ãGd½¿À?râ'è)¡?_x000E_+/_x0012_?MÆïþ_x000C_?Ä_x000F__x0018_¨b?TönÓ£?:YXn _?_x0019_díc?dÃ_x000B_s?D}àj?o=C©?ú_x0003_oè?_x0015_ Þu8Ñ?mÊmDû?Ýâ_x001B_Cäk?®u=_x0001__x0003_I?P_x000D__x0013_Æ_x0015_b?_x0012_z_x001E_5*w?w_x0013_î`?µX±_x001F_O?ÆïÈß_¿¯@¨4¢nØÔ­@ª_x001B_u^­&amp;°@%_x0002_°@úM¿ëM®@m±(T-­@¨Î¾y_ª@êXûaí®@]Î_x000C_DÞd°@¬ªÕ¼_x0015_«@j_x0002__x0015_Oe&gt;°@Þ0²¸®@ðÕvþ	°@úEb7_x001E_°@5«{_x001B_=°@g_x0011_°_x0015__x000D_°@øú6}µ#®@ênÛb_x001F_o¬@®ït:O°@ÿ_x001A_ÂÞ°±@«ÐÉZ(ß®@!Kpµ_x0010_¯@êú&lt;Î/;®@_x001F_é_x0003_Ý°°@x&amp;¾ªs°@ïcO8±@ué#F3°@_x0001__x0002_FI%N7Ú­@Fsõ_x001A_ª@~Ä{rÒ_x001A_¯@ÇÊùtoÃ¯@Õ_x000F_âÃë_x001C_°@ÀÝäöD°@ÖB=`Ùã¯@uvD!¯@Ð_x001D_{_x001D_°@ IÇBñ_x001B_¯@Áq_x0012_Â·®@ó_x0011__x001B_S®@õyÝ`_x0013_°@iÃfÓÌ°@J~«;°@yñ_x0016_jkß®@pDª¶*Âª@mw¤AT­@îÌ_x000D_×_x0007_±@%0ËoÃ[®@)_x0005_;(_x0001_­@®içå¯@x &gt;}G¬©@Äýx_x000F_¯@_x001F__x000B__x0016_Âù¸¯@\¬Ó»l°@þÕ"ß7¯@_x001B_Dûï$°@_x0013_	õË°@_x0013_Þ_x001F_§5¯@2¡ÙDY3°@uQªt_x0001__x0002_Q_x0007_°@Z0nø¯@mN0ýg_x0011_°@_x0004_]IÔ°@úÚèø/§°@¯P@óù©@_x0010_·Ù_x000E_¯_x0013_¬@¤ú5p¯@"[_x000F_Ô?Ü¯@(Wøiª¯@uç8_x0012_`È¬@Ú¡²XHu­@2m¾_x0014_@¯@K\rÚ|°@l_x0004_û|°@_x001C__pb:°@L'h{_M°@pð_x0001_o°@TxQ_x0008_a°@ÑÙºÊ!°@Ãt6[¯@c#ù5°@âTY'­@4&amp;÷_x0004_­°@ys.0µ­@ôÑ_x0007_îÏ_®@ËSJ_x0001_û°@Ëi=_x0018_o_x001B_²@y@_x0018_ÂpZ°@àé4«¤«@ì%_x000F_·Ø%®@&amp;BÏDs)°@_x0003__x0004_v¤_x000E_!HÐ­@Øe_x0013_?_x0004_*°@¼Ú.×(¯@3mw_x0001__x000B__x001F_°@ÃvßäÉy±@î1_x001E_&gt;_x0019_°@!zLB­@_x0005_Ë KS;¯@Ê¢îD¼_x0003_­@¢£,Øñ¦¯@h¤ÉËbø­@qÀî½¬@Õä«.±@_x0012_.U:!^°@_x001C_ÉàE°@3_x000D_ß®óÆ°@VÙ²_x0007_2D¯@_x0016_ó_x0002_\°@¥_x001D_Ç¿_x0011_¯@Ô~ÔÎêg­@b#ý#ü°@jÂ:ëøH¯@_x000F_%ð4å_x001D_¯@í|æEÇñ­@_x0018_ÀªfÍÙ®@Ï¢ÎJ©°@(ÀÄ&lt;jL°@U_x0014__x0001_r-¯@Ó¯.°¼¯@= ¨T¶¯@µ2C_x0008__x000B_f«@_x0019_Fß_x000E__x0002__x0003_BI°@Lô4öÍ6¯@jûl_x001E_n°@_x001C_Ù²¨_x0007_«@¦_x0003_-¨_x0013__x000D_¯@0õA_x0001_Âg°@³v~Õ¤º®@.Ü`±J2°@Î'z_x0019_L®ª@Kµþ·_x0005_d®@õbîê&lt;,°@±b´·¯@¹«Æ"L¬@¸qlêÃ±@3_x0006_ªbãÝª@.µô_x000B_ª@°_x0017_äâç%°@(¬£S@°@2_x0013_8En»°@`_x0007_²&amp;à­@&lt;Úbó_x001A_M°@_x001F__x000D_Ðê ñ¯@í¦±_x0017_w°@¾æ¨kM°@óí~_x0012_±@×@æ­­´¯@Ë\g«_x001D_±@b{µ_x0008_¬­@2_x0001_hñ¯@È'SE°@ö³_x001B_7s\®@&amp;ã1¡_x001D_°@_x0001__x0004__x0005__x0012_Ü½¹¯@êî_x0008_lþ°@þ´µ[;­@ÐÓ×_x0005_X_x001A_¯@Þòè½â_x001A_°@LU¹^)°@Ãé)§P­@]ñP£Ë¨¯@	RÏµZ*¬@8÷_x000C_üþ ®@]Gæ_x0019_®@k_x0011_GX_x0007_°@Ym¸Ði$°@"K__x0002__x001F_°@±W£F¼°@¶ç_x0015_½_x001F_°@c`¹CÓï¯@;æÂ_x001C_«@çV°@_x0014_[.£\T°@Dk_x000B_)º÷®@áóB¾_x0002_M°@ÖÕ©i_x000D_°@h%U¬@nòûRÁ«@/wLf_x0005_¬°@¨^Ø_x0016_Ú_x0003_°@¸zJ_x000C_X°@!	üÛn«@éíV{	°@`FÁ\¯@3ºS_x0001__x0002__x0008_¯¬@µlü£å¯@Ù_x0011_£_x0011_°@ZëHÑ¥°@yÎæþÚ@°@\_x0001_YßM®@°ûJUÂ°@ï¶Y_x001F_°@{~qx¯@&lt;£_x000B_d\¯@Rßz,7±@";'¯@}Ä3W³¯@£_x0002_Þ9°@Ó?ÏHª«@%?4®"°@ëÆ¼ÿ¯@_x001B_Û¶±_x0008_°@û½å\½°@_x0015__x000C_íaB°@_x001F_v_x0013_ó7°@mÑ05(¨@þ-²_x000E_Né¯@ÆêF_x000D_È¯@GµSu2¯@_x000E_x»wí¯@uVêG¿¯@ÁP_x001A_´c°@c_x0003_èê_x000F_ö®@Ó¹ü_x0012_Í_x0010_±@|rr°8­@û(_x001F_E±¯@_x0001__x0002_ÕÞh_x000D_ÏE°@HC_x0003_ /°@ë_x0017_À&lt;§æ®@¿ütWT¤®@ëOd¤¯@ÙR·_x0014_X­@¶w_x001F_Ü®@¤¦_x001F__x0017_°@Ó_x000E_¢­@îR®¤÷_x001B_®@Ý]]-Û÷¯@½åÜ_x001C_u2±@_áôÛ_x0010_±@b%¦E,A°@öV¢Ë¨j°@_x000E_²ëc_x001A_°@3kY«i_x0005_°@Ý`rª;T°@7!·w°@ Å_x000B_Å"­®@hbÓo®@¡r__x0012_»®@îe¦v¸°@è¹9pr®@w8ÎãQï®@hôSìÏñ¯@×,_x0002_e6÷¯@ÿ_x001F_¢@_x001E_°@í'ÕXP"°@ÜÁÍ»d`±@-%ø¾@®@çz%K_x0002__x0003_¯@_x0002_¬øö_x001B__x0014_°@._x0011_)_x0006_º®@ÙóP"5/°@_x0007_DyÁà¯@)§ÊTÄÔ®@[a_x0013_Õ_x000E_°@åµSM¿6°@ç U½M¯@_x0013_ûH¼_x000F_®@}öÜ_x0016__x0008_g°@êBG|@¯@#yGû¿¯@*t=0u°@_x0001_ UÁd°@_x0004_ôò!ìv¯@_x0012_Ï¨_x001A_`y°@ëÁöÃ_x0012_°@¦_x0004__x0014_®_x0010_®@D·è_x0014_°@¢;ujÃ¤ª@öw_x001A_ªx6«@@]¢â,¯@tU\ì&amp;¯@&gt;uÞ¼_x0015_°@"ø&lt;©­@_x001B_Ù4¦×°@¹&lt;Uÿÿw°@uNG°@=ðDr)&lt;±@XQý&amp;á?°@8ùñÃö°@_x0002__x0005_EßÔ	/.°@_x001D_q&gt;Û_x001E_C°@_x0006_À±p_­@i®,^"¬@9¶GÐ\_x0012_°@Ñ/&amp;°q_x0018_­@)R_x0011_W£ù¯@bÄcjÁ±@_x0010_&gt;_x001C_Ê®@Ö_x0001_'@Å±@â_x000C_4×H$°@øî_x0006_¬@ËÂ¾_x0006_­@x}Û¶&gt;°@eËÞ_º©@_x0016_ýñ,°@ØøX[_x0002_°@._x0018_Îª@öC´ê¶8°@KNß°@Ã»´{!¯@Lä-­$©®@.? É_x0002_r«@Òx%Z_x0006_[°@Å_x0004_R%Þ©@çÐý£\|°@¤þ¸öS°@ËêB¯;=±@_x0015__x0003__x000B_fO¯@_x0011_#`·{°@­½o¶Ä_x0013_«@8û_x001D_:_x0001__x0004_ZG¬@D­j*[¢«@TîIî2F°@_x0002_R_x001C_a®@ e±6_x000D_±@Tü²_x001C__x001D_°@«W[_x0013_íí­@*_x0016__x0003_%È¯@é¦Æ­Ôè¯@¸j_x0011_©@_x001E_ó_x0007__x0018_£â­@M®_x000C_!c°@_x0013_pòõ&gt;°@«§©.vI°@-D¥±`°@kK¹~_x0010_°@kÝ?Ö«¬@:{r_x000E_0Ä¬@`E_x0011_h_x0008_°@ÿì¿f_x0008_¯@(ÿp÷mÞ¯@RmåÎ±@aN"Ì­@0æ0ñØ¯@ïöÆ&gt;?²°@ºD'OD¯@$5DRW°@&gt;_x000F_8Tq,®@_x0002_-/ÀØ¯@\õ_x0014__x0006_µ®@c_x001C_ÆOÂ±@çZQO¶°@_x0001__x0003_v|¦{#Ø¯@¥_x0005_VQ¡«@ðTA|Y_x0015_«@q_x0013_ªxÅ¯@cZ?ÄN°@~TM¾_x000B_	®@ñ«L_x0018__¯@@3² æh°@Üi¼'#°@.J_x001D_ª@"B_x0002__x0001_]f­@åD5cb$°@_x0011_p({Gä¬@wÍBâUz®@ù¬Ý)µÛ°@_x001B_±k5°@ð_x001D_ZB°@ú_x0014_4hÂ±@97Q3§°@_x0001_&amp;åYQ°@%_x0017__x001F_¨¨¯@ê!_x001E_ÝE°@X_x0016_Õý°@P0àì(¬±@T­Gà¯@_x0018_P_x0018_©°@°Ï÷Fc¯°@ú­,m¬@¥_x0018_½'°@.=Z}r_x0012_°@¾®Ó0m°@:Òh	_x0001__x0003_#°@_x001E__x0012__x0008__x0012_Ö¼ª@Æ"±ö¯@±­_x0017_C®«@Ç_x0018_w@Àg°@··^_x001F__x001B_ð«@_x0017_yM5Ë_x0014_°@ÚÛ&amp;_x0017_Ö_x001D_°@aQX_x0018_éZ°@ïLw­E_x0012_°@ùóTö¯@ñR4«@èê·Mk«@&amp;]VA¯@U_x0005_½=V'°@¢p"â0®@`·M²&amp;°@_x001A_T_x001E__x0018_g;°@1ì¢p~Â±@ÙÉß-0®@aJár°@cÆNu#&amp;°@Ù£æg/¬@_x0008_xUzHô¯@Ô_x000C_¡Ü_x0012_É«@5H.DYF°@ºÒ)®@tîÆÄcÏ®@ñSøÙ%B°@Z\c¢_x0012_°@Ng¯ÿ6P«@P_x0002_OâÙë¯@_x0002__x0003_¿ñU*9¬@02ý3ÝY°@Îr»Ñ}1°@¨d&amp;·¯­@Q/â"_x0001_®@_x001A_+²\ä¯@ÍY?y_x0006_ª@¸zß_x0003_Â'°@_x0011_^_x0016_³_x0019_:°@_x0013_Ð§Zä=°@I_x0008__x0014_ÂÙ¯@©µÿ°_x0011_°@¸þ"_x0007_D#±@_H_x0017_&amp;_x000E_Ü­@_x000B_LW_x0014_°@¸^ÓJ°@ñ§ß_x0017_á&lt;°@ºF¿_x001A_í-±@®U¯@3_àx°@_x0002_ø_x000C_Ý_x0017_å©@P^Ù°ÏÂ¯@Ï_å5æ¬@_x0012__x0013_Æ&amp;©Y°@N°Ý£ª@ñm	¨ñ¯@_x000C_äuÐ¬@î_x0002__x0017_-_x001F_°@Ôhá_x0002_R¶¯@û¶ßÁ¿««@Yá©øÐ_x0006_°@&amp;d&gt;:_x0003__x0005_ÐT¯@_x0014_¸JQê®¬@ÔÃ"ñ|¾¯@1Ç=äYE¯@{Ï_x001F_¡°@ò,sY&amp;;°@"zÞtB_x001C_¯@#_x0010_!:A°@_x0005_vNüã¼¯@á\Z_x0015_°@_x001C_{§ûY+­@"æ_x0002_z&lt;°@RÖÔ+{°@00ÿ75°@abO$_x0015_°@°_x001A_y_x0015_L°@i_x001B_PX{¤±@ñÓñu_x000D_®@ÕðjÎcs­@Éñ®[_x001D_¯@ë_Ð_x0006_ýa®@_x0001_¡'Ð_x0007__x0016_¯@u_x0004_4C­@Ø`¯6Ë-¬@8³Z-ä®@_x001F_,ÿÏ!¬@Ï-_x0012_õa­@_x0005_Ç_x0002_¢²°@x¶U_x0010_-°@\ÎöâR°@êÌÚzY9¯@¦ñ_x0005_j°@_x0002__x0003__x0016_Ï_x001A_8B®@	BcÂ°@LÄt¢_x000D_¢°@7h_x001D_3M®@ÌØ¥M¶ª@HnS_x000C__x000E__x0014_®@_x0019_rzñ%T¯@«_x0011__x000D_Kz+°@³qS_x0007_Õ_x000D_°@zïèì£.°@XMQüîª@M¢ú,ß¯@8¶Ä]ò¬­@cwW_£W®@ÚÇ 8Uª®@ªQä@n±@{Y_x0012_vK°@¯ºGïw°@áéà¦C­@_x0016_?cLC­@m!z_x001D_	¹¯@û	U_x0001_°@7e_x0017_ ¯@p%jl©@Z3Ñ_x0004__x000E_,¯@ct*_x0007_9°@Ç?4ÎÏ®@(¥?u_x000D_±@Ö÷_x0007_:Ø­@ösRµF\°@Mÿ_x001B_·¢±@?úd¾_x0002__x0004_ÒÉ®@¨æÚOÔA°@)_x0017_D'ß®@¿ñÝum_x0013_±@u(qÞN°@ì2+·¬@æSHOôr®@7ígõï¬@­ì_x0018_&amp;¯@Í¤£_x0019_°@¿_x001B_h+®@ÙC_x0016__x0008_°@¥¤5ð»¯@_x0016_M';&lt;¯@XÇâÁsk°@_x001A_Ó&gt;¦;_x001A_°@º_x000F_ó_x0012_À_x0007_°@q³ÓfÁ®@	îôRÞf°@¹Z_x0006__x0007_°@ä_x001F_~ØÉ¯@¯]_x0007_»£_x0003_­@	½È^.¯@ãACo_x000C_¯@ ¡Tq°@VÔê_x0011_È¯@Gè_x0001_u_¯@¢_x000B_÷èù_x0015_°@{×OÆØª@+_x0011__x0004_á^¢®@»_x0013_}¥ø¬@_x0008_ùñ_x0004_¼_x0015_®@_x0001__x0002_gs_x000F_N¯@¹_x0015__x001B_À¿)°@äC{¸/_x0015_®@b!ÈUý-±@9¤IG2ô¯@(ðÓÒ°@_x0008_mG·O¯@®_x0006_ÓÁ¥®@Ýß£¬&gt;_x0010_°@.@_x001D_ÏW°@¸_x0015_­&lt;U@±@ýÙøå_x0013_°@ËX;H¦¯@»¿$?_x000C_°@ßª¯_x0006__x0014_V®@ÿ!*°@_x001D_ÿ&lt;ý&amp;°@mæÌ1]ì¯@é2¼Ö'ô«@¸Q¡ô_x0019_±@Áïlö®@SçswÅÏ¯@_x0017_¨_x0003__x0018_Ê&gt;¯@QµM!°@ùy§_x0014_§_x001A_°@þRx°@yèå¡þ¯@G%{&gt;sÏ¯@ÖÞÏÆ°@qÊgÎ®@­p|Ñ»:°@,­½_x001C__x0004_	 º­@!òý_x0012_¶_x000E_®@_x001C_#ç3r°@ôzÃ=_x0013_«@_x0005_ß_)Ä°@m1¼U_x0011_®@ËÓ_x0019_ÀºÀ°@brî_x0007_¨L°@e¢Þ_x001E_°@åH-Ä89°@·X£û_x000C_ß°@|}f¨oA­@ç_x0008___x0013_°@_x001D_MÅ=°@DÊ`#¥¼­@©õÄA_x0003_®@m_x001B_Q_x0017_ÓG°@xLìuè9°@*p¥_x0016_µn°@\w·¼°#°@lÜn_x001A_m¯@_x0007_àèkR­@m_x0010_8_x000B_`°@t_x0002_c_x001A_K­@Dmùª°@©Bç¯¯@|eÈ_x0006_¯@BÄ_x0013_µ;ã¬@C_x0001_¯@vé`°@â^®Ò¯@ÐÔWem°@_x0001__x0003__x0001_6"_x0006_xE°@_x0014_¡Æ_x0004_¯±@¡'¦D&lt;_x000B_°@³CäqW°@Å^_x0007_Þ_x0005_à«@Å-·ÌÅQ°@C·ÓT_x001B_²@GI/ô|L¯@Ð@z_x0001_Ë\°@V·Q_x000D_F¼®@îÉY	¶®@îíÀï¦å­@° ×Cc¯@öÉgA±D°@mÂ_x000D_´¯@¥ÙîÆ­@s_x0002_§Íg°@'_x0002_xÏ½¯@-Î·ÊÒ®@í=]Ø¢Â¯@9lîc_x000D__x0008_°@)Je¯@=j-hnR¯@TtøIg®@t©qÔ×:°@fÆê¦h¯@ÉÔ½àºm°@¸4_x0006__x001D_=_x0004_±@1_x001B_~ìªS¬@`¶_x000C_¨&gt;±@Ká_x0002_°@_x0015_*_x0014_Ó_x0001__x0008_I_x0006_®@_x001B_¥/t|Ò®@õd#_x0016_»«@_x001E_aÙ]°@	²,­Ná®@ÆIk_x0014__x001E_|°@¥\§_x0001_F°@7G_x0006_ál°@ìcå@wÞ°@{sÜîð­@fDO:°@ÒÌU8'_x000D_°@Ô,NÖØ¯@Ü_x001F__x001F_N¥¯@õþ½¯@ºZ2°@Ç»×ê_x0002_¸ª@Ö_x001A_JNÍ¯@:V@_x0014__x0007_¿¬@öp¡?Gß¯@÷ÀWÛ_x0004_v¬@7ù¾I°@_x0005_&gt;Ó®»_x001E_®@y¹óè¶®@ £Â$1®@_x001F_MX*9Ø°@pÆ4_x0008_5éª@óv_x0003_â¬@_x000F_µH9°@0)ÚuÁ°@?_x000F_;µ÷°@h6Ô¡JW°@_x0001__x0002_ðéÈÖZõ­@¥tc_x000D__x0016_&lt;°@Èÿl¥§!®@é&amp;,_®@Ùì¹_x0005_é_x001D_®@|6òu¦2¯@_x0015_´º;Î¯@C¨A_x0004_²¯@aòÓ*_x000C_°@(U7Ð@$¯@*Â_x0008_÷_x0018_±@_x0005_êmý²n¯@{)×+æ¯@ì_x001E_vA1°@_x001D_,Hì_x0017_±@_x000C_(8%ÿ¯@_x000B_¼[_x000D_`°@L_x0008_±_x0006_®@ÑÈØsÌ[®@\/X(ö#°@áq9_x001A_Ì·¬@Z~vYbZ¯@úi9_x001F_(&amp;°@gjñQ|3°@uNw}_x001C_¹°@Ô_x000F_WI°@_x0010_LÄ_x0001_F©@²_x001D_&amp;lRH±@DoêÅª@SUÙ|Ö¯@[Jz&amp;Ú¬@_x0004_0Ð6_x0001__x0004_²;°@Qà·7¬@h_x0016_q°@µ_x0002_UåÆá­@ÝÄÁQ_x0012_®@_x0015__x0013_w¸7°@ÒùÄË¨­@ä|Ð#°@½Ú¦óî­@_x0018_xº®É®@n_x001D_ÈÒö_x0002_°@Ñsi_x000B__x000D_d®@¹_x0003_hðN¼«@_x0003_Úõcn°@_x000D_HÜÛ_x001E_ü¯@Ûäê®@kWÛ ,°@³d- °@Ãé	ï«q°@0N«@Ü_x000B_79p¯@üfo¦²`¯@[s®M&amp;&lt;°@¼-Zl°@ÊþKÔÇí¯@^ñ/O½^°@­:I[_x001A__x0002_­@_x001B_m	ÿø¯@ßi2^ã¯@ëhÅOoY®@º_x0006_é¦~ö¯@u.:¯@_x0001__x0004_Ë_x000E_ÔÇµ]°@(êöö"*°@ÂH]_x0014_3¯@/¾]_x0006_*®@sîàRkd±@A_x0002_­_x000F_@¯@ÛÞ_x001D_æ±@|¶½Ý	¨°@ÀLø5}°@øI-M}_x0016_±@¹Áó×_x0012_´¬@_x0007_Õ6¶×N­@¯&amp;æ?KÄ¬@VW`xÇ_x000C_¯@_x001C_Pè¹¬@{3|®@¯K}H°@_x000C_k¯½G?­@_x0003_2éoê°@%6ÁÆ¯@_x0012_á_x001F_g¯@Q`Â_x0018__x0002_¯@!°?°@°}.#®@²_x0001_V`­@ri_x000C_{·­@+¢Ï_x0012_°@ç)_x0005_õËò¯@)¯-o°@¦»]ô_x0014__®@æ_x000F_nDmþ­@	_x0007_»D_x0001__x0004_­±¯@x_x0017__x0006_JÁ4°@öpkBÅt®@Ra¼Ä*¬@_x001E__x000D_Xë¬®@ñ°¾Dëî«@\y9ë¯@_x0005__x000C_7+n¯@'÷n~Ç°@ä0þ¯_x0010_Ì¯@AêAïF¿¯@ZùtI_x0014_4°@5þl!¾ª@£0V_x001D_¯@=MÄô`­@~Ð4p°@ÈÀ`ûÛ°@×RM[Ê¯@_x0003_bmèoª@#Î._x0007_\°@BÅrjQ°@À,F\A5°@	ºb=l÷¯@_x000B_wä*¨°@K(}q¯@_x0002_¹Dæ|®@ÎN_x001A_&gt;	ô®@âÑ.2a­@Ð*¯WD®@¹öy®@ýÚÛ,³%°@_x0010_{¶Êß¬@_x0001__x0002_ÉðtÔF_x000E_¯@X)³c_x0019_°@d_x001D_§5?	¯@_x001E_é/_x000E_¯@_x0014_%zû_x0018_­@ág[_x0001_9J°@ÓY5p+¥±@*Ë_x0017_¶º°@9Å&amp;×t¯@_x0017_u_x0004__x001A_´h°@bÞ_x0008_¥­@úÉ¹]_x0008_°@Ò*ÃÑs°@_x0006_¯_x0002_u_x0010_Â®@,(ÈãK®@Ge·XU½°@4¦×»À_x001D_°@`ÃaIZ«@g[1èl9®@nèmÖì?°@Wc-Ì°@/¼_x0010_g/B¯@×O®së_x0005_±@_x000B_q: ¶¹¯@«|(t³ ¯@7x£B·¯@|õ4æ_x001E_°@i_x0010_-rK¯@«£§(èÇ±@¢nòÉÝ±@Â_x000D_9_x0010__x0006__x0001_°@kõüê_x0001__x0002_O¿®@J!ä,°@Ô/¿®@k_x0005_5K'¬@Dß}¸ò9¯@A_°/$Ð¯@7ðH~«@û?,¦H°@G&lt;Yéµ_x001D_°@|ò*_x0001_-2°@ê9]	P°@ìâwvz¦°@öªx_x0013_Ï°@8@È¤ßY¬@ÓS_x001F_è_x0008_b°@áßÞ_x001F_ú°@_x0015_+ëxåß°@&gt;ÿì*P=°@ìà_x000D_^²­@¬_x001F_6É_x0007_+°@¤ÂåQ±¢®@ÆçÝ°°@kfºÔT°@I½ãíG_x000C_±@HÅ_x0007_D6®@_x000D_&gt;_x0003_O.°@:¸R_x000F_°@d_x0017_=.Ð°@ãÄ_x0004_Ré-°@^©ê°¹­@ 4(xq¯@_x000C_^K_x0007_è¯@_x0002__x0003_|,_x0001__x0011_¦:¯@	E_x001F_Õ±@ßÄg¢1°@&amp;_x0019_¹_x001B_°@â#Ñ¯@ë²¶¡Qè¯@ðç¨L_x0019__x001A_­@dC Nå°@ ýb;O~°@&gt;^G¨|s°@M_x0001_8ð"@¯@· tQH\±@Ímx¡b®@-_x0019_?_x0001_h¬@Þ:]ÔÙ¯@ÃZàbj­@³­ç(6­@°|½°@[n	ç¹ª@Í#r:D°@J_x000D_îæH°@¹.	¾©÷­@SÍàBÐ:°@§VñÎ­@1_x0018__x001A_3·­@RÍg/0_x0004_°@Ñ_x0014_äõ_x001A_1«@õþ\Êo­@ÌÆ_x0018_ñ¢°@¯.ÄêjT¯@üE*ø«@½·õº_x0002__x0006_*°@dÞL_x000B_°@Màîw&amp;­@kûÛÄOI±@J@_x0007_n°@ý_x001A_Ï`î®@c_x0010_1°,±@_x001F__x0002_ì1_x0017_L°@_x001E__x0008_`"¡°@_x000C_b¶_x0011_,°@*+_x0001_;ë­@M_x0014_Ík!_x001B_ª@qÏ¶»¨¯@UJ½(°@m9lÌËÐ¯@÷Ññ_x001F__x0016_s±@9_x000D_G^YZ±@ô­_x0019_4_x001F_p°@Ýº_x000B_­_x0014_§°@Áp¼b®@_x000C_]éß¯@2ú´°_x0018_®@NM3_x0014_ÒÉ°@4úº}_x0004_°@ß\Ö_x000E_Ã_x000C_±@Üø_x0005_°@æ¡_x0011_ÇÌ°@Mëro\¯@Ú[&lt;£_x0008_J°@_x0013_ÊÅüá(°@ÖZ@_x0005_°@1RêX_x0003_A°@_x0003__x0005_h2_x0005_÷j°@Î$ö_x001C_zð°@_x000C_LõÚ_x0011_°@_x0004_ð1öf²@ÜÍ%yÆª®@*_x001C_¬M_x0011_°@´#¬¸Ê°@,å½Ä_x001F_°@{§ZúÏ&amp;¯@èà1pÆ°@à¬Wl¤N¬@ÅÀ]&gt;Q­@WO«&lt;A¯@ÎõËä¯@ÈBªx°@_x0006__x000C_@àëg¯@eú|²_x0014_Å±@_x000F_u~V_x000F_M°@®4Q^­@4V°¢r®@³tê(§C°@ØÑ]Xd¶¯@6_x0004_ÐaGÉ°@ ¹ÀEïª°@tõÀ&lt;®°@&lt;9Á©_x0013_±@U_x0002_X_x0001__x0007_÷¯@pHh¬Ô®¯@DV_x001D_o!º­@FmÂÏ	°@#ïïá­@Qóu_x0006_	v¯@àt&gt;S­®@_x001A__x0004_=MI®@Q9_x0001_íµ8­@9Î7êd°@H_x0011_,®3°@_x0012_;Ù3[±@å¬Ó6_x0017_°@ÉÔ_x0005_O¼X°@&amp;½%_x0016_ ¯@iÖØýÏ°@`_x0002_ðm°@Ê©_x0007_mÀ"°@zcØý»_x001D_°@}m¾FZ_x0003_±@²ëßÈ_x0001_©°@ö?AS_x0011_°@Ã¯|0­@SßEt_x0018__x0016_±@Bçúb¾	°@¼hç±_x001C_}¯@VU¦_x0011_+³®@î¥Cä©Ý¯@^&lt;¢Ø¯@_x0008_J&amp;_x0019_2°@ñwØ~T°@_x001F_íSôh°@îÞ,_x0016_M°@_x0017_1Q}_x000F_Q°@¬_x0018_.NðÑ±@?^8l?û¯@¦zÇv44®@_x0003__x0005_úÔX¸Ä¯@¾\:Ì_x000C_\¯@­I_x0019_©Ð­@a/òQóò¯@Î9ó__x0004_É¯@ö!z_x0013_pß®@{HÎ1T°@¾°ß¼#°@I_x0012_8&gt;×Y®@äa°k\è°@^_x0017_ÃÜSk°@rº¿³Ý_x0002_°@	²RH²@¬6&amp;×Ë±@é_x0019_Êäìg°@_x0016_8­÷O­@òËÉÚ+°@2 ¤V_x001A_í°@Z1µ¦ï­@#áç¦0±@Õ_x0007_åh÷§®@;_x0013_q&gt;É±@_x0017_¶_x000E__x0011_N®@ÛºÄiP°@_x0010_@½Í¼¯@º^,¯wc°@pº:c­¯@Ç6Ó4«@_x0001__x0003__x0003__x0003_=_x0003__x0003__x0003_20160220 - 4A - UNIC_x0002__x0005_EF RUTF Model Final version Team A04.xlsx_x000B__x0002__x0002__x0002__x0004__x0002__x0002__x0002_Home_x0002__x0002__x0002__x0002__x0006__x0002__x0002__x0002_Inputs_x0001__x0002__x0002__x0002__x0003__x0002__x0002__x0002_C27_x0011__x0002__x0002__x0002_=RiskOutput() + 1*_x0002__x0002__x0002_Factor for increment:_x0001_B27_x0001_C17_x0001_Surface Cost_x0002__x0002__x0002__x0002__x0001__x0002__x0002__x0002__x0002__x0002__x0002__x0002__x0001__x0002__x0002__x0002__x000D__x0002__x0002__x0002__x0002__x0002__x0002__x0002_$_x0002__x0002__x0002_Factor for increment: / Surface Cost_x0002__x0002__x0002__x0002__x0002__x0002__x0002__x0002__x0001__x0002_ÿÿÿÿÿÿÿÿÿÿÿÿÿÿÿÿÿÿÿÿÿÿÿÿÿÿÿÿÿÿÿÿÿ_x0003__x0004_ÿÿÿÿÿÿÿÿÿ_x0003__x0003__x000C__x0003__x0003__x0003_Calculations_x0003__x0003__x0003__x0003__x0015__x0003__x0003__x0003_RiskSerializationData_x0003__x0003__x0003__x0003__x000D__x0003__x0003__x0003_rsklibSimData_x0003__x0003__x0003__x0003__x0005__x0003__x0003__x0003_ModelL_x0003__x0003__x0003__x0002__x0003__x0003__x0003_G7_x001E__x0003__x0003__x0003_=RiskOutput()+SUM($U$28:$U$79) _x0003__x0003__x0003_Annual Cost:_x0001_D7_x0001_B2_x0001_Working Model_x0003__x0003__x0003__x0003__x0001__x0003__x0003__x0003__x0001__x0003__x0003__x0003__x0001__x0003__x0003__x0003__x000D__x0003__x0003__x0003__x0003__x0003__x0003__x0003__x001C__x0003__x0003__x0003_Annual Cost: / Working Model_x0003__x0003__x0003__x0003__x0003__x0003__x0003__x0003__x0001__x0003_ÿÿÿÿÿÿÿÿÿÿÿÿÿÿÿÿ_x0003__x0004_ÿÿÿÿÿÿÿÿÿÿÿÿÿÿÿÿÿÿÿÿÿÿÿÿÿÿ_x0003__x0003__x0002__x0003__x0003__x0003_H7_x000D__x0003__x0003__x0003_=RiskMean(G7)_x0003__x0003__x0003__x0003__x0003__x0003__x0003__x0003__x0003__x0003__x0003__x0003__x0002__x0003__x0003__x0003_G8/_x0003__x0003__x0003_=RiskOutput()+SUM($W$28:$W$79)/SUM($K$28:$K$79)4_x0003__x0003__x0003_Annual demand satisfied on time:_x0001_D8_x0001_B2_x0001_Working Model_x0003__x0003__x0003__x0003__x0001__x0003__x0003__x0003__x0002__x0003__x0003__x0003__x0001__x0003__x0003__x0003__x000D__x0003__x0003__x0003__x0003__x0003__x0003__x0003_0_x0003__x0003__x0003_Annual demand satisfied on time: / Working Model_x0004__x0005__x0004__x0004__x0004__x0004__x0004__x0004__x0004__x0004__x0001__x0004_ÿÿÿÿÿÿÿÿÿÿÿÿÿÿÿÿÿÿÿÿÿÿÿÿÿÿÿÿÿÿÿÿÿÿÿÿÿÿÿÿÿÿ_x0004__x0004__x0002__x0004__x0004__x0004_H8_x000D__x0004__x0004__x0004_=RiskMean(G8)_x0004__x0004__x0004__x0004__x0004__x0004__x0004__x0004__x0004__x0004__x0004__x0004__x0002__x0004__x0004__x0004_G9,_x0004__x0004__x0004_=RiskOutput()+COUNTIFS($O$28:$O$79,"&gt;"&amp;0)/52:_x0004__x0004__x0004_Fraction of weeks of budget shortfall:_x0001_D9_x0001_B2_x0001_Working Model_x0004__x0004__x0004__x0004__x0001__x0004__x0004__x0004__x0003__x0004__x0004__x0004__x0001__x0004__x0004__x0004__x000D__x0004__x0004__x0004__x0004__x0004__x0004__x0004_6_x0004__x0004__x0004_Fraction of weeks o_x0005__x0006_f budget shortfall: / Working Model_x0005__x0005__x0005__x0005__x0005__x0005__x0005__x0005__x0001__x0005_ÿÿÿÿÿÿÿÿÿÿÿÿÿÿÿÿÿÿÿÿÿÿÿÿÿÿÿÿÿÿÿÿÿÿÿÿÿÿÿÿÿÿ_x0005__x0005__x0002__x0005__x0005__x0005_H9_x000D__x0005__x0005__x0005_=RiskMean(G9)_x0005__x0005__x0005__x0005__x0005__x0005__x0005__x0005__x0005__x0005__x0005__x0005__x0003__x0005__x0005__x0005_G10!_x0005__x0005__x0005_=RiskOutput()+AVERAGE(Y28:$Y$659)._x0005__x0005__x0005_Average shortfall amount:_x0001_D10_x0001_B2_x0001_Working Model_x0005__x0005__x0005__x0005__x0001__x0005__x0005__x0005__x0004__x0005__x0005__x0005__x0001__x0005__x0005__x0005__x000D__x0005__x0005__x0005__x0005__x0005__x0005__x0005_)_x0005__x0005__x0005_Averag_x0002__x0004_e shortfall amount: / Working Model_x0002__x0002__x0002__x0002__x0002__x0002__x0002__x0002__x0001__x0002_ÿÿÿÿÿÿÿÿÿÿÿÿÿÿÿÿÿÿÿÿÿÿÿÿÿÿÿÿÿÿÿÿÿÿÿÿÿÿÿÿÿÿ_x0002__x0002__x0003__x0002__x0002__x0002_H10_x000E__x0002__x0002__x0002_=RiskMean(G10)_x0002__x0002__x0002__x0002__x0002__x0002__x0002__x0002__x0002__x0002__x0002__x0002__x0003__x0002__x0002__x0002_G11!_x0002__x0002__x0002_=RiskOutput()+G7/SUM($W$28:$W$79)A_x0002__x0002__x0002_Annual Cost/ Annual Demand Satisfied on time_x0001_D11_x0001_B2_x0001_Working Model_x0002__x0002__x0002__x0002__x0001__x0002__x0002__x0002__x0005__x0002__x0002__x0002__x0001__x0002__x0004__x0002__x0002__x0002__x000D__x0002__x0002__x0002__x0002__x0002__x0002__x0002_&lt;_x0002__x0002__x0002_Annual Cost/ Annual Demand Satisfied on time / Working Model_x0002__x0002__x0002__x0002__x0002__x0002__x0002__x0002__x0001__x0002_ÿÿÿÿÿÿÿÿÿÿÿÿÿÿÿÿÿÿÿÿÿÿÿÿÿÿÿÿÿÿÿÿÿÿÿÿÿÿÿÿÿÿ_x0002__x0002__x0003__x0002__x0002__x0002_H11_x000E__x0002__x0002__x0002_=RiskMean(G11)_x0002__x0002__x0002__x0002__x0002__x0002__x0002__x0002__x0002__x0002__x0002__x0002__x0003__x0002__x0002__x0002_G12/_x0002__x0002__x0002_=RiskOutput()+SUM($M$28:$M$79)/SUM($L$28:$M$79)*_x0002__x0002__x0002_Air transport orders:_x0001_D1_x0002__x0004_2_x0001_B2_x0001_Working Model_x0002__x0002__x0002__x0002__x0001__x0002__x0002__x0002__x0006__x0002__x0002__x0002__x0001__x0002__x0002__x0002__x000D__x0002__x0002__x0002__x0002__x0002__x0002__x0002_%_x0002__x0002__x0002_Air transport orders: / Working Model_x0002__x0002__x0002__x0002__x0002__x0002__x0002__x0002__x0001__x0002_ÿÿÿÿÿÿÿÿÿÿÿÿÿÿÿÿÿÿÿÿÿÿÿÿÿÿÿÿÿÿÿÿÿÿÿÿÿÿÿÿÿÿ_x0002__x0002__x0003__x0002__x0002__x0002_H12_x000E__x0002__x0002__x0002_=RiskMean(G12)_x0002__x0002__x0002__x0002__x0002__x0002__x0002__x0002__x0002__x0002__x0002__x0002__x0003__x0002__x0002__x0002_N16A_x0002__x0002__x0002_=ROUND(RiskTriang(Inputs!$C$14,Inputs!$D$14,Inputs!$E$14)+$C16,0)%_x0002__x0002__x0004__x0002__x0002_-11_x0001_C16_x0001_N15_x0001_Week Normal Order Arrives_x0001__x0002__x0002__x0002__x0002__x0002__x0002__x0002__x0002__x0002__x0002__x0002__x0007__x0002__x0002__x0002_9_x0002__x0002__x0002__x001F__x0002__x0002__x0002_-11 / Week Normal Order Arrives_x0001__x0002__x0002__x0002__x0002__x0002__x0002__x0002__x0002__x0002__x0002__x0002__x0002__x0002__x0002__x0002__x0002__x0002__x0002__x0002__x0003__x0002__x0002__x0002_N17A_x0002__x0002__x0002_=ROUND(RiskTriang(Inputs!$C$14,Inputs!$D$14,Inputs!$E$14)+$C17,0)%_x0002__x0002__x0002_-10_x0001_C17_x0001_N15_x0001_Week Normal Order Arrives_x0001__x0002__x0002__x0002__x0002__x0002__x0002__x0002__x0001__x0002__x0002__x0002__x0007__x0002__x0002__x0002_9_x0002__x0002__x0002__x001F__x0004__x0005__x0004__x0004__x0004_-10 / Week Normal Order Arrives_x0001__x0004__x0004__x0004__x0004__x0004__x0004__x0004__x0004__x0004__x0004__x0004__x0004__x0004__x0004__x0004__x0004__x0004__x0004__x0004__x0003__x0004__x0004__x0004_N18A_x0004__x0004__x0004_=ROUND(RiskTriang(Inputs!$C$14,Inputs!$D$14,Inputs!$E$14)+$C18,0)$_x0004__x0004__x0004_-9_x0001_C18_x0001_N15_x0001_Week Normal Order Arrives_x0001__x0004__x0004__x0004__x0004__x0004__x0004__x0004__x0002__x0004__x0004__x0004__x0007__x0004__x0004__x0004_9_x0004__x0004__x0004__x001E__x0004__x0004__x0004_-9 / Week Normal Order Arrives_x0001__x0004__x0004__x0004__x0004__x0004__x0004__x0004__x0004__x0004__x0004__x0004__x0004__x0004__x0004__x0004__x0004__x0004__x0004__x0004__x0003__x0004__x0004__x0004_N19A_x0002__x0004__x0002__x0002__x0002_=ROUND(RiskTriang(Inputs!$C$14,Inputs!$D$14,Inputs!$E$14)+$C19,0)$_x0002__x0002__x0002_-8_x0001_C19_x0001_N15_x0001_Week Normal Order Arrives_x0001__x0002__x0002__x0002__x0002__x0002__x0002__x0002__x0003__x0002__x0002__x0002__x0007__x0002__x0002__x0002_9_x0002__x0002__x0002__x001E__x0002__x0002__x0002_-8 / Week Normal Order Arrives_x0001__x0002__x0002__x0002__x0002__x0002__x0002__x0002__x0002__x0002__x0002__x0002__x0002__x0002__x0002__x0002__x0002__x0002__x0002__x0002__x0003__x0002__x0002__x0002_N20A_x0002__x0002__x0002_=ROUND(RiskTriang(Inputs!$C$14,Inputs!$D$14,Inputs!$E$14)+$_x0002__x0006_C20,0)$_x0002__x0002__x0002_-7_x0001_C20_x0001_N15_x0001_Week Normal Order Arrives_x0001__x0002__x0002__x0002__x0002__x0002__x0002__x0002__x0004__x0002__x0002__x0002__x0007__x0002__x0002__x0002_9_x0002__x0002__x0002__x001E__x0002__x0002__x0002_-7 / Week Normal Order Arrives_x0001__x0002__x0002__x0002__x0002__x0002__x0002__x0002__x0002__x0002__x0002__x0002__x0002__x0002__x0002__x0002__x0002__x0002__x0002__x0002__x0003__x0002__x0002__x0002_N21A_x0002__x0002__x0002_=ROUND(RiskTriang(Inputs!$C$14,Inputs!$D$14,Inputs!$E$14)+$C21,0)$_x0002__x0002__x0002_-6_x0001_C21_x0001_N15_x0001_Week Normal Order Arrives_x0001__x0002__x0002__x0002__x0002__x0002__x0002__x0002__x0005__x0002__x0002__x0002__x0007__x0002__x0002__x0002__x0002__x0004_9_x0002__x0002__x0002__x001E__x0002__x0002__x0002_-6 / Week Normal Order Arrives_x0001__x0002__x0002__x0002__x0002__x0002__x0002__x0002__x0002__x0002__x0002__x0002__x0002__x0002__x0002__x0002__x0002__x0002__x0002__x0002__x0003__x0002__x0002__x0002_N22A_x0002__x0002__x0002_=ROUND(RiskTriang(Inputs!$C$14,Inputs!$D$14,Inputs!$E$14)+$C22,0)$_x0002__x0002__x0002_-5_x0001_C22_x0001_N15_x0001_Week Normal Order Arrives_x0001__x0002__x0002__x0002__x0002__x0002__x0002__x0002__x0006__x0002__x0002__x0002__x0007__x0002__x0002__x0002_9_x0002__x0002__x0002__x001E__x0002__x0002__x0002_-5 / Week Normal Order Arrives_x0001__x0002__x0002__x0002__x0002__x0002__x0002__x0002__x0002__x0002__x0002__x0002__x0002__x0002__x0002__x0002__x0002__x0002__x0002__x0002__x0003__x0002__x0002__x0002__x0002__x0004_N23A_x0002__x0002__x0002_=ROUND(RiskTriang(Inputs!$C$14,Inputs!$D$14,Inputs!$E$14)+$C23,0)$_x0002__x0002__x0002_-4_x0001_C23_x0001_N15_x0001_Week Normal Order Arrives_x0001__x0002__x0002__x0002__x0002__x0002__x0002__x0002__x0007__x0002__x0002__x0002__x0007__x0002__x0002__x0002_9_x0002__x0002__x0002__x001E__x0002__x0002__x0002_-4 / Week Normal Order Arrives_x0001__x0002__x0002__x0002__x0002__x0002__x0002__x0002__x0002__x0002__x0002__x0002__x0002__x0002__x0002__x0002__x0002__x0002__x0002__x0002__x0003__x0002__x0002__x0002_N24A_x0002__x0002__x0002_=ROUND(RiskTriang(Inputs!$C$14,Inputs!$D$14,Inputs!$E$1_x0002__x0004_4)+$C24,0)$_x0002__x0002__x0002_-3_x0001_C24_x0001_N15_x0001_Week Normal Order Arrives_x0001__x0002__x0002__x0002__x0002__x0002__x0002__x0002__x0008__x0002__x0002__x0002__x0007__x0002__x0002__x0002_9_x0002__x0002__x0002__x001E__x0002__x0002__x0002_-3 / Week Normal Order Arrives_x0001__x0002__x0002__x0002__x0002__x0002__x0002__x0002__x0002__x0002__x0002__x0002__x0002__x0002__x0002__x0002__x0002__x0002__x0002__x0002__x0003__x0002__x0002__x0002_N25A_x0002__x0002__x0002_=ROUND(RiskTriang(Inputs!$C$14,Inputs!$D$14,Inputs!$E$14)+$C25,0)$_x0002__x0002__x0002_-2_x0001_C25_x0001_N15_x0001_Week Normal Order Arrives_x0001__x0002__x0002__x0002__x0002__x0002__x0002__x0002_	_x0002__x0002__x0002__x0002__x0004__x0007__x0002__x0002__x0002_9_x0002__x0002__x0002__x001E__x0002__x0002__x0002_-2 / Week Normal Order Arrives_x0001__x0002__x0002__x0002__x0002__x0002__x0002__x0002__x0002__x0002__x0002__x0002__x0002__x0002__x0002__x0002__x0002__x0002__x0002__x0002__x0003__x0002__x0002__x0002_N26A_x0002__x0002__x0002_=ROUND(RiskTriang(Inputs!$C$14,Inputs!$D$14,Inputs!$E$14)+$C26,0)$_x0002__x0002__x0002_-1_x0001_C26_x0001_N15_x0001_Week Normal Order Arrives_x0001__x0002__x0002__x0002__x0002__x0002__x0002__x0002__x0004__x0002__x0002__x0002__x0007__x0002__x0002__x0002_9_x0002__x0002__x0002__x001E__x0002__x0002__x0002_-1 / Week Normal Order Arrives_x0001__x0002__x0002__x0002__x0002__x0002__x0002__x0002__x0002__x0002__x0002__x0002__x0002__x0002__x0002__x0002__x0002__x0002__x0002__x0002__x0002__x0004__x0003__x0002__x0002__x0002_N27A_x0002__x0002__x0002_=ROUND(RiskTriang(Inputs!$C$14,Inputs!$D$14,Inputs!$E$14)+$C27,0)#_x0002__x0002__x0002_0_x0001_C27_x0001_N15_x0001_Week Normal Order Arrives_x0001__x0002__x0002__x0002__x0002__x0002__x0002__x0002__x000B__x0002__x0002__x0002__x0007__x0002__x0002__x0002_9_x0002__x0002__x0002__x001D__x0002__x0002__x0002_0 / Week Normal Order Arrives_x0001__x0002__x0002__x0002__x0002__x0002__x0002__x0002__x0002__x0002__x0002__x0002__x0002__x0002__x0002__x0002__x0002__x0002__x0002__x0002__x0003__x0002__x0002__x0002_N28A_x0002__x0002__x0002_=ROUND(RiskTriang(Inputs!$C$14,Inputs!$D$14,Inputs!$E_x0002__x0004_$14)+$C28,0)#_x0002__x0002__x0002_1_x0001_C28_x0001_N15_x0001_Week Normal Order Arrives_x0001__x0002__x0002__x0002__x0002__x0002__x0002__x0002__x000C__x0002__x0002__x0002__x0007__x0002__x0002__x0002_9_x0002__x0002__x0002__x001D__x0002__x0002__x0002_1 / Week Normal Order Arrives_x0001__x0002__x0002__x0002__x0002__x0002__x0002__x0002__x0002__x0002__x0002__x0002__x0002__x0002__x0002__x0002__x0002__x0002__x0002__x0002__x0003__x0002__x0002__x0002_N29A_x0002__x0002__x0002_=ROUND(RiskTriang(Inputs!$C$14,Inputs!$D$14,Inputs!$E$14)+$C29,0)#_x0002__x0002__x0002_2_x0001_C29_x0001_N15_x0001_Week Normal Order Arrives_x0001__x0002__x0002__x0002__x0002__x0002__x0002__x0002__x000D__x0002__x0002__x0002__x0007__x0002__x0004__x0002__x0002__x0002_9_x0002__x0002__x0002__x001D__x0002__x0002__x0002_2 / Week Normal Order Arrives_x0001__x0002__x0002__x0002__x0002__x0002__x0002__x0002__x0002__x0002__x0002__x0002__x0002__x0002__x0002__x0002__x0002__x0002__x0002__x0002__x0003__x0002__x0002__x0002_N30A_x0002__x0002__x0002_=ROUND(RiskTriang(Inputs!$C$14,Inputs!$D$14,Inputs!$E$14)+$C30,0)#_x0002__x0002__x0002_3_x0001_C30_x0001_N15_x0001_Week Normal Order Arrives_x0001__x0002__x0002__x0002__x0002__x0002__x0002__x0002__x000E__x0002__x0002__x0002__x0007__x0002__x0002__x0002_9_x0002__x0002__x0002__x001D__x0002__x0002__x0002_3 / Week Normal Order Arrives_x0001__x0002__x0002__x0002__x0002__x0002__x0002__x0002__x0002__x0002__x0002__x0002__x0002__x0002__x0002__x0002__x0002__x0002__x0002__x0002__x0003__x0002__x0002__x0002__x0002__x0004_N31A_x0002__x0002__x0002_=ROUND(RiskTriang(Inputs!$C$14,Inputs!$D$14,Inputs!$E$14)+$C31,0)#_x0002__x0002__x0002_4_x0001_C31_x0001_N15_x0001_Week Normal Order Arrives_x0001__x0002__x0002__x0002__x0002__x0002__x0002__x0002__x000F__x0002__x0002__x0002__x0007__x0002__x0002__x0002_9_x0002__x0002__x0002__x001D__x0002__x0002__x0002_4 / Week Normal Order Arrives_x0001__x0002__x0002__x0002__x0002__x0002__x0002__x0002__x0002__x0002__x0002__x0002__x0002__x0002__x0002__x0002__x0002__x0002__x0002__x0002__x0003__x0002__x0002__x0002_N32A_x0002__x0002__x0002_=ROUND(RiskTriang(Inputs!$C$14,Inputs!$D$14,Inputs!$E$14)_x0002__x0004_+$C32,0)#_x0002__x0002__x0002_5_x0001_C32_x0001_N15_x0001_Week Normal Order Arrives_x0001__x0002__x0002__x0002__x0002__x0002__x0002__x0002__x0010__x0002__x0002__x0002__x0007__x0002__x0002__x0002_9_x0002__x0002__x0002__x001D__x0002__x0002__x0002_5 / Week Normal Order Arrives_x0001__x0002__x0002__x0002__x0002__x0002__x0002__x0002__x0002__x0002__x0002__x0002__x0002__x0002__x0002__x0002__x0002__x0002__x0002__x0002__x0003__x0002__x0002__x0002_N33A_x0002__x0002__x0002_=ROUND(RiskTriang(Inputs!$C$14,Inputs!$D$14,Inputs!$E$14)+$C33,0)#_x0002__x0002__x0002_6_x0001_C33_x0001_N15_x0001_Week Normal Order Arrives_x0001__x0002__x0002__x0002__x0002__x0002__x0002__x0002__x0011__x0002__x0002__x0002__x0007__x0002__x0002__x0002_9_x0002__x0004__x0002__x0002__x0002__x001D__x0002__x0002__x0002_6 / Week Normal Order Arrives_x0001__x0002__x0002__x0002__x0002__x0002__x0002__x0002__x0002__x0002__x0002__x0002__x0002__x0002__x0002__x0002__x0002__x0002__x0002__x0002__x0003__x0002__x0002__x0002_N34A_x0002__x0002__x0002_=ROUND(RiskTriang(Inputs!$C$14,Inputs!$D$14,Inputs!$E$14)+$C34,0)#_x0002__x0002__x0002_7_x0001_C34_x0001_N15_x0001_Week Normal Order Arrives_x0001__x0002__x0002__x0002__x0002__x0002__x0002__x0002__x0012__x0002__x0002__x0002__x0007__x0002__x0002__x0002_9_x0002__x0002__x0002__x001D__x0002__x0002__x0002_7 / Week Normal Order Arrives_x0001__x0002__x0002__x0002__x0002__x0002__x0002__x0002__x0002__x0002__x0002__x0002__x0002__x0002__x0002__x0002__x0002__x0002__x0002__x0002__x0003__x0002__x0002__x0002_N35A_x0002__x0004__x0002__x0002__x0002_=ROUND(RiskTriang(Inputs!$C$14,Inputs!$D$14,Inputs!$E$14)+$C35,0)#_x0002__x0002__x0002_8_x0001_C35_x0001_N15_x0001_Week Normal Order Arrives_x0001__x0002__x0002__x0002__x0002__x0002__x0002__x0002__x0013__x0002__x0002__x0002__x0007__x0002__x0002__x0002_9_x0002__x0002__x0002__x001D__x0002__x0002__x0002_8 / Week Normal Order Arrives_x0001__x0002__x0002__x0002__x0002__x0002__x0002__x0002__x0002__x0002__x0002__x0002__x0002__x0002__x0002__x0002__x0002__x0002__x0002__x0002__x0003__x0002__x0002__x0002_N36A_x0002__x0002__x0002_=ROUND(RiskTriang(Inputs!$C$14,Inputs!$D$14,Inputs!$E$14)+$C3_x0002__x0004_6,0)#_x0002__x0002__x0002_9_x0001_C36_x0001_N15_x0001_Week Normal Order Arrives_x0001__x0002__x0002__x0002__x0002__x0002__x0002__x0002__x0014__x0002__x0002__x0002__x0007__x0002__x0002__x0002_9_x0002__x0002__x0002__x001D__x0002__x0002__x0002_9 / Week Normal Order Arrives_x0001__x0002__x0002__x0002__x0002__x0002__x0002__x0002__x0002__x0002__x0002__x0002__x0002__x0002__x0002__x0002__x0002__x0002__x0002__x0002__x0003__x0002__x0002__x0002_N37A_x0002__x0002__x0002_=ROUND(RiskTriang(Inputs!$C$14,Inputs!$D$14,Inputs!$E$14)+$C37,0)$_x0002__x0002__x0002_10_x0001_C37_x0001_N15_x0001_Week Normal Order Arrives_x0001__x0002__x0002__x0002__x0002__x0002__x0002__x0002__x0015__x0002__x0002__x0002__x0007__x0002__x0002__x0002_9_x0002__x0002__x0002__x0002__x0004__x001E__x0002__x0002__x0002_10 / Week Normal Order Arrives_x0001__x0002__x0002__x0002__x0002__x0002__x0002__x0002__x0002__x0002__x0002__x0002__x0002__x0002__x0002__x0002__x0002__x0002__x0002__x0002__x0003__x0002__x0002__x0002_N38A_x0002__x0002__x0002_=ROUND(RiskTriang(Inputs!$C$14,Inputs!$D$14,Inputs!$E$14)+$C38,0)$_x0002__x0002__x0002_11_x0001_C38_x0001_N15_x0001_Week Normal Order Arrives_x0001__x0002__x0002__x0002__x0002__x0002__x0002__x0002__x0016__x0002__x0002__x0002__x0007__x0002__x0002__x0002_9_x0002__x0002__x0002__x001E__x0002__x0002__x0002_11 / Week Normal Order Arrives_x0001__x0002__x0002__x0002__x0002__x0002__x0002__x0002__x0002__x0002__x0002__x0002__x0002__x0002__x0002__x0002__x0002__x0002__x0002__x0002__x0003__x0002__x0002__x0002_N39A_x0002__x0004__x0002__x0002__x0002_=ROUND(RiskTriang(Inputs!$C$14,Inputs!$D$14,Inputs!$E$14)+$C39,0)$_x0002__x0002__x0002_12_x0001_C39_x0001_N15_x0001_Week Normal Order Arrives_x0001__x0002__x0002__x0002__x0002__x0002__x0002__x0002__x0017__x0002__x0002__x0002__x0007__x0002__x0002__x0002_9_x0002__x0002__x0002__x001E__x0002__x0002__x0002_12 / Week Normal Order Arrives_x0001__x0002__x0002__x0002__x0002__x0002__x0002__x0002__x0002__x0002__x0002__x0002__x0002__x0002__x0002__x0002__x0002__x0002__x0002__x0002__x0003__x0002__x0002__x0002_N40A_x0002__x0002__x0002_=ROUND(RiskTriang(Inputs!$C$14,Inputs!$D$14,Inputs!$E$14)+$_x0002__x0004_C40,0)$_x0002__x0002__x0002_13_x0001_C40_x0001_N15_x0001_Week Normal Order Arrives_x0001__x0002__x0002__x0002__x0002__x0002__x0002__x0002__x0018__x0002__x0002__x0002__x0007__x0002__x0002__x0002_9_x0002__x0002__x0002__x001E__x0002__x0002__x0002_13 / Week Normal Order Arrives_x0001__x0002__x0002__x0002__x0002__x0002__x0002__x0002__x0002__x0002__x0002__x0002__x0002__x0002__x0002__x0002__x0002__x0002__x0002__x0002__x0003__x0002__x0002__x0002_N41A_x0002__x0002__x0002_=ROUND(RiskTriang(Inputs!$C$14,Inputs!$D$14,Inputs!$E$14)+$C41,0)$_x0002__x0002__x0002_14_x0001_C41_x0001_N15_x0001_Week Normal Order Arrives_x0001__x0002__x0002__x0002__x0002__x0002__x0002__x0002__x0019__x0002__x0002__x0002__x0007__x0002__x0002__x0002__x0002__x0004_9_x0002__x0002__x0002__x001E__x0002__x0002__x0002_14 / Week Normal Order Arrives_x0001__x0002__x0002__x0002__x0002__x0002__x0002__x0002__x0002__x0002__x0002__x0002__x0002__x0002__x0002__x0002__x0002__x0002__x0002__x0002__x0003__x0002__x0002__x0002_N42A_x0002__x0002__x0002_=ROUND(RiskTriang(Inputs!$C$14,Inputs!$D$14,Inputs!$E$14)+$C42,0)$_x0002__x0002__x0002_15_x0001_C42_x0001_N15_x0001_Week Normal Order Arrives_x0001__x0002__x0002__x0002__x0002__x0002__x0002__x0002__x001A__x0002__x0002__x0002__x0007__x0002__x0002__x0002_9_x0002__x0002__x0002__x001E__x0002__x0002__x0002_15 / Week Normal Order Arrives_x0001__x0002__x0002__x0002__x0002__x0002__x0002__x0002__x0002__x0002__x0002__x0002__x0002__x0002__x0002__x0002__x0002__x0002__x0002__x0002__x0003__x0002__x0002__x0002__x0002__x0004_N43A_x0002__x0002__x0002_=ROUND(RiskTriang(Inputs!$C$14,Inputs!$D$14,Inputs!$E$14)+$C43,0)$_x0002__x0002__x0002_16_x0001_C43_x0001_N15_x0001_Week Normal Order Arrives_x0001__x0002__x0002__x0002__x0002__x0002__x0002__x0002__x001B__x0002__x0002__x0002__x0007__x0002__x0002__x0002_9_x0002__x0002__x0002__x001E__x0002__x0002__x0002_16 / Week Normal Order Arrives_x0001__x0002__x0002__x0002__x0002__x0002__x0002__x0002__x0002__x0002__x0002__x0002__x0002__x0002__x0002__x0002__x0002__x0002__x0002__x0002__x0003__x0002__x0002__x0002_N44A_x0002__x0002__x0002_=ROUND(RiskTriang(Inputs!$C$14,Inputs!$D$14,Inputs!$E$1_x0002__x0004_4)+$C44,0)$_x0002__x0002__x0002_17_x0001_C44_x0001_N15_x0001_Week Normal Order Arrives_x0001__x0002__x0002__x0002__x0002__x0002__x0002__x0002__x001C__x0002__x0002__x0002__x0007__x0002__x0002__x0002_9_x0002__x0002__x0002__x001E__x0002__x0002__x0002_17 / Week Normal Order Arrives_x0001__x0002__x0002__x0002__x0002__x0002__x0002__x0002__x0002__x0002__x0002__x0002__x0002__x0002__x0002__x0002__x0002__x0002__x0002__x0002__x0003__x0002__x0002__x0002_N45A_x0002__x0002__x0002_=ROUND(RiskTriang(Inputs!$C$14,Inputs!$D$14,Inputs!$E$14)+$C45,0)$_x0002__x0002__x0002_18_x0001_C45_x0001_N15_x0001_Week Normal Order Arrives_x0001__x0002__x0002__x0002__x0002__x0002__x0002__x0002__x001D__x0002__x0002__x0002__x0002__x0004__x0007__x0002__x0002__x0002_9_x0002__x0002__x0002__x001E__x0002__x0002__x0002_18 / Week Normal Order Arrives_x0001__x0002__x0002__x0002__x0002__x0002__x0002__x0002__x0002__x0002__x0002__x0002__x0002__x0002__x0002__x0002__x0002__x0002__x0002__x0002__x0003__x0002__x0002__x0002_N46A_x0002__x0002__x0002_=ROUND(RiskTriang(Inputs!$C$14,Inputs!$D$14,Inputs!$E$14)+$C46,0)$_x0002__x0002__x0002_19_x0001_C46_x0001_N15_x0001_Week Normal Order Arrives_x0001__x0002__x0002__x0002__x0002__x0002__x0002__x0002__x001E__x0002__x0002__x0002__x0007__x0002__x0002__x0002_9_x0002__x0002__x0002__x001E__x0002__x0002__x0002_19 / Week Normal Order Arrives_x0001__x0002__x0002__x0002__x0002__x0002__x0002__x0002__x0002__x0002__x0002__x0002__x0002__x0002__x0002__x0002__x0002__x0002__x0002__x0002__x0002__x0004__x0003__x0002__x0002__x0002_N47A_x0002__x0002__x0002_=ROUND(RiskTriang(Inputs!$C$14,Inputs!$D$14,Inputs!$E$14)+$C47,0)$_x0002__x0002__x0002_20_x0001_C47_x0001_N15_x0001_Week Normal Order Arrives_x0001__x0002__x0002__x0002__x0002__x0002__x0002__x0002__x001F__x0002__x0002__x0002__x0007__x0002__x0002__x0002_9_x0002__x0002__x0002__x001E__x0002__x0002__x0002_20 / Week Normal Order Arrives_x0001__x0002__x0002__x0002__x0002__x0002__x0002__x0002__x0002__x0002__x0002__x0002__x0002__x0002__x0002__x0002__x0002__x0002__x0002__x0002__x0003__x0002__x0002__x0002_N48A_x0002__x0002__x0002_=ROUND(RiskTriang(Inputs!$C$14,Inputs!$D$14,Inputs!_x0002__x0004_$E$14)+$C48,0)$_x0002__x0002__x0002_21_x0001_C48_x0001_N15_x0001_Week Normal Order Arrives_x0001__x0002__x0002__x0002__x0002__x0002__x0002__x0002_ _x0002__x0002__x0002__x0007__x0002__x0002__x0002_9_x0002__x0002__x0002__x001E__x0002__x0002__x0002_21 / Week Normal Order Arrives_x0001__x0002__x0002__x0002__x0002__x0002__x0002__x0002__x0002__x0002__x0002__x0002__x0002__x0002__x0002__x0002__x0002__x0002__x0002__x0002__x0003__x0002__x0002__x0002_N49A_x0002__x0002__x0002_=ROUND(RiskTriang(Inputs!$C$14,Inputs!$D$14,Inputs!$E$14)+$C49,0)$_x0002__x0002__x0002_22_x0001_C49_x0001_N15_x0001_Week Normal Order Arrives_x0001__x0002__x0002__x0002__x0002__x0002__x0002__x0002__x0002__x0004_!_x0002__x0002__x0002__x0007__x0002__x0002__x0002_9_x0002__x0002__x0002__x001E__x0002__x0002__x0002_22 / Week Normal Order Arrives_x0001__x0002__x0002__x0002__x0002__x0002__x0002__x0002__x0002__x0002__x0002__x0002__x0002__x0002__x0002__x0002__x0002__x0002__x0002__x0002__x0003__x0002__x0002__x0002_N50A_x0002__x0002__x0002_=ROUND(RiskTriang(Inputs!$C$14,Inputs!$D$14,Inputs!$E$14)+$C50,0)$_x0002__x0002__x0002_23_x0001_C50_x0001_N15_x0001_Week Normal Order Arrives_x0001__x0002__x0002__x0002__x0002__x0002__x0002__x0002_"_x0002__x0002__x0002__x0007__x0002__x0002__x0002_9_x0002__x0002__x0002__x001E__x0002__x0002__x0002_23 / Week Normal Order Arrives_x0001__x0002__x0002__x0002__x0002__x0002__x0002__x0002__x0002__x0002__x0002__x0002__x0002__x0002__x0002__x0002__x0002__x0004__x0002__x0002__x0002__x0002__x0003__x0002__x0002__x0002_N51A_x0002__x0002__x0002_=ROUND(RiskTriang(Inputs!$C$14,Inputs!$D$14,Inputs!$E$14)+$C51,0)$_x0002__x0002__x0002_24_x0001_C51_x0001_N15_x0001_Week Normal Order Arrives_x0001__x0002__x0002__x0002__x0002__x0002__x0002__x0002_#_x0002__x0002__x0002__x0007__x0002__x0002__x0002_9_x0002__x0002__x0002__x001E__x0002__x0002__x0002_24 / Week Normal Order Arrives_x0001__x0002__x0002__x0002__x0002__x0002__x0002__x0002__x0002__x0002__x0002__x0002__x0002__x0002__x0002__x0002__x0002__x0002__x0002__x0002__x0003__x0002__x0002__x0002_N52A_x0002__x0002__x0002_=ROUND(RiskTriang(Inputs!$C$14,Inputs!$D$14,Inp_x0002__x0004_uts!$E$14)+$C52,0)$_x0002__x0002__x0002_25_x0001_C52_x0001_N15_x0001_Week Normal Order Arrives_x0001__x0002__x0002__x0002__x0002__x0002__x0002__x0002_$_x0002__x0002__x0002__x0007__x0002__x0002__x0002_9_x0002__x0002__x0002__x001E__x0002__x0002__x0002_25 / Week Normal Order Arrives_x0001__x0002__x0002__x0002__x0002__x0002__x0002__x0002__x0002__x0002__x0002__x0002__x0002__x0002__x0002__x0002__x0002__x0002__x0002__x0002__x0003__x0002__x0002__x0002_N53A_x0002__x0002__x0002_=ROUND(RiskTriang(Inputs!$C$14,Inputs!$D$14,Inputs!$E$14)+$C53,0)$_x0002__x0002__x0002_26_x0001_C53_x0001_N15_x0001_Week Normal Order Arrives_x0001__x0002__x0002__x0002__x0002__x0004__x0002__x0002__x0002__x0002_%_x0002__x0002__x0002__x0007__x0002__x0002__x0002_9_x0002__x0002__x0002__x001E__x0002__x0002__x0002_26 / Week Normal Order Arrives_x0001__x0002__x0002__x0002__x0002__x0002__x0002__x0002__x0002__x0002__x0002__x0002__x0002__x0002__x0002__x0002__x0002__x0002__x0002__x0002__x0003__x0002__x0002__x0002_N54A_x0002__x0002__x0002_=ROUND(RiskTriang(Inputs!$C$14,Inputs!$D$14,Inputs!$E$14)+$C54,0)$_x0002__x0002__x0002_27_x0001_C54_x0001_N15_x0001_Week Normal Order Arrives_x0001__x0002__x0002__x0002__x0002__x0002__x0002__x0002_&amp;_x0002__x0002__x0002__x0007__x0002__x0002__x0002_9_x0002__x0002__x0002__x001E__x0002__x0002__x0002_27 / Week Normal Order Arrives_x0001__x0002__x0002__x0002__x0002__x0002__x0002__x0002__x0002__x0002__x0002__x0002__x0002__x0004__x0002__x0002__x0002__x0002__x0002__x0002__x0002__x0002__x0003__x0002__x0002__x0002_N55A_x0002__x0002__x0002_=ROUND(RiskTriang(Inputs!$C$14,Inputs!$D$14,Inputs!$E$14)+$C55,0)$_x0002__x0002__x0002_28_x0001_C55_x0001_N15_x0001_Week Normal Order Arrives_x0001__x0002__x0002__x0002__x0002__x0002__x0002__x0002_'_x0002__x0002__x0002__x0007__x0002__x0002__x0002_9_x0002__x0002__x0002__x001E__x0002__x0002__x0002_28 / Week Normal Order Arrives_x0001__x0002__x0002__x0002__x0002__x0002__x0002__x0002__x0002__x0002__x0002__x0002__x0002__x0002__x0002__x0002__x0002__x0002__x0002__x0002__x0003__x0002__x0002__x0002_N56A_x0002__x0002__x0002_=ROUND(RiskTriang(Inputs!$C$14,Inputs!$D$14_x0002__x0004_,Inputs!$E$14)+$C56,0)$_x0002__x0002__x0002_29_x0001_C56_x0001_N15_x0001_Week Normal Order Arrives_x0001__x0002__x0002__x0002__x0002__x0002__x0002__x0002_(_x0002__x0002__x0002__x0007__x0002__x0002__x0002_9_x0002__x0002__x0002__x001E__x0002__x0002__x0002_29 / Week Normal Order Arrives_x0001__x0002__x0002__x0002__x0002__x0002__x0002__x0002__x0002__x0002__x0002__x0002__x0002__x0002__x0002__x0002__x0002__x0002__x0002__x0002__x0003__x0002__x0002__x0002_N57A_x0002__x0002__x0002_=ROUND(RiskTriang(Inputs!$C$14,Inputs!$D$14,Inputs!$E$14)+$C57,0)$_x0002__x0002__x0002_30_x0001_C57_x0001_N15_x0001_Week Normal Order Arrives_x0002__x0004__x0001__x0002__x0002__x0002__x0002__x0002__x0002__x0002_)_x0002__x0002__x0002__x0007__x0002__x0002__x0002_9_x0002__x0002__x0002__x001E__x0002__x0002__x0002_30 / Week Normal Order Arrives_x0001__x0002__x0002__x0002__x0002__x0002__x0002__x0002__x0002__x0002__x0002__x0002__x0002__x0002__x0002__x0002__x0002__x0002__x0002__x0002__x0003__x0002__x0002__x0002_N58A_x0002__x0002__x0002_=ROUND(RiskTriang(Inputs!$C$14,Inputs!$D$14,Inputs!$E$14)+$C58,0)$_x0002__x0002__x0002_31_x0001_C58_x0001_N15_x0001_Week Normal Order Arrives_x0001__x0002__x0002__x0002__x0002__x0002__x0002__x0002_*_x0002__x0002__x0002__x0007__x0002__x0002__x0002_9_x0002__x0002__x0002__x001E__x0002__x0002__x0002_31 / Week Normal Order Arrives_x0001__x0002__x0002__x0002__x0002__x0002__x0002__x0002__x0002__x0004__x0002__x0002__x0002__x0002__x0002__x0002__x0002__x0002__x0002__x0002__x0002__x0002__x0003__x0002__x0002__x0002_N59A_x0002__x0002__x0002_=ROUND(RiskTriang(Inputs!$C$14,Inputs!$D$14,Inputs!$E$14)+$C59,0)$_x0002__x0002__x0002_32_x0001_C59_x0001_N15_x0001_Week Normal Order Arrives_x0001__x0002__x0002__x0002__x0002__x0002__x0002__x0002_+_x0002__x0002__x0002__x0007__x0002__x0002__x0002_9_x0002__x0002__x0002__x001E__x0002__x0002__x0002_32 / Week Normal Order Arrives_x0001__x0002__x0002__x0002__x0002__x0002__x0002__x0002__x0002__x0002__x0002__x0002__x0002__x0002__x0002__x0002__x0002__x0002__x0002__x0002__x0003__x0002__x0002__x0002_N60A_x0002__x0002__x0002_=ROUND(RiskTriang(Inputs!$C$14,Inputs!$_x0002__x0004_D$14,Inputs!$E$14)+$C60,0)$_x0002__x0002__x0002_33_x0001_C60_x0001_N15_x0001_Week Normal Order Arrives_x0001__x0002__x0002__x0002__x0002__x0002__x0002__x0002_,_x0002__x0002__x0002__x0007__x0002__x0002__x0002_9_x0002__x0002__x0002__x001E__x0002__x0002__x0002_33 / Week Normal Order Arrives_x0001__x0002__x0002__x0002__x0002__x0002__x0002__x0002__x0002__x0002__x0002__x0002__x0002__x0002__x0002__x0002__x0002__x0002__x0002__x0002__x0003__x0002__x0002__x0002_N61A_x0002__x0002__x0002_=ROUND(RiskTriang(Inputs!$C$14,Inputs!$D$14,Inputs!$E$14)+$C61,0)$_x0002__x0002__x0002_34_x0001_C61_x0001_N15_x0001_Week Normal Order Arr_x0002__x0004_ives_x0001__x0002__x0002__x0002__x0002__x0002__x0002__x0002_-_x0002__x0002__x0002__x0007__x0002__x0002__x0002_9_x0002__x0002__x0002__x001E__x0002__x0002__x0002_34 / Week Normal Order Arrives_x0001__x0002__x0002__x0002__x0002__x0002__x0002__x0002__x0002__x0002__x0002__x0002__x0002__x0002__x0002__x0002__x0002__x0002__x0002__x0002__x0003__x0002__x0002__x0002_N62A_x0002__x0002__x0002_=ROUND(RiskTriang(Inputs!$C$14,Inputs!$D$14,Inputs!$E$14)+$C62,0)$_x0002__x0002__x0002_35_x0001_C62_x0001_N15_x0001_Week Normal Order Arrives_x0001__x0002__x0002__x0002__x0002__x0002__x0002__x0002_._x0002__x0002__x0002__x0007__x0002__x0002__x0002_9_x0002__x0002__x0002__x001E__x0002__x0002__x0002_35 / Week Normal Order Arrives_x0001__x0002__x0002__x0002__x0002__x0004__x0002__x0002__x0002__x0002__x0002__x0002__x0002__x0002__x0002__x0002__x0002__x0002__x0002__x0002__x0002__x0002__x0003__x0002__x0002__x0002_N63A_x0002__x0002__x0002_=ROUND(RiskTriang(Inputs!$C$14,Inputs!$D$14,Inputs!$E$14)+$C63,0)$_x0002__x0002__x0002_36_x0001_C63_x0001_N15_x0001_Week Normal Order Arrives_x0001__x0002__x0002__x0002__x0002__x0002__x0002__x0002_/_x0002__x0002__x0002__x0007__x0002__x0002__x0002_9_x0002__x0002__x0002__x001E__x0002__x0002__x0002_36 / Week Normal Order Arrives_x0001__x0002__x0002__x0002__x0002__x0002__x0002__x0002__x0002__x0002__x0002__x0002__x0002__x0002__x0002__x0002__x0002__x0002__x0002__x0002__x0003__x0002__x0002__x0002_N64A_x0002__x0002__x0002_=ROUND(RiskTriang(Inputs!$C$14,Inpu_x0002__x0004_ts!$D$14,Inputs!$E$14)+$C64,0)$_x0002__x0002__x0002_37_x0001_C64_x0001_N15_x0001_Week Normal Order Arrives_x0001__x0002__x0002__x0002__x0002__x0002__x0002__x0002_0_x0002__x0002__x0002__x0007__x0002__x0002__x0002_9_x0002__x0002__x0002__x001E__x0002__x0002__x0002_37 / Week Normal Order Arrives_x0001__x0002__x0002__x0002__x0002__x0002__x0002__x0002__x0002__x0002__x0002__x0002__x0002__x0002__x0002__x0002__x0002__x0002__x0002__x0002__x0003__x0002__x0002__x0002_N65A_x0002__x0002__x0002_=ROUND(RiskTriang(Inputs!$C$14,Inputs!$D$14,Inputs!$E$14)+$C65,0)$_x0002__x0002__x0002_38_x0001_C65_x0001_N15_x0001_Week Normal Order_x0002__x0004_ Arrives_x0001__x0002__x0002__x0002__x0002__x0002__x0002__x0002_1_x0002__x0002__x0002__x0007__x0002__x0002__x0002_9_x0002__x0002__x0002__x001E__x0002__x0002__x0002_38 / Week Normal Order Arrives_x0001__x0002__x0002__x0002__x0002__x0002__x0002__x0002__x0002__x0002__x0002__x0002__x0002__x0002__x0002__x0002__x0002__x0002__x0002__x0002__x0003__x0002__x0002__x0002_N66A_x0002__x0002__x0002_=ROUND(RiskTriang(Inputs!$C$14,Inputs!$D$14,Inputs!$E$14)+$C66,0)$_x0002__x0002__x0002_39_x0001_C66_x0001_N15_x0001_Week Normal Order Arrives_x0001__x0002__x0002__x0002__x0002__x0002__x0002__x0002_2_x0002__x0002__x0002__x0007__x0002__x0002__x0002_9_x0002__x0002__x0002__x001E__x0002__x0002__x0002_39 / Week Normal Order Arrives_x0002__x0004__x0001__x0002__x0002__x0002__x0002__x0002__x0002__x0002__x0002__x0002__x0002__x0002__x0002__x0002__x0002__x0002__x0002__x0002__x0002__x0002__x0003__x0002__x0002__x0002_N67A_x0002__x0002__x0002_=ROUND(RiskTriang(Inputs!$C$14,Inputs!$D$14,Inputs!$E$14)+$C67,0)$_x0002__x0002__x0002_40_x0001_C67_x0001_N15_x0001_Week Normal Order Arrives_x0001__x0002__x0002__x0002__x0002__x0002__x0002__x0002_3_x0002__x0002__x0002__x0007__x0002__x0002__x0002_9_x0002__x0002__x0002__x001E__x0002__x0002__x0002_40 / Week Normal Order Arrives_x0001__x0002__x0002__x0002__x0002__x0002__x0002__x0002__x0002__x0002__x0002__x0002__x0002__x0002__x0002__x0002__x0002__x0002__x0002__x0002__x0003__x0002__x0002__x0002_N68A_x0002__x0002__x0002_=ROUND(RiskTriang(Inputs!$C$14,_x0002__x0004_Inputs!$D$14,Inputs!$E$14)+$C68,0)$_x0002__x0002__x0002_41_x0001_C68_x0001_N15_x0001_Week Normal Order Arrives_x0001__x0002__x0002__x0002__x0002__x0002__x0002__x0002_4_x0002__x0002__x0002__x0007__x0002__x0002__x0002_9_x0002__x0002__x0002__x001E__x0002__x0002__x0002_41 / Week Normal Order Arrives_x0001__x0002__x0002__x0002__x0002__x0002__x0002__x0002__x0002__x0002__x0002__x0002__x0002__x0002__x0002__x0002__x0002__x0002__x0002__x0002__x0003__x0002__x0002__x0002_N69A_x0002__x0002__x0002_=ROUND(RiskTriang(Inputs!$C$14,Inputs!$D$14,Inputs!$E$14)+$C69,0)$_x0002__x0002__x0002_42_x0001_C69_x0001_N15_x0001_Week Normal O_x0002__x0004_rder Arrives_x0001__x0002__x0002__x0002__x0002__x0002__x0002__x0002_5_x0002__x0002__x0002__x0007__x0002__x0002__x0002_9_x0002__x0002__x0002__x001E__x0002__x0002__x0002_42 / Week Normal Order Arrives_x0001__x0002__x0002__x0002__x0002__x0002__x0002__x0002__x0002__x0002__x0002__x0002__x0002__x0002__x0002__x0002__x0002__x0002__x0002__x0002__x0003__x0002__x0002__x0002_N70A_x0002__x0002__x0002_=ROUND(RiskTriang(Inputs!$C$14,Inputs!$D$14,Inputs!$E$14)+$C70,0)$_x0002__x0002__x0002_43_x0001_C70_x0001_N15_x0001_Week Normal Order Arrives_x0001__x0002__x0002__x0002__x0002__x0002__x0002__x0002_6_x0002__x0002__x0002__x0007__x0002__x0002__x0002_9_x0002__x0002__x0002__x001E__x0002__x0002__x0002_43 / Week Normal Order Arr_x0002__x0004_ives_x0001__x0002__x0002__x0002__x0002__x0002__x0002__x0002__x0002__x0002__x0002__x0002__x0002__x0002__x0002__x0002__x0002__x0002__x0002__x0002__x0003__x0002__x0002__x0002_N71A_x0002__x0002__x0002_=ROUND(RiskTriang(Inputs!$C$14,Inputs!$D$14,Inputs!$E$14)+$C71,0)$_x0002__x0002__x0002_44_x0001_C71_x0001_N15_x0001_Week Normal Order Arrives_x0001__x0002__x0002__x0002__x0002__x0002__x0002__x0002_7_x0002__x0002__x0002__x0007__x0002__x0002__x0002_9_x0002__x0002__x0002__x001E__x0002__x0002__x0002_44 / Week Normal Order Arrives_x0001__x0002__x0002__x0002__x0002__x0002__x0002__x0002__x0002__x0002__x0002__x0002__x0002__x0002__x0002__x0002__x0002__x0002__x0002__x0002__x0003__x0002__x0002__x0002_N72A_x0002__x0002__x0002_=ROUND(RiskTriang(Inputs!$C_x0002__x0004_$14,Inputs!$D$14,Inputs!$E$14)+$C72,0)$_x0002__x0002__x0002_45_x0001_C72_x0001_N15_x0001_Week Normal Order Arrives_x0001__x0002__x0002__x0002__x0002__x0002__x0002__x0002_8_x0002__x0002__x0002__x0007__x0002__x0002__x0002_9_x0002__x0002__x0002__x001E__x0002__x0002__x0002_45 / Week Normal Order Arrives_x0001__x0002__x0002__x0002__x0002__x0002__x0002__x0002__x0002__x0002__x0002__x0002__x0002__x0002__x0002__x0002__x0002__x0002__x0002__x0002__x0003__x0002__x0002__x0002_N73A_x0002__x0002__x0002_=ROUND(RiskTriang(Inputs!$C$14,Inputs!$D$14,Inputs!$E$14)+$C73,0)$_x0002__x0002__x0002_46_x0001_C73_x0001_N15_x0001_Week Norm_x0002__x0004_al Order Arrives_x0001__x0002__x0002__x0002__x0002__x0002__x0002__x0002_9_x0002__x0002__x0002__x0007__x0002__x0002__x0002_9_x0002__x0002__x0002__x001E__x0002__x0002__x0002_46 / Week Normal Order Arrives_x0001__x0002__x0002__x0002__x0002__x0002__x0002__x0002__x0002__x0002__x0002__x0002__x0002__x0002__x0002__x0002__x0002__x0002__x0002__x0002__x0003__x0002__x0002__x0002_N74A_x0002__x0002__x0002_=ROUND(RiskTriang(Inputs!$C$14,Inputs!$D$14,Inputs!$E$14)+$C74,0)$_x0002__x0002__x0002_47_x0001_C74_x0001_N15_x0001_Week Normal Order Arrives_x0001__x0002__x0002__x0002__x0002__x0002__x0002__x0002_:_x0002__x0002__x0002__x0007__x0002__x0002__x0002_9_x0002__x0002__x0002__x001E__x0002__x0002__x0002_47 / Week Normal Order_x0002__x0004_ Arrives_x0001__x0002__x0002__x0002__x0002__x0002__x0002__x0002__x0002__x0002__x0002__x0002__x0002__x0002__x0002__x0002__x0002__x0002__x0002__x0002__x0003__x0002__x0002__x0002_N75A_x0002__x0002__x0002_=ROUND(RiskTriang(Inputs!$C$14,Inputs!$D$14,Inputs!$E$14)+$C75,0)$_x0002__x0002__x0002_48_x0001_C75_x0001_N15_x0001_Week Normal Order Arrives_x0001__x0002__x0002__x0002__x0002__x0002__x0002__x0002_;_x0002__x0002__x0002__x0007__x0002__x0002__x0002_9_x0002__x0002__x0002__x001E__x0002__x0002__x0002_48 / Week Normal Order Arrives_x0001__x0002__x0002__x0002__x0002__x0002__x0002__x0002__x0002__x0002__x0002__x0002__x0002__x0002__x0002__x0002__x0002__x0002__x0002__x0002__x0003__x0002__x0002__x0002_N76A_x0002__x0002__x0002_=ROUND(RiskTriang(Input_x0002__x0004_s!$C$14,Inputs!$D$14,Inputs!$E$14)+$C76,0)$_x0002__x0002__x0002_49_x0001_C76_x0001_N15_x0001_Week Normal Order Arrives_x0001__x0002__x0002__x0002__x0002__x0002__x0002__x0002_&lt;_x0002__x0002__x0002__x0007__x0002__x0002__x0002_9_x0002__x0002__x0002__x001E__x0002__x0002__x0002_49 / Week Normal Order Arrives_x0001__x0002__x0002__x0002__x0002__x0002__x0002__x0002__x0002__x0002__x0002__x0002__x0002__x0002__x0002__x0002__x0002__x0002__x0002__x0002__x0003__x0002__x0002__x0002_N77A_x0002__x0002__x0002_=ROUND(RiskTriang(Inputs!$C$14,Inputs!$D$14,Inputs!$E$14)+$C77,0)$_x0002__x0002__x0002_50_x0001_C77_x0001_N15_x0001_Week _x0002__x0004_Normal Order Arrives_x0001__x0002__x0002__x0002__x0002__x0002__x0002__x0002_=_x0002__x0002__x0002__x0007__x0002__x0002__x0002_9_x0002__x0002__x0002__x001E__x0002__x0002__x0002_50 / Week Normal Order Arrives_x0001__x0002__x0002__x0002__x0002__x0002__x0002__x0002__x0002__x0002__x0002__x0002__x0002__x0002__x0002__x0002__x0002__x0002__x0002__x0002__x0003__x0002__x0002__x0002_N78A_x0002__x0002__x0002_=ROUND(RiskTriang(Inputs!$C$14,Inputs!$D$14,Inputs!$E$14)+$C78,0)$_x0002__x0002__x0002_51_x0001_C78_x0001_N15_x0001_Week Normal Order Arrives_x0001__x0002__x0002__x0002__x0002__x0002__x0002__x0002_&gt;_x0002__x0002__x0002__x0007__x0002__x0002__x0002_9_x0002__x0002__x0002__x001E__x0002__x0002__x0002_51 / Week Normal O_x0002__x0004_rder Arrives_x0001__x0002__x0002__x0002__x0002__x0002__x0002__x0002__x0002__x0002__x0002__x0002__x0002__x0002__x0002__x0002__x0002__x0002__x0002__x0002__x0003__x0002__x0002__x0002_N79A_x0002__x0002__x0002_=ROUND(RiskTriang(Inputs!$C$14,Inputs!$D$14,Inputs!$E$14)+$C79,0)$_x0002__x0002__x0002_52_x0001_C79_x0001_N15_x0001_Week Normal Order Arrives_x0001__x0002__x0002__x0002__x0002__x0002__x0002__x0002_?_x0002__x0002__x0002__x0007__x0002__x0002__x0002_9_x0002__x0002__x0002__x001E__x0002__x0002__x0002_52 / Week Normal Order Arrives_x0001__x0002__x0002__x0002__x0002__x0002__x0002__x0002__x0002__x0002__x0002__x0002__x0002__x0002__x0002__x0002__x0002__x0002__x0002__x0002_	_x0002__x0002__x0002_senseInfo_x0002__x0002__x0002__x0002__x0014__x0002__x0002__x0002_Sensitivi_x0001__x0003_ty Analysis_x0001__x0001__x0001__x0001__x001C__x0001__x0001__x0001_Insights and Recommendations_x0001__x0001__x0001__x0001__x000D__x0001__x0001__x0001_ro_HiddenInfo_x0005__x0001__x0001__x0001__x0002__x0001__x0001__x0001_E1_x0016__x0001__x0001__x0001_=RiskMean(Model!$G$11)_x0001__x0001__x0001__x0001__x0001__x0001__x0001__x0001__x0001__x0001__x0001__x0001__x0002__x0001__x0001__x0001_P2_x000F__x0001__x0001__x0001_=RiskMean($B$1)_x0001__x0001__x0001__x0001__x0001__x0001__x0001__x0001__x0001__x0001__x0001__x0001__x0002__x0001__x0001__x0001_P3_x0011__x0001__x0001__x0001_=RiskStdDev($B$1)_x0001__x0001__x0001__x0001__x0001__x0001__x0001__x0001__x0001__x0001__x0001__x0001__x0002__x0001__x0001__x0001_P4_x000E__x0001__x0001__x0001_=RiskMin($B$1)_x0001__x0001__x0001__x0001__x0001__x0001__x0001__x0001__x0001__x0001__x0001__x0001__x0002__x0001__x0001__x0001_P5_x000E__x0001__x0001__x0001_=RiskMax($B$1)</t>
  </si>
  <si>
    <t>bd61f1fc18a92bb3c80c8bf55cf287d9_x0001__x0002__x0001__x0001__x0001__x0001__x0001__x0001__x0001__x0001__x0001__x0001__x0001__x0001__x0015__x0001__x0001__x0001__PalUtilTempWorksheet_x0001__x0001__x0001__x0001__x0007__x0001__x0001__x0001_I_x0001__x0001__x0001_'[20160220 - 4A - UNICEF RUTF Model Final version Team A04.xlsx]Model'!G7I_x0001__x0001__x0001_'[20160220 - 4A - UNICEF RUTF Model Final version Team A04.xlsx]Model'!G8I_x0001__x0001__x0001_'[20160220 - 4A - UNICEF RUTF Model Final version_x0001__x0002_ Team A04.xlsx]Model'!G9J_x0001__x0001__x0001_'[20160220 - 4A - UNICEF RUTF Model Final version Team A04.xlsx]Model'!G10J_x0001__x0001__x0001_'[20160220 - 4A - UNICEF RUTF Model Final version Team A04.xlsx]Model'!G11J_x0001__x0001__x0001_'[20160220 - 4A - UNICEF RUTF Model Final version Team A04.xlsx]Mode_x0002__x0003_l'!G12Q_x0002__x0002__x0002_'[20160220 - 4A - UNICEF RUTF Model Final version Team A04.xlsx]ro_HiddenInfo'!B1_x0002__x0002__x0002__x0002__x0002__x0002__x0002__x0002__x0002__x0002__x0008__x0002__x0002__x0002_JB1MT4P9_x0007__x0002__x0002__x0002__x0004__x0002__x0002__x0002__x0002__x0002__x0002__x0002__x000C__x0002__x0002__x0002_?_x0002__x0002_ÿÿÿÿÿÿÿÿ_x000C__x0002__x0002__x0002_?_x0002__x0002_ÿÿÿÿÿÿÿÿ_x000C__x0002__x0002__x0002_?_x0002__x0002_ÿÿÿÿÿÿÿÿ_x000C__x0002__x0002__x0002_?_x0002__x0002_ÿÿÿÿÿÿÿÿ_x000C__x0002__x0002__x0002_?_x0002__x0002_ÿÿÿÿÿÿÿÿ_x000C__x0002__x0002__x0002_?_x0002__x0002_ÿÿÿÿÿÿÿÿ_x0006__x0002__x0001__x0002__x0002_Ó_x0001__x0002__x0002_DB8HGNR2CAWP39H8DC5VG_x0001__x0002_ILT_x0001__x0001__x0001_ÿÿ_x0001__x0001_ÿÿ_x0001__x0001__x0001__x0001_ÿÿ_x0001__x0001__x0001__x0001_ÿÿ_x0001__x0001__x0001__x0001_ÿÿ_x0001__x0001__x0001__x0001_ÿÿ_x0001__x0001__x0001__x0001_ÿÿ_x0001__x0001_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ÿÿ_x0001__x0001_ÿÿ_x0002__x0003_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_x0002__x0002__x0002__x0002__x0002__x0002__x0002__x0002__x0010_'_x0002__x0002_74_x0002__x0002__x0002__x0015__x0002__x0002__x0002__x0001__x0002__x0002__x0002__x0002_=_x0002__x0002_20160220 - 4A - UNICEF RUTF Model Final vers_x0003__x0005_ion Team A04.xlsx_x0018__x0003__x0003__x0003_DB8HGNR2CAWP39H8DC5VGILT_x000B__x0003__x0003__x0003__x0003__x0004__x0003__x0003_Home_x0003__x0003__x0003__x0003__x0003__x0006__x0003__x0003_Inputs_x0001__x0003__x0003__x0003__x0003__x001A__x0003__x0003__x0003__x0002__x0003__x0011__x0003__x0003_=RiskOutput() + 1*_x0003__x0003_Factor for increment:_x0001_B27_x0001_C17_x0001_Surface Cost_x0003__x0003__x0003__x0003__x0003__x0001__x0003__x0003__x0003__x0003__x0003__x0003__x0003__x0003__x0001__x0003__x0003__x0003__x000D__x0003__x0003__x0003__x0003__x0003__x0003__x0003__x0003__x0003__x0003__x0003__x0003__x0003__x0003__x0003__x0001_ÿÿÿÿÿÿÿÿÿÿÿÿÿÿÿÿÿÿÿÿÿÿÿÿÿÿÿÿÿÿÿÿÿÿÿÿÿÿÿÿÿÿ_x0003_ÿÿ_x0003__x000C__x0003__x0003_Calculations_x0003__x0003__x0002__x0003__x0002__x0002__x0002__x0015__x0002__x0002_RiskSerializationData_x0002__x0002__x0002__x0002__x0002__x000D__x0002__x0002_rsklibSimData_x0002__x0002__x0002__x0002__x0002__x0005__x0002__x0002_ModelL_x0002__x0002__x0002__x0002__x0006__x0002__x0002__x0002__x0006__x0002__x001E__x0002__x0002_=RiskOutput()+SUM($U$28:$U$79) _x0002__x0002_Annual Cost:_x0001_D7_x0001_B2_x0001_Working Model_x0002__x0002__x0002__x0002__x0002__x0001__x0002__x0002__x0002__x0002__x0001__x0002__x0002__x0002__x0001__x0002__x0002__x0002__x000D__x0002__x0002__x0002__x0002__x0002__x0002__x0002__x0002__x0002__x0002__x0002__x0002__x0002__x0002__x0002__x0001_ÿÿÿÿÿÿÿÿÿÿÿÿÿÿÿÿÿÿÿÿÿÿÿÿÿÿÿÿÿÿÿÿÿÿÿÿÿÿÿÿÿÿ_x0002_ÿÿ_x0002__x0006__x0002__x0002__x0002__x0007__x0002__x000D__x0002__x0002_=RiskMean(G7)_x0002__x0003__x0004__x0003__x0003__x0003__x0003__x0003__x0003__x0003__x0003__x0003__x0003__x0003__x0003__x0007__x0003__x0003__x0003__x0006__x0003_/_x0003__x0003_=RiskOutput()+SUM($W$28:$W$79)/SUM($K$28:$K$79)4_x0003__x0003_Annual demand satisfied on time:_x0001_D8_x0001_B2_x0001_Working Model_x0003__x0003__x0003__x0003__x0003__x0001__x0003__x0003__x0003__x0003__x0002__x0003__x0003__x0003__x0001__x0003__x0003__x0003__x000D__x0003__x0003__x0003__x0003__x0003__x0003__x0003__x0003__x0003__x0003__x0003__x0003__x0003__x0003__x0003__x0001_ÿÿÿÿÿÿÿÿÿÿÿÿÿÿÿÿÿÿÿÿÿÿÿÿÿÿÿÿÿÿÿÿÿÿÿÿÿÿÿÿÿÿ_x0003_ÿÿ_x0003__x0007__x0003__x0003__x0003__x0007__x0003__x000D__x0003__x0003_=RiskMean(G8)_x0003__x0003__x0003__x0003__x0003__x0003__x0003__x0003__x0003__x0003__x0003__x0003__x0003__x0008__x0003__x0003__x0003__x0006__x0003__x0002__x0004_,_x0002__x0002_=RiskOutput()+COUNTIFS($O$28:$O$79,"&gt;"&amp;0)/52:_x0002__x0002_Fraction of weeks of budget shortfall:_x0001_D9_x0001_B2_x0001_Working Model_x0002__x0002__x0002__x0002__x0002__x0001__x0002__x0002__x0002__x0002__x0003__x0002__x0002__x0002__x0001__x0002__x0002__x0002__x000D__x0002__x0002__x0002__x0002__x0002__x0002__x0002__x0002__x0002__x0002__x0002__x0002__x0002__x0002__x0002__x0001_ÿÿÿÿÿÿÿÿÿÿÿÿÿÿÿÿÿÿÿÿÿÿÿÿÿÿÿÿÿÿÿÿÿÿÿÿÿÿÿÿÿÿ_x0002_ÿÿ_x0002__x0008__x0002__x0002__x0002__x0007__x0002__x000D__x0002__x0002_=RiskMean(G9)_x0002__x0002__x0002__x0002__x0002__x0002__x0002__x0002__x0002__x0002__x0002__x0002__x0002_	_x0002__x0002__x0002__x0006__x0002_!_x0002__x0002_=RiskOutput(_x0002__x0003_)+AVERAGE(Y28:$Y$659)._x0002__x0002_Average shortfall amount:_x0001_D10_x0001_B2_x0001_Working Model_x0002__x0002__x0002__x0002__x0002__x0001__x0002__x0002__x0002__x0002__x0004__x0002__x0002__x0002__x0001__x0002__x0002__x0002__x000D__x0002__x0002__x0002__x0002__x0002__x0002__x0002__x0002__x0002__x0002__x0002__x0002__x0002__x0002__x0002__x0001_ÿÿÿÿÿÿÿÿÿÿÿÿÿÿÿÿÿÿÿÿÿÿÿÿÿÿÿÿÿÿÿÿÿÿÿÿÿÿÿÿÿÿ_x0002_ÿÿ_x0002_	_x0002__x0002__x0002__x0007__x0002__x000E__x0002__x0002_=RiskMean(G10)_x0002__x0002__x0002__x0002__x0002__x0002__x0002__x0002__x0002__x0002__x0002__x0002__x0002__x0003__x0002__x0002__x0002__x0006__x0002_!_x0002__x0002_=RiskOutput()+G7/SUM($W$28:$W$79)A_x0002__x0002_Annual Cost/ _x0002__x0003_Annual Demand Satisfied on time_x0001_D11_x0001_B2_x0001_Working Model_x0002__x0002__x0002__x0002__x0002__x0001__x0002__x0002__x0002__x0002__x0005__x0002__x0002__x0002__x0001__x0002__x0002__x0002__x000D__x0002__x0002__x0002__x0002__x0002__x0002__x0002__x0002__x0002__x0002__x0002__x0002__x0002__x0002__x0002__x0001_ÿÿÿÿÿÿÿÿÿÿÿÿÿÿÿÿÿÿÿÿÿÿÿÿÿÿÿÿÿÿÿÿÿÿÿÿÿÿÿÿÿÿ_x0002_ÿÿ_x0002__x0003__x0002__x0002__x0002__x0007__x0002__x000E__x0002__x0002_=RiskMean(G11)_x0002__x0002__x0002__x0002__x0002__x0002__x0002__x0002__x0002__x0002__x0002__x0002__x0002__x000B__x0002__x0002__x0002__x0006__x0002_/_x0002__x0002_=RiskOutput()+SUM($M$28:$M$79)/SUM($L$28:$M$79)*_x0002__x0002_Air transport orde_x0002__x0003_rs:_x0001_D12_x0001_B2_x0001_Working Model_x0002__x0002__x0002__x0002__x0002__x0001__x0002__x0002__x0002__x0002__x0006__x0002__x0002__x0002__x0001__x0002__x0002__x0002__x000D__x0002__x0002__x0002__x0002__x0002__x0002__x0002__x0002__x0002__x0002__x0002__x0002__x0002__x0002__x0002__x0001_ÿÿÿÿÿÿÿÿÿÿÿÿÿÿÿÿÿÿÿÿÿÿÿÿÿÿÿÿÿÿÿÿÿÿÿÿÿÿÿÿÿÿ_x0002_ÿÿ_x0002__x000B__x0002__x0002__x0002__x0007__x0002__x000E__x0002__x0002_=RiskMean(G12)_x0002__x0002__x0002__x0002__x0002__x0002__x0002__x0002__x0002__x0002__x0002__x0002__x0002__x000F__x0002__x0002__x0002__x000D__x0002_A_x0002__x0002_=ROUND(RiskTriang(Inputs!$C$14,Inputs!$D$14,Inputs!$E$14)+$C16,0)%_x0002__x0002_-11_x0001_C16_x0001_N15_x0001_Week Normal Orde_x0002__x0003_r Arrives_x0002__x0001__x0002__x0002__x0002__x0002__x0002__x0002__x0002__x0002__x0007__x0002__x0002__x0002_9_x0002__x0002__x0002__x0002__x0002__x0002__x0001__x0002_ÿÿÿÿ_x0002__x0002__x0002__x0002__x0002__x0002__x0002__x0002__x0002__x0002__x0002__x0002__x0002__x0002__x0002__x0002__x0002__x0010__x0002__x0002__x0002__x000D__x0002_A_x0002__x0002_=ROUND(RiskTriang(Inputs!$C$14,Inputs!$D$14,Inputs!$E$14)+$C17,0)%_x0002__x0002_-10_x0001_C17_x0001_N15_x0001_Week Normal Order Arrives_x0002__x0001__x0002__x0002__x0002__x0002__x0001__x0002__x0002__x0002__x0007__x0002__x0002__x0002_9_x0002__x0002__x0002__x0002__x0002__x0002__x0001__x0002_ÿÿÿÿ_x0002__x0002__x0002__x0002__x0002__x0002__x0002__x0002__x0002__x0002__x0002__x0002__x0002__x0002__x0002__x0002__x0002__x0011__x0002__x0002__x0002__x000D__x0002_A_x0002__x0002_=ROUND(RiskTriang(I_x0003__x0004_nputs!$C$14,Inputs!$D$14,Inputs!$E$14)+$C18,0)$_x0003__x0003_-9_x0001_C18_x0001_N15_x0001_Week Normal Order Arrives_x0003__x0001__x0003__x0003__x0003__x0003__x0002__x0003__x0003__x0003__x0007__x0003__x0003__x0003_9_x0003__x0003__x0003__x0003__x0003__x0003__x0001__x0003_ÿÿÿÿ_x0003__x0003__x0003__x0003__x0003__x0003__x0003__x0003__x0003__x0003__x0003__x0003__x0003__x0003__x0003__x0003__x0003__x0012__x0003__x0003__x0003__x000D__x0003_A_x0003__x0003_=ROUND(RiskTriang(Inputs!$C$14,Inputs!$D$14,Inputs!$E$14)+$C19,0)$_x0003__x0003_-8_x0001_C19_x0001_N15_x0001_Week Normal Order Arrives_x0003__x0001__x0002__x0005__x0002__x0002__x0002__x0002__x0003__x0002__x0002__x0002__x0007__x0002__x0002__x0002_9_x0002__x0002__x0002__x0002__x0002__x0002__x0001__x0002_ÿÿÿÿ_x0002__x0002__x0002__x0002__x0002__x0002__x0002__x0002__x0002__x0002__x0002__x0002__x0002__x0002__x0002__x0002__x0002__x0013__x0002__x0002__x0002__x000D__x0002_A_x0002__x0002_=ROUND(RiskTriang(Inputs!$C$14,Inputs!$D$14,Inputs!$E$14)+$C20,0)$_x0002__x0002_-7_x0001_C20_x0001_N15_x0001_Week Normal Order Arrives_x0002__x0001__x0002__x0002__x0002__x0002__x0004__x0002__x0002__x0002__x0007__x0002__x0002__x0002_9_x0002__x0002__x0002__x0002__x0002__x0002__x0001__x0002_ÿÿÿÿ_x0002__x0002__x0002__x0002__x0002__x0002__x0002__x0002__x0002__x0002__x0002__x0002__x0002__x0002__x0002__x0002__x0002__x0014__x0002__x0002__x0002__x000D__x0002_A_x0002__x0002_=ROUND(RiskTriang(Inputs!$C$14,_x0002__x0003_Inputs!$D$14,Inputs!$E$14)+$C21,0)$_x0002__x0002_-6_x0001_C21_x0001_N15_x0001_Week Normal Order Arrives_x0002__x0001__x0002__x0002__x0002__x0002__x0005__x0002__x0002__x0002__x0007__x0002__x0002__x0002_9_x0002__x0002__x0002__x0002__x0002__x0002__x0001__x0002_ÿÿÿÿ_x0002__x0002__x0002__x0002__x0002__x0002__x0002__x0002__x0002__x0002__x0002__x0002__x0002__x0002__x0002__x0002__x0002__x0015__x0002__x0002__x0002__x000D__x0002_A_x0002__x0002_=ROUND(RiskTriang(Inputs!$C$14,Inputs!$D$14,Inputs!$E$14)+$C22,0)$_x0002__x0002_-5_x0001_C22_x0001_N15_x0001_Week Normal Order Arrives_x0002__x0001__x0002__x0002__x0002__x0002__x0006__x0002__x0002__x0002__x0007__x0002__x0002__x0002__x0002__x0003_9_x0002__x0002__x0002__x0002__x0002__x0002__x0001__x0002_ÿÿÿÿ_x0002__x0002__x0002__x0002__x0002__x0002__x0002__x0002__x0002__x0002__x0002__x0002__x0002__x0002__x0002__x0002__x0002__x0016__x0002__x0002__x0002__x000D__x0002_A_x0002__x0002_=ROUND(RiskTriang(Inputs!$C$14,Inputs!$D$14,Inputs!$E$14)+$C23,0)$_x0002__x0002_-4_x0001_C23_x0001_N15_x0001_Week Normal Order Arrives_x0002__x0001__x0002__x0002__x0002__x0002__x0007__x0002__x0002__x0002__x0007__x0002__x0002__x0002_9_x0002__x0002__x0002__x0002__x0002__x0002__x0001__x0002_ÿÿÿÿ_x0002__x0002__x0002__x0002__x0002__x0002__x0002__x0002__x0002__x0002__x0002__x0002__x0002__x0002__x0002__x0002__x0002__x0017__x0002__x0002__x0002__x000D__x0002_A_x0002__x0002_=ROUND(RiskTriang(Inputs!$C$14,Inputs!$D$14_x0002__x0003_,Inputs!$E$14)+$C24,0)$_x0002__x0002_-3_x0001_C24_x0001_N15_x0001_Week Normal Order Arrives_x0002__x0001__x0002__x0002__x0002__x0002__x0008__x0002__x0002__x0002__x0007__x0002__x0002__x0002_9_x0002__x0002__x0002__x0002__x0002__x0002__x0001__x0002_ÿÿÿÿ_x0002__x0002__x0002__x0002__x0002__x0002__x0002__x0002__x0002__x0002__x0002__x0002__x0002__x0002__x0002__x0002__x0002__x0018__x0002__x0002__x0002__x000D__x0002_A_x0002__x0002_=ROUND(RiskTriang(Inputs!$C$14,Inputs!$D$14,Inputs!$E$14)+$C25,0)$_x0002__x0002_-2_x0001_C25_x0001_N15_x0001_Week Normal Order Arrives_x0002__x0001__x0002__x0002__x0002__x0002_	_x0002__x0002__x0002__x0007__x0002__x0002__x0002_9_x0002__x0002__x0002__x0002__x0002__x0002__x0001__x0002_ÿÿ_x0002__x0003_ÿÿ_x0002__x0002__x0002__x0002__x0002__x0002__x0002__x0002__x0002__x0002__x0002__x0002__x0002__x0002__x0002__x0002__x0002__x0019__x0002__x0002__x0002__x000D__x0002_A_x0002__x0002_=ROUND(RiskTriang(Inputs!$C$14,Inputs!$D$14,Inputs!$E$14)+$C26,0)$_x0002__x0002_-1_x0001_C26_x0001_N15_x0001_Week Normal Order Arrives_x0002__x0001__x0002__x0002__x0002__x0002__x0003__x0002__x0002__x0002__x0007__x0002__x0002__x0002_9_x0002__x0002__x0002__x0002__x0002__x0002__x0001__x0002_ÿÿÿÿ_x0002__x0002__x0002__x0002__x0002__x0002__x0002__x0002__x0002__x0002__x0002__x0002__x0002__x0002__x0002__x0002__x0002__x001A__x0002__x0002__x0002__x000D__x0002_A_x0002__x0002_=ROUND(RiskTriang(Inputs!$C$14,Inputs!$D$14,Inputs!$E$1_x0002__x0003_4)+$C27,0)#_x0002__x0002_0_x0001_C27_x0001_N15_x0001_Week Normal Order Arrives_x0002__x0001__x0002__x0002__x0002__x0002__x000B__x0002__x0002__x0002__x0007__x0002__x0002__x0002_9_x0002__x0002__x0002__x0002__x0002__x0002__x0001__x0002_ÿÿÿÿ_x0002__x0002__x0002__x0002__x0002__x0002__x0002__x0002__x0002__x0002__x0002__x0002__x0002__x0002__x0002__x0002__x0002__x001B__x0002__x0002__x0002__x000D__x0002_A_x0002__x0002_=ROUND(RiskTriang(Inputs!$C$14,Inputs!$D$14,Inputs!$E$14)+$C28,0)#_x0002__x0002_1_x0001_C28_x0001_N15_x0001_Week Normal Order Arrives_x0002__x0001__x0002__x0002__x0002__x0002__x000C__x0002__x0002__x0002__x0007__x0002__x0002__x0002_9_x0002__x0002__x0002__x0002__x0002__x0002__x0001__x0002_ÿÿÿÿ_x0002__x0002__x0002__x0002__x0002__x0002__x0002__x0002__x0002__x0002__x0003__x0002__x0002__x0002__x0002__x0002__x0002__x0002__x0002__x001C__x0002__x0002__x0002__x000D__x0002_A_x0002__x0002_=ROUND(RiskTriang(Inputs!$C$14,Inputs!$D$14,Inputs!$E$14)+$C29,0)#_x0002__x0002_2_x0001_C29_x0001_N15_x0001_Week Normal Order Arrives_x0002__x0001__x0002__x0002__x0002__x0002__x000D__x0002__x0002__x0002__x0007__x0002__x0002__x0002_9_x0002__x0002__x0002__x0002__x0002__x0002__x0001__x0002_ÿÿÿÿ_x0002__x0002__x0002__x0002__x0002__x0002__x0002__x0002__x0002__x0002__x0002__x0002__x0002__x0002__x0002__x0002__x0002__x001D__x0002__x0002__x0002__x000D__x0002_A_x0002__x0002_=ROUND(RiskTriang(Inputs!$C$14,Inputs!$D$14,Inputs!$E$14)+$C30,0)#_x0002__x0002_3_x0002__x0003__x0001_C30_x0001_N15_x0001_Week Normal Order Arrives_x0002__x0001__x0002__x0002__x0002__x0002__x000E__x0002__x0002__x0002__x0007__x0002__x0002__x0002_9_x0002__x0002__x0002__x0002__x0002__x0002__x0001__x0002_ÿÿÿÿ_x0002__x0002__x0002__x0002__x0002__x0002__x0002__x0002__x0002__x0002__x0002__x0002__x0002__x0002__x0002__x0002__x0002__x001E__x0002__x0002__x0002__x000D__x0002_A_x0002__x0002_=ROUND(RiskTriang(Inputs!$C$14,Inputs!$D$14,Inputs!$E$14)+$C31,0)#_x0002__x0002_4_x0001_C31_x0001_N15_x0001_Week Normal Order Arrives_x0002__x0001__x0002__x0002__x0002__x0002__x000F__x0002__x0002__x0002__x0007__x0002__x0002__x0002_9_x0002__x0002__x0002__x0002__x0002__x0002__x0001__x0002_ÿÿÿÿ_x0002__x0002__x0002__x0002__x0002__x0002__x0002__x0002__x0002__x0002__x0002__x0002__x0002__x0002__x0002__x0002__x0002__x001F__x0002__x0002__x0002__x000D__x0002__x0002__x0003_A_x0002__x0002_=ROUND(RiskTriang(Inputs!$C$14,Inputs!$D$14,Inputs!$E$14)+$C32,0)#_x0002__x0002_5_x0001_C32_x0001_N15_x0001_Week Normal Order Arrives_x0002__x0001__x0002__x0002__x0002__x0002__x0010__x0002__x0002__x0002__x0007__x0002__x0002__x0002_9_x0002__x0002__x0002__x0002__x0002__x0002__x0001__x0002_ÿÿÿÿ_x0002__x0002__x0002__x0002__x0002__x0002__x0002__x0002__x0002__x0002__x0002__x0002__x0002__x0002__x0002__x0002__x0002_ _x0002__x0002__x0002__x000D__x0002_A_x0002__x0002_=ROUND(RiskTriang(Inputs!$C$14,Inputs!$D$14,Inputs!$E$14)+$C33,0)#_x0002__x0002_6_x0001_C33_x0001_N15_x0001_Week N_x0002__x0003_ormal Order Arrives_x0002__x0001__x0002__x0002__x0002__x0002__x0011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D$14,Inputs!$E$14)+$C34,0)#_x0002__x0002_7_x0001_C34_x0001_N15_x0001_Week Normal Order Arrives_x0002__x0001__x0002__x0002__x0002__x0002__x0012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_x0002__x0003_Triang(Inputs!$C$14,Inputs!$D$14,Inputs!$E$14)+$C35,0)#_x0002__x0002_8_x0001_C35_x0001_N15_x0001_Week Normal Order Arrives_x0002__x0001__x0002__x0002__x0002__x0002__x0013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D$14,Inputs!$E$14)+$C36,0)#_x0002__x0002_9_x0001_C36_x0001_N15_x0001_Week Normal Order Arr_x0002__x0003_ives_x0002__x0001__x0002__x0002__x0002__x0002__x0014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D$14,Inputs!$E$14)+$C37,0)$_x0002__x0002_10_x0001_C37_x0001_N15_x0001_Week Normal Order Arrives_x0002__x0001__x0002__x0002__x0002__x0002__x0015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_x0002__x0003_$C$14,Inputs!$D$14,Inputs!$E$14)+$C38,0)$_x0002__x0002_11_x0001_C38_x0001_N15_x0001_Week Normal Order Arrives_x0002__x0001__x0002__x0002__x0002__x0002__x0016__x0002__x0002__x0002__x0007__x0002__x0002__x0002_9_x0002__x0002__x0002__x0002__x0002__x0002__x0001__x0002_ÿÿÿÿ_x0002__x0002__x0002__x0002__x0002__x0002__x0002__x0002__x0002__x0002__x0002__x0002__x0002__x0002__x0002__x0002__x0002_&amp;_x0002__x0002__x0002__x000D__x0002_A_x0002__x0002_=ROUND(RiskTriang(Inputs!$C$14,Inputs!$D$14,Inputs!$E$14)+$C39,0)$_x0002__x0002_12_x0001_C39_x0001_N15_x0001_Week Normal Order Arrives_x0002__x0001__x0002__x0002__x0002__x0002__x0017__x0002__x0002__x0003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D$14,Inputs!$E$14)+$C40,0)$_x0002__x0002_13_x0001_C40_x0001_N15_x0001_Week Normal Order Arrives_x0002__x0001__x0002__x0002__x0002__x0002__x0018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_x0002__x0003_!$D$14,Inputs!$E$14)+$C41,0)$_x0002__x0002_14_x0001_C41_x0001_N15_x0001_Week Normal Order Arrives_x0002__x0001__x0002__x0002__x0002__x0002__x0019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D$14,Inputs!$E$14)+$C42,0)$_x0002__x0002_15_x0001_C42_x0001_N15_x0001_Week Normal Order Arrives_x0002__x0001__x0002__x0002__x0002__x0002__x001A__x0002__x0002__x0002__x0007__x0002__x0002__x0002_9_x0002__x0002__x0002__x0002__x0002__x0002__x0003__x0002__x0001__x0002_ÿÿÿÿ_x0002__x0002__x0002__x0002__x0002__x0002__x0002__x0002__x0002__x0002__x0002__x0002__x0002__x0002__x0002__x0002__x0002_*_x0002__x0002__x0002__x000D__x0002_A_x0002__x0002_=ROUND(RiskTriang(Inputs!$C$14,Inputs!$D$14,Inputs!$E$14)+$C43,0)$_x0002__x0002_16_x0001_C43_x0001_N15_x0001_Week Normal Order Arrives_x0002__x0001__x0002__x0002__x0002__x0002__x001B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D$14,Input_x0002__x0003_s!$E$14)+$C44,0)$_x0002__x0002_17_x0001_C44_x0001_N15_x0001_Week Normal Order Arrives_x0002__x0001__x0002__x0002__x0002__x0002__x001C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D$14,Inputs!$E$14)+$C45,0)$_x0002__x0002_18_x0001_C45_x0001_N15_x0001_Week Normal Order Arrives_x0002__x0001__x0002__x0002__x0002__x0002__x001D__x0002__x0002__x0002__x0007__x0002__x0002__x0002_9_x0002__x0002__x0002__x0002__x0002__x0002__x0001__x0002_ÿÿÿÿ_x0002__x0002__x0002__x0002__x0003__x0002__x0002__x0002__x0002__x0002__x0002__x0002__x0002__x0002__x0002__x0002__x0002__x0002__x0002_-_x0002__x0002__x0002__x000D__x0002_A_x0002__x0002_=ROUND(RiskTriang(Inputs!$C$14,Inputs!$D$14,Inputs!$E$14)+$C46,0)$_x0002__x0002_19_x0001_C46_x0001_N15_x0001_Week Normal Order Arrives_x0002__x0001__x0002__x0002__x0002__x0002__x001E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D$14,Inputs!$E$14)+$C4_x0002__x0003_7,0)$_x0002__x0002_20_x0001_C47_x0001_N15_x0001_Week Normal Order Arrives_x0002__x0001__x0002__x0002__x0002__x0002__x001F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D$14,Inputs!$E$14)+$C48,0)$_x0002__x0002_21_x0001_C48_x0001_N15_x0001_Week Normal Order Arrives_x0002__x0001__x0002__x0002__x0002__x0002_ _x0002__x0002__x0002__x0007__x0002__x0002__x0002_9_x0002__x0002__x0002__x0002__x0002__x0002__x0001__x0002_ÿÿÿÿ_x0002__x0002__x0002__x0002__x0002__x0002__x0002__x0002__x0002__x0002__x0002__x0002__x0002__x0003__x0002__x0002__x0002__x0002__x0002_0_x0002__x0002__x0002__x000D__x0002_A_x0002__x0002_=ROUND(RiskTriang(Inputs!$C$14,Inputs!$D$14,Inputs!$E$14)+$C49,0)$_x0002__x0002_22_x0001_C49_x0001_N15_x0001_Week Normal Order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1_x0002__x0002__x0002__x000D__x0002_A_x0002__x0002_=ROUND(RiskTriang(Inputs!$C$14,Inputs!$D$14,Inputs!$E$14)+$C50,0)$_x0002__x0002_23_x0001_C_x0002__x0003_50_x0001_N15_x0001_Week Normal Order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2_x0002__x0002__x0002__x000D__x0002_A_x0002__x0002_=ROUND(RiskTriang(Inputs!$C$14,Inputs!$D$14,Inputs!$E$14)+$C51,0)$_x0002__x0002_24_x0001_C51_x0001_N15_x0001_Week Normal Order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3_x0002__x0002__x0002__x000D__x0002_A_x0002__x0003__x0002__x0002_=ROUND(RiskTriang(Inputs!$C$14,Inputs!$D$14,Inputs!$E$14)+$C52,0)$_x0002__x0002_25_x0001_C52_x0001_N15_x0001_Week Normal Order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4_x0002__x0002__x0002__x000D__x0002_A_x0002__x0002_=ROUND(RiskTriang(Inputs!$C$14,Inputs!$D$14,Inputs!$E$14)+$C53,0)$_x0002__x0002_26_x0001_C53_x0001_N15_x0001_Week _x0002__x0003_Normal Order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5_x0002__x0002__x0002__x000D__x0002_A_x0002__x0002_=ROUND(RiskTriang(Inputs!$C$14,Inputs!$D$14,Inputs!$E$14)+$C54,0)$_x0002__x0002_27_x0001_C54_x0001_N15_x0001_Week Normal Order Arrives_x0002__x0001__x0002__x0002__x0002__x0002_&amp;_x0002__x0002__x0002__x0007__x0002__x0002__x0002_9_x0002__x0002__x0002__x0002__x0002__x0002__x0001__x0002_ÿÿÿÿ_x0002__x0002__x0002__x0002__x0002__x0002__x0002__x0002__x0002__x0002__x0002__x0002__x0002__x0002__x0002__x0002__x0002_6_x0002__x0002__x0002__x000D__x0002_A_x0002__x0002_=ROUND(Ri_x0002__x0003_skTriang(Inputs!$C$14,Inputs!$D$14,Inputs!$E$14)+$C55,0)$_x0002__x0002_28_x0001_C55_x0001_N15_x0001_Week Normal Order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7_x0002__x0002__x0002__x000D__x0002_A_x0002__x0002_=ROUND(RiskTriang(Inputs!$C$14,Inputs!$D$14,Inputs!$E$14)+$C56,0)$_x0002__x0002_29_x0001_C56_x0001_N15_x0001_Week Normal Order_x0002__x0003_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8_x0002__x0002__x0002__x000D__x0002_A_x0002__x0002_=ROUND(RiskTriang(Inputs!$C$14,Inputs!$D$14,Inputs!$E$14)+$C57,0)$_x0002__x0002_30_x0001_C57_x0001_N15_x0001_Week Normal Order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9_x0002__x0002__x0002__x000D__x0002_A_x0002__x0002_=ROUND(RiskTriang(Inp_x0002__x0003_uts!$C$14,Inputs!$D$14,Inputs!$E$14)+$C58,0)$_x0002__x0002_31_x0001_C58_x0001_N15_x0001_Week Normal Order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D$14,Inputs!$E$14)+$C59,0)$_x0002__x0002_32_x0001_C59_x0001_N15_x0001_Week Normal Order Arrives_x0002__x0001__x0002__x0002__x0002__x0003__x0002__x0002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D$14,Inputs!$E$14)+$C60,0)$_x0002__x0002_33_x0001_C60_x0001_N15_x0001_Week Normal Order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lt;_x0002__x0002__x0002__x000D__x0002_A_x0002__x0002_=ROUND(RiskTriang(Inputs!$C$14,In_x0002__x0003_puts!$D$14,Inputs!$E$14)+$C61,0)$_x0002__x0002_34_x0001_C61_x0001_N15_x0001_Week Normal Order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D$14,Inputs!$E$14)+$C62,0)$_x0002__x0002_35_x0001_C62_x0001_N15_x0001_Week Normal Order Arrives_x0002__x0001__x0002__x0002__x0002__x0002_._x0002__x0002__x0002__x0007__x0002__x0002__x0002_9_x0002__x000B__x000C__x000B__x000B__x000B__x000B__x000B__x0001__x000B_ÿÿÿÿ_x000B__x000B__x000B__x000B__x000B__x000B__x000B__x000B__x000B__x000B__x000B__x000B__x000B__x000B__x000B__x000B__x000B_&gt;_x000B__x000B__x000B__x000D__x000B_A_x000B__x000B_=ROUND(RiskTriang(Inputs!$C$14,Inputs!$D$14,Inputs!$E$14)+$C63,0)$_x000B__x000B_36_x0001_C63_x0001_N15_x0001_Week Normal Order Arrives_x000B__x0001__x000B__x000B__x000B__x000B_/_x000B__x000B__x000B__x0007__x000B__x000B__x000B_9_x000B__x000B__x000B__x000B__x000B_ýÿÿÿ_x0002__x0005__x000B__x000B__x0003__x0005__x000B__x000B__x0004__x0005__x000B__x000B__x0005__x0005__x000B__x000B__x0006__x0005__x000B__x000B__x0007__x0005__x000B__x000B__x0008__x0005__x000B__x000B_	_x0005__x000B__x000B_þ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0002__x0003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0002__x0001__x0002_ÿÿÿÿ_x0002__x0002__x0002__x0002__x0002__x0002__x0002__x0002__x0002__x0002__x0002__x0002__x0002__x0002__x0002__x0002__x0002_?_x0002__x0002__x0002__x000D__x0002_A_x0002__x0002_=ROUND(RiskTriang(Inputs!$C$14,Inputs_x0002__x0003_!$D$14,Inputs!$E$14)+$C64,0)$_x0002__x0002_37_x0001_C64_x0001_N15_x0001_Week Normal Order Arrives_x0002__x0001__x0002__x0002__x0002__x0002_0_x0002__x0002__x0002__x0007__x0002__x0002__x0002_9_x0002__x0002__x0002__x0002__x0002__x0002__x0001__x0002_ÿÿÿÿ_x0002__x0002__x0002__x0002__x0002__x0002__x0002__x0002__x0002__x0002__x0002__x0002__x0002__x0002__x0002__x0002__x0002_@_x0002__x0002__x0002__x000D__x0002_A_x0002__x0002_=ROUND(RiskTriang(Inputs!$C$14,Inputs!$D$14,Inputs!$E$14)+$C65,0)$_x0002__x0002_38_x0001_C65_x0001_N15_x0001_Week Normal Order Arrives_x0002__x0001__x0002__x0002__x0002__x0002_1_x0002__x0002__x0002__x0007__x0002__x0002__x0002_9_x0002__x0002__x0002__x0002__x0002__x0002__x0003__x0002__x0001__x0002_ÿÿÿÿ_x0002__x0002__x0002__x0002__x0002__x0002__x0002__x0002__x0002__x0002__x0002__x0002__x0002__x0002__x0002__x0002__x0002_A_x0002__x0002__x0002__x000D__x0002_A_x0002__x0002_=ROUND(RiskTriang(Inputs!$C$14,Inputs!$D$14,Inputs!$E$14)+$C66,0)$_x0002__x0002_39_x0001_C66_x0001_N15_x0001_Week Normal Order Arrives_x0002__x0001__x0002__x0002__x0002__x0002_2_x0002__x0002__x0002__x0007__x0002__x0002__x0002_9_x0002__x0002__x0002__x0002__x0002__x0002__x0001__x0002_ÿÿÿÿ_x0002__x0002__x0002__x0002__x0002__x0002__x0002__x0002__x0002__x0002__x0002__x0002__x0002__x0002__x0002__x0002__x0002_B_x0002__x0002__x0002__x000D__x0002_A_x0002__x0002_=ROUND(RiskTriang(Inputs!$C$14,Inputs!$D$14,Input_x0002__x0003_s!$E$14)+$C67,0)$_x0002__x0002_40_x0001_C67_x0001_N15_x0001_Week Normal Order Arrives_x0002__x0001__x0002__x0002__x0002__x0002_3_x0002__x0002__x0002__x0007__x0002__x0002__x0002_9_x0002__x0002__x0002__x0002__x0002__x0002__x0001__x0002_ÿÿÿÿ_x0002__x0002__x0002__x0002__x0002__x0002__x0002__x0002__x0002__x0002__x0002__x0002__x0002__x0002__x0002__x0002__x0002_C_x0002__x0002__x0002__x000D__x0002_A_x0002__x0002_=ROUND(RiskTriang(Inputs!$C$14,Inputs!$D$14,Inputs!$E$14)+$C68,0)$_x0002__x0002_41_x0001_C68_x0001_N15_x0001_Week Normal Order Arrives_x0002__x0001__x0002__x0002__x0002__x0002_4_x0002__x0002__x0002__x0007__x0002__x0002__x0002_9_x0002__x0002__x0002__x0002__x0002__x0002__x0001__x0002_ÿÿÿÿ_x0002__x0002__x0002__x0002__x0003__x0002__x0002__x0002__x0002__x0002__x0002__x0002__x0002__x0002__x0002__x0002__x0002__x0002__x0002_D_x0002__x0002__x0002__x000D__x0002_A_x0002__x0002_=ROUND(RiskTriang(Inputs!$C$14,Inputs!$D$14,Inputs!$E$14)+$C69,0)$_x0002__x0002_42_x0001_C69_x0001_N15_x0001_Week Normal Order Arrives_x0002__x0001__x0002__x0002__x0002__x0002_5_x0002__x0002__x0002__x0007__x0002__x0002__x0002_9_x0002__x0002__x0002__x0002__x0002__x0002__x0001__x0002_ÿÿÿÿ_x0002__x0002__x0002__x0002__x0002__x0002__x0002__x0002__x0002__x0002__x0002__x0002__x0002__x0002__x0002__x0002__x0002_E_x0002__x0002__x0002__x000D__x0002_A_x0002__x0002_=ROUND(RiskTriang(Inputs!$C$14,Inputs!$D$14,Inputs!$E$14)+$C7_x0002__x0003_0,0)$_x0002__x0002_43_x0001_C70_x0001_N15_x0001_Week Normal Order Arrives_x0002__x0001__x0002__x0002__x0002__x0002_6_x0002__x0002__x0002__x0007__x0002__x0002__x0002_9_x0002__x0002__x0002__x0002__x0002__x0002__x0001__x0002_ÿÿÿÿ_x0002__x0002__x0002__x0002__x0002__x0002__x0002__x0002__x0002__x0002__x0002__x0002__x0002__x0002__x0002__x0002__x0002_F_x0002__x0002__x0002__x000D__x0002_A_x0002__x0002_=ROUND(RiskTriang(Inputs!$C$14,Inputs!$D$14,Inputs!$E$14)+$C71,0)$_x0002__x0002_44_x0001_C71_x0001_N15_x0001_Week Normal Order Arrives_x0002__x0001__x0002__x0002__x0002__x0002_7_x0002__x0002__x0002__x0007__x0002__x0002__x0002_9_x0002__x0002__x0002__x0002__x0002__x0002__x0001__x0002_ÿÿÿÿ_x0002__x0002__x0002__x0002__x0002__x0002__x0002__x0002__x0002__x0002__x0002__x0002__x0002__x0003__x0002__x0002__x0002__x0002__x0002_G_x0002__x0002__x0002__x000D__x0002_A_x0002__x0002_=ROUND(RiskTriang(Inputs!$C$14,Inputs!$D$14,Inputs!$E$14)+$C72,0)$_x0002__x0002_45_x0001_C72_x0001_N15_x0001_Week Normal Order Arrives_x0002__x0001__x0002__x0002__x0002__x0002_8_x0002__x0002__x0002__x0007__x0002__x0002__x0002_9_x0002__x0002__x0002__x0002__x0002__x0002__x0001__x0002_ÿÿÿÿ_x0002__x0002__x0002__x0002__x0002__x0002__x0002__x0002__x0002__x0002__x0002__x0002__x0002__x0002__x0002__x0002__x0002_H_x0002__x0002__x0002__x000D__x0002_A_x0002__x0002_=ROUND(RiskTriang(Inputs!$C$14,Inputs!$D$14,Inputs!$E$14)+$C73,0)$_x0002__x0002_46_x0001_C_x0002__x0003_73_x0001_N15_x0001_Week Normal Order Arrives_x0002__x0001__x0002__x0002__x0002__x0002_9_x0002__x0002__x0002__x0007__x0002__x0002__x0002_9_x0002__x0002__x0002__x0002__x0002__x0002__x0001__x0002_ÿÿÿÿ_x0002__x0002__x0002__x0002__x0002__x0002__x0002__x0002__x0002__x0002__x0002__x0002__x0002__x0002__x0002__x0002__x0002_I_x0002__x0002__x0002__x000D__x0002_A_x0002__x0002_=ROUND(RiskTriang(Inputs!$C$14,Inputs!$D$14,Inputs!$E$14)+$C74,0)$_x0002__x0002_47_x0001_C74_x0001_N15_x0001_Week Normal Order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J_x0002__x0002__x0002__x000D__x0002_A_x0002__x0003__x0002__x0002_=ROUND(RiskTriang(Inputs!$C$14,Inputs!$D$14,Inputs!$E$14)+$C75,0)$_x0002__x0002_48_x0001_C75_x0001_N15_x0001_Week Normal Order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K_x0002__x0002__x0002__x000D__x0002_A_x0002__x0002_=ROUND(RiskTriang(Inputs!$C$14,Inputs!$D$14,Inputs!$E$14)+$C76,0)$_x0002__x0002_49_x0001_C76_x0001_N15_x0001_Week _x0002__x0003_Normal Order Arrives_x0002__x0001__x0002__x0002__x0002__x0002_&lt;_x0002__x0002__x0002__x0007__x0002__x0002__x0002_9_x0002__x0002__x0002__x0002__x0002__x0002__x0001__x0002_ÿÿÿÿ_x0002__x0002__x0002__x0002__x0002__x0002__x0002__x0002__x0002__x0002__x0002__x0002__x0002__x0002__x0002__x0002__x0002_L_x0002__x0002__x0002__x000D__x0002_A_x0002__x0002_=ROUND(RiskTriang(Inputs!$C$14,Inputs!$D$14,Inputs!$E$14)+$C77,0)$_x0002__x0002_50_x0001_C77_x0001_N15_x0001_Week Normal Order Arrives_x0002__x0001__x0002__x0002__x0002__x0002_=_x0002__x0002__x0002__x0007__x0002__x0002__x0002_9_x0002__x0002__x0002__x0002__x0002__x0002__x0001__x0002_ÿÿÿÿ_x0002__x0002__x0002__x0002__x0002__x0002__x0002__x0002__x0002__x0002__x0002__x0002__x0002__x0002__x0002__x0002__x0002_M_x0002__x0002__x0002__x000D__x0002_A_x0002__x0002_=ROUND(Ri_x0002__x0003_skTriang(Inputs!$C$14,Inputs!$D$14,Inputs!$E$14)+$C78,0)$_x0002__x0002_51_x0001_C78_x0001_N15_x0001_Week Normal Order Arrives_x0002__x0001__x0002__x0002__x0002__x0002_&gt;_x0002__x0002__x0002__x0007__x0002__x0002__x0002_9_x0002__x0002__x0002__x0002__x0002__x0002__x0001__x0002_ÿÿÿÿ_x0002__x0002__x0002__x0002__x0002__x0002__x0002__x0002__x0002__x0002__x0002__x0002__x0002__x0002__x0002__x0002__x0002_N_x0002__x0002__x0002__x000D__x0002_A_x0002__x0002_=ROUND(RiskTriang(Inputs!$C$14,Inputs!$D$14,Inputs!$E$14)+$C79,0)$_x0002__x0002_52_x0001_C79_x0001_N15_x0001_Week Normal Order_x0003__x0006_ Arrives_x0003__x0001__x0003__x0003__x0003__x0003_?_x0003__x0003__x0003__x0007__x0003__x0003__x0003_9_x0003__x0003__x0003__x0003__x0003__x0003__x0001__x0003_ÿÿÿÿ_x0003__x0003__x0003__x0003__x0003__x0003__x0003__x0003__x0003__x0003__x0003__x0003__x0003__x0003__x0003__x0003__x0003_	_x0003__x0003_senseInfo_x0003__x0003__x0003__x0003__x0003__x0014__x0003__x0003_Sensitivity Analysis_x0003__x0003__x0003__x0003__x0003__x001C__x0003__x0003_Insights and Recommendations_x0003__x0003__x0003__x0003__x0003__x000D__x0003__x0003_ro_HiddenInfo_x0005__x0003__x0003__x0003__x0003__x0003__x0003__x0003__x0003__x0004__x0003__x0016__x0003__x0003_=RiskMean(Model!$G$11)_x0003__x0003__x0003__x0003__x0003__x0003__x0003__x0003__x0003__x0003__x0003__x0003__x0003__x0001__x0003__x0003__x0003__x000F__x0003__x000F__x0003__x0003_=RiskMean($B$1)_x0003__x0003__x0003__x0003__x0003__x0003__x0003__x0003__x0003__x0003__x0003__x0003__x0003__x0002__x0003__x0003__x0003__x0001__x0002__x000F__x0001__x0011__x0001__x0001_=RiskStdDev($B$1)_x0001__x0001__x0001__x0001__x0001__x0001__x0001__x0001__x0001__x0001__x0001__x0001__x0001__x0003__x0001__x0001__x0001__x000F__x0001__x000E__x0001__x0001_=RiskMin($B$1)_x0001__x0001__x0001__x0001__x0001__x0001__x0001__x0001__x0001__x0001__x0001__x0001__x0001__x0004__x0001__x0001__x0001__x000F__x0001__x000E__x0001__x0001_=RiskMax($B$1)_x0001__x0001__x0001__x0001__x0001__x0001__x0001__x0001__x0001__x0001__x0001__x0001__x0001__x0015__x0001__x0001__PalUtilTempWorksheet_x0001__x0001__x0001__x0001_@_x0001__x0001__x0001__x0001__x0001__x0001__x0001__x0007__x0001__x0001__x0001__x000B__x0001__x0001__x0001_@_x0001__x0001__x0001__x0001__x0001__x0005__x0001__x000C__x0001__x0001__x0001__x0001__x0001__x0001__x0001__x0005__x0001__x000D__x0001__x0001__x0001__x0001__x0001__x0001__x0001__x0005__x0001__x000E__x0001__x0001__x0001__x0001__x0001__x0001__x0001__x0005__x0001__x000F__x0001__x0001__x0001__x0001__x0001__x0001__x0001__x0005__x0001__x0010__x0001__x0001__x0001__x0001__x0001__x0001__x0001__x0005__x0001__x0011__x0001__x0001__x0001__x0001__x0001__x0001__x0001__x0005__x0001__x0012__x0001__x0001__x0001__x0001__x0001__x0001__x0001__x0005__x0001__x0013__x0001__x0001__x0001__x0001__x0001__x0001__x0001__x0005__x0001__x0014__x0001__x0001__x0001__x0001__x0001__x0001__x0002__x0001__x0001__x0005__x0001__x0015__x0001__x0001__x0001__x0001__x0001__x0001__x0001__x0005__x0001__x0016__x0001__x0001__x0001__x0001__x0001__x0001__x0001__x0005__x0001__x0017__x0001__x0001__x0001__x0001__x0001__x0001__x0001__x0005__x0001__x0018__x0001__x0001__x0001__x0001__x0001__x0001__x0001__x0005__x0001__x0019__x0001__x0001__x0001__x0001__x0001__x0001__x0001__x0005__x0001__x001A__x0001__x0001__x0001__x0001__x0001__x0001__x0001__x0005__x0001__x001B__x0001__x0001__x0001__x0001__x0001__x0001__x0001__x0005__x0001__x001C__x0001__x0001__x0001__x0001__x0001__x0001__x0001__x0005__x0001__x001D__x0001__x0001__x0001__x0001__x0001__x0001__x0001__x0005__x0001__x001E__x0001__x0001__x0001__x0001__x0001__x0001__x0001__x0005__x0001__x001F__x0001__x0001__x0001__x0001__x0001__x0001__x0001__x0005__x0001_ _x0001__x0001__x0001__x0001__x0001__x0001__x0001__x0005__x0001_!_x0001__x0001__x0001__x0001__x0001__x0001__x0001__x0005__x0001_"_x0001__x0001__x0001__x0001__x0001__x0001__x0001__x0005__x0001_#_x0001__x0001__x0001__x0001__x0001__x0001__x0001__x0005__x0001_$_x0001__x0001__x0001__x0001__x0001__x0001__x0001__x0005__x0001_%_x0001__x0001__x0001__x0001__x0001__x0001__x0001__x0005__x0001_&amp;_x0001__x0001__x0001__x0001__x0001__x0001__x0001__x0005__x0001_'_x0001__x0001__x0001__x0001__x0001__x0001__x0001__x0005__x0001_(_x0001__x0001__x0001__x0001__x0001__x0001__x0001__x0005__x0001_)_x0001__x0001__x0001__x0001__x0001__x0001__x0001__x0005__x0001_*_x0001__x0001__x0001__x0001__x0001__x0001__x0001__x0005__x0001_+_x0001__x0001__x0001__x0001__x0001__x0001__x0001__x0005__x0001_,_x0001__x0001__x0001__x0001__x0001__x0001__x0001__x0005__x0001_-_x0001__x0001__x0001__x0001__x0001__x0001__x0001__x0001__x0002__x0005__x0001_._x0001__x0001__x0001__x0001__x0001__x0001__x0001__x0005__x0001_/_x0001__x0001__x0001__x0001__x0001__x0001__x0001__x0005__x0001_0_x0001__x0001__x0001__x0001__x0001__x0001__x0001__x0005__x0001_1_x0001__x0001__x0001__x0001__x0001__x0001__x0001__x0005__x0001_2_x0001__x0001__x0001__x0001__x0001__x0001__x0001__x0005__x0001_3_x0001__x0001__x0001__x0001__x0001__x0001__x0001__x0005__x0001_4_x0001__x0001__x0001__x0001__x0001__x0001__x0001__x0005__x0001_5_x0001__x0001__x0001__x0001__x0001__x0001__x0001__x0005__x0001_6_x0001__x0001__x0001__x0001__x0001__x0001__x0001__x0005__x0001_7_x0001__x0001__x0001__x0001__x0001__x0001__x0001__x0005__x0001_8_x0001__x0001__x0001__x0001__x0001__x0001__x0001__x0005__x0001_9_x0001__x0001__x0001__x0001__x0001__x0001__x0001__x0005__x0001_:_x0001__x0001__x0001__x0001__x0001__x0001__x0001__x0005__x0001_;_x0001__x0001__x0001__x0001__x0001__x0001__x0001__x0005__x0001_&lt;_x0001__x0001__x0001__x0001__x0001__x0001__x0001__x0005__x0001_=_x0001__x0001__x0001__x0001__x0001__x0001__x0001__x0005__x0001_&gt;_x0001__x0001__x0001__x0001__x0001__x0001__x0001__x0005__x0001_?_x0001__x0001__x0001__x0001__x0001__x0001__x0001__x0005__x0001_@_x0001__x0001__x0001__x0001__x0001__x0001__x0001__x0005__x0001_A_x0001__x0001__x0001__x0001__x0001__x0001__x0001__x0005__x0001_B_x0001__x0001__x0001__x0001__x0001__x0001__x0001__x0005__x0001_C_x0001__x0001__x0001__x0001__x0001__x0001__x0001__x0005__x0001_D_x0001__x0001__x0001__x0001__x0001__x0001__x0001__x0005__x0001_E_x0001__x0001__x0001__x0001__x0001__x0001__x0001__x0005__x0001_F_x0001__x0001__x0001__x0001__x0001__x0001__x0001__x0005__x0001__x0003__x000D_G_x0003__x0003__x0003__x0003__x0003__x0003__x0003__x0005__x0003_H_x0003__x0003__x0003__x0003__x0003__x0003__x0003__x0005__x0003_I_x0003__x0003__x0003__x0003__x0003__x0003__x0003__x0005__x0003_J_x0003__x0003__x0003__x0003__x0003__x0003__x0003__x0005__x0003_K_x0003__x0003__x0003__x0003__x0003__x0007__x0003__x0003__x0003__x0003__x0003__x0001__x0003__x0003__x0003__x0003__x0003__x0003__x0003__x0003__x0003__x0005__x0003__x0003__x0003__x0003__x0003__x0003__x0003__x0003__x0003__x0005__x0003__x0002__x0003__x0003__x0003__x0003__x0003__x0003__x0003__x0005__x0003__x0004__x0003__x0003__x0003__x0003__x0003__x0003__x0003__x0005__x0003__x0006__x0003__x0003__x0003__x0003__x0003__x0003__x0003__x0005__x0003__x0008__x0003__x0003__x0003__x0003__x0003__x0003__x0003__x0005__x0003__x000D__x0003__x0003__x0003__x0003__x0003__x0003__x0003__x0003__x0003__x0007__x0003__x0003__x0003__x0003__x0003__x0003__x0005__x0003__x0006__x0003__x0003__x0003__x0006__x0003__x0003__x0003__x0003__x0005__x0003__x0007__x0003__x0003__x0003__x0006__x0003__x0003__x0003__x0003__x0005__x0003__x0008__x0003__x0003__x0003__x0006__x0003__x0003__x0003__x0003__x0005__x0003_	_x0003__x0003__x0003__x0006__x0003__x0003__x0003__x0003__x0005__x0003__x000D__x0003__x0003__x0003__x0006__x0003__x0003__x0003__x0003__x0005__x0003__x000B__x0003__x0003__x0003__x0006__x0003__x0003__x0003__x0003_	_x0003__x0003__x0003__x0003__x0003__x0001__x0003__x0012_'_x0003__x0003__x000C__x0002__x0003__x0003_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0002__x0003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0002__x0002__x0002__x0002__x0011_'_x0002__x0002__x000C__x0002__x0002__x0002__x0002__x0002__x0002__x0002__x0013_'_x0002__x0002__x0010__x0002__x0002__x0002__x0001__x0002__x0002__x0002_Ò_x0002__x0003_T_x0001__x0002__x0002_ÿÿÿÿ</t>
  </si>
  <si>
    <t>d31a0fdfc8ea461f9d003967e0b194510|1|660753|06032c29468a9460f9876a20b8c40098</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</si>
</sst>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6" formatCode="&quot;$&quot;#,##0_);[Red]\(&quot;$&quot;#,##0\)"/>
    <numFmt numFmtId="8" formatCode="&quot;$&quot;#,##0.00_);[Red]\(&quot;$&quot;#,##0.00\)"/>
    <numFmt numFmtId="164" formatCode="#,##0.000"/>
    <numFmt numFmtId="165" formatCode="_-&quot;$&quot;* #,##0.00_-;\-&quot;$&quot;* #,##0.00_-;_-&quot;$&quot;* &quot;-&quot;??_-;_-@_-"/>
    <numFmt numFmtId="166" formatCode="0.0%"/>
    <numFmt numFmtId="167" formatCode="&quot;$&quot;#,##0"/>
  </numFmts>
  <fonts count="21" x14ac:knownFonts="1">
    <font>
      <sz val="11"/>
      <color theme="1"/>
      <name val="Calibri"/>
      <family val="2"/>
      <scheme val="minor"/>
    </font>
    <font>
      <b/>
      <sz val="11"/>
      <color theme="0"/>
      <name val="Calibri"/>
      <family val="2"/>
      <scheme val="minor"/>
    </font>
    <font>
      <b/>
      <sz val="11"/>
      <color theme="1"/>
      <name val="Calibri"/>
      <family val="2"/>
      <scheme val="minor"/>
    </font>
    <font>
      <b/>
      <sz val="11"/>
      <color theme="0" tint="-0.249977111117893"/>
      <name val="Calibri"/>
      <family val="2"/>
      <scheme val="minor"/>
    </font>
    <font>
      <b/>
      <u/>
      <sz val="11"/>
      <color theme="1"/>
      <name val="Calibri"/>
      <family val="2"/>
      <scheme val="minor"/>
    </font>
    <font>
      <sz val="11"/>
      <color theme="1"/>
      <name val="Calibri"/>
      <family val="2"/>
      <scheme val="minor"/>
    </font>
    <font>
      <i/>
      <sz val="11"/>
      <color theme="1"/>
      <name val="Calibri"/>
      <family val="2"/>
      <scheme val="minor"/>
    </font>
    <font>
      <b/>
      <i/>
      <sz val="11"/>
      <color theme="1"/>
      <name val="Calibri"/>
      <family val="2"/>
      <scheme val="minor"/>
    </font>
    <font>
      <b/>
      <sz val="16"/>
      <color theme="0"/>
      <name val="Calibri"/>
      <family val="2"/>
      <scheme val="minor"/>
    </font>
    <font>
      <b/>
      <sz val="11"/>
      <name val="Calibri"/>
      <family val="2"/>
      <scheme val="minor"/>
    </font>
    <font>
      <sz val="12"/>
      <color theme="1"/>
      <name val="Calibri"/>
      <family val="2"/>
      <scheme val="minor"/>
    </font>
    <font>
      <b/>
      <sz val="14"/>
      <color theme="1"/>
      <name val="Calibri"/>
      <family val="2"/>
      <scheme val="minor"/>
    </font>
    <font>
      <sz val="11"/>
      <name val="Calibri"/>
      <family val="2"/>
      <scheme val="minor"/>
    </font>
    <font>
      <b/>
      <sz val="14"/>
      <color theme="0"/>
      <name val="Calibri"/>
      <family val="2"/>
      <scheme val="minor"/>
    </font>
    <font>
      <b/>
      <sz val="8"/>
      <color theme="1"/>
      <name val="Calibri"/>
      <family val="2"/>
      <scheme val="minor"/>
    </font>
    <font>
      <b/>
      <i/>
      <sz val="9"/>
      <color indexed="81"/>
      <name val="Tahoma"/>
      <family val="2"/>
    </font>
    <font>
      <b/>
      <i/>
      <u/>
      <sz val="9"/>
      <color indexed="81"/>
      <name val="Tahoma"/>
      <family val="2"/>
    </font>
    <font>
      <sz val="9"/>
      <color indexed="81"/>
      <name val="Tahoma"/>
      <family val="2"/>
    </font>
    <font>
      <b/>
      <i/>
      <sz val="9"/>
      <color indexed="10"/>
      <name val="Tahoma"/>
      <family val="2"/>
    </font>
    <font>
      <i/>
      <sz val="9"/>
      <color indexed="81"/>
      <name val="Tahoma"/>
      <family val="2"/>
    </font>
    <font>
      <b/>
      <sz val="9"/>
      <color indexed="81"/>
      <name val="Tahoma"/>
      <family val="2"/>
    </font>
  </fonts>
  <fills count="19">
    <fill>
      <patternFill patternType="none"/>
    </fill>
    <fill>
      <patternFill patternType="gray125"/>
    </fill>
    <fill>
      <patternFill patternType="solid">
        <fgColor rgb="FFFFFF00"/>
        <bgColor indexed="64"/>
      </patternFill>
    </fill>
    <fill>
      <patternFill patternType="solid">
        <fgColor rgb="FF0070C0"/>
        <bgColor indexed="64"/>
      </patternFill>
    </fill>
    <fill>
      <patternFill patternType="solid">
        <fgColor rgb="FF00B050"/>
        <bgColor indexed="64"/>
      </patternFill>
    </fill>
    <fill>
      <patternFill patternType="solid">
        <fgColor theme="7"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FF0000"/>
        <bgColor indexed="64"/>
      </patternFill>
    </fill>
    <fill>
      <patternFill patternType="solid">
        <fgColor theme="5" tint="-0.49998474074526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rgb="FFFF00FF"/>
        <bgColor indexed="64"/>
      </patternFill>
    </fill>
    <fill>
      <patternFill patternType="solid">
        <fgColor rgb="FF00FF00"/>
        <bgColor indexed="64"/>
      </patternFill>
    </fill>
    <fill>
      <patternFill patternType="solid">
        <fgColor theme="7" tint="-0.499984740745262"/>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theme="2"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thin">
        <color indexed="64"/>
      </top>
      <bottom style="thin">
        <color indexed="64"/>
      </bottom>
      <diagonal/>
    </border>
    <border>
      <left/>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ck">
        <color indexed="64"/>
      </top>
      <bottom/>
      <diagonal/>
    </border>
    <border>
      <left/>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right style="thin">
        <color indexed="22"/>
      </right>
      <top/>
      <bottom style="thin">
        <color indexed="64"/>
      </bottom>
      <diagonal/>
    </border>
  </borders>
  <cellStyleXfs count="5">
    <xf numFmtId="0" fontId="0" fillId="0" borderId="0"/>
    <xf numFmtId="9" fontId="5" fillId="0" borderId="0" applyFont="0" applyFill="0" applyBorder="0" applyAlignment="0" applyProtection="0"/>
    <xf numFmtId="0" fontId="10" fillId="0" borderId="0"/>
    <xf numFmtId="9" fontId="10" fillId="0" borderId="0" applyFont="0" applyFill="0" applyBorder="0" applyAlignment="0" applyProtection="0"/>
    <xf numFmtId="165" fontId="10" fillId="0" borderId="0" applyFont="0" applyFill="0" applyBorder="0" applyAlignment="0" applyProtection="0"/>
  </cellStyleXfs>
  <cellXfs count="129">
    <xf numFmtId="0" fontId="0" fillId="0" borderId="0" xfId="0"/>
    <xf numFmtId="0" fontId="0" fillId="2" borderId="0" xfId="0" applyFill="1"/>
    <xf numFmtId="0" fontId="2" fillId="0" borderId="0" xfId="0" applyFont="1"/>
    <xf numFmtId="0" fontId="2" fillId="0" borderId="0" xfId="0" applyFont="1" applyAlignment="1">
      <alignment horizontal="center"/>
    </xf>
    <xf numFmtId="0" fontId="0" fillId="0" borderId="0" xfId="0" applyAlignment="1">
      <alignment horizontal="center"/>
    </xf>
    <xf numFmtId="9" fontId="0" fillId="0" borderId="0" xfId="0" applyNumberFormat="1"/>
    <xf numFmtId="6" fontId="0" fillId="2" borderId="0" xfId="0" applyNumberFormat="1" applyFill="1"/>
    <xf numFmtId="0" fontId="0" fillId="0" borderId="0" xfId="0" applyFont="1" applyAlignment="1">
      <alignment horizontal="center"/>
    </xf>
    <xf numFmtId="8" fontId="0" fillId="0" borderId="0" xfId="0" applyNumberFormat="1"/>
    <xf numFmtId="0" fontId="3" fillId="0" borderId="0" xfId="0" applyFont="1"/>
    <xf numFmtId="6" fontId="0" fillId="0" borderId="0" xfId="0" applyNumberFormat="1"/>
    <xf numFmtId="0" fontId="1" fillId="4" borderId="0" xfId="0" applyFont="1" applyFill="1" applyBorder="1" applyAlignment="1">
      <alignment horizontal="center"/>
    </xf>
    <xf numFmtId="0" fontId="0" fillId="0" borderId="0" xfId="0" applyNumberFormat="1"/>
    <xf numFmtId="0" fontId="4" fillId="0" borderId="0" xfId="0" applyFont="1"/>
    <xf numFmtId="0" fontId="0" fillId="0" borderId="0" xfId="0" applyFill="1" applyBorder="1" applyAlignment="1"/>
    <xf numFmtId="0" fontId="0" fillId="0" borderId="2" xfId="0" applyFill="1" applyBorder="1" applyAlignment="1"/>
    <xf numFmtId="0" fontId="6" fillId="0" borderId="4" xfId="0" applyFont="1" applyFill="1" applyBorder="1" applyAlignment="1">
      <alignment horizontal="center"/>
    </xf>
    <xf numFmtId="0" fontId="6" fillId="0" borderId="4" xfId="0" applyFont="1" applyFill="1" applyBorder="1" applyAlignment="1">
      <alignment horizontal="centerContinuous"/>
    </xf>
    <xf numFmtId="3" fontId="0" fillId="0" borderId="0" xfId="0" applyNumberFormat="1" applyFill="1" applyBorder="1" applyAlignment="1"/>
    <xf numFmtId="4" fontId="0" fillId="0" borderId="0" xfId="0" applyNumberFormat="1" applyFill="1" applyBorder="1" applyAlignment="1"/>
    <xf numFmtId="4" fontId="0" fillId="0" borderId="2" xfId="0" applyNumberFormat="1" applyFill="1" applyBorder="1" applyAlignment="1"/>
    <xf numFmtId="164" fontId="0" fillId="0" borderId="2" xfId="0" applyNumberFormat="1" applyFill="1" applyBorder="1" applyAlignment="1"/>
    <xf numFmtId="164" fontId="0" fillId="0" borderId="0" xfId="0" applyNumberFormat="1" applyFill="1" applyBorder="1" applyAlignment="1"/>
    <xf numFmtId="0" fontId="0" fillId="0" borderId="1" xfId="0" applyBorder="1"/>
    <xf numFmtId="3" fontId="0" fillId="0" borderId="1" xfId="0" applyNumberFormat="1" applyBorder="1"/>
    <xf numFmtId="9" fontId="0" fillId="0" borderId="1" xfId="1" applyNumberFormat="1" applyFont="1" applyBorder="1"/>
    <xf numFmtId="3" fontId="0" fillId="6" borderId="1" xfId="0" applyNumberFormat="1" applyFill="1" applyBorder="1"/>
    <xf numFmtId="0" fontId="2" fillId="7" borderId="5" xfId="0" applyFont="1" applyFill="1" applyBorder="1" applyAlignment="1">
      <alignment horizontal="center"/>
    </xf>
    <xf numFmtId="0" fontId="2" fillId="7" borderId="5" xfId="0" applyFont="1" applyFill="1" applyBorder="1"/>
    <xf numFmtId="3" fontId="7" fillId="6" borderId="1" xfId="0" applyNumberFormat="1" applyFont="1" applyFill="1" applyBorder="1"/>
    <xf numFmtId="9" fontId="0" fillId="6" borderId="1" xfId="0" applyNumberFormat="1" applyFill="1" applyBorder="1"/>
    <xf numFmtId="3" fontId="0" fillId="0" borderId="0" xfId="0" applyNumberFormat="1" applyFill="1"/>
    <xf numFmtId="0" fontId="10" fillId="0" borderId="0" xfId="2"/>
    <xf numFmtId="0" fontId="0" fillId="9" borderId="0" xfId="0" applyFill="1"/>
    <xf numFmtId="0" fontId="2" fillId="0" borderId="1" xfId="0" applyFont="1" applyBorder="1"/>
    <xf numFmtId="2" fontId="0" fillId="0" borderId="1" xfId="1" applyNumberFormat="1" applyFont="1" applyBorder="1"/>
    <xf numFmtId="2" fontId="7" fillId="0" borderId="0" xfId="0" applyNumberFormat="1" applyFont="1"/>
    <xf numFmtId="9" fontId="0" fillId="0" borderId="1" xfId="0" applyNumberFormat="1" applyBorder="1"/>
    <xf numFmtId="0" fontId="0" fillId="8" borderId="1" xfId="0" applyFill="1" applyBorder="1"/>
    <xf numFmtId="0" fontId="1" fillId="3" borderId="1" xfId="0" applyFont="1" applyFill="1" applyBorder="1" applyAlignment="1">
      <alignment horizontal="center"/>
    </xf>
    <xf numFmtId="0" fontId="1" fillId="5" borderId="1" xfId="0" applyFont="1" applyFill="1" applyBorder="1" applyAlignment="1">
      <alignment horizontal="center"/>
    </xf>
    <xf numFmtId="0" fontId="9" fillId="7" borderId="1" xfId="0" applyFont="1" applyFill="1" applyBorder="1" applyAlignment="1">
      <alignment horizontal="center"/>
    </xf>
    <xf numFmtId="0" fontId="9" fillId="7" borderId="1" xfId="0" applyFont="1" applyFill="1" applyBorder="1"/>
    <xf numFmtId="6" fontId="0" fillId="0" borderId="1" xfId="0" applyNumberFormat="1" applyBorder="1"/>
    <xf numFmtId="8" fontId="0" fillId="0" borderId="1" xfId="0" applyNumberFormat="1" applyBorder="1"/>
    <xf numFmtId="8" fontId="7" fillId="0" borderId="1" xfId="0" applyNumberFormat="1" applyFont="1" applyBorder="1"/>
    <xf numFmtId="0" fontId="2" fillId="7" borderId="1" xfId="0" applyFont="1" applyFill="1" applyBorder="1" applyAlignment="1">
      <alignment horizontal="center"/>
    </xf>
    <xf numFmtId="0" fontId="2" fillId="11" borderId="0" xfId="0" applyFont="1" applyFill="1" applyAlignment="1">
      <alignment horizontal="center"/>
    </xf>
    <xf numFmtId="10" fontId="0" fillId="2" borderId="0" xfId="0" applyNumberFormat="1" applyFill="1"/>
    <xf numFmtId="38" fontId="0" fillId="2" borderId="0" xfId="0" applyNumberFormat="1" applyFill="1"/>
    <xf numFmtId="0" fontId="0" fillId="12" borderId="1" xfId="0" applyFill="1" applyBorder="1"/>
    <xf numFmtId="2" fontId="0" fillId="0" borderId="1" xfId="0" applyNumberFormat="1" applyBorder="1"/>
    <xf numFmtId="4" fontId="0" fillId="0" borderId="1" xfId="0" applyNumberFormat="1" applyBorder="1"/>
    <xf numFmtId="0" fontId="2" fillId="0" borderId="1" xfId="0" applyFont="1" applyBorder="1" applyAlignment="1">
      <alignment horizontal="center"/>
    </xf>
    <xf numFmtId="0" fontId="0" fillId="0" borderId="0" xfId="0" applyAlignment="1">
      <alignment horizontal="left"/>
    </xf>
    <xf numFmtId="0" fontId="0" fillId="0" borderId="10" xfId="0" applyBorder="1" applyAlignment="1">
      <alignment horizontal="left"/>
    </xf>
    <xf numFmtId="0" fontId="0" fillId="13" borderId="0" xfId="0" applyFill="1" applyAlignment="1">
      <alignment horizontal="left"/>
    </xf>
    <xf numFmtId="0" fontId="0" fillId="14" borderId="0" xfId="0" applyFill="1" applyAlignment="1">
      <alignment horizontal="left"/>
    </xf>
    <xf numFmtId="0" fontId="0" fillId="2" borderId="0" xfId="0" applyFill="1" applyAlignment="1">
      <alignment horizontal="left"/>
    </xf>
    <xf numFmtId="0" fontId="0" fillId="13" borderId="0" xfId="0" quotePrefix="1" applyFill="1" applyAlignment="1">
      <alignment horizontal="left"/>
    </xf>
    <xf numFmtId="0" fontId="0" fillId="0" borderId="0" xfId="0" quotePrefix="1" applyAlignment="1">
      <alignment horizontal="left"/>
    </xf>
    <xf numFmtId="6" fontId="0" fillId="0" borderId="0" xfId="0" applyNumberFormat="1" applyAlignment="1">
      <alignment horizontal="left"/>
    </xf>
    <xf numFmtId="0" fontId="0" fillId="13" borderId="0" xfId="0" applyNumberFormat="1" applyFill="1" applyAlignment="1">
      <alignment horizontal="left"/>
    </xf>
    <xf numFmtId="0" fontId="0" fillId="0" borderId="0" xfId="0" quotePrefix="1"/>
    <xf numFmtId="0" fontId="1" fillId="15" borderId="1" xfId="0" applyFont="1" applyFill="1" applyBorder="1" applyAlignment="1">
      <alignment horizontal="center"/>
    </xf>
    <xf numFmtId="4" fontId="0" fillId="12" borderId="1" xfId="0" applyNumberFormat="1" applyFill="1" applyBorder="1"/>
    <xf numFmtId="3" fontId="2" fillId="0" borderId="1" xfId="0" applyNumberFormat="1" applyFont="1" applyBorder="1"/>
    <xf numFmtId="38" fontId="0" fillId="0" borderId="1" xfId="0" applyNumberFormat="1" applyBorder="1"/>
    <xf numFmtId="2" fontId="7" fillId="0" borderId="1" xfId="0" applyNumberFormat="1" applyFont="1" applyBorder="1"/>
    <xf numFmtId="6" fontId="0" fillId="0" borderId="1" xfId="0" applyNumberFormat="1" applyFont="1" applyBorder="1" applyAlignment="1">
      <alignment horizontal="right" vertical="top"/>
    </xf>
    <xf numFmtId="0" fontId="1" fillId="16" borderId="1" xfId="0" applyNumberFormat="1" applyFont="1" applyFill="1" applyBorder="1" applyAlignment="1">
      <alignment horizontal="center"/>
    </xf>
    <xf numFmtId="0" fontId="0" fillId="17" borderId="1" xfId="0" applyFill="1" applyBorder="1"/>
    <xf numFmtId="167" fontId="0" fillId="0" borderId="1" xfId="0" applyNumberFormat="1" applyBorder="1"/>
    <xf numFmtId="10" fontId="0" fillId="0" borderId="1" xfId="0" applyNumberFormat="1" applyBorder="1"/>
    <xf numFmtId="0" fontId="2" fillId="0" borderId="0" xfId="0" applyFont="1" applyAlignment="1">
      <alignment horizontal="left"/>
    </xf>
    <xf numFmtId="9" fontId="0" fillId="2" borderId="0" xfId="0" applyNumberFormat="1" applyFill="1"/>
    <xf numFmtId="6" fontId="2" fillId="0" borderId="1" xfId="0" applyNumberFormat="1" applyFont="1" applyBorder="1"/>
    <xf numFmtId="166" fontId="2" fillId="0" borderId="1" xfId="0" applyNumberFormat="1" applyFont="1" applyBorder="1"/>
    <xf numFmtId="0" fontId="0" fillId="0" borderId="8" xfId="0" applyBorder="1"/>
    <xf numFmtId="0" fontId="0" fillId="0" borderId="12" xfId="0" applyBorder="1"/>
    <xf numFmtId="0" fontId="0" fillId="0" borderId="13" xfId="0" applyBorder="1"/>
    <xf numFmtId="0" fontId="0" fillId="0" borderId="11" xfId="0" applyBorder="1"/>
    <xf numFmtId="0" fontId="0" fillId="0" borderId="15" xfId="0" applyBorder="1"/>
    <xf numFmtId="0" fontId="0" fillId="0" borderId="14" xfId="0" applyBorder="1"/>
    <xf numFmtId="0" fontId="14" fillId="0" borderId="11" xfId="0" applyNumberFormat="1" applyFont="1" applyBorder="1" applyAlignment="1">
      <alignment horizontal="left"/>
    </xf>
    <xf numFmtId="0" fontId="14" fillId="0" borderId="16" xfId="0" applyNumberFormat="1" applyFont="1" applyBorder="1" applyAlignment="1">
      <alignment horizontal="left"/>
    </xf>
    <xf numFmtId="10" fontId="0" fillId="0" borderId="1" xfId="1" applyNumberFormat="1" applyFont="1" applyBorder="1" applyAlignment="1">
      <alignment horizontal="right" vertical="top"/>
    </xf>
    <xf numFmtId="9" fontId="0" fillId="0" borderId="1" xfId="1" applyNumberFormat="1" applyFont="1" applyBorder="1" applyAlignment="1">
      <alignment horizontal="left" vertical="top"/>
    </xf>
    <xf numFmtId="166" fontId="0" fillId="0" borderId="1" xfId="1" applyNumberFormat="1" applyFont="1" applyBorder="1" applyAlignment="1">
      <alignment horizontal="right" vertical="top"/>
    </xf>
    <xf numFmtId="9" fontId="0" fillId="0" borderId="1" xfId="1" applyNumberFormat="1" applyFont="1" applyBorder="1" applyAlignment="1">
      <alignment horizontal="right" vertical="top"/>
    </xf>
    <xf numFmtId="0" fontId="0" fillId="18" borderId="0" xfId="0" applyFill="1"/>
    <xf numFmtId="9" fontId="1" fillId="16" borderId="1" xfId="0" applyNumberFormat="1" applyFont="1" applyFill="1" applyBorder="1" applyAlignment="1">
      <alignment horizontal="center"/>
    </xf>
    <xf numFmtId="166" fontId="0" fillId="0" borderId="1" xfId="0" applyNumberFormat="1" applyBorder="1"/>
    <xf numFmtId="167" fontId="0" fillId="0" borderId="1" xfId="0" applyNumberFormat="1" applyFont="1" applyBorder="1" applyAlignment="1">
      <alignment horizontal="right" vertical="top"/>
    </xf>
    <xf numFmtId="9" fontId="0" fillId="0" borderId="1" xfId="1" applyFont="1" applyBorder="1" applyAlignment="1">
      <alignment horizontal="right" vertical="top"/>
    </xf>
    <xf numFmtId="167" fontId="0" fillId="0" borderId="1" xfId="1" applyNumberFormat="1" applyFont="1" applyBorder="1" applyAlignment="1">
      <alignment horizontal="right" vertical="top"/>
    </xf>
    <xf numFmtId="0" fontId="0" fillId="0" borderId="0" xfId="0" applyAlignment="1">
      <alignment vertical="center"/>
    </xf>
    <xf numFmtId="0" fontId="8" fillId="4" borderId="1" xfId="0" applyFont="1" applyFill="1" applyBorder="1" applyAlignment="1">
      <alignment horizontal="center" vertical="center"/>
    </xf>
    <xf numFmtId="0" fontId="2" fillId="0" borderId="0" xfId="0" applyFont="1" applyAlignment="1">
      <alignment horizontal="center" vertical="center"/>
    </xf>
    <xf numFmtId="0" fontId="2" fillId="0" borderId="0" xfId="0" applyFont="1" applyAlignment="1">
      <alignment horizontal="center"/>
    </xf>
    <xf numFmtId="9" fontId="0" fillId="2" borderId="0" xfId="0" applyNumberFormat="1" applyFill="1" applyAlignment="1">
      <alignment horizontal="center"/>
    </xf>
    <xf numFmtId="0" fontId="13" fillId="4" borderId="1" xfId="0" applyFont="1" applyFill="1" applyBorder="1" applyAlignment="1">
      <alignment horizontal="center" vertical="center"/>
    </xf>
    <xf numFmtId="0" fontId="13" fillId="4" borderId="0" xfId="0" applyFont="1" applyFill="1" applyAlignment="1">
      <alignment horizontal="center" vertical="center"/>
    </xf>
    <xf numFmtId="1" fontId="0" fillId="0" borderId="1" xfId="0" applyNumberFormat="1" applyBorder="1" applyAlignment="1">
      <alignment horizontal="center" vertical="center"/>
    </xf>
    <xf numFmtId="0" fontId="1" fillId="3" borderId="0" xfId="0" applyFont="1" applyFill="1" applyAlignment="1">
      <alignment horizontal="center"/>
    </xf>
    <xf numFmtId="2" fontId="0" fillId="0" borderId="1" xfId="0" applyNumberFormat="1" applyBorder="1" applyAlignment="1">
      <alignment horizontal="center" vertical="center"/>
    </xf>
    <xf numFmtId="0" fontId="0" fillId="0" borderId="1" xfId="0" applyBorder="1" applyAlignment="1">
      <alignment horizontal="center" vertical="center"/>
    </xf>
    <xf numFmtId="166" fontId="0" fillId="0" borderId="1" xfId="0" applyNumberFormat="1" applyBorder="1" applyAlignment="1">
      <alignment horizontal="center" vertical="center"/>
    </xf>
    <xf numFmtId="0" fontId="9" fillId="7" borderId="6" xfId="0" applyFont="1" applyFill="1" applyBorder="1" applyAlignment="1">
      <alignment horizontal="center"/>
    </xf>
    <xf numFmtId="0" fontId="9" fillId="7" borderId="7" xfId="0" applyFont="1" applyFill="1" applyBorder="1" applyAlignment="1">
      <alignment horizontal="center"/>
    </xf>
    <xf numFmtId="0" fontId="1" fillId="4" borderId="0" xfId="0" applyFont="1" applyFill="1" applyAlignment="1">
      <alignment horizontal="center"/>
    </xf>
    <xf numFmtId="0" fontId="11" fillId="0" borderId="8" xfId="2" applyFont="1" applyFill="1" applyBorder="1" applyAlignment="1">
      <alignment horizontal="center" vertical="center"/>
    </xf>
    <xf numFmtId="0" fontId="11" fillId="0" borderId="9" xfId="2" applyFont="1" applyFill="1" applyBorder="1" applyAlignment="1">
      <alignment horizontal="center" vertical="center"/>
    </xf>
    <xf numFmtId="0" fontId="11" fillId="0" borderId="5" xfId="2" applyFont="1" applyFill="1" applyBorder="1" applyAlignment="1">
      <alignment horizontal="center" vertical="center"/>
    </xf>
    <xf numFmtId="0" fontId="1" fillId="3" borderId="6" xfId="0" applyFont="1" applyFill="1" applyBorder="1" applyAlignment="1">
      <alignment horizontal="center"/>
    </xf>
    <xf numFmtId="0" fontId="1" fillId="3" borderId="3" xfId="0" applyFont="1" applyFill="1" applyBorder="1" applyAlignment="1">
      <alignment horizontal="center"/>
    </xf>
    <xf numFmtId="0" fontId="1" fillId="3" borderId="7" xfId="0" applyFont="1" applyFill="1" applyBorder="1" applyAlignment="1">
      <alignment horizontal="center"/>
    </xf>
    <xf numFmtId="0" fontId="2" fillId="0" borderId="1" xfId="0" applyFont="1" applyBorder="1" applyAlignment="1">
      <alignment horizontal="center"/>
    </xf>
    <xf numFmtId="0" fontId="7" fillId="0" borderId="1" xfId="0" applyFont="1" applyBorder="1" applyAlignment="1">
      <alignment horizontal="center"/>
    </xf>
    <xf numFmtId="0" fontId="1" fillId="4" borderId="11" xfId="0" applyFont="1" applyFill="1" applyBorder="1" applyAlignment="1">
      <alignment horizontal="center"/>
    </xf>
    <xf numFmtId="0" fontId="12" fillId="10" borderId="1" xfId="0" applyFont="1" applyFill="1" applyBorder="1" applyAlignment="1">
      <alignment horizontal="left"/>
    </xf>
    <xf numFmtId="0" fontId="1" fillId="4" borderId="8" xfId="0" applyFont="1" applyFill="1" applyBorder="1" applyAlignment="1">
      <alignment horizontal="center"/>
    </xf>
    <xf numFmtId="0" fontId="1" fillId="3" borderId="11" xfId="0" applyFont="1" applyFill="1" applyBorder="1" applyAlignment="1">
      <alignment horizontal="center"/>
    </xf>
    <xf numFmtId="0" fontId="1" fillId="16" borderId="6" xfId="0" applyNumberFormat="1" applyFont="1" applyFill="1" applyBorder="1" applyAlignment="1">
      <alignment horizontal="center"/>
    </xf>
    <xf numFmtId="0" fontId="1" fillId="16" borderId="3" xfId="0" applyNumberFormat="1" applyFont="1" applyFill="1" applyBorder="1" applyAlignment="1">
      <alignment horizontal="center"/>
    </xf>
    <xf numFmtId="0" fontId="1" fillId="16" borderId="7" xfId="0" applyNumberFormat="1" applyFont="1" applyFill="1" applyBorder="1" applyAlignment="1">
      <alignment horizontal="center"/>
    </xf>
    <xf numFmtId="0" fontId="1" fillId="3" borderId="0" xfId="0" applyFont="1" applyFill="1" applyAlignment="1">
      <alignment horizontal="center" vertical="center"/>
    </xf>
    <xf numFmtId="0" fontId="0" fillId="0" borderId="1" xfId="0" applyBorder="1" applyAlignment="1">
      <alignment horizontal="left" vertical="top" wrapText="1"/>
    </xf>
    <xf numFmtId="6" fontId="0" fillId="14" borderId="0" xfId="0" applyNumberFormat="1" applyFill="1" applyAlignment="1">
      <alignment horizontal="left"/>
    </xf>
  </cellXfs>
  <cellStyles count="5">
    <cellStyle name="Currency 2" xfId="4"/>
    <cellStyle name="Normal" xfId="0" builtinId="0"/>
    <cellStyle name="Normal 2" xfId="2"/>
    <cellStyle name="Percent" xfId="1" builtinId="5"/>
    <cellStyle name="Percent 2" xfId="3"/>
  </cellStyles>
  <dxfs count="1">
    <dxf>
      <font>
        <b/>
        <i val="0"/>
        <color theme="0"/>
      </font>
      <fill>
        <patternFill>
          <bgColor rgb="FFFF0000"/>
        </patternFill>
      </fill>
    </dxf>
  </dxfs>
  <tableStyles count="0" defaultTableStyle="TableStyleMedium2" defaultPivotStyle="PivotStyleLight16"/>
  <colors>
    <mruColors>
      <color rgb="FF8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tx>
            <c:strRef>
              <c:f>'Sensitivity Analysis'!$B$10</c:f>
              <c:strCache>
                <c:ptCount val="1"/>
                <c:pt idx="0">
                  <c:v>Min</c:v>
                </c:pt>
              </c:strCache>
            </c:strRef>
          </c:tx>
          <c:spPr>
            <a:ln w="31750" cap="rnd">
              <a:solidFill>
                <a:schemeClr val="accent2"/>
              </a:solidFill>
              <a:round/>
            </a:ln>
            <a:effectLst/>
          </c:spPr>
          <c:marker>
            <c:symbol val="none"/>
          </c:marker>
          <c:cat>
            <c:numRef>
              <c:f>'Sensitivity Analysis'!$C$8:$S$8</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Analysis'!$C$10:$S$10</c:f>
              <c:numCache>
                <c:formatCode>"$"#,##0_);[Red]\("$"#,##0\)</c:formatCode>
                <c:ptCount val="17"/>
                <c:pt idx="0">
                  <c:v>12802657.57905519</c:v>
                </c:pt>
                <c:pt idx="1">
                  <c:v>13553147.91573571</c:v>
                </c:pt>
                <c:pt idx="2">
                  <c:v>13425940.277571158</c:v>
                </c:pt>
                <c:pt idx="3">
                  <c:v>13331528.29378343</c:v>
                </c:pt>
                <c:pt idx="4">
                  <c:v>14280713.697279328</c:v>
                </c:pt>
                <c:pt idx="5">
                  <c:v>14344874.389696242</c:v>
                </c:pt>
                <c:pt idx="6">
                  <c:v>16144832.45724155</c:v>
                </c:pt>
                <c:pt idx="7">
                  <c:v>16169610.876175659</c:v>
                </c:pt>
                <c:pt idx="8">
                  <c:v>16326944.390937077</c:v>
                </c:pt>
                <c:pt idx="9">
                  <c:v>16373778.093464421</c:v>
                </c:pt>
                <c:pt idx="10">
                  <c:v>16432128.434227617</c:v>
                </c:pt>
                <c:pt idx="11">
                  <c:v>16624498.347295986</c:v>
                </c:pt>
                <c:pt idx="12">
                  <c:v>16685118.706802238</c:v>
                </c:pt>
                <c:pt idx="13">
                  <c:v>16703429.15539515</c:v>
                </c:pt>
                <c:pt idx="14">
                  <c:v>16333742.851813247</c:v>
                </c:pt>
                <c:pt idx="15">
                  <c:v>15656726.254818071</c:v>
                </c:pt>
                <c:pt idx="16">
                  <c:v>15503459.38324381</c:v>
                </c:pt>
              </c:numCache>
            </c:numRef>
          </c:val>
          <c:smooth val="0"/>
        </c:ser>
        <c:ser>
          <c:idx val="2"/>
          <c:order val="1"/>
          <c:tx>
            <c:strRef>
              <c:f>'Sensitivity Analysis'!$B$11</c:f>
              <c:strCache>
                <c:ptCount val="1"/>
                <c:pt idx="0">
                  <c:v>Max</c:v>
                </c:pt>
              </c:strCache>
            </c:strRef>
          </c:tx>
          <c:spPr>
            <a:ln w="31750" cap="rnd">
              <a:solidFill>
                <a:schemeClr val="accent3"/>
              </a:solidFill>
              <a:round/>
            </a:ln>
            <a:effectLst/>
          </c:spPr>
          <c:marker>
            <c:symbol val="none"/>
          </c:marker>
          <c:cat>
            <c:numRef>
              <c:f>'Sensitivity Analysis'!$C$8:$S$8</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Analysis'!$C$11:$S$11</c:f>
              <c:numCache>
                <c:formatCode>"$"#,##0_);[Red]\("$"#,##0\)</c:formatCode>
                <c:ptCount val="17"/>
                <c:pt idx="0">
                  <c:v>16981378.705453772</c:v>
                </c:pt>
                <c:pt idx="1">
                  <c:v>17126538.028753467</c:v>
                </c:pt>
                <c:pt idx="2">
                  <c:v>17178638.277413335</c:v>
                </c:pt>
                <c:pt idx="3">
                  <c:v>17271126.108518276</c:v>
                </c:pt>
                <c:pt idx="4">
                  <c:v>17294289.399702426</c:v>
                </c:pt>
                <c:pt idx="5">
                  <c:v>17288945.033972055</c:v>
                </c:pt>
                <c:pt idx="6">
                  <c:v>17288206.441568553</c:v>
                </c:pt>
                <c:pt idx="7">
                  <c:v>17304931.872847166</c:v>
                </c:pt>
                <c:pt idx="8">
                  <c:v>17323066.163505033</c:v>
                </c:pt>
                <c:pt idx="9">
                  <c:v>17326320.01665296</c:v>
                </c:pt>
                <c:pt idx="10">
                  <c:v>17333933.121258494</c:v>
                </c:pt>
                <c:pt idx="11">
                  <c:v>17314238.024379287</c:v>
                </c:pt>
                <c:pt idx="12">
                  <c:v>17325531.608501177</c:v>
                </c:pt>
                <c:pt idx="13">
                  <c:v>17340616.781755202</c:v>
                </c:pt>
                <c:pt idx="14">
                  <c:v>17329835.023755651</c:v>
                </c:pt>
                <c:pt idx="15">
                  <c:v>17326983.623704016</c:v>
                </c:pt>
                <c:pt idx="16">
                  <c:v>17331942.693867762</c:v>
                </c:pt>
              </c:numCache>
            </c:numRef>
          </c:val>
          <c:smooth val="0"/>
        </c:ser>
        <c:ser>
          <c:idx val="0"/>
          <c:order val="2"/>
          <c:tx>
            <c:strRef>
              <c:f>'Sensitivity Analysis'!$B$9</c:f>
              <c:strCache>
                <c:ptCount val="1"/>
                <c:pt idx="0">
                  <c:v>Mean</c:v>
                </c:pt>
              </c:strCache>
            </c:strRef>
          </c:tx>
          <c:spPr>
            <a:ln w="31750" cap="rnd">
              <a:solidFill>
                <a:schemeClr val="accent1"/>
              </a:solidFill>
              <a:round/>
            </a:ln>
            <a:effectLst/>
          </c:spPr>
          <c:marker>
            <c:symbol val="none"/>
          </c:marker>
          <c:cat>
            <c:numRef>
              <c:f>'Sensitivity Analysis'!$C$8:$S$8</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Analysis'!$C$9:$S$9</c:f>
              <c:numCache>
                <c:formatCode>"$"#,##0_);[Red]\("$"#,##0\)</c:formatCode>
                <c:ptCount val="17"/>
                <c:pt idx="0">
                  <c:v>16161892.444774</c:v>
                </c:pt>
                <c:pt idx="1">
                  <c:v>16531388.390697941</c:v>
                </c:pt>
                <c:pt idx="2">
                  <c:v>16786090.724020965</c:v>
                </c:pt>
                <c:pt idx="3">
                  <c:v>16909766.975534879</c:v>
                </c:pt>
                <c:pt idx="4">
                  <c:v>16979486.662475865</c:v>
                </c:pt>
                <c:pt idx="5">
                  <c:v>17037907.72892338</c:v>
                </c:pt>
                <c:pt idx="6">
                  <c:v>17082703.975180399</c:v>
                </c:pt>
                <c:pt idx="7">
                  <c:v>17119211.895052612</c:v>
                </c:pt>
                <c:pt idx="8">
                  <c:v>17153288.781445831</c:v>
                </c:pt>
                <c:pt idx="9">
                  <c:v>17184531.610377625</c:v>
                </c:pt>
                <c:pt idx="10">
                  <c:v>17207820.521953728</c:v>
                </c:pt>
                <c:pt idx="11">
                  <c:v>17221631.043044187</c:v>
                </c:pt>
                <c:pt idx="12">
                  <c:v>17233685.380643237</c:v>
                </c:pt>
                <c:pt idx="13">
                  <c:v>17241755.447919153</c:v>
                </c:pt>
                <c:pt idx="14">
                  <c:v>17246582.571751002</c:v>
                </c:pt>
                <c:pt idx="15">
                  <c:v>17247241.512042638</c:v>
                </c:pt>
                <c:pt idx="16">
                  <c:v>17241357.857320759</c:v>
                </c:pt>
              </c:numCache>
            </c:numRef>
          </c:val>
          <c:smooth val="0"/>
        </c:ser>
        <c:dLbls>
          <c:showLegendKey val="0"/>
          <c:showVal val="0"/>
          <c:showCatName val="0"/>
          <c:showSerName val="0"/>
          <c:showPercent val="0"/>
          <c:showBubbleSize val="0"/>
        </c:dLbls>
        <c:smooth val="0"/>
        <c:axId val="164041152"/>
        <c:axId val="200830264"/>
      </c:lineChart>
      <c:catAx>
        <c:axId val="16404115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Coffecient for Increment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0830264"/>
        <c:crosses val="autoZero"/>
        <c:auto val="1"/>
        <c:lblAlgn val="ctr"/>
        <c:lblOffset val="100"/>
        <c:noMultiLvlLbl val="0"/>
      </c:catAx>
      <c:valAx>
        <c:axId val="200830264"/>
        <c:scaling>
          <c:orientation val="minMax"/>
          <c:min val="10000000"/>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Annual</a:t>
                </a:r>
                <a:r>
                  <a:rPr lang="en-US" baseline="0"/>
                  <a:t> Cost</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4041152"/>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Analysis'!$B$33</c:f>
              <c:strCache>
                <c:ptCount val="1"/>
                <c:pt idx="0">
                  <c:v>Mean</c:v>
                </c:pt>
              </c:strCache>
            </c:strRef>
          </c:tx>
          <c:spPr>
            <a:ln w="28575" cap="rnd">
              <a:solidFill>
                <a:schemeClr val="accent1"/>
              </a:solidFill>
              <a:round/>
            </a:ln>
            <a:effectLst/>
          </c:spPr>
          <c:marker>
            <c:symbol val="none"/>
          </c:marker>
          <c:cat>
            <c:numRef>
              <c:f>'Sensitivity Analysis'!$C$32:$K$32</c:f>
              <c:numCache>
                <c:formatCode>"$"#,##0</c:formatCode>
                <c:ptCount val="9"/>
                <c:pt idx="0">
                  <c:v>16199716</c:v>
                </c:pt>
                <c:pt idx="1">
                  <c:v>17009701.800000001</c:v>
                </c:pt>
                <c:pt idx="2">
                  <c:v>17819687.600000001</c:v>
                </c:pt>
                <c:pt idx="3">
                  <c:v>18629673.399999999</c:v>
                </c:pt>
                <c:pt idx="4">
                  <c:v>19439659.199999999</c:v>
                </c:pt>
                <c:pt idx="5">
                  <c:v>20249645</c:v>
                </c:pt>
                <c:pt idx="6">
                  <c:v>21059630.800000001</c:v>
                </c:pt>
                <c:pt idx="7">
                  <c:v>21869616.600000001</c:v>
                </c:pt>
                <c:pt idx="8">
                  <c:v>22679602.399999999</c:v>
                </c:pt>
              </c:numCache>
            </c:numRef>
          </c:cat>
          <c:val>
            <c:numRef>
              <c:f>'Sensitivity Analysis'!$C$33:$K$33</c:f>
              <c:numCache>
                <c:formatCode>"$"#,##0</c:formatCode>
                <c:ptCount val="9"/>
                <c:pt idx="0">
                  <c:v>16152264.131266627</c:v>
                </c:pt>
                <c:pt idx="1">
                  <c:v>17209104.895786427</c:v>
                </c:pt>
                <c:pt idx="2">
                  <c:v>18233331.381817359</c:v>
                </c:pt>
                <c:pt idx="3">
                  <c:v>19049921.661409751</c:v>
                </c:pt>
                <c:pt idx="4">
                  <c:v>19822023.628817607</c:v>
                </c:pt>
                <c:pt idx="5">
                  <c:v>20540303.218071628</c:v>
                </c:pt>
                <c:pt idx="6">
                  <c:v>21257301.476482227</c:v>
                </c:pt>
                <c:pt idx="7">
                  <c:v>21962777.688343793</c:v>
                </c:pt>
                <c:pt idx="8">
                  <c:v>22664546.596713707</c:v>
                </c:pt>
              </c:numCache>
            </c:numRef>
          </c:val>
          <c:smooth val="0"/>
        </c:ser>
        <c:ser>
          <c:idx val="1"/>
          <c:order val="1"/>
          <c:tx>
            <c:strRef>
              <c:f>'Sensitivity Analysis'!$B$34</c:f>
              <c:strCache>
                <c:ptCount val="1"/>
                <c:pt idx="0">
                  <c:v>Min</c:v>
                </c:pt>
              </c:strCache>
            </c:strRef>
          </c:tx>
          <c:spPr>
            <a:ln w="28575" cap="rnd">
              <a:solidFill>
                <a:schemeClr val="accent2"/>
              </a:solidFill>
              <a:round/>
            </a:ln>
            <a:effectLst/>
          </c:spPr>
          <c:marker>
            <c:symbol val="none"/>
          </c:marker>
          <c:cat>
            <c:numRef>
              <c:f>'Sensitivity Analysis'!$C$32:$K$32</c:f>
              <c:numCache>
                <c:formatCode>"$"#,##0</c:formatCode>
                <c:ptCount val="9"/>
                <c:pt idx="0">
                  <c:v>16199716</c:v>
                </c:pt>
                <c:pt idx="1">
                  <c:v>17009701.800000001</c:v>
                </c:pt>
                <c:pt idx="2">
                  <c:v>17819687.600000001</c:v>
                </c:pt>
                <c:pt idx="3">
                  <c:v>18629673.399999999</c:v>
                </c:pt>
                <c:pt idx="4">
                  <c:v>19439659.199999999</c:v>
                </c:pt>
                <c:pt idx="5">
                  <c:v>20249645</c:v>
                </c:pt>
                <c:pt idx="6">
                  <c:v>21059630.800000001</c:v>
                </c:pt>
                <c:pt idx="7">
                  <c:v>21869616.600000001</c:v>
                </c:pt>
                <c:pt idx="8">
                  <c:v>22679602.399999999</c:v>
                </c:pt>
              </c:numCache>
            </c:numRef>
          </c:cat>
          <c:val>
            <c:numRef>
              <c:f>'Sensitivity Analysis'!$C$34:$K$34</c:f>
              <c:numCache>
                <c:formatCode>"$"#,##0</c:formatCode>
                <c:ptCount val="9"/>
                <c:pt idx="0">
                  <c:v>12813669.538780762</c:v>
                </c:pt>
                <c:pt idx="1">
                  <c:v>13220371.433573091</c:v>
                </c:pt>
                <c:pt idx="2">
                  <c:v>14287020.807992263</c:v>
                </c:pt>
                <c:pt idx="3">
                  <c:v>13321228.735484947</c:v>
                </c:pt>
                <c:pt idx="4">
                  <c:v>13105823.462164249</c:v>
                </c:pt>
                <c:pt idx="5">
                  <c:v>15205991.145756878</c:v>
                </c:pt>
                <c:pt idx="6">
                  <c:v>16214978.128379835</c:v>
                </c:pt>
                <c:pt idx="7">
                  <c:v>16839028.329403806</c:v>
                </c:pt>
                <c:pt idx="8">
                  <c:v>17404192.881599601</c:v>
                </c:pt>
              </c:numCache>
            </c:numRef>
          </c:val>
          <c:smooth val="0"/>
        </c:ser>
        <c:ser>
          <c:idx val="2"/>
          <c:order val="2"/>
          <c:tx>
            <c:strRef>
              <c:f>'Sensitivity Analysis'!$B$35</c:f>
              <c:strCache>
                <c:ptCount val="1"/>
                <c:pt idx="0">
                  <c:v>Max</c:v>
                </c:pt>
              </c:strCache>
            </c:strRef>
          </c:tx>
          <c:spPr>
            <a:ln w="28575" cap="rnd">
              <a:solidFill>
                <a:schemeClr val="accent3"/>
              </a:solidFill>
              <a:round/>
            </a:ln>
            <a:effectLst/>
          </c:spPr>
          <c:marker>
            <c:symbol val="none"/>
          </c:marker>
          <c:cat>
            <c:numRef>
              <c:f>'Sensitivity Analysis'!$C$32:$K$32</c:f>
              <c:numCache>
                <c:formatCode>"$"#,##0</c:formatCode>
                <c:ptCount val="9"/>
                <c:pt idx="0">
                  <c:v>16199716</c:v>
                </c:pt>
                <c:pt idx="1">
                  <c:v>17009701.800000001</c:v>
                </c:pt>
                <c:pt idx="2">
                  <c:v>17819687.600000001</c:v>
                </c:pt>
                <c:pt idx="3">
                  <c:v>18629673.399999999</c:v>
                </c:pt>
                <c:pt idx="4">
                  <c:v>19439659.199999999</c:v>
                </c:pt>
                <c:pt idx="5">
                  <c:v>20249645</c:v>
                </c:pt>
                <c:pt idx="6">
                  <c:v>21059630.800000001</c:v>
                </c:pt>
                <c:pt idx="7">
                  <c:v>21869616.600000001</c:v>
                </c:pt>
                <c:pt idx="8">
                  <c:v>22679602.399999999</c:v>
                </c:pt>
              </c:numCache>
            </c:numRef>
          </c:cat>
          <c:val>
            <c:numRef>
              <c:f>'Sensitivity Analysis'!$C$35:$K$35</c:f>
              <c:numCache>
                <c:formatCode>"$"#,##0</c:formatCode>
                <c:ptCount val="9"/>
                <c:pt idx="0">
                  <c:v>17072076.874144439</c:v>
                </c:pt>
                <c:pt idx="1">
                  <c:v>17921559.589087989</c:v>
                </c:pt>
                <c:pt idx="2">
                  <c:v>18737810.219210964</c:v>
                </c:pt>
                <c:pt idx="3">
                  <c:v>19548095.6463282</c:v>
                </c:pt>
                <c:pt idx="4">
                  <c:v>20341333.629760146</c:v>
                </c:pt>
                <c:pt idx="5">
                  <c:v>21176304.910562478</c:v>
                </c:pt>
                <c:pt idx="6">
                  <c:v>22007155.833959788</c:v>
                </c:pt>
                <c:pt idx="7">
                  <c:v>22853548.073504604</c:v>
                </c:pt>
                <c:pt idx="8">
                  <c:v>23610692.211512312</c:v>
                </c:pt>
              </c:numCache>
            </c:numRef>
          </c:val>
          <c:smooth val="0"/>
        </c:ser>
        <c:dLbls>
          <c:showLegendKey val="0"/>
          <c:showVal val="0"/>
          <c:showCatName val="0"/>
          <c:showSerName val="0"/>
          <c:showPercent val="0"/>
          <c:showBubbleSize val="0"/>
        </c:dLbls>
        <c:smooth val="0"/>
        <c:axId val="200412272"/>
        <c:axId val="200418800"/>
      </c:lineChart>
      <c:catAx>
        <c:axId val="2004122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Base</a:t>
                </a:r>
                <a:r>
                  <a:rPr lang="en-US" baseline="0"/>
                  <a:t> Value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18800"/>
        <c:crosses val="autoZero"/>
        <c:auto val="1"/>
        <c:lblAlgn val="ctr"/>
        <c:lblOffset val="100"/>
        <c:noMultiLvlLbl val="0"/>
      </c:catAx>
      <c:valAx>
        <c:axId val="200418800"/>
        <c:scaling>
          <c:orientation val="minMax"/>
          <c:min val="100000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 Cost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122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Analysis'!$B$56</c:f>
              <c:strCache>
                <c:ptCount val="1"/>
                <c:pt idx="0">
                  <c:v>Mean</c:v>
                </c:pt>
              </c:strCache>
            </c:strRef>
          </c:tx>
          <c:spPr>
            <a:ln w="28575" cap="rnd">
              <a:solidFill>
                <a:schemeClr val="accent1"/>
              </a:solidFill>
              <a:round/>
            </a:ln>
            <a:effectLst/>
          </c:spPr>
          <c:marker>
            <c:symbol val="none"/>
          </c:marker>
          <c:cat>
            <c:numRef>
              <c:f>'Sensitivity Analysis'!$C$55:$I$55</c:f>
              <c:numCache>
                <c:formatCode>0%</c:formatCode>
                <c:ptCount val="7"/>
                <c:pt idx="0">
                  <c:v>0.7</c:v>
                </c:pt>
                <c:pt idx="1">
                  <c:v>0.75</c:v>
                </c:pt>
                <c:pt idx="2">
                  <c:v>0.8</c:v>
                </c:pt>
                <c:pt idx="3">
                  <c:v>0.85</c:v>
                </c:pt>
                <c:pt idx="4">
                  <c:v>0.9</c:v>
                </c:pt>
                <c:pt idx="5">
                  <c:v>0.95</c:v>
                </c:pt>
                <c:pt idx="6">
                  <c:v>1</c:v>
                </c:pt>
              </c:numCache>
            </c:numRef>
          </c:cat>
          <c:val>
            <c:numRef>
              <c:f>'Sensitivity Analysis'!$C$56:$I$56</c:f>
              <c:numCache>
                <c:formatCode>"$"#,##0</c:formatCode>
                <c:ptCount val="7"/>
                <c:pt idx="0">
                  <c:v>15240414.892814757</c:v>
                </c:pt>
                <c:pt idx="1">
                  <c:v>15516798.739738489</c:v>
                </c:pt>
                <c:pt idx="2">
                  <c:v>15733382.184183069</c:v>
                </c:pt>
                <c:pt idx="3">
                  <c:v>15872759.650198553</c:v>
                </c:pt>
                <c:pt idx="4">
                  <c:v>16001889.451038525</c:v>
                </c:pt>
                <c:pt idx="5">
                  <c:v>16083554.960876763</c:v>
                </c:pt>
                <c:pt idx="6">
                  <c:v>16122804.377084507</c:v>
                </c:pt>
              </c:numCache>
            </c:numRef>
          </c:val>
          <c:smooth val="0"/>
        </c:ser>
        <c:ser>
          <c:idx val="1"/>
          <c:order val="1"/>
          <c:tx>
            <c:strRef>
              <c:f>'Sensitivity Analysis'!$B$57</c:f>
              <c:strCache>
                <c:ptCount val="1"/>
                <c:pt idx="0">
                  <c:v>Min</c:v>
                </c:pt>
              </c:strCache>
            </c:strRef>
          </c:tx>
          <c:spPr>
            <a:ln w="28575" cap="rnd">
              <a:solidFill>
                <a:schemeClr val="accent2"/>
              </a:solidFill>
              <a:round/>
            </a:ln>
            <a:effectLst/>
          </c:spPr>
          <c:marker>
            <c:symbol val="none"/>
          </c:marker>
          <c:cat>
            <c:numRef>
              <c:f>'Sensitivity Analysis'!$C$55:$I$55</c:f>
              <c:numCache>
                <c:formatCode>0%</c:formatCode>
                <c:ptCount val="7"/>
                <c:pt idx="0">
                  <c:v>0.7</c:v>
                </c:pt>
                <c:pt idx="1">
                  <c:v>0.75</c:v>
                </c:pt>
                <c:pt idx="2">
                  <c:v>0.8</c:v>
                </c:pt>
                <c:pt idx="3">
                  <c:v>0.85</c:v>
                </c:pt>
                <c:pt idx="4">
                  <c:v>0.9</c:v>
                </c:pt>
                <c:pt idx="5">
                  <c:v>0.95</c:v>
                </c:pt>
                <c:pt idx="6">
                  <c:v>1</c:v>
                </c:pt>
              </c:numCache>
            </c:numRef>
          </c:cat>
          <c:val>
            <c:numRef>
              <c:f>'Sensitivity Analysis'!$C$57:$I$57</c:f>
              <c:numCache>
                <c:formatCode>"$"#,##0</c:formatCode>
                <c:ptCount val="7"/>
                <c:pt idx="0">
                  <c:v>12939817.026308214</c:v>
                </c:pt>
                <c:pt idx="1">
                  <c:v>13130428.71735476</c:v>
                </c:pt>
                <c:pt idx="2">
                  <c:v>12842423.963290576</c:v>
                </c:pt>
                <c:pt idx="3">
                  <c:v>12789636.508787477</c:v>
                </c:pt>
                <c:pt idx="4">
                  <c:v>12933078.275364956</c:v>
                </c:pt>
                <c:pt idx="5">
                  <c:v>12496640.231585385</c:v>
                </c:pt>
                <c:pt idx="6">
                  <c:v>12448253.29375447</c:v>
                </c:pt>
              </c:numCache>
            </c:numRef>
          </c:val>
          <c:smooth val="0"/>
        </c:ser>
        <c:ser>
          <c:idx val="2"/>
          <c:order val="2"/>
          <c:tx>
            <c:strRef>
              <c:f>'Sensitivity Analysis'!$B$58</c:f>
              <c:strCache>
                <c:ptCount val="1"/>
                <c:pt idx="0">
                  <c:v>Max</c:v>
                </c:pt>
              </c:strCache>
            </c:strRef>
          </c:tx>
          <c:spPr>
            <a:ln w="28575" cap="rnd">
              <a:solidFill>
                <a:schemeClr val="accent3"/>
              </a:solidFill>
              <a:round/>
            </a:ln>
            <a:effectLst/>
          </c:spPr>
          <c:marker>
            <c:symbol val="none"/>
          </c:marker>
          <c:cat>
            <c:numRef>
              <c:f>'Sensitivity Analysis'!$C$55:$I$55</c:f>
              <c:numCache>
                <c:formatCode>0%</c:formatCode>
                <c:ptCount val="7"/>
                <c:pt idx="0">
                  <c:v>0.7</c:v>
                </c:pt>
                <c:pt idx="1">
                  <c:v>0.75</c:v>
                </c:pt>
                <c:pt idx="2">
                  <c:v>0.8</c:v>
                </c:pt>
                <c:pt idx="3">
                  <c:v>0.85</c:v>
                </c:pt>
                <c:pt idx="4">
                  <c:v>0.9</c:v>
                </c:pt>
                <c:pt idx="5">
                  <c:v>0.95</c:v>
                </c:pt>
                <c:pt idx="6">
                  <c:v>1</c:v>
                </c:pt>
              </c:numCache>
            </c:numRef>
          </c:cat>
          <c:val>
            <c:numRef>
              <c:f>'Sensitivity Analysis'!$C$58:$I$58</c:f>
              <c:numCache>
                <c:formatCode>"$"#,##0</c:formatCode>
                <c:ptCount val="7"/>
                <c:pt idx="0">
                  <c:v>16824917.749316227</c:v>
                </c:pt>
                <c:pt idx="1">
                  <c:v>16929010.362711061</c:v>
                </c:pt>
                <c:pt idx="2">
                  <c:v>17064029.50025152</c:v>
                </c:pt>
                <c:pt idx="3">
                  <c:v>16968888.690227896</c:v>
                </c:pt>
                <c:pt idx="4">
                  <c:v>16992428.186662968</c:v>
                </c:pt>
                <c:pt idx="5">
                  <c:v>16989202.514837205</c:v>
                </c:pt>
                <c:pt idx="6">
                  <c:v>17062024.6975579</c:v>
                </c:pt>
              </c:numCache>
            </c:numRef>
          </c:val>
          <c:smooth val="0"/>
        </c:ser>
        <c:dLbls>
          <c:showLegendKey val="0"/>
          <c:showVal val="0"/>
          <c:showCatName val="0"/>
          <c:showSerName val="0"/>
          <c:showPercent val="0"/>
          <c:showBubbleSize val="0"/>
        </c:dLbls>
        <c:smooth val="0"/>
        <c:axId val="200449872"/>
        <c:axId val="200514440"/>
      </c:lineChart>
      <c:catAx>
        <c:axId val="2004498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 for Reduction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14440"/>
        <c:crosses val="autoZero"/>
        <c:auto val="1"/>
        <c:lblAlgn val="ctr"/>
        <c:lblOffset val="100"/>
        <c:noMultiLvlLbl val="0"/>
      </c:catAx>
      <c:valAx>
        <c:axId val="200514440"/>
        <c:scaling>
          <c:orientation val="minMax"/>
          <c:min val="100000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Cost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498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Analysis'!$B$78</c:f>
              <c:strCache>
                <c:ptCount val="1"/>
                <c:pt idx="0">
                  <c:v>Mean</c:v>
                </c:pt>
              </c:strCache>
            </c:strRef>
          </c:tx>
          <c:spPr>
            <a:ln w="28575" cap="rnd">
              <a:solidFill>
                <a:schemeClr val="accent1"/>
              </a:solidFill>
              <a:round/>
            </a:ln>
            <a:effectLst/>
          </c:spPr>
          <c:marker>
            <c:symbol val="none"/>
          </c:marker>
          <c:cat>
            <c:numRef>
              <c:f>'Sensitivity Analysis'!$C$77:$H$77</c:f>
              <c:numCache>
                <c:formatCode>0%</c:formatCode>
                <c:ptCount val="6"/>
                <c:pt idx="0">
                  <c:v>0.75</c:v>
                </c:pt>
                <c:pt idx="1">
                  <c:v>0.8</c:v>
                </c:pt>
                <c:pt idx="2">
                  <c:v>0.85</c:v>
                </c:pt>
                <c:pt idx="3">
                  <c:v>0.9</c:v>
                </c:pt>
                <c:pt idx="4">
                  <c:v>0.95</c:v>
                </c:pt>
                <c:pt idx="5">
                  <c:v>1</c:v>
                </c:pt>
              </c:numCache>
            </c:numRef>
          </c:cat>
          <c:val>
            <c:numRef>
              <c:f>'Sensitivity Analysis'!$C$78:$H$78</c:f>
              <c:numCache>
                <c:formatCode>"$"#,##0</c:formatCode>
                <c:ptCount val="6"/>
                <c:pt idx="0">
                  <c:v>16327065.968774471</c:v>
                </c:pt>
                <c:pt idx="1">
                  <c:v>16273843.376106095</c:v>
                </c:pt>
                <c:pt idx="2">
                  <c:v>16199655.31474543</c:v>
                </c:pt>
                <c:pt idx="3">
                  <c:v>16152630.90125569</c:v>
                </c:pt>
                <c:pt idx="4">
                  <c:v>16142301.089358732</c:v>
                </c:pt>
                <c:pt idx="5">
                  <c:v>16141908.495379928</c:v>
                </c:pt>
              </c:numCache>
            </c:numRef>
          </c:val>
          <c:smooth val="0"/>
        </c:ser>
        <c:ser>
          <c:idx val="1"/>
          <c:order val="1"/>
          <c:tx>
            <c:strRef>
              <c:f>'Sensitivity Analysis'!$B$79</c:f>
              <c:strCache>
                <c:ptCount val="1"/>
                <c:pt idx="0">
                  <c:v>Min</c:v>
                </c:pt>
              </c:strCache>
            </c:strRef>
          </c:tx>
          <c:spPr>
            <a:ln w="28575" cap="rnd">
              <a:solidFill>
                <a:schemeClr val="accent2"/>
              </a:solidFill>
              <a:round/>
            </a:ln>
            <a:effectLst/>
          </c:spPr>
          <c:marker>
            <c:symbol val="none"/>
          </c:marker>
          <c:cat>
            <c:numRef>
              <c:f>'Sensitivity Analysis'!$C$77:$H$77</c:f>
              <c:numCache>
                <c:formatCode>0%</c:formatCode>
                <c:ptCount val="6"/>
                <c:pt idx="0">
                  <c:v>0.75</c:v>
                </c:pt>
                <c:pt idx="1">
                  <c:v>0.8</c:v>
                </c:pt>
                <c:pt idx="2">
                  <c:v>0.85</c:v>
                </c:pt>
                <c:pt idx="3">
                  <c:v>0.9</c:v>
                </c:pt>
                <c:pt idx="4">
                  <c:v>0.95</c:v>
                </c:pt>
                <c:pt idx="5">
                  <c:v>1</c:v>
                </c:pt>
              </c:numCache>
            </c:numRef>
          </c:cat>
          <c:val>
            <c:numRef>
              <c:f>'Sensitivity Analysis'!$C$79:$H$79</c:f>
              <c:numCache>
                <c:formatCode>"$"#,##0</c:formatCode>
                <c:ptCount val="6"/>
                <c:pt idx="0">
                  <c:v>14042086.191969691</c:v>
                </c:pt>
                <c:pt idx="1">
                  <c:v>13035139.204088069</c:v>
                </c:pt>
                <c:pt idx="2">
                  <c:v>13611740.908873044</c:v>
                </c:pt>
                <c:pt idx="3">
                  <c:v>12892173.263932198</c:v>
                </c:pt>
                <c:pt idx="4">
                  <c:v>12734024.732761471</c:v>
                </c:pt>
                <c:pt idx="5">
                  <c:v>12847601.363402085</c:v>
                </c:pt>
              </c:numCache>
            </c:numRef>
          </c:val>
          <c:smooth val="0"/>
        </c:ser>
        <c:ser>
          <c:idx val="2"/>
          <c:order val="2"/>
          <c:tx>
            <c:strRef>
              <c:f>'Sensitivity Analysis'!$B$80</c:f>
              <c:strCache>
                <c:ptCount val="1"/>
                <c:pt idx="0">
                  <c:v>Max</c:v>
                </c:pt>
              </c:strCache>
            </c:strRef>
          </c:tx>
          <c:spPr>
            <a:ln w="28575" cap="rnd">
              <a:solidFill>
                <a:schemeClr val="accent3"/>
              </a:solidFill>
              <a:round/>
            </a:ln>
            <a:effectLst/>
          </c:spPr>
          <c:marker>
            <c:symbol val="none"/>
          </c:marker>
          <c:cat>
            <c:numRef>
              <c:f>'Sensitivity Analysis'!$C$77:$H$77</c:f>
              <c:numCache>
                <c:formatCode>0%</c:formatCode>
                <c:ptCount val="6"/>
                <c:pt idx="0">
                  <c:v>0.75</c:v>
                </c:pt>
                <c:pt idx="1">
                  <c:v>0.8</c:v>
                </c:pt>
                <c:pt idx="2">
                  <c:v>0.85</c:v>
                </c:pt>
                <c:pt idx="3">
                  <c:v>0.9</c:v>
                </c:pt>
                <c:pt idx="4">
                  <c:v>0.95</c:v>
                </c:pt>
                <c:pt idx="5">
                  <c:v>1</c:v>
                </c:pt>
              </c:numCache>
            </c:numRef>
          </c:cat>
          <c:val>
            <c:numRef>
              <c:f>'Sensitivity Analysis'!$C$80:$H$80</c:f>
              <c:numCache>
                <c:formatCode>"$"#,##0</c:formatCode>
                <c:ptCount val="6"/>
                <c:pt idx="0">
                  <c:v>16937734.452936109</c:v>
                </c:pt>
                <c:pt idx="1">
                  <c:v>16902406.160927314</c:v>
                </c:pt>
                <c:pt idx="2">
                  <c:v>16967553.346699379</c:v>
                </c:pt>
                <c:pt idx="3">
                  <c:v>17015039.352229107</c:v>
                </c:pt>
                <c:pt idx="4">
                  <c:v>17031907.652964272</c:v>
                </c:pt>
                <c:pt idx="5">
                  <c:v>17052933.968951929</c:v>
                </c:pt>
              </c:numCache>
            </c:numRef>
          </c:val>
          <c:smooth val="0"/>
        </c:ser>
        <c:dLbls>
          <c:showLegendKey val="0"/>
          <c:showVal val="0"/>
          <c:showCatName val="0"/>
          <c:showSerName val="0"/>
          <c:showPercent val="0"/>
          <c:showBubbleSize val="0"/>
        </c:dLbls>
        <c:smooth val="0"/>
        <c:axId val="200582912"/>
        <c:axId val="200589440"/>
      </c:lineChart>
      <c:catAx>
        <c:axId val="2005829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 for Reduction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89440"/>
        <c:crosses val="autoZero"/>
        <c:auto val="1"/>
        <c:lblAlgn val="ctr"/>
        <c:lblOffset val="100"/>
        <c:noMultiLvlLbl val="0"/>
      </c:catAx>
      <c:valAx>
        <c:axId val="2005894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Cost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8291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Analysis'!$B$100</c:f>
              <c:strCache>
                <c:ptCount val="1"/>
                <c:pt idx="0">
                  <c:v>Mean</c:v>
                </c:pt>
              </c:strCache>
            </c:strRef>
          </c:tx>
          <c:spPr>
            <a:ln w="28575" cap="rnd">
              <a:solidFill>
                <a:schemeClr val="accent1"/>
              </a:solidFill>
              <a:round/>
            </a:ln>
            <a:effectLst/>
          </c:spPr>
          <c:marker>
            <c:symbol val="none"/>
          </c:marker>
          <c:cat>
            <c:numRef>
              <c:f>'Sensitivity Analysis'!$C$99:$I$99</c:f>
              <c:numCache>
                <c:formatCode>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Analysis'!$C$100:$I$100</c:f>
              <c:numCache>
                <c:formatCode>"$"#,##0</c:formatCode>
                <c:ptCount val="7"/>
                <c:pt idx="0">
                  <c:v>16133844.499621112</c:v>
                </c:pt>
                <c:pt idx="1">
                  <c:v>16137003.586400671</c:v>
                </c:pt>
                <c:pt idx="2">
                  <c:v>16137309.289656516</c:v>
                </c:pt>
                <c:pt idx="3">
                  <c:v>16126892.672107935</c:v>
                </c:pt>
                <c:pt idx="4">
                  <c:v>16145595.152736133</c:v>
                </c:pt>
                <c:pt idx="5">
                  <c:v>16154917.174739476</c:v>
                </c:pt>
                <c:pt idx="6">
                  <c:v>16134326.356296305</c:v>
                </c:pt>
              </c:numCache>
            </c:numRef>
          </c:val>
          <c:smooth val="0"/>
        </c:ser>
        <c:ser>
          <c:idx val="1"/>
          <c:order val="1"/>
          <c:tx>
            <c:strRef>
              <c:f>'Sensitivity Analysis'!$B$101</c:f>
              <c:strCache>
                <c:ptCount val="1"/>
                <c:pt idx="0">
                  <c:v>Min</c:v>
                </c:pt>
              </c:strCache>
            </c:strRef>
          </c:tx>
          <c:spPr>
            <a:ln w="28575" cap="rnd">
              <a:solidFill>
                <a:schemeClr val="accent2"/>
              </a:solidFill>
              <a:round/>
            </a:ln>
            <a:effectLst/>
          </c:spPr>
          <c:marker>
            <c:symbol val="none"/>
          </c:marker>
          <c:cat>
            <c:numRef>
              <c:f>'Sensitivity Analysis'!$C$99:$I$99</c:f>
              <c:numCache>
                <c:formatCode>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Analysis'!$C$101:$I$101</c:f>
              <c:numCache>
                <c:formatCode>"$"#,##0</c:formatCode>
                <c:ptCount val="7"/>
                <c:pt idx="0">
                  <c:v>13076414.909609165</c:v>
                </c:pt>
                <c:pt idx="1">
                  <c:v>12975637.283265216</c:v>
                </c:pt>
                <c:pt idx="2">
                  <c:v>13048030.030908564</c:v>
                </c:pt>
                <c:pt idx="3">
                  <c:v>13089460.851047069</c:v>
                </c:pt>
                <c:pt idx="4">
                  <c:v>12966347.738836866</c:v>
                </c:pt>
                <c:pt idx="5">
                  <c:v>12967532.087021077</c:v>
                </c:pt>
                <c:pt idx="6">
                  <c:v>13053504.219498944</c:v>
                </c:pt>
              </c:numCache>
            </c:numRef>
          </c:val>
          <c:smooth val="0"/>
        </c:ser>
        <c:ser>
          <c:idx val="2"/>
          <c:order val="2"/>
          <c:tx>
            <c:strRef>
              <c:f>'Sensitivity Analysis'!$B$102</c:f>
              <c:strCache>
                <c:ptCount val="1"/>
                <c:pt idx="0">
                  <c:v>Max</c:v>
                </c:pt>
              </c:strCache>
            </c:strRef>
          </c:tx>
          <c:spPr>
            <a:ln w="28575" cap="rnd">
              <a:solidFill>
                <a:schemeClr val="accent3"/>
              </a:solidFill>
              <a:round/>
            </a:ln>
            <a:effectLst/>
          </c:spPr>
          <c:marker>
            <c:symbol val="none"/>
          </c:marker>
          <c:cat>
            <c:numRef>
              <c:f>'Sensitivity Analysis'!$C$99:$I$99</c:f>
              <c:numCache>
                <c:formatCode>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Analysis'!$C$102:$I$102</c:f>
              <c:numCache>
                <c:formatCode>"$"#,##0</c:formatCode>
                <c:ptCount val="7"/>
                <c:pt idx="0">
                  <c:v>17098531.656496793</c:v>
                </c:pt>
                <c:pt idx="1">
                  <c:v>17098673.290288471</c:v>
                </c:pt>
                <c:pt idx="2">
                  <c:v>17099842.780627944</c:v>
                </c:pt>
                <c:pt idx="3">
                  <c:v>17098821.874350205</c:v>
                </c:pt>
                <c:pt idx="4">
                  <c:v>17123677.587328028</c:v>
                </c:pt>
                <c:pt idx="5">
                  <c:v>17098885.369027663</c:v>
                </c:pt>
                <c:pt idx="6">
                  <c:v>17098581.123821564</c:v>
                </c:pt>
              </c:numCache>
            </c:numRef>
          </c:val>
          <c:smooth val="0"/>
        </c:ser>
        <c:dLbls>
          <c:showLegendKey val="0"/>
          <c:showVal val="0"/>
          <c:showCatName val="0"/>
          <c:showSerName val="0"/>
          <c:showPercent val="0"/>
          <c:showBubbleSize val="0"/>
        </c:dLbls>
        <c:smooth val="0"/>
        <c:axId val="200606280"/>
        <c:axId val="191750688"/>
      </c:lineChart>
      <c:catAx>
        <c:axId val="2006062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Standard Deviation as % of mean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50688"/>
        <c:crosses val="autoZero"/>
        <c:auto val="1"/>
        <c:lblAlgn val="ctr"/>
        <c:lblOffset val="100"/>
        <c:noMultiLvlLbl val="0"/>
      </c:catAx>
      <c:valAx>
        <c:axId val="191750688"/>
        <c:scaling>
          <c:orientation val="minMax"/>
          <c:min val="100000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Cost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0628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Analysis'!$B$123</c:f>
              <c:strCache>
                <c:ptCount val="1"/>
                <c:pt idx="0">
                  <c:v>Mean</c:v>
                </c:pt>
              </c:strCache>
            </c:strRef>
          </c:tx>
          <c:spPr>
            <a:ln w="28575" cap="rnd">
              <a:solidFill>
                <a:schemeClr val="accent1"/>
              </a:solidFill>
              <a:round/>
            </a:ln>
            <a:effectLst/>
          </c:spPr>
          <c:marker>
            <c:symbol val="none"/>
          </c:marker>
          <c:cat>
            <c:numRef>
              <c:f>'Sensitivity Analysis'!$C$122:$I$122</c:f>
              <c:numCache>
                <c:formatCode>"$"#,##0_);[Red]\("$"#,##0\)</c:formatCode>
                <c:ptCount val="7"/>
                <c:pt idx="0">
                  <c:v>119</c:v>
                </c:pt>
                <c:pt idx="1">
                  <c:v>127.5</c:v>
                </c:pt>
                <c:pt idx="2">
                  <c:v>136</c:v>
                </c:pt>
                <c:pt idx="3">
                  <c:v>144.5</c:v>
                </c:pt>
                <c:pt idx="4">
                  <c:v>153</c:v>
                </c:pt>
                <c:pt idx="5">
                  <c:v>161.5</c:v>
                </c:pt>
                <c:pt idx="6">
                  <c:v>170</c:v>
                </c:pt>
              </c:numCache>
            </c:numRef>
          </c:cat>
          <c:val>
            <c:numRef>
              <c:f>'Sensitivity Analysis'!$C$123:$I$123</c:f>
              <c:numCache>
                <c:formatCode>"$"#,##0</c:formatCode>
                <c:ptCount val="7"/>
                <c:pt idx="0">
                  <c:v>15981279.621580783</c:v>
                </c:pt>
                <c:pt idx="1">
                  <c:v>16003167.220961746</c:v>
                </c:pt>
                <c:pt idx="2">
                  <c:v>16030325.697528036</c:v>
                </c:pt>
                <c:pt idx="3">
                  <c:v>16036453.456516599</c:v>
                </c:pt>
                <c:pt idx="4">
                  <c:v>16082274.020601574</c:v>
                </c:pt>
                <c:pt idx="5">
                  <c:v>16082189.777573256</c:v>
                </c:pt>
                <c:pt idx="6">
                  <c:v>16112153.085562402</c:v>
                </c:pt>
              </c:numCache>
            </c:numRef>
          </c:val>
          <c:smooth val="0"/>
        </c:ser>
        <c:ser>
          <c:idx val="1"/>
          <c:order val="1"/>
          <c:tx>
            <c:strRef>
              <c:f>'Sensitivity Analysis'!$B$124</c:f>
              <c:strCache>
                <c:ptCount val="1"/>
                <c:pt idx="0">
                  <c:v>Min</c:v>
                </c:pt>
              </c:strCache>
            </c:strRef>
          </c:tx>
          <c:spPr>
            <a:ln w="28575" cap="rnd">
              <a:solidFill>
                <a:schemeClr val="accent2"/>
              </a:solidFill>
              <a:round/>
            </a:ln>
            <a:effectLst/>
          </c:spPr>
          <c:marker>
            <c:symbol val="none"/>
          </c:marker>
          <c:cat>
            <c:numRef>
              <c:f>'Sensitivity Analysis'!$C$122:$I$122</c:f>
              <c:numCache>
                <c:formatCode>"$"#,##0_);[Red]\("$"#,##0\)</c:formatCode>
                <c:ptCount val="7"/>
                <c:pt idx="0">
                  <c:v>119</c:v>
                </c:pt>
                <c:pt idx="1">
                  <c:v>127.5</c:v>
                </c:pt>
                <c:pt idx="2">
                  <c:v>136</c:v>
                </c:pt>
                <c:pt idx="3">
                  <c:v>144.5</c:v>
                </c:pt>
                <c:pt idx="4">
                  <c:v>153</c:v>
                </c:pt>
                <c:pt idx="5">
                  <c:v>161.5</c:v>
                </c:pt>
                <c:pt idx="6">
                  <c:v>170</c:v>
                </c:pt>
              </c:numCache>
            </c:numRef>
          </c:cat>
          <c:val>
            <c:numRef>
              <c:f>'Sensitivity Analysis'!$C$124:$I$124</c:f>
              <c:numCache>
                <c:formatCode>"$"#,##0</c:formatCode>
                <c:ptCount val="7"/>
                <c:pt idx="0">
                  <c:v>12535523.688436</c:v>
                </c:pt>
                <c:pt idx="1">
                  <c:v>12695368.591504976</c:v>
                </c:pt>
                <c:pt idx="2">
                  <c:v>12894455.180547817</c:v>
                </c:pt>
                <c:pt idx="3">
                  <c:v>12952580.125150423</c:v>
                </c:pt>
                <c:pt idx="4">
                  <c:v>12513008.205562757</c:v>
                </c:pt>
                <c:pt idx="5">
                  <c:v>12687271.659603143</c:v>
                </c:pt>
                <c:pt idx="6">
                  <c:v>12782627.554928159</c:v>
                </c:pt>
              </c:numCache>
            </c:numRef>
          </c:val>
          <c:smooth val="0"/>
        </c:ser>
        <c:ser>
          <c:idx val="2"/>
          <c:order val="2"/>
          <c:tx>
            <c:strRef>
              <c:f>'Sensitivity Analysis'!$B$125</c:f>
              <c:strCache>
                <c:ptCount val="1"/>
                <c:pt idx="0">
                  <c:v>Max</c:v>
                </c:pt>
              </c:strCache>
            </c:strRef>
          </c:tx>
          <c:spPr>
            <a:ln w="28575" cap="rnd">
              <a:solidFill>
                <a:schemeClr val="accent3"/>
              </a:solidFill>
              <a:round/>
            </a:ln>
            <a:effectLst/>
          </c:spPr>
          <c:marker>
            <c:symbol val="none"/>
          </c:marker>
          <c:cat>
            <c:numRef>
              <c:f>'Sensitivity Analysis'!$C$122:$I$122</c:f>
              <c:numCache>
                <c:formatCode>"$"#,##0_);[Red]\("$"#,##0\)</c:formatCode>
                <c:ptCount val="7"/>
                <c:pt idx="0">
                  <c:v>119</c:v>
                </c:pt>
                <c:pt idx="1">
                  <c:v>127.5</c:v>
                </c:pt>
                <c:pt idx="2">
                  <c:v>136</c:v>
                </c:pt>
                <c:pt idx="3">
                  <c:v>144.5</c:v>
                </c:pt>
                <c:pt idx="4">
                  <c:v>153</c:v>
                </c:pt>
                <c:pt idx="5">
                  <c:v>161.5</c:v>
                </c:pt>
                <c:pt idx="6">
                  <c:v>170</c:v>
                </c:pt>
              </c:numCache>
            </c:numRef>
          </c:cat>
          <c:val>
            <c:numRef>
              <c:f>'Sensitivity Analysis'!$C$125:$I$125</c:f>
              <c:numCache>
                <c:formatCode>"$"#,##0</c:formatCode>
                <c:ptCount val="7"/>
                <c:pt idx="0">
                  <c:v>16842289.009176783</c:v>
                </c:pt>
                <c:pt idx="1">
                  <c:v>16842851.191712476</c:v>
                </c:pt>
                <c:pt idx="2">
                  <c:v>16876724.452701826</c:v>
                </c:pt>
                <c:pt idx="3">
                  <c:v>16998916.519395143</c:v>
                </c:pt>
                <c:pt idx="4">
                  <c:v>17040201.734602105</c:v>
                </c:pt>
                <c:pt idx="5">
                  <c:v>17076700.990916543</c:v>
                </c:pt>
                <c:pt idx="6">
                  <c:v>17131788.920479421</c:v>
                </c:pt>
              </c:numCache>
            </c:numRef>
          </c:val>
          <c:smooth val="0"/>
        </c:ser>
        <c:dLbls>
          <c:showLegendKey val="0"/>
          <c:showVal val="0"/>
          <c:showCatName val="0"/>
          <c:showSerName val="0"/>
          <c:showPercent val="0"/>
          <c:showBubbleSize val="0"/>
        </c:dLbls>
        <c:smooth val="0"/>
        <c:axId val="191751472"/>
        <c:axId val="191751864"/>
      </c:lineChart>
      <c:catAx>
        <c:axId val="1917514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Surface Transportation Cost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51864"/>
        <c:crosses val="autoZero"/>
        <c:auto val="1"/>
        <c:lblAlgn val="ctr"/>
        <c:lblOffset val="100"/>
        <c:noMultiLvlLbl val="0"/>
      </c:catAx>
      <c:valAx>
        <c:axId val="191751864"/>
        <c:scaling>
          <c:orientation val="minMax"/>
          <c:min val="100000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 Cost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514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Analysis'!$B$146</c:f>
              <c:strCache>
                <c:ptCount val="1"/>
                <c:pt idx="0">
                  <c:v>Mean</c:v>
                </c:pt>
              </c:strCache>
            </c:strRef>
          </c:tx>
          <c:spPr>
            <a:ln w="28575" cap="rnd">
              <a:solidFill>
                <a:schemeClr val="accent1"/>
              </a:solidFill>
              <a:round/>
            </a:ln>
            <a:effectLst/>
          </c:spPr>
          <c:marker>
            <c:symbol val="none"/>
          </c:marker>
          <c:cat>
            <c:numRef>
              <c:f>'Sensitivity Analysis'!$C$145:$I$145</c:f>
              <c:numCache>
                <c:formatCode>"$"#,##0_);[Red]\("$"#,##0\)</c:formatCode>
                <c:ptCount val="7"/>
                <c:pt idx="0">
                  <c:v>1680</c:v>
                </c:pt>
                <c:pt idx="1">
                  <c:v>1800</c:v>
                </c:pt>
                <c:pt idx="2">
                  <c:v>1920</c:v>
                </c:pt>
                <c:pt idx="3">
                  <c:v>2040</c:v>
                </c:pt>
                <c:pt idx="4">
                  <c:v>2160</c:v>
                </c:pt>
                <c:pt idx="5">
                  <c:v>2280</c:v>
                </c:pt>
                <c:pt idx="6">
                  <c:v>2400</c:v>
                </c:pt>
              </c:numCache>
            </c:numRef>
          </c:cat>
          <c:val>
            <c:numRef>
              <c:f>'Sensitivity Analysis'!$C$146:$I$146</c:f>
              <c:numCache>
                <c:formatCode>"$"#,##0</c:formatCode>
                <c:ptCount val="7"/>
                <c:pt idx="0">
                  <c:v>16086464.39162905</c:v>
                </c:pt>
                <c:pt idx="1">
                  <c:v>16098735.578788735</c:v>
                </c:pt>
                <c:pt idx="2">
                  <c:v>16117722.046057943</c:v>
                </c:pt>
                <c:pt idx="3">
                  <c:v>16130442.163102441</c:v>
                </c:pt>
                <c:pt idx="4">
                  <c:v>16128919.474907521</c:v>
                </c:pt>
                <c:pt idx="5">
                  <c:v>16127987.50945493</c:v>
                </c:pt>
                <c:pt idx="6">
                  <c:v>16135267.657689529</c:v>
                </c:pt>
              </c:numCache>
            </c:numRef>
          </c:val>
          <c:smooth val="0"/>
        </c:ser>
        <c:ser>
          <c:idx val="1"/>
          <c:order val="1"/>
          <c:tx>
            <c:strRef>
              <c:f>'Sensitivity Analysis'!$B$147</c:f>
              <c:strCache>
                <c:ptCount val="1"/>
                <c:pt idx="0">
                  <c:v>Min</c:v>
                </c:pt>
              </c:strCache>
            </c:strRef>
          </c:tx>
          <c:spPr>
            <a:ln w="28575" cap="rnd">
              <a:solidFill>
                <a:schemeClr val="accent2"/>
              </a:solidFill>
              <a:round/>
            </a:ln>
            <a:effectLst/>
          </c:spPr>
          <c:marker>
            <c:symbol val="none"/>
          </c:marker>
          <c:cat>
            <c:numRef>
              <c:f>'Sensitivity Analysis'!$C$145:$I$145</c:f>
              <c:numCache>
                <c:formatCode>"$"#,##0_);[Red]\("$"#,##0\)</c:formatCode>
                <c:ptCount val="7"/>
                <c:pt idx="0">
                  <c:v>1680</c:v>
                </c:pt>
                <c:pt idx="1">
                  <c:v>1800</c:v>
                </c:pt>
                <c:pt idx="2">
                  <c:v>1920</c:v>
                </c:pt>
                <c:pt idx="3">
                  <c:v>2040</c:v>
                </c:pt>
                <c:pt idx="4">
                  <c:v>2160</c:v>
                </c:pt>
                <c:pt idx="5">
                  <c:v>2280</c:v>
                </c:pt>
                <c:pt idx="6">
                  <c:v>2400</c:v>
                </c:pt>
              </c:numCache>
            </c:numRef>
          </c:cat>
          <c:val>
            <c:numRef>
              <c:f>'Sensitivity Analysis'!$C$147:$I$147</c:f>
              <c:numCache>
                <c:formatCode>"$"#,##0</c:formatCode>
                <c:ptCount val="7"/>
                <c:pt idx="0">
                  <c:v>12859176.231749227</c:v>
                </c:pt>
                <c:pt idx="1">
                  <c:v>12791889.308529519</c:v>
                </c:pt>
                <c:pt idx="2">
                  <c:v>12711410.068499966</c:v>
                </c:pt>
                <c:pt idx="3">
                  <c:v>13097237.400256079</c:v>
                </c:pt>
                <c:pt idx="4">
                  <c:v>13064993.370256219</c:v>
                </c:pt>
                <c:pt idx="5">
                  <c:v>12754679.309352651</c:v>
                </c:pt>
                <c:pt idx="6">
                  <c:v>12854072.035546562</c:v>
                </c:pt>
              </c:numCache>
            </c:numRef>
          </c:val>
          <c:smooth val="0"/>
        </c:ser>
        <c:ser>
          <c:idx val="2"/>
          <c:order val="2"/>
          <c:tx>
            <c:strRef>
              <c:f>'Sensitivity Analysis'!$B$148</c:f>
              <c:strCache>
                <c:ptCount val="1"/>
                <c:pt idx="0">
                  <c:v>Max</c:v>
                </c:pt>
              </c:strCache>
            </c:strRef>
          </c:tx>
          <c:spPr>
            <a:ln w="28575" cap="rnd">
              <a:solidFill>
                <a:schemeClr val="accent3"/>
              </a:solidFill>
              <a:round/>
            </a:ln>
            <a:effectLst/>
          </c:spPr>
          <c:marker>
            <c:symbol val="none"/>
          </c:marker>
          <c:cat>
            <c:numRef>
              <c:f>'Sensitivity Analysis'!$C$145:$I$145</c:f>
              <c:numCache>
                <c:formatCode>"$"#,##0_);[Red]\("$"#,##0\)</c:formatCode>
                <c:ptCount val="7"/>
                <c:pt idx="0">
                  <c:v>1680</c:v>
                </c:pt>
                <c:pt idx="1">
                  <c:v>1800</c:v>
                </c:pt>
                <c:pt idx="2">
                  <c:v>1920</c:v>
                </c:pt>
                <c:pt idx="3">
                  <c:v>2040</c:v>
                </c:pt>
                <c:pt idx="4">
                  <c:v>2160</c:v>
                </c:pt>
                <c:pt idx="5">
                  <c:v>2280</c:v>
                </c:pt>
                <c:pt idx="6">
                  <c:v>2400</c:v>
                </c:pt>
              </c:numCache>
            </c:numRef>
          </c:cat>
          <c:val>
            <c:numRef>
              <c:f>'Sensitivity Analysis'!$C$148:$I$148</c:f>
              <c:numCache>
                <c:formatCode>"$"#,##0</c:formatCode>
                <c:ptCount val="7"/>
                <c:pt idx="0">
                  <c:v>16966135.683219515</c:v>
                </c:pt>
                <c:pt idx="1">
                  <c:v>17050012.960649509</c:v>
                </c:pt>
                <c:pt idx="2">
                  <c:v>17025731.887788258</c:v>
                </c:pt>
                <c:pt idx="3">
                  <c:v>17024030.925674424</c:v>
                </c:pt>
                <c:pt idx="4">
                  <c:v>17043581.866896827</c:v>
                </c:pt>
                <c:pt idx="5">
                  <c:v>17097347.090374906</c:v>
                </c:pt>
                <c:pt idx="6">
                  <c:v>17150807.074898433</c:v>
                </c:pt>
              </c:numCache>
            </c:numRef>
          </c:val>
          <c:smooth val="0"/>
        </c:ser>
        <c:dLbls>
          <c:showLegendKey val="0"/>
          <c:showVal val="0"/>
          <c:showCatName val="0"/>
          <c:showSerName val="0"/>
          <c:showPercent val="0"/>
          <c:showBubbleSize val="0"/>
        </c:dLbls>
        <c:smooth val="0"/>
        <c:axId val="191749904"/>
        <c:axId val="191749512"/>
      </c:lineChart>
      <c:catAx>
        <c:axId val="191749904"/>
        <c:scaling>
          <c:orientation val="minMax"/>
        </c:scaling>
        <c:delete val="0"/>
        <c:axPos val="b"/>
        <c:numFmt formatCode="&quot;$&quot;#,##0_);[Red]\(&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49512"/>
        <c:crosses val="autoZero"/>
        <c:auto val="1"/>
        <c:lblAlgn val="ctr"/>
        <c:lblOffset val="100"/>
        <c:noMultiLvlLbl val="0"/>
      </c:catAx>
      <c:valAx>
        <c:axId val="191749512"/>
        <c:scaling>
          <c:orientation val="minMax"/>
          <c:min val="10000000"/>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49904"/>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Analysis'!$B$170</c:f>
              <c:strCache>
                <c:ptCount val="1"/>
                <c:pt idx="0">
                  <c:v>Mean</c:v>
                </c:pt>
              </c:strCache>
            </c:strRef>
          </c:tx>
          <c:spPr>
            <a:ln w="28575" cap="rnd">
              <a:solidFill>
                <a:schemeClr val="accent1"/>
              </a:solidFill>
              <a:round/>
            </a:ln>
            <a:effectLst/>
          </c:spPr>
          <c:marker>
            <c:symbol val="none"/>
          </c:marker>
          <c:cat>
            <c:numRef>
              <c:f>'Sensitivity Analysis'!$C$169:$S$169</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Analysis'!$C$170:$S$170</c:f>
              <c:numCache>
                <c:formatCode>0%</c:formatCode>
                <c:ptCount val="17"/>
                <c:pt idx="0">
                  <c:v>0.31173076923076981</c:v>
                </c:pt>
                <c:pt idx="1">
                  <c:v>0.39757692307692261</c:v>
                </c:pt>
                <c:pt idx="2">
                  <c:v>0.44855769230769094</c:v>
                </c:pt>
                <c:pt idx="3">
                  <c:v>0.47901923076923014</c:v>
                </c:pt>
                <c:pt idx="4">
                  <c:v>0.49519230769230799</c:v>
                </c:pt>
                <c:pt idx="5">
                  <c:v>0.5036346153846164</c:v>
                </c:pt>
                <c:pt idx="6">
                  <c:v>0.50548076923077023</c:v>
                </c:pt>
                <c:pt idx="7">
                  <c:v>0.50057692307692347</c:v>
                </c:pt>
                <c:pt idx="8">
                  <c:v>0.49057692307692208</c:v>
                </c:pt>
                <c:pt idx="9">
                  <c:v>0.48101923076922859</c:v>
                </c:pt>
                <c:pt idx="10">
                  <c:v>0.46832692307691942</c:v>
                </c:pt>
                <c:pt idx="11">
                  <c:v>0.45424999999999532</c:v>
                </c:pt>
                <c:pt idx="12">
                  <c:v>0.4428846153846101</c:v>
                </c:pt>
                <c:pt idx="13">
                  <c:v>0.42980769230768678</c:v>
                </c:pt>
                <c:pt idx="14">
                  <c:v>0.41684615384614865</c:v>
                </c:pt>
                <c:pt idx="15">
                  <c:v>0.40801923076922647</c:v>
                </c:pt>
                <c:pt idx="16">
                  <c:v>0.40007692307691972</c:v>
                </c:pt>
              </c:numCache>
            </c:numRef>
          </c:val>
          <c:smooth val="0"/>
        </c:ser>
        <c:ser>
          <c:idx val="1"/>
          <c:order val="1"/>
          <c:tx>
            <c:strRef>
              <c:f>'Sensitivity Analysis'!$B$171</c:f>
              <c:strCache>
                <c:ptCount val="1"/>
                <c:pt idx="0">
                  <c:v>Min</c:v>
                </c:pt>
              </c:strCache>
            </c:strRef>
          </c:tx>
          <c:spPr>
            <a:ln w="28575" cap="rnd">
              <a:solidFill>
                <a:schemeClr val="accent2"/>
              </a:solidFill>
              <a:round/>
            </a:ln>
            <a:effectLst/>
          </c:spPr>
          <c:marker>
            <c:symbol val="none"/>
          </c:marker>
          <c:cat>
            <c:numRef>
              <c:f>'Sensitivity Analysis'!$C$169:$S$169</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Analysis'!$C$171:$S$171</c:f>
              <c:numCache>
                <c:formatCode>0%</c:formatCode>
                <c:ptCount val="17"/>
                <c:pt idx="0">
                  <c:v>3.8461538461538464E-2</c:v>
                </c:pt>
                <c:pt idx="1">
                  <c:v>0.17307692307692307</c:v>
                </c:pt>
                <c:pt idx="2">
                  <c:v>0.25</c:v>
                </c:pt>
                <c:pt idx="3">
                  <c:v>0.32692307692307693</c:v>
                </c:pt>
                <c:pt idx="4">
                  <c:v>0.32692307692307693</c:v>
                </c:pt>
                <c:pt idx="5">
                  <c:v>0.34615384615384615</c:v>
                </c:pt>
                <c:pt idx="6">
                  <c:v>0.36538461538461536</c:v>
                </c:pt>
                <c:pt idx="7">
                  <c:v>0.36538461538461536</c:v>
                </c:pt>
                <c:pt idx="8">
                  <c:v>0.38461538461538464</c:v>
                </c:pt>
                <c:pt idx="9">
                  <c:v>0.36538461538461536</c:v>
                </c:pt>
                <c:pt idx="10">
                  <c:v>0.34615384615384615</c:v>
                </c:pt>
                <c:pt idx="11">
                  <c:v>0.36538461538461536</c:v>
                </c:pt>
                <c:pt idx="12">
                  <c:v>0.34615384615384615</c:v>
                </c:pt>
                <c:pt idx="13">
                  <c:v>0.32692307692307693</c:v>
                </c:pt>
                <c:pt idx="14">
                  <c:v>0.30769230769230771</c:v>
                </c:pt>
                <c:pt idx="15">
                  <c:v>0.32692307692307693</c:v>
                </c:pt>
                <c:pt idx="16">
                  <c:v>0.32692307692307693</c:v>
                </c:pt>
              </c:numCache>
            </c:numRef>
          </c:val>
          <c:smooth val="0"/>
        </c:ser>
        <c:ser>
          <c:idx val="2"/>
          <c:order val="2"/>
          <c:tx>
            <c:strRef>
              <c:f>'Sensitivity Analysis'!$B$172</c:f>
              <c:strCache>
                <c:ptCount val="1"/>
                <c:pt idx="0">
                  <c:v>Max</c:v>
                </c:pt>
              </c:strCache>
            </c:strRef>
          </c:tx>
          <c:spPr>
            <a:ln w="28575" cap="rnd">
              <a:solidFill>
                <a:schemeClr val="accent3"/>
              </a:solidFill>
              <a:round/>
            </a:ln>
            <a:effectLst/>
          </c:spPr>
          <c:marker>
            <c:symbol val="none"/>
          </c:marker>
          <c:cat>
            <c:numRef>
              <c:f>'Sensitivity Analysis'!$C$169:$S$169</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Analysis'!$C$172:$S$172</c:f>
              <c:numCache>
                <c:formatCode>0%</c:formatCode>
                <c:ptCount val="17"/>
                <c:pt idx="0">
                  <c:v>0.55769230769230771</c:v>
                </c:pt>
                <c:pt idx="1">
                  <c:v>0.61538461538461542</c:v>
                </c:pt>
                <c:pt idx="2">
                  <c:v>0.63461538461538458</c:v>
                </c:pt>
                <c:pt idx="3">
                  <c:v>0.65384615384615385</c:v>
                </c:pt>
                <c:pt idx="4">
                  <c:v>0.63461538461538458</c:v>
                </c:pt>
                <c:pt idx="5">
                  <c:v>0.61538461538461542</c:v>
                </c:pt>
                <c:pt idx="6">
                  <c:v>0.59615384615384615</c:v>
                </c:pt>
                <c:pt idx="7">
                  <c:v>0.61538461538461542</c:v>
                </c:pt>
                <c:pt idx="8">
                  <c:v>0.59615384615384615</c:v>
                </c:pt>
                <c:pt idx="9">
                  <c:v>0.59615384615384615</c:v>
                </c:pt>
                <c:pt idx="10">
                  <c:v>0.57692307692307687</c:v>
                </c:pt>
                <c:pt idx="11">
                  <c:v>0.55769230769230771</c:v>
                </c:pt>
                <c:pt idx="12">
                  <c:v>0.53846153846153844</c:v>
                </c:pt>
                <c:pt idx="13">
                  <c:v>0.51923076923076927</c:v>
                </c:pt>
                <c:pt idx="14">
                  <c:v>0.51923076923076927</c:v>
                </c:pt>
                <c:pt idx="15">
                  <c:v>0.5</c:v>
                </c:pt>
                <c:pt idx="16">
                  <c:v>0.48076923076923078</c:v>
                </c:pt>
              </c:numCache>
            </c:numRef>
          </c:val>
          <c:smooth val="0"/>
        </c:ser>
        <c:dLbls>
          <c:showLegendKey val="0"/>
          <c:showVal val="0"/>
          <c:showCatName val="0"/>
          <c:showSerName val="0"/>
          <c:showPercent val="0"/>
          <c:showBubbleSize val="0"/>
        </c:dLbls>
        <c:smooth val="0"/>
        <c:axId val="69377224"/>
        <c:axId val="69376832"/>
      </c:lineChart>
      <c:catAx>
        <c:axId val="693772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Coefficient</a:t>
                </a:r>
                <a:r>
                  <a:rPr lang="en-US" baseline="0"/>
                  <a:t> of Increment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76832"/>
        <c:crosses val="autoZero"/>
        <c:auto val="1"/>
        <c:lblAlgn val="ctr"/>
        <c:lblOffset val="100"/>
        <c:noMultiLvlLbl val="0"/>
      </c:catAx>
      <c:valAx>
        <c:axId val="693768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Fraction</a:t>
                </a:r>
                <a:r>
                  <a:rPr lang="en-US" baseline="0"/>
                  <a:t> of weeks of Budget Shortfall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77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Analysis'!$B$193</c:f>
              <c:strCache>
                <c:ptCount val="1"/>
                <c:pt idx="0">
                  <c:v>Mean</c:v>
                </c:pt>
              </c:strCache>
            </c:strRef>
          </c:tx>
          <c:spPr>
            <a:ln w="28575" cap="rnd">
              <a:solidFill>
                <a:schemeClr val="accent1"/>
              </a:solidFill>
              <a:round/>
            </a:ln>
            <a:effectLst/>
          </c:spPr>
          <c:marker>
            <c:symbol val="none"/>
          </c:marker>
          <c:cat>
            <c:numRef>
              <c:f>'Sensitivity Analysis'!$C$192:$K$192</c:f>
              <c:numCache>
                <c:formatCode>"$"#,##0</c:formatCode>
                <c:ptCount val="9"/>
                <c:pt idx="0">
                  <c:v>16199716</c:v>
                </c:pt>
                <c:pt idx="1">
                  <c:v>17009701.800000001</c:v>
                </c:pt>
                <c:pt idx="2">
                  <c:v>17819687.600000001</c:v>
                </c:pt>
                <c:pt idx="3">
                  <c:v>18629673.399999999</c:v>
                </c:pt>
                <c:pt idx="4">
                  <c:v>19439659.199999999</c:v>
                </c:pt>
                <c:pt idx="5">
                  <c:v>20249645</c:v>
                </c:pt>
                <c:pt idx="6">
                  <c:v>21059630.800000001</c:v>
                </c:pt>
                <c:pt idx="7">
                  <c:v>21869616.600000001</c:v>
                </c:pt>
                <c:pt idx="8">
                  <c:v>22679602.399999999</c:v>
                </c:pt>
              </c:numCache>
            </c:numRef>
          </c:cat>
          <c:val>
            <c:numRef>
              <c:f>'Sensitivity Analysis'!$C$193:$K$193</c:f>
              <c:numCache>
                <c:formatCode>0%</c:formatCode>
                <c:ptCount val="9"/>
                <c:pt idx="0">
                  <c:v>0.31353846153846138</c:v>
                </c:pt>
                <c:pt idx="1">
                  <c:v>0.33928846153846159</c:v>
                </c:pt>
                <c:pt idx="2">
                  <c:v>0.361134615384616</c:v>
                </c:pt>
                <c:pt idx="3">
                  <c:v>0.36290384615384658</c:v>
                </c:pt>
                <c:pt idx="4">
                  <c:v>0.35742307692307734</c:v>
                </c:pt>
                <c:pt idx="5">
                  <c:v>0.35305769230769257</c:v>
                </c:pt>
                <c:pt idx="6">
                  <c:v>0.34842307692307639</c:v>
                </c:pt>
                <c:pt idx="7">
                  <c:v>0.34551923076923069</c:v>
                </c:pt>
                <c:pt idx="8">
                  <c:v>0.33988461538461573</c:v>
                </c:pt>
              </c:numCache>
            </c:numRef>
          </c:val>
          <c:smooth val="0"/>
        </c:ser>
        <c:ser>
          <c:idx val="1"/>
          <c:order val="1"/>
          <c:tx>
            <c:strRef>
              <c:f>'Sensitivity Analysis'!$B$194</c:f>
              <c:strCache>
                <c:ptCount val="1"/>
                <c:pt idx="0">
                  <c:v>Min</c:v>
                </c:pt>
              </c:strCache>
            </c:strRef>
          </c:tx>
          <c:spPr>
            <a:ln w="28575" cap="rnd">
              <a:solidFill>
                <a:schemeClr val="accent2"/>
              </a:solidFill>
              <a:round/>
            </a:ln>
            <a:effectLst/>
          </c:spPr>
          <c:marker>
            <c:symbol val="none"/>
          </c:marker>
          <c:cat>
            <c:numRef>
              <c:f>'Sensitivity Analysis'!$C$192:$K$192</c:f>
              <c:numCache>
                <c:formatCode>"$"#,##0</c:formatCode>
                <c:ptCount val="9"/>
                <c:pt idx="0">
                  <c:v>16199716</c:v>
                </c:pt>
                <c:pt idx="1">
                  <c:v>17009701.800000001</c:v>
                </c:pt>
                <c:pt idx="2">
                  <c:v>17819687.600000001</c:v>
                </c:pt>
                <c:pt idx="3">
                  <c:v>18629673.399999999</c:v>
                </c:pt>
                <c:pt idx="4">
                  <c:v>19439659.199999999</c:v>
                </c:pt>
                <c:pt idx="5">
                  <c:v>20249645</c:v>
                </c:pt>
                <c:pt idx="6">
                  <c:v>21059630.800000001</c:v>
                </c:pt>
                <c:pt idx="7">
                  <c:v>21869616.600000001</c:v>
                </c:pt>
                <c:pt idx="8">
                  <c:v>22679602.399999999</c:v>
                </c:pt>
              </c:numCache>
            </c:numRef>
          </c:cat>
          <c:val>
            <c:numRef>
              <c:f>'Sensitivity Analysis'!$C$194:$K$194</c:f>
              <c:numCache>
                <c:formatCode>0%</c:formatCode>
                <c:ptCount val="9"/>
                <c:pt idx="0">
                  <c:v>3.8461538461538464E-2</c:v>
                </c:pt>
                <c:pt idx="1">
                  <c:v>5.7692307692307696E-2</c:v>
                </c:pt>
                <c:pt idx="2">
                  <c:v>5.7692307692307696E-2</c:v>
                </c:pt>
                <c:pt idx="3">
                  <c:v>5.7692307692307696E-2</c:v>
                </c:pt>
                <c:pt idx="4">
                  <c:v>9.6153846153846159E-2</c:v>
                </c:pt>
                <c:pt idx="5">
                  <c:v>0.11538461538461539</c:v>
                </c:pt>
                <c:pt idx="6">
                  <c:v>0.11538461538461539</c:v>
                </c:pt>
                <c:pt idx="7">
                  <c:v>9.6153846153846159E-2</c:v>
                </c:pt>
                <c:pt idx="8">
                  <c:v>9.6153846153846159E-2</c:v>
                </c:pt>
              </c:numCache>
            </c:numRef>
          </c:val>
          <c:smooth val="0"/>
        </c:ser>
        <c:ser>
          <c:idx val="2"/>
          <c:order val="2"/>
          <c:tx>
            <c:strRef>
              <c:f>'Sensitivity Analysis'!$B$195</c:f>
              <c:strCache>
                <c:ptCount val="1"/>
                <c:pt idx="0">
                  <c:v>Max</c:v>
                </c:pt>
              </c:strCache>
            </c:strRef>
          </c:tx>
          <c:spPr>
            <a:ln w="28575" cap="rnd">
              <a:solidFill>
                <a:schemeClr val="accent3"/>
              </a:solidFill>
              <a:round/>
            </a:ln>
            <a:effectLst/>
          </c:spPr>
          <c:marker>
            <c:symbol val="none"/>
          </c:marker>
          <c:cat>
            <c:numRef>
              <c:f>'Sensitivity Analysis'!$C$192:$K$192</c:f>
              <c:numCache>
                <c:formatCode>"$"#,##0</c:formatCode>
                <c:ptCount val="9"/>
                <c:pt idx="0">
                  <c:v>16199716</c:v>
                </c:pt>
                <c:pt idx="1">
                  <c:v>17009701.800000001</c:v>
                </c:pt>
                <c:pt idx="2">
                  <c:v>17819687.600000001</c:v>
                </c:pt>
                <c:pt idx="3">
                  <c:v>18629673.399999999</c:v>
                </c:pt>
                <c:pt idx="4">
                  <c:v>19439659.199999999</c:v>
                </c:pt>
                <c:pt idx="5">
                  <c:v>20249645</c:v>
                </c:pt>
                <c:pt idx="6">
                  <c:v>21059630.800000001</c:v>
                </c:pt>
                <c:pt idx="7">
                  <c:v>21869616.600000001</c:v>
                </c:pt>
                <c:pt idx="8">
                  <c:v>22679602.399999999</c:v>
                </c:pt>
              </c:numCache>
            </c:numRef>
          </c:cat>
          <c:val>
            <c:numRef>
              <c:f>'Sensitivity Analysis'!$C$195:$K$195</c:f>
              <c:numCache>
                <c:formatCode>0%</c:formatCode>
                <c:ptCount val="9"/>
                <c:pt idx="0">
                  <c:v>0.63461538461538458</c:v>
                </c:pt>
                <c:pt idx="1">
                  <c:v>0.59615384615384615</c:v>
                </c:pt>
                <c:pt idx="2">
                  <c:v>0.61538461538461542</c:v>
                </c:pt>
                <c:pt idx="3">
                  <c:v>0.57692307692307687</c:v>
                </c:pt>
                <c:pt idx="4">
                  <c:v>0.57692307692307687</c:v>
                </c:pt>
                <c:pt idx="5">
                  <c:v>0.53846153846153844</c:v>
                </c:pt>
                <c:pt idx="6">
                  <c:v>0.53846153846153844</c:v>
                </c:pt>
                <c:pt idx="7">
                  <c:v>0.53846153846153844</c:v>
                </c:pt>
                <c:pt idx="8">
                  <c:v>0.51923076923076927</c:v>
                </c:pt>
              </c:numCache>
            </c:numRef>
          </c:val>
          <c:smooth val="0"/>
        </c:ser>
        <c:dLbls>
          <c:showLegendKey val="0"/>
          <c:showVal val="0"/>
          <c:showCatName val="0"/>
          <c:showSerName val="0"/>
          <c:showPercent val="0"/>
          <c:showBubbleSize val="0"/>
        </c:dLbls>
        <c:smooth val="0"/>
        <c:axId val="191750296"/>
        <c:axId val="197710456"/>
      </c:lineChart>
      <c:catAx>
        <c:axId val="1917502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 Budget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10456"/>
        <c:crosses val="autoZero"/>
        <c:auto val="1"/>
        <c:lblAlgn val="ctr"/>
        <c:lblOffset val="100"/>
        <c:noMultiLvlLbl val="0"/>
      </c:catAx>
      <c:valAx>
        <c:axId val="197710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Fraction of Weeks of Budget Shortfall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50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Analysis'!$B$216</c:f>
              <c:strCache>
                <c:ptCount val="1"/>
                <c:pt idx="0">
                  <c:v>Mean</c:v>
                </c:pt>
              </c:strCache>
            </c:strRef>
          </c:tx>
          <c:spPr>
            <a:ln w="28575" cap="rnd">
              <a:solidFill>
                <a:schemeClr val="accent1"/>
              </a:solidFill>
              <a:round/>
            </a:ln>
            <a:effectLst/>
          </c:spPr>
          <c:marker>
            <c:symbol val="none"/>
          </c:marker>
          <c:cat>
            <c:numRef>
              <c:f>'Sensitivity Analysis'!$C$215:$I$215</c:f>
              <c:numCache>
                <c:formatCode>0.00%</c:formatCode>
                <c:ptCount val="7"/>
                <c:pt idx="0">
                  <c:v>0.7</c:v>
                </c:pt>
                <c:pt idx="1">
                  <c:v>0.75</c:v>
                </c:pt>
                <c:pt idx="2">
                  <c:v>0.8</c:v>
                </c:pt>
                <c:pt idx="3">
                  <c:v>0.85</c:v>
                </c:pt>
                <c:pt idx="4">
                  <c:v>0.9</c:v>
                </c:pt>
                <c:pt idx="5">
                  <c:v>0.95</c:v>
                </c:pt>
                <c:pt idx="6">
                  <c:v>1</c:v>
                </c:pt>
              </c:numCache>
            </c:numRef>
          </c:cat>
          <c:val>
            <c:numRef>
              <c:f>'Sensitivity Analysis'!$C$216:$I$216</c:f>
              <c:numCache>
                <c:formatCode>0.00%</c:formatCode>
                <c:ptCount val="7"/>
                <c:pt idx="0">
                  <c:v>0.22434615384615375</c:v>
                </c:pt>
                <c:pt idx="1">
                  <c:v>0.24182692307692266</c:v>
                </c:pt>
                <c:pt idx="2">
                  <c:v>0.25736538461538472</c:v>
                </c:pt>
                <c:pt idx="3">
                  <c:v>0.27084615384615401</c:v>
                </c:pt>
                <c:pt idx="4">
                  <c:v>0.2802115384615384</c:v>
                </c:pt>
                <c:pt idx="5">
                  <c:v>0.29482692307692315</c:v>
                </c:pt>
                <c:pt idx="6">
                  <c:v>0.31023076923076964</c:v>
                </c:pt>
              </c:numCache>
            </c:numRef>
          </c:val>
          <c:smooth val="0"/>
        </c:ser>
        <c:ser>
          <c:idx val="1"/>
          <c:order val="1"/>
          <c:tx>
            <c:strRef>
              <c:f>'Sensitivity Analysis'!$B$217</c:f>
              <c:strCache>
                <c:ptCount val="1"/>
                <c:pt idx="0">
                  <c:v>Min</c:v>
                </c:pt>
              </c:strCache>
            </c:strRef>
          </c:tx>
          <c:spPr>
            <a:ln w="28575" cap="rnd">
              <a:solidFill>
                <a:schemeClr val="accent2"/>
              </a:solidFill>
              <a:round/>
            </a:ln>
            <a:effectLst/>
          </c:spPr>
          <c:marker>
            <c:symbol val="none"/>
          </c:marker>
          <c:cat>
            <c:numRef>
              <c:f>'Sensitivity Analysis'!$C$215:$I$215</c:f>
              <c:numCache>
                <c:formatCode>0.00%</c:formatCode>
                <c:ptCount val="7"/>
                <c:pt idx="0">
                  <c:v>0.7</c:v>
                </c:pt>
                <c:pt idx="1">
                  <c:v>0.75</c:v>
                </c:pt>
                <c:pt idx="2">
                  <c:v>0.8</c:v>
                </c:pt>
                <c:pt idx="3">
                  <c:v>0.85</c:v>
                </c:pt>
                <c:pt idx="4">
                  <c:v>0.9</c:v>
                </c:pt>
                <c:pt idx="5">
                  <c:v>0.95</c:v>
                </c:pt>
                <c:pt idx="6">
                  <c:v>1</c:v>
                </c:pt>
              </c:numCache>
            </c:numRef>
          </c:cat>
          <c:val>
            <c:numRef>
              <c:f>'Sensitivity Analysis'!$C$217:$I$217</c:f>
              <c:numCache>
                <c:formatCode>0.00%</c:formatCode>
                <c:ptCount val="7"/>
                <c:pt idx="0">
                  <c:v>0</c:v>
                </c:pt>
                <c:pt idx="1">
                  <c:v>1.9230769230769232E-2</c:v>
                </c:pt>
                <c:pt idx="2">
                  <c:v>1.9230769230769232E-2</c:v>
                </c:pt>
                <c:pt idx="3">
                  <c:v>1.9230769230769232E-2</c:v>
                </c:pt>
                <c:pt idx="4">
                  <c:v>1.9230769230769232E-2</c:v>
                </c:pt>
                <c:pt idx="5">
                  <c:v>5.7692307692307696E-2</c:v>
                </c:pt>
                <c:pt idx="6">
                  <c:v>1.9230769230769232E-2</c:v>
                </c:pt>
              </c:numCache>
            </c:numRef>
          </c:val>
          <c:smooth val="0"/>
        </c:ser>
        <c:ser>
          <c:idx val="2"/>
          <c:order val="2"/>
          <c:tx>
            <c:strRef>
              <c:f>'Sensitivity Analysis'!$B$218</c:f>
              <c:strCache>
                <c:ptCount val="1"/>
                <c:pt idx="0">
                  <c:v>Max</c:v>
                </c:pt>
              </c:strCache>
            </c:strRef>
          </c:tx>
          <c:spPr>
            <a:ln w="28575" cap="rnd">
              <a:solidFill>
                <a:schemeClr val="accent3"/>
              </a:solidFill>
              <a:round/>
            </a:ln>
            <a:effectLst/>
          </c:spPr>
          <c:marker>
            <c:symbol val="none"/>
          </c:marker>
          <c:cat>
            <c:numRef>
              <c:f>'Sensitivity Analysis'!$C$215:$I$215</c:f>
              <c:numCache>
                <c:formatCode>0.00%</c:formatCode>
                <c:ptCount val="7"/>
                <c:pt idx="0">
                  <c:v>0.7</c:v>
                </c:pt>
                <c:pt idx="1">
                  <c:v>0.75</c:v>
                </c:pt>
                <c:pt idx="2">
                  <c:v>0.8</c:v>
                </c:pt>
                <c:pt idx="3">
                  <c:v>0.85</c:v>
                </c:pt>
                <c:pt idx="4">
                  <c:v>0.9</c:v>
                </c:pt>
                <c:pt idx="5">
                  <c:v>0.95</c:v>
                </c:pt>
                <c:pt idx="6">
                  <c:v>1</c:v>
                </c:pt>
              </c:numCache>
            </c:numRef>
          </c:cat>
          <c:val>
            <c:numRef>
              <c:f>'Sensitivity Analysis'!$C$218:$I$218</c:f>
              <c:numCache>
                <c:formatCode>0.00%</c:formatCode>
                <c:ptCount val="7"/>
                <c:pt idx="0">
                  <c:v>0.5</c:v>
                </c:pt>
                <c:pt idx="1">
                  <c:v>0.5</c:v>
                </c:pt>
                <c:pt idx="2">
                  <c:v>0.48076923076923078</c:v>
                </c:pt>
                <c:pt idx="3">
                  <c:v>0.51923076923076927</c:v>
                </c:pt>
                <c:pt idx="4">
                  <c:v>0.57692307692307687</c:v>
                </c:pt>
                <c:pt idx="5">
                  <c:v>0.67307692307692313</c:v>
                </c:pt>
                <c:pt idx="6">
                  <c:v>0.59615384615384615</c:v>
                </c:pt>
              </c:numCache>
            </c:numRef>
          </c:val>
          <c:smooth val="0"/>
        </c:ser>
        <c:dLbls>
          <c:showLegendKey val="0"/>
          <c:showVal val="0"/>
          <c:showCatName val="0"/>
          <c:showSerName val="0"/>
          <c:showPercent val="0"/>
          <c:showBubbleSize val="0"/>
        </c:dLbls>
        <c:smooth val="0"/>
        <c:axId val="197711240"/>
        <c:axId val="197711632"/>
      </c:lineChart>
      <c:catAx>
        <c:axId val="197711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 for Reduction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11632"/>
        <c:crosses val="autoZero"/>
        <c:auto val="1"/>
        <c:lblAlgn val="ctr"/>
        <c:lblOffset val="100"/>
        <c:noMultiLvlLbl val="0"/>
      </c:catAx>
      <c:valAx>
        <c:axId val="197711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Fraction of Weeks of Budget Shortfall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11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Analysis'!$B$239</c:f>
              <c:strCache>
                <c:ptCount val="1"/>
                <c:pt idx="0">
                  <c:v>Mean</c:v>
                </c:pt>
              </c:strCache>
            </c:strRef>
          </c:tx>
          <c:spPr>
            <a:ln w="28575" cap="rnd">
              <a:solidFill>
                <a:schemeClr val="accent1"/>
              </a:solidFill>
              <a:round/>
            </a:ln>
            <a:effectLst/>
          </c:spPr>
          <c:marker>
            <c:symbol val="none"/>
          </c:marker>
          <c:cat>
            <c:numRef>
              <c:f>'Sensitivity Analysis'!$C$238:$H$238</c:f>
              <c:numCache>
                <c:formatCode>0.00%</c:formatCode>
                <c:ptCount val="6"/>
                <c:pt idx="0">
                  <c:v>0.75</c:v>
                </c:pt>
                <c:pt idx="1">
                  <c:v>0.8</c:v>
                </c:pt>
                <c:pt idx="2">
                  <c:v>0.85</c:v>
                </c:pt>
                <c:pt idx="3">
                  <c:v>0.9</c:v>
                </c:pt>
                <c:pt idx="4">
                  <c:v>0.95</c:v>
                </c:pt>
                <c:pt idx="5">
                  <c:v>1</c:v>
                </c:pt>
              </c:numCache>
            </c:numRef>
          </c:cat>
          <c:val>
            <c:numRef>
              <c:f>'Sensitivity Analysis'!$C$239:$H$239</c:f>
              <c:numCache>
                <c:formatCode>0.00%</c:formatCode>
                <c:ptCount val="6"/>
                <c:pt idx="0">
                  <c:v>0.27767307692307819</c:v>
                </c:pt>
                <c:pt idx="1">
                  <c:v>0.28246153846153882</c:v>
                </c:pt>
                <c:pt idx="2">
                  <c:v>0.28661538461538483</c:v>
                </c:pt>
                <c:pt idx="3">
                  <c:v>0.2924230769230774</c:v>
                </c:pt>
                <c:pt idx="4">
                  <c:v>0.30171153846153886</c:v>
                </c:pt>
                <c:pt idx="5">
                  <c:v>0.31373076923076959</c:v>
                </c:pt>
              </c:numCache>
            </c:numRef>
          </c:val>
          <c:smooth val="0"/>
        </c:ser>
        <c:ser>
          <c:idx val="1"/>
          <c:order val="1"/>
          <c:tx>
            <c:strRef>
              <c:f>'Sensitivity Analysis'!$B$240</c:f>
              <c:strCache>
                <c:ptCount val="1"/>
                <c:pt idx="0">
                  <c:v>Min</c:v>
                </c:pt>
              </c:strCache>
            </c:strRef>
          </c:tx>
          <c:spPr>
            <a:ln w="28575" cap="rnd">
              <a:solidFill>
                <a:schemeClr val="accent2"/>
              </a:solidFill>
              <a:round/>
            </a:ln>
            <a:effectLst/>
          </c:spPr>
          <c:marker>
            <c:symbol val="none"/>
          </c:marker>
          <c:cat>
            <c:numRef>
              <c:f>'Sensitivity Analysis'!$C$238:$H$238</c:f>
              <c:numCache>
                <c:formatCode>0.00%</c:formatCode>
                <c:ptCount val="6"/>
                <c:pt idx="0">
                  <c:v>0.75</c:v>
                </c:pt>
                <c:pt idx="1">
                  <c:v>0.8</c:v>
                </c:pt>
                <c:pt idx="2">
                  <c:v>0.85</c:v>
                </c:pt>
                <c:pt idx="3">
                  <c:v>0.9</c:v>
                </c:pt>
                <c:pt idx="4">
                  <c:v>0.95</c:v>
                </c:pt>
                <c:pt idx="5">
                  <c:v>1</c:v>
                </c:pt>
              </c:numCache>
            </c:numRef>
          </c:cat>
          <c:val>
            <c:numRef>
              <c:f>'Sensitivity Analysis'!$C$240:$H$240</c:f>
              <c:numCache>
                <c:formatCode>0.00%</c:formatCode>
                <c:ptCount val="6"/>
                <c:pt idx="0">
                  <c:v>7.6923076923076927E-2</c:v>
                </c:pt>
                <c:pt idx="1">
                  <c:v>7.6923076923076927E-2</c:v>
                </c:pt>
                <c:pt idx="2">
                  <c:v>3.8461538461538464E-2</c:v>
                </c:pt>
                <c:pt idx="3">
                  <c:v>0</c:v>
                </c:pt>
                <c:pt idx="4">
                  <c:v>1.9230769230769232E-2</c:v>
                </c:pt>
                <c:pt idx="5">
                  <c:v>1.9230769230769232E-2</c:v>
                </c:pt>
              </c:numCache>
            </c:numRef>
          </c:val>
          <c:smooth val="0"/>
        </c:ser>
        <c:ser>
          <c:idx val="2"/>
          <c:order val="2"/>
          <c:tx>
            <c:strRef>
              <c:f>'Sensitivity Analysis'!$B$241</c:f>
              <c:strCache>
                <c:ptCount val="1"/>
                <c:pt idx="0">
                  <c:v>Max</c:v>
                </c:pt>
              </c:strCache>
            </c:strRef>
          </c:tx>
          <c:spPr>
            <a:ln w="28575" cap="rnd">
              <a:solidFill>
                <a:schemeClr val="accent3"/>
              </a:solidFill>
              <a:round/>
            </a:ln>
            <a:effectLst/>
          </c:spPr>
          <c:marker>
            <c:symbol val="none"/>
          </c:marker>
          <c:cat>
            <c:numRef>
              <c:f>'Sensitivity Analysis'!$C$238:$H$238</c:f>
              <c:numCache>
                <c:formatCode>0.00%</c:formatCode>
                <c:ptCount val="6"/>
                <c:pt idx="0">
                  <c:v>0.75</c:v>
                </c:pt>
                <c:pt idx="1">
                  <c:v>0.8</c:v>
                </c:pt>
                <c:pt idx="2">
                  <c:v>0.85</c:v>
                </c:pt>
                <c:pt idx="3">
                  <c:v>0.9</c:v>
                </c:pt>
                <c:pt idx="4">
                  <c:v>0.95</c:v>
                </c:pt>
                <c:pt idx="5">
                  <c:v>1</c:v>
                </c:pt>
              </c:numCache>
            </c:numRef>
          </c:cat>
          <c:val>
            <c:numRef>
              <c:f>'Sensitivity Analysis'!$C$241:$H$241</c:f>
              <c:numCache>
                <c:formatCode>0.00%</c:formatCode>
                <c:ptCount val="6"/>
                <c:pt idx="0">
                  <c:v>0.48076923076923078</c:v>
                </c:pt>
                <c:pt idx="1">
                  <c:v>0.51923076923076927</c:v>
                </c:pt>
                <c:pt idx="2">
                  <c:v>0.51923076923076927</c:v>
                </c:pt>
                <c:pt idx="3">
                  <c:v>0.53846153846153844</c:v>
                </c:pt>
                <c:pt idx="4">
                  <c:v>0.55769230769230771</c:v>
                </c:pt>
                <c:pt idx="5">
                  <c:v>0.61538461538461542</c:v>
                </c:pt>
              </c:numCache>
            </c:numRef>
          </c:val>
          <c:smooth val="0"/>
        </c:ser>
        <c:dLbls>
          <c:showLegendKey val="0"/>
          <c:showVal val="0"/>
          <c:showCatName val="0"/>
          <c:showSerName val="0"/>
          <c:showPercent val="0"/>
          <c:showBubbleSize val="0"/>
        </c:dLbls>
        <c:smooth val="0"/>
        <c:axId val="197712416"/>
        <c:axId val="197712808"/>
      </c:lineChart>
      <c:catAx>
        <c:axId val="1977124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a:t>
                </a:r>
                <a:r>
                  <a:rPr lang="en-US" baseline="0"/>
                  <a:t> for Reduction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12808"/>
        <c:crosses val="autoZero"/>
        <c:auto val="1"/>
        <c:lblAlgn val="ctr"/>
        <c:lblOffset val="100"/>
        <c:noMultiLvlLbl val="0"/>
      </c:catAx>
      <c:valAx>
        <c:axId val="1977128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Fraction of Weeks of Budget Shortfall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12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Analysis'!$B$262</c:f>
              <c:strCache>
                <c:ptCount val="1"/>
                <c:pt idx="0">
                  <c:v>Mean</c:v>
                </c:pt>
              </c:strCache>
            </c:strRef>
          </c:tx>
          <c:spPr>
            <a:ln w="28575" cap="rnd">
              <a:solidFill>
                <a:schemeClr val="accent1"/>
              </a:solidFill>
              <a:round/>
            </a:ln>
            <a:effectLst/>
          </c:spPr>
          <c:marker>
            <c:symbol val="none"/>
          </c:marker>
          <c:cat>
            <c:numRef>
              <c:f>'Sensitivity Analysis'!$C$261:$I$261</c:f>
              <c:numCache>
                <c:formatCode>0.00%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Analysis'!$C$262:$I$262</c:f>
              <c:numCache>
                <c:formatCode>0.00%</c:formatCode>
                <c:ptCount val="7"/>
                <c:pt idx="0">
                  <c:v>0.3132307692307692</c:v>
                </c:pt>
                <c:pt idx="1">
                  <c:v>0.31284615384615388</c:v>
                </c:pt>
                <c:pt idx="2">
                  <c:v>0.31250000000000028</c:v>
                </c:pt>
                <c:pt idx="3">
                  <c:v>0.31465384615384634</c:v>
                </c:pt>
                <c:pt idx="4">
                  <c:v>0.31442307692307703</c:v>
                </c:pt>
                <c:pt idx="5">
                  <c:v>0.31459615384615369</c:v>
                </c:pt>
                <c:pt idx="6">
                  <c:v>0.31384615384615389</c:v>
                </c:pt>
              </c:numCache>
            </c:numRef>
          </c:val>
          <c:smooth val="0"/>
        </c:ser>
        <c:ser>
          <c:idx val="1"/>
          <c:order val="1"/>
          <c:tx>
            <c:strRef>
              <c:f>'Sensitivity Analysis'!$B$263</c:f>
              <c:strCache>
                <c:ptCount val="1"/>
                <c:pt idx="0">
                  <c:v>Min</c:v>
                </c:pt>
              </c:strCache>
            </c:strRef>
          </c:tx>
          <c:spPr>
            <a:ln w="28575" cap="rnd">
              <a:solidFill>
                <a:schemeClr val="accent2"/>
              </a:solidFill>
              <a:round/>
            </a:ln>
            <a:effectLst/>
          </c:spPr>
          <c:marker>
            <c:symbol val="none"/>
          </c:marker>
          <c:cat>
            <c:numRef>
              <c:f>'Sensitivity Analysis'!$C$261:$I$261</c:f>
              <c:numCache>
                <c:formatCode>0.00%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Analysis'!$C$263:$I$263</c:f>
              <c:numCache>
                <c:formatCode>0.00%</c:formatCode>
                <c:ptCount val="7"/>
                <c:pt idx="0">
                  <c:v>5.7692307692307696E-2</c:v>
                </c:pt>
                <c:pt idx="1">
                  <c:v>3.8461538461538464E-2</c:v>
                </c:pt>
                <c:pt idx="2">
                  <c:v>1.9230769230769232E-2</c:v>
                </c:pt>
                <c:pt idx="3">
                  <c:v>1.9230769230769232E-2</c:v>
                </c:pt>
                <c:pt idx="4">
                  <c:v>5.7692307692307696E-2</c:v>
                </c:pt>
                <c:pt idx="5">
                  <c:v>5.7692307692307696E-2</c:v>
                </c:pt>
                <c:pt idx="6">
                  <c:v>5.7692307692307696E-2</c:v>
                </c:pt>
              </c:numCache>
            </c:numRef>
          </c:val>
          <c:smooth val="0"/>
        </c:ser>
        <c:ser>
          <c:idx val="2"/>
          <c:order val="2"/>
          <c:tx>
            <c:strRef>
              <c:f>'Sensitivity Analysis'!$B$264</c:f>
              <c:strCache>
                <c:ptCount val="1"/>
                <c:pt idx="0">
                  <c:v>Max</c:v>
                </c:pt>
              </c:strCache>
            </c:strRef>
          </c:tx>
          <c:spPr>
            <a:ln w="28575" cap="rnd">
              <a:solidFill>
                <a:schemeClr val="accent3"/>
              </a:solidFill>
              <a:round/>
            </a:ln>
            <a:effectLst/>
          </c:spPr>
          <c:marker>
            <c:symbol val="none"/>
          </c:marker>
          <c:cat>
            <c:numRef>
              <c:f>'Sensitivity Analysis'!$C$261:$I$261</c:f>
              <c:numCache>
                <c:formatCode>0.00%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Analysis'!$C$264:$I$264</c:f>
              <c:numCache>
                <c:formatCode>0.00%</c:formatCode>
                <c:ptCount val="7"/>
                <c:pt idx="0">
                  <c:v>0.55769230769230771</c:v>
                </c:pt>
                <c:pt idx="1">
                  <c:v>0.57692307692307687</c:v>
                </c:pt>
                <c:pt idx="2">
                  <c:v>0.55769230769230771</c:v>
                </c:pt>
                <c:pt idx="3">
                  <c:v>0.57692307692307687</c:v>
                </c:pt>
                <c:pt idx="4">
                  <c:v>0.57692307692307687</c:v>
                </c:pt>
                <c:pt idx="5">
                  <c:v>0.63461538461538458</c:v>
                </c:pt>
                <c:pt idx="6">
                  <c:v>0.55769230769230771</c:v>
                </c:pt>
              </c:numCache>
            </c:numRef>
          </c:val>
          <c:smooth val="0"/>
        </c:ser>
        <c:dLbls>
          <c:showLegendKey val="0"/>
          <c:showVal val="0"/>
          <c:showCatName val="0"/>
          <c:showSerName val="0"/>
          <c:showPercent val="0"/>
          <c:showBubbleSize val="0"/>
        </c:dLbls>
        <c:smooth val="0"/>
        <c:axId val="197713592"/>
        <c:axId val="201400240"/>
      </c:lineChart>
      <c:catAx>
        <c:axId val="197713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SD</a:t>
                </a:r>
                <a:r>
                  <a:rPr lang="en-US" baseline="0"/>
                  <a:t> % of Mean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00240"/>
        <c:crosses val="autoZero"/>
        <c:auto val="1"/>
        <c:lblAlgn val="ctr"/>
        <c:lblOffset val="100"/>
        <c:noMultiLvlLbl val="0"/>
      </c:catAx>
      <c:valAx>
        <c:axId val="2014002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Fraction of Weeks of Budget Shortfall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13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Analysis'!$B$285</c:f>
              <c:strCache>
                <c:ptCount val="1"/>
                <c:pt idx="0">
                  <c:v>Mean</c:v>
                </c:pt>
              </c:strCache>
            </c:strRef>
          </c:tx>
          <c:spPr>
            <a:ln w="28575" cap="rnd">
              <a:solidFill>
                <a:schemeClr val="accent1"/>
              </a:solidFill>
              <a:round/>
            </a:ln>
            <a:effectLst/>
          </c:spPr>
          <c:marker>
            <c:symbol val="none"/>
          </c:marker>
          <c:cat>
            <c:numRef>
              <c:f>'Sensitivity Analysis'!$C$284:$I$284</c:f>
              <c:numCache>
                <c:formatCode>"$"#,##0</c:formatCode>
                <c:ptCount val="7"/>
                <c:pt idx="0">
                  <c:v>119</c:v>
                </c:pt>
                <c:pt idx="1">
                  <c:v>127.5</c:v>
                </c:pt>
                <c:pt idx="2">
                  <c:v>136</c:v>
                </c:pt>
                <c:pt idx="3">
                  <c:v>144.5</c:v>
                </c:pt>
                <c:pt idx="4">
                  <c:v>153</c:v>
                </c:pt>
                <c:pt idx="5">
                  <c:v>161.5</c:v>
                </c:pt>
                <c:pt idx="6">
                  <c:v>170</c:v>
                </c:pt>
              </c:numCache>
            </c:numRef>
          </c:cat>
          <c:val>
            <c:numRef>
              <c:f>'Sensitivity Analysis'!$C$285:$I$285</c:f>
              <c:numCache>
                <c:formatCode>0.00%</c:formatCode>
                <c:ptCount val="7"/>
                <c:pt idx="0">
                  <c:v>0.32734615384615379</c:v>
                </c:pt>
                <c:pt idx="1">
                  <c:v>0.32440384615384626</c:v>
                </c:pt>
                <c:pt idx="2">
                  <c:v>0.32230769230769224</c:v>
                </c:pt>
                <c:pt idx="3">
                  <c:v>0.31984615384615384</c:v>
                </c:pt>
                <c:pt idx="4">
                  <c:v>0.31746153846153863</c:v>
                </c:pt>
                <c:pt idx="5">
                  <c:v>0.31444230769230791</c:v>
                </c:pt>
                <c:pt idx="6">
                  <c:v>0.3129615384615389</c:v>
                </c:pt>
              </c:numCache>
            </c:numRef>
          </c:val>
          <c:smooth val="0"/>
        </c:ser>
        <c:ser>
          <c:idx val="1"/>
          <c:order val="1"/>
          <c:tx>
            <c:strRef>
              <c:f>'Sensitivity Analysis'!$B$286</c:f>
              <c:strCache>
                <c:ptCount val="1"/>
                <c:pt idx="0">
                  <c:v>Min</c:v>
                </c:pt>
              </c:strCache>
            </c:strRef>
          </c:tx>
          <c:spPr>
            <a:ln w="28575" cap="rnd">
              <a:solidFill>
                <a:schemeClr val="accent2"/>
              </a:solidFill>
              <a:round/>
            </a:ln>
            <a:effectLst/>
          </c:spPr>
          <c:marker>
            <c:symbol val="none"/>
          </c:marker>
          <c:cat>
            <c:numRef>
              <c:f>'Sensitivity Analysis'!$C$284:$I$284</c:f>
              <c:numCache>
                <c:formatCode>"$"#,##0</c:formatCode>
                <c:ptCount val="7"/>
                <c:pt idx="0">
                  <c:v>119</c:v>
                </c:pt>
                <c:pt idx="1">
                  <c:v>127.5</c:v>
                </c:pt>
                <c:pt idx="2">
                  <c:v>136</c:v>
                </c:pt>
                <c:pt idx="3">
                  <c:v>144.5</c:v>
                </c:pt>
                <c:pt idx="4">
                  <c:v>153</c:v>
                </c:pt>
                <c:pt idx="5">
                  <c:v>161.5</c:v>
                </c:pt>
                <c:pt idx="6">
                  <c:v>170</c:v>
                </c:pt>
              </c:numCache>
            </c:numRef>
          </c:cat>
          <c:val>
            <c:numRef>
              <c:f>'Sensitivity Analysis'!$C$286:$I$286</c:f>
              <c:numCache>
                <c:formatCode>0.00%</c:formatCode>
                <c:ptCount val="7"/>
                <c:pt idx="0">
                  <c:v>3.8461538461538464E-2</c:v>
                </c:pt>
                <c:pt idx="1">
                  <c:v>3.8461538461538464E-2</c:v>
                </c:pt>
                <c:pt idx="2">
                  <c:v>3.8461538461538464E-2</c:v>
                </c:pt>
                <c:pt idx="3">
                  <c:v>3.8461538461538464E-2</c:v>
                </c:pt>
                <c:pt idx="4">
                  <c:v>3.8461538461538464E-2</c:v>
                </c:pt>
                <c:pt idx="5">
                  <c:v>3.8461538461538464E-2</c:v>
                </c:pt>
                <c:pt idx="6">
                  <c:v>5.7692307692307696E-2</c:v>
                </c:pt>
              </c:numCache>
            </c:numRef>
          </c:val>
          <c:smooth val="0"/>
        </c:ser>
        <c:ser>
          <c:idx val="2"/>
          <c:order val="2"/>
          <c:tx>
            <c:strRef>
              <c:f>'Sensitivity Analysis'!$B$287</c:f>
              <c:strCache>
                <c:ptCount val="1"/>
                <c:pt idx="0">
                  <c:v>Max</c:v>
                </c:pt>
              </c:strCache>
            </c:strRef>
          </c:tx>
          <c:spPr>
            <a:ln w="28575" cap="rnd">
              <a:solidFill>
                <a:schemeClr val="accent3"/>
              </a:solidFill>
              <a:round/>
            </a:ln>
            <a:effectLst/>
          </c:spPr>
          <c:marker>
            <c:symbol val="none"/>
          </c:marker>
          <c:cat>
            <c:numRef>
              <c:f>'Sensitivity Analysis'!$C$284:$I$284</c:f>
              <c:numCache>
                <c:formatCode>"$"#,##0</c:formatCode>
                <c:ptCount val="7"/>
                <c:pt idx="0">
                  <c:v>119</c:v>
                </c:pt>
                <c:pt idx="1">
                  <c:v>127.5</c:v>
                </c:pt>
                <c:pt idx="2">
                  <c:v>136</c:v>
                </c:pt>
                <c:pt idx="3">
                  <c:v>144.5</c:v>
                </c:pt>
                <c:pt idx="4">
                  <c:v>153</c:v>
                </c:pt>
                <c:pt idx="5">
                  <c:v>161.5</c:v>
                </c:pt>
                <c:pt idx="6">
                  <c:v>170</c:v>
                </c:pt>
              </c:numCache>
            </c:numRef>
          </c:cat>
          <c:val>
            <c:numRef>
              <c:f>'Sensitivity Analysis'!$C$287:$I$287</c:f>
              <c:numCache>
                <c:formatCode>0.00%</c:formatCode>
                <c:ptCount val="7"/>
                <c:pt idx="0">
                  <c:v>0.59615384615384615</c:v>
                </c:pt>
                <c:pt idx="1">
                  <c:v>0.59615384615384615</c:v>
                </c:pt>
                <c:pt idx="2">
                  <c:v>0.61538461538461542</c:v>
                </c:pt>
                <c:pt idx="3">
                  <c:v>0.63461538461538458</c:v>
                </c:pt>
                <c:pt idx="4">
                  <c:v>0.59615384615384615</c:v>
                </c:pt>
                <c:pt idx="5">
                  <c:v>0.61538461538461542</c:v>
                </c:pt>
                <c:pt idx="6">
                  <c:v>0.61538461538461542</c:v>
                </c:pt>
              </c:numCache>
            </c:numRef>
          </c:val>
          <c:smooth val="0"/>
        </c:ser>
        <c:dLbls>
          <c:showLegendKey val="0"/>
          <c:showVal val="0"/>
          <c:showCatName val="0"/>
          <c:showSerName val="0"/>
          <c:showPercent val="0"/>
          <c:showBubbleSize val="0"/>
        </c:dLbls>
        <c:smooth val="0"/>
        <c:axId val="201401024"/>
        <c:axId val="201401416"/>
      </c:lineChart>
      <c:catAx>
        <c:axId val="2014010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Surface</a:t>
                </a:r>
                <a:r>
                  <a:rPr lang="en-US" baseline="0"/>
                  <a:t> Transportation Cost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01416"/>
        <c:crosses val="autoZero"/>
        <c:auto val="1"/>
        <c:lblAlgn val="ctr"/>
        <c:lblOffset val="100"/>
        <c:noMultiLvlLbl val="0"/>
      </c:catAx>
      <c:valAx>
        <c:axId val="2014014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Fraction of Weeks of Budget Shortfall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01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Analysis'!$B$308</c:f>
              <c:strCache>
                <c:ptCount val="1"/>
                <c:pt idx="0">
                  <c:v>Mean</c:v>
                </c:pt>
              </c:strCache>
            </c:strRef>
          </c:tx>
          <c:spPr>
            <a:ln w="28575" cap="rnd">
              <a:solidFill>
                <a:schemeClr val="accent1"/>
              </a:solidFill>
              <a:round/>
            </a:ln>
            <a:effectLst/>
          </c:spPr>
          <c:marker>
            <c:symbol val="none"/>
          </c:marker>
          <c:cat>
            <c:numRef>
              <c:f>'Sensitivity Analysis'!$C$307:$I$307</c:f>
              <c:numCache>
                <c:formatCode>"$"#,##0</c:formatCode>
                <c:ptCount val="7"/>
                <c:pt idx="0">
                  <c:v>1680</c:v>
                </c:pt>
                <c:pt idx="1">
                  <c:v>1800</c:v>
                </c:pt>
                <c:pt idx="2">
                  <c:v>1920</c:v>
                </c:pt>
                <c:pt idx="3">
                  <c:v>2040</c:v>
                </c:pt>
                <c:pt idx="4">
                  <c:v>2160</c:v>
                </c:pt>
                <c:pt idx="5">
                  <c:v>2280</c:v>
                </c:pt>
                <c:pt idx="6">
                  <c:v>2400</c:v>
                </c:pt>
              </c:numCache>
            </c:numRef>
          </c:cat>
          <c:val>
            <c:numRef>
              <c:f>'Sensitivity Analysis'!$C$308:$I$308</c:f>
              <c:numCache>
                <c:formatCode>0.00%</c:formatCode>
                <c:ptCount val="7"/>
                <c:pt idx="0">
                  <c:v>0.31065384615384617</c:v>
                </c:pt>
                <c:pt idx="1">
                  <c:v>0.31069230769230749</c:v>
                </c:pt>
                <c:pt idx="2">
                  <c:v>0.31038461538461531</c:v>
                </c:pt>
                <c:pt idx="3">
                  <c:v>0.31103846153846176</c:v>
                </c:pt>
                <c:pt idx="4">
                  <c:v>0.31109615384615369</c:v>
                </c:pt>
                <c:pt idx="5">
                  <c:v>0.31115384615384628</c:v>
                </c:pt>
                <c:pt idx="6">
                  <c:v>0.3113076923076924</c:v>
                </c:pt>
              </c:numCache>
            </c:numRef>
          </c:val>
          <c:smooth val="0"/>
        </c:ser>
        <c:ser>
          <c:idx val="1"/>
          <c:order val="1"/>
          <c:tx>
            <c:strRef>
              <c:f>'Sensitivity Analysis'!$B$309</c:f>
              <c:strCache>
                <c:ptCount val="1"/>
                <c:pt idx="0">
                  <c:v>Min</c:v>
                </c:pt>
              </c:strCache>
            </c:strRef>
          </c:tx>
          <c:spPr>
            <a:ln w="28575" cap="rnd">
              <a:solidFill>
                <a:schemeClr val="accent2"/>
              </a:solidFill>
              <a:round/>
            </a:ln>
            <a:effectLst/>
          </c:spPr>
          <c:marker>
            <c:symbol val="none"/>
          </c:marker>
          <c:cat>
            <c:numRef>
              <c:f>'Sensitivity Analysis'!$C$307:$I$307</c:f>
              <c:numCache>
                <c:formatCode>"$"#,##0</c:formatCode>
                <c:ptCount val="7"/>
                <c:pt idx="0">
                  <c:v>1680</c:v>
                </c:pt>
                <c:pt idx="1">
                  <c:v>1800</c:v>
                </c:pt>
                <c:pt idx="2">
                  <c:v>1920</c:v>
                </c:pt>
                <c:pt idx="3">
                  <c:v>2040</c:v>
                </c:pt>
                <c:pt idx="4">
                  <c:v>2160</c:v>
                </c:pt>
                <c:pt idx="5">
                  <c:v>2280</c:v>
                </c:pt>
                <c:pt idx="6">
                  <c:v>2400</c:v>
                </c:pt>
              </c:numCache>
            </c:numRef>
          </c:cat>
          <c:val>
            <c:numRef>
              <c:f>'Sensitivity Analysis'!$C$309:$I$309</c:f>
              <c:numCache>
                <c:formatCode>0.00%</c:formatCode>
                <c:ptCount val="7"/>
                <c:pt idx="0">
                  <c:v>0</c:v>
                </c:pt>
                <c:pt idx="1">
                  <c:v>0</c:v>
                </c:pt>
                <c:pt idx="2">
                  <c:v>0</c:v>
                </c:pt>
                <c:pt idx="3">
                  <c:v>0</c:v>
                </c:pt>
                <c:pt idx="4">
                  <c:v>0</c:v>
                </c:pt>
                <c:pt idx="5">
                  <c:v>1.9230769230769232E-2</c:v>
                </c:pt>
                <c:pt idx="6">
                  <c:v>0</c:v>
                </c:pt>
              </c:numCache>
            </c:numRef>
          </c:val>
          <c:smooth val="0"/>
        </c:ser>
        <c:ser>
          <c:idx val="2"/>
          <c:order val="2"/>
          <c:tx>
            <c:strRef>
              <c:f>'Sensitivity Analysis'!$B$310</c:f>
              <c:strCache>
                <c:ptCount val="1"/>
                <c:pt idx="0">
                  <c:v>Max</c:v>
                </c:pt>
              </c:strCache>
            </c:strRef>
          </c:tx>
          <c:spPr>
            <a:ln w="28575" cap="rnd">
              <a:solidFill>
                <a:schemeClr val="accent3"/>
              </a:solidFill>
              <a:round/>
            </a:ln>
            <a:effectLst/>
          </c:spPr>
          <c:marker>
            <c:symbol val="none"/>
          </c:marker>
          <c:cat>
            <c:numRef>
              <c:f>'Sensitivity Analysis'!$C$307:$I$307</c:f>
              <c:numCache>
                <c:formatCode>"$"#,##0</c:formatCode>
                <c:ptCount val="7"/>
                <c:pt idx="0">
                  <c:v>1680</c:v>
                </c:pt>
                <c:pt idx="1">
                  <c:v>1800</c:v>
                </c:pt>
                <c:pt idx="2">
                  <c:v>1920</c:v>
                </c:pt>
                <c:pt idx="3">
                  <c:v>2040</c:v>
                </c:pt>
                <c:pt idx="4">
                  <c:v>2160</c:v>
                </c:pt>
                <c:pt idx="5">
                  <c:v>2280</c:v>
                </c:pt>
                <c:pt idx="6">
                  <c:v>2400</c:v>
                </c:pt>
              </c:numCache>
            </c:numRef>
          </c:cat>
          <c:val>
            <c:numRef>
              <c:f>'Sensitivity Analysis'!$C$310:$I$310</c:f>
              <c:numCache>
                <c:formatCode>0.00%</c:formatCode>
                <c:ptCount val="7"/>
                <c:pt idx="0">
                  <c:v>0.55769230769230771</c:v>
                </c:pt>
                <c:pt idx="1">
                  <c:v>0.57692307692307687</c:v>
                </c:pt>
                <c:pt idx="2">
                  <c:v>0.55769230769230771</c:v>
                </c:pt>
                <c:pt idx="3">
                  <c:v>0.57692307692307687</c:v>
                </c:pt>
                <c:pt idx="4">
                  <c:v>0.55769230769230771</c:v>
                </c:pt>
                <c:pt idx="5">
                  <c:v>0.57692307692307687</c:v>
                </c:pt>
                <c:pt idx="6">
                  <c:v>0.55769230769230771</c:v>
                </c:pt>
              </c:numCache>
            </c:numRef>
          </c:val>
          <c:smooth val="0"/>
        </c:ser>
        <c:dLbls>
          <c:showLegendKey val="0"/>
          <c:showVal val="0"/>
          <c:showCatName val="0"/>
          <c:showSerName val="0"/>
          <c:showPercent val="0"/>
          <c:showBubbleSize val="0"/>
        </c:dLbls>
        <c:smooth val="0"/>
        <c:axId val="201402200"/>
        <c:axId val="201402592"/>
      </c:lineChart>
      <c:catAx>
        <c:axId val="201402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a:t>
                </a:r>
                <a:r>
                  <a:rPr lang="en-US" baseline="0"/>
                  <a:t> Transportation Cost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02592"/>
        <c:crosses val="autoZero"/>
        <c:auto val="1"/>
        <c:lblAlgn val="ctr"/>
        <c:lblOffset val="100"/>
        <c:noMultiLvlLbl val="0"/>
      </c:catAx>
      <c:valAx>
        <c:axId val="2014025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Fraction of Weeks of Budget Shortfall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02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Analysis'!$B$333</c:f>
              <c:strCache>
                <c:ptCount val="1"/>
                <c:pt idx="0">
                  <c:v>Mean</c:v>
                </c:pt>
              </c:strCache>
            </c:strRef>
          </c:tx>
          <c:spPr>
            <a:ln w="28575" cap="rnd">
              <a:solidFill>
                <a:schemeClr val="accent1"/>
              </a:solidFill>
              <a:round/>
            </a:ln>
            <a:effectLst/>
          </c:spPr>
          <c:marker>
            <c:symbol val="none"/>
          </c:marker>
          <c:cat>
            <c:numRef>
              <c:f>'Sensitivity Analysis'!$C$332:$S$332</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Analysis'!$C$333:$S$333</c:f>
              <c:numCache>
                <c:formatCode>"$"#,##0</c:formatCode>
                <c:ptCount val="17"/>
                <c:pt idx="0">
                  <c:v>172861.71109894192</c:v>
                </c:pt>
                <c:pt idx="1">
                  <c:v>360672.25804844499</c:v>
                </c:pt>
                <c:pt idx="2">
                  <c:v>551890.86849256034</c:v>
                </c:pt>
                <c:pt idx="3">
                  <c:v>722980.11186211591</c:v>
                </c:pt>
                <c:pt idx="4">
                  <c:v>874257.94472199003</c:v>
                </c:pt>
                <c:pt idx="5">
                  <c:v>1001293.0763811432</c:v>
                </c:pt>
                <c:pt idx="6">
                  <c:v>1110002.9470402028</c:v>
                </c:pt>
                <c:pt idx="7">
                  <c:v>1205915.3149397986</c:v>
                </c:pt>
                <c:pt idx="8">
                  <c:v>1292455.7350595305</c:v>
                </c:pt>
                <c:pt idx="9">
                  <c:v>1368807.6678771672</c:v>
                </c:pt>
                <c:pt idx="10">
                  <c:v>1442607.0859019717</c:v>
                </c:pt>
                <c:pt idx="11">
                  <c:v>1513649.3407668669</c:v>
                </c:pt>
                <c:pt idx="12">
                  <c:v>1575987.3649858572</c:v>
                </c:pt>
                <c:pt idx="13">
                  <c:v>1640058.1920847702</c:v>
                </c:pt>
                <c:pt idx="14">
                  <c:v>1697940.0527696423</c:v>
                </c:pt>
                <c:pt idx="15">
                  <c:v>1754402.9763433815</c:v>
                </c:pt>
                <c:pt idx="16">
                  <c:v>1809654.3193842017</c:v>
                </c:pt>
              </c:numCache>
            </c:numRef>
          </c:val>
          <c:smooth val="0"/>
        </c:ser>
        <c:ser>
          <c:idx val="1"/>
          <c:order val="1"/>
          <c:tx>
            <c:strRef>
              <c:f>'Sensitivity Analysis'!$B$334</c:f>
              <c:strCache>
                <c:ptCount val="1"/>
                <c:pt idx="0">
                  <c:v>Min</c:v>
                </c:pt>
              </c:strCache>
            </c:strRef>
          </c:tx>
          <c:spPr>
            <a:ln w="28575" cap="rnd">
              <a:solidFill>
                <a:schemeClr val="accent2"/>
              </a:solidFill>
              <a:round/>
            </a:ln>
            <a:effectLst/>
          </c:spPr>
          <c:marker>
            <c:symbol val="none"/>
          </c:marker>
          <c:cat>
            <c:numRef>
              <c:f>'Sensitivity Analysis'!$C$332:$S$332</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Analysis'!$C$334:$S$334</c:f>
              <c:numCache>
                <c:formatCode>"$"#,##0</c:formatCode>
                <c:ptCount val="17"/>
                <c:pt idx="0">
                  <c:v>4852.6881503665973</c:v>
                </c:pt>
                <c:pt idx="1">
                  <c:v>79511.84851805045</c:v>
                </c:pt>
                <c:pt idx="2">
                  <c:v>237438.55333267391</c:v>
                </c:pt>
                <c:pt idx="3">
                  <c:v>385325.4024006697</c:v>
                </c:pt>
                <c:pt idx="4">
                  <c:v>527899.33750679949</c:v>
                </c:pt>
                <c:pt idx="5">
                  <c:v>576155.39071303117</c:v>
                </c:pt>
                <c:pt idx="6">
                  <c:v>704469.33512853505</c:v>
                </c:pt>
                <c:pt idx="7">
                  <c:v>759313.18916854716</c:v>
                </c:pt>
                <c:pt idx="8">
                  <c:v>908979.48974762717</c:v>
                </c:pt>
                <c:pt idx="9">
                  <c:v>930885.97074325779</c:v>
                </c:pt>
                <c:pt idx="10">
                  <c:v>952462.82555729011</c:v>
                </c:pt>
                <c:pt idx="11">
                  <c:v>1024541.6425101482</c:v>
                </c:pt>
                <c:pt idx="12">
                  <c:v>1115599.3484683121</c:v>
                </c:pt>
                <c:pt idx="13">
                  <c:v>1133987.7328915428</c:v>
                </c:pt>
                <c:pt idx="14">
                  <c:v>1217212.0357041992</c:v>
                </c:pt>
                <c:pt idx="15">
                  <c:v>1241341.7640519454</c:v>
                </c:pt>
                <c:pt idx="16">
                  <c:v>1299473.1209753482</c:v>
                </c:pt>
              </c:numCache>
            </c:numRef>
          </c:val>
          <c:smooth val="0"/>
        </c:ser>
        <c:ser>
          <c:idx val="2"/>
          <c:order val="2"/>
          <c:tx>
            <c:strRef>
              <c:f>'Sensitivity Analysis'!$B$335</c:f>
              <c:strCache>
                <c:ptCount val="1"/>
                <c:pt idx="0">
                  <c:v>Max</c:v>
                </c:pt>
              </c:strCache>
            </c:strRef>
          </c:tx>
          <c:spPr>
            <a:ln w="28575" cap="rnd">
              <a:solidFill>
                <a:schemeClr val="accent3"/>
              </a:solidFill>
              <a:round/>
            </a:ln>
            <a:effectLst/>
          </c:spPr>
          <c:marker>
            <c:symbol val="none"/>
          </c:marker>
          <c:cat>
            <c:numRef>
              <c:f>'Sensitivity Analysis'!$C$332:$S$332</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Analysis'!$C$335:$S$335</c:f>
              <c:numCache>
                <c:formatCode>"$"#,##0</c:formatCode>
                <c:ptCount val="17"/>
                <c:pt idx="0">
                  <c:v>546360.45564485027</c:v>
                </c:pt>
                <c:pt idx="1">
                  <c:v>697819.18560511572</c:v>
                </c:pt>
                <c:pt idx="2">
                  <c:v>950609.8368286679</c:v>
                </c:pt>
                <c:pt idx="3">
                  <c:v>1113000.0532182718</c:v>
                </c:pt>
                <c:pt idx="4">
                  <c:v>1291287.094830262</c:v>
                </c:pt>
                <c:pt idx="5">
                  <c:v>1432835.0873266247</c:v>
                </c:pt>
                <c:pt idx="6">
                  <c:v>1491246.6886472071</c:v>
                </c:pt>
                <c:pt idx="7">
                  <c:v>1629007.0164772845</c:v>
                </c:pt>
                <c:pt idx="8">
                  <c:v>1788868.464609198</c:v>
                </c:pt>
                <c:pt idx="9">
                  <c:v>1822961.0711698565</c:v>
                </c:pt>
                <c:pt idx="10">
                  <c:v>1908809.7573032354</c:v>
                </c:pt>
                <c:pt idx="11">
                  <c:v>1949380.6516782104</c:v>
                </c:pt>
                <c:pt idx="12">
                  <c:v>2069351.232663733</c:v>
                </c:pt>
                <c:pt idx="13">
                  <c:v>2110753.6945863115</c:v>
                </c:pt>
                <c:pt idx="14">
                  <c:v>2199352.155068473</c:v>
                </c:pt>
                <c:pt idx="15">
                  <c:v>2238964.9134954191</c:v>
                </c:pt>
                <c:pt idx="16">
                  <c:v>2256259.8019520054</c:v>
                </c:pt>
              </c:numCache>
            </c:numRef>
          </c:val>
          <c:smooth val="0"/>
        </c:ser>
        <c:dLbls>
          <c:showLegendKey val="0"/>
          <c:showVal val="0"/>
          <c:showCatName val="0"/>
          <c:showSerName val="0"/>
          <c:showPercent val="0"/>
          <c:showBubbleSize val="0"/>
        </c:dLbls>
        <c:smooth val="0"/>
        <c:axId val="201403376"/>
        <c:axId val="201403768"/>
      </c:lineChart>
      <c:catAx>
        <c:axId val="2014033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Fraction for Increment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03768"/>
        <c:crosses val="autoZero"/>
        <c:auto val="1"/>
        <c:lblAlgn val="ctr"/>
        <c:lblOffset val="100"/>
        <c:noMultiLvlLbl val="0"/>
      </c:catAx>
      <c:valAx>
        <c:axId val="2014037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Shortfall 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03376"/>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Analysis'!$B$356</c:f>
              <c:strCache>
                <c:ptCount val="1"/>
                <c:pt idx="0">
                  <c:v>Mean</c:v>
                </c:pt>
              </c:strCache>
            </c:strRef>
          </c:tx>
          <c:spPr>
            <a:ln w="28575" cap="rnd">
              <a:solidFill>
                <a:schemeClr val="accent1"/>
              </a:solidFill>
              <a:round/>
            </a:ln>
            <a:effectLst/>
          </c:spPr>
          <c:marker>
            <c:symbol val="none"/>
          </c:marker>
          <c:cat>
            <c:numRef>
              <c:f>'Sensitivity Analysis'!$C$355:$K$355</c:f>
              <c:numCache>
                <c:formatCode>"$"#,##0</c:formatCode>
                <c:ptCount val="9"/>
                <c:pt idx="0">
                  <c:v>16199716</c:v>
                </c:pt>
                <c:pt idx="1">
                  <c:v>17009701.800000001</c:v>
                </c:pt>
                <c:pt idx="2">
                  <c:v>17819687.600000001</c:v>
                </c:pt>
                <c:pt idx="3">
                  <c:v>18629673.399999999</c:v>
                </c:pt>
                <c:pt idx="4">
                  <c:v>19439659.199999999</c:v>
                </c:pt>
                <c:pt idx="5">
                  <c:v>20249645</c:v>
                </c:pt>
                <c:pt idx="6">
                  <c:v>21059630.800000001</c:v>
                </c:pt>
                <c:pt idx="7">
                  <c:v>21869616.600000001</c:v>
                </c:pt>
                <c:pt idx="8">
                  <c:v>22679602.399999999</c:v>
                </c:pt>
              </c:numCache>
            </c:numRef>
          </c:cat>
          <c:val>
            <c:numRef>
              <c:f>'Sensitivity Analysis'!$C$356:$K$356</c:f>
              <c:numCache>
                <c:formatCode>"$"#,##0</c:formatCode>
                <c:ptCount val="9"/>
                <c:pt idx="0">
                  <c:v>172825.78858299361</c:v>
                </c:pt>
                <c:pt idx="1">
                  <c:v>213253.01701751916</c:v>
                </c:pt>
                <c:pt idx="2">
                  <c:v>269095.99783623114</c:v>
                </c:pt>
                <c:pt idx="3">
                  <c:v>302392.33321329404</c:v>
                </c:pt>
                <c:pt idx="4">
                  <c:v>315942.55191471335</c:v>
                </c:pt>
                <c:pt idx="5">
                  <c:v>324073.55123117048</c:v>
                </c:pt>
                <c:pt idx="6">
                  <c:v>326224.04839220364</c:v>
                </c:pt>
                <c:pt idx="7">
                  <c:v>329410.0823876037</c:v>
                </c:pt>
                <c:pt idx="8">
                  <c:v>328662.00309237756</c:v>
                </c:pt>
              </c:numCache>
            </c:numRef>
          </c:val>
          <c:smooth val="0"/>
        </c:ser>
        <c:ser>
          <c:idx val="1"/>
          <c:order val="1"/>
          <c:tx>
            <c:strRef>
              <c:f>'Sensitivity Analysis'!$B$357</c:f>
              <c:strCache>
                <c:ptCount val="1"/>
                <c:pt idx="0">
                  <c:v>Min</c:v>
                </c:pt>
              </c:strCache>
            </c:strRef>
          </c:tx>
          <c:spPr>
            <a:ln w="28575" cap="rnd">
              <a:solidFill>
                <a:schemeClr val="accent2"/>
              </a:solidFill>
              <a:round/>
            </a:ln>
            <a:effectLst/>
          </c:spPr>
          <c:marker>
            <c:symbol val="none"/>
          </c:marker>
          <c:cat>
            <c:numRef>
              <c:f>'Sensitivity Analysis'!$C$355:$K$355</c:f>
              <c:numCache>
                <c:formatCode>"$"#,##0</c:formatCode>
                <c:ptCount val="9"/>
                <c:pt idx="0">
                  <c:v>16199716</c:v>
                </c:pt>
                <c:pt idx="1">
                  <c:v>17009701.800000001</c:v>
                </c:pt>
                <c:pt idx="2">
                  <c:v>17819687.600000001</c:v>
                </c:pt>
                <c:pt idx="3">
                  <c:v>18629673.399999999</c:v>
                </c:pt>
                <c:pt idx="4">
                  <c:v>19439659.199999999</c:v>
                </c:pt>
                <c:pt idx="5">
                  <c:v>20249645</c:v>
                </c:pt>
                <c:pt idx="6">
                  <c:v>21059630.800000001</c:v>
                </c:pt>
                <c:pt idx="7">
                  <c:v>21869616.600000001</c:v>
                </c:pt>
                <c:pt idx="8">
                  <c:v>22679602.399999999</c:v>
                </c:pt>
              </c:numCache>
            </c:numRef>
          </c:cat>
          <c:val>
            <c:numRef>
              <c:f>'Sensitivity Analysis'!$C$357:$K$357</c:f>
              <c:numCache>
                <c:formatCode>"$"#,##0</c:formatCode>
                <c:ptCount val="9"/>
                <c:pt idx="0">
                  <c:v>3584.3732357037447</c:v>
                </c:pt>
                <c:pt idx="1">
                  <c:v>14715.526665322403</c:v>
                </c:pt>
                <c:pt idx="2">
                  <c:v>20227.925845936752</c:v>
                </c:pt>
                <c:pt idx="3">
                  <c:v>26089.918053714711</c:v>
                </c:pt>
                <c:pt idx="4">
                  <c:v>38011.713672899925</c:v>
                </c:pt>
                <c:pt idx="5">
                  <c:v>73102.064282497988</c:v>
                </c:pt>
                <c:pt idx="6">
                  <c:v>42574.548300224356</c:v>
                </c:pt>
                <c:pt idx="7">
                  <c:v>20686.40386390944</c:v>
                </c:pt>
                <c:pt idx="8">
                  <c:v>86731.5511022508</c:v>
                </c:pt>
              </c:numCache>
            </c:numRef>
          </c:val>
          <c:smooth val="0"/>
        </c:ser>
        <c:ser>
          <c:idx val="2"/>
          <c:order val="2"/>
          <c:tx>
            <c:strRef>
              <c:f>'Sensitivity Analysis'!$B$358</c:f>
              <c:strCache>
                <c:ptCount val="1"/>
                <c:pt idx="0">
                  <c:v>Max</c:v>
                </c:pt>
              </c:strCache>
            </c:strRef>
          </c:tx>
          <c:spPr>
            <a:ln w="28575" cap="rnd">
              <a:solidFill>
                <a:schemeClr val="accent3"/>
              </a:solidFill>
              <a:round/>
            </a:ln>
            <a:effectLst/>
          </c:spPr>
          <c:marker>
            <c:symbol val="none"/>
          </c:marker>
          <c:cat>
            <c:numRef>
              <c:f>'Sensitivity Analysis'!$C$355:$K$355</c:f>
              <c:numCache>
                <c:formatCode>"$"#,##0</c:formatCode>
                <c:ptCount val="9"/>
                <c:pt idx="0">
                  <c:v>16199716</c:v>
                </c:pt>
                <c:pt idx="1">
                  <c:v>17009701.800000001</c:v>
                </c:pt>
                <c:pt idx="2">
                  <c:v>17819687.600000001</c:v>
                </c:pt>
                <c:pt idx="3">
                  <c:v>18629673.399999999</c:v>
                </c:pt>
                <c:pt idx="4">
                  <c:v>19439659.199999999</c:v>
                </c:pt>
                <c:pt idx="5">
                  <c:v>20249645</c:v>
                </c:pt>
                <c:pt idx="6">
                  <c:v>21059630.800000001</c:v>
                </c:pt>
                <c:pt idx="7">
                  <c:v>21869616.600000001</c:v>
                </c:pt>
                <c:pt idx="8">
                  <c:v>22679602.399999999</c:v>
                </c:pt>
              </c:numCache>
            </c:numRef>
          </c:cat>
          <c:val>
            <c:numRef>
              <c:f>'Sensitivity Analysis'!$C$358:$K$358</c:f>
              <c:numCache>
                <c:formatCode>"$"#,##0</c:formatCode>
                <c:ptCount val="9"/>
                <c:pt idx="0">
                  <c:v>507398.51330089447</c:v>
                </c:pt>
                <c:pt idx="1">
                  <c:v>623820.72946799605</c:v>
                </c:pt>
                <c:pt idx="2">
                  <c:v>624404.91276234272</c:v>
                </c:pt>
                <c:pt idx="3">
                  <c:v>645065.32392897899</c:v>
                </c:pt>
                <c:pt idx="4">
                  <c:v>722072.85100640543</c:v>
                </c:pt>
                <c:pt idx="5">
                  <c:v>706229.20763352327</c:v>
                </c:pt>
                <c:pt idx="6">
                  <c:v>709788.99937975535</c:v>
                </c:pt>
                <c:pt idx="7">
                  <c:v>717127.58424956049</c:v>
                </c:pt>
                <c:pt idx="8">
                  <c:v>681717.17585357337</c:v>
                </c:pt>
              </c:numCache>
            </c:numRef>
          </c:val>
          <c:smooth val="0"/>
        </c:ser>
        <c:dLbls>
          <c:showLegendKey val="0"/>
          <c:showVal val="0"/>
          <c:showCatName val="0"/>
          <c:showSerName val="0"/>
          <c:showPercent val="0"/>
          <c:showBubbleSize val="0"/>
        </c:dLbls>
        <c:smooth val="0"/>
        <c:axId val="201554832"/>
        <c:axId val="201555224"/>
      </c:lineChart>
      <c:catAx>
        <c:axId val="201554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Budget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55224"/>
        <c:crosses val="autoZero"/>
        <c:auto val="1"/>
        <c:lblAlgn val="ctr"/>
        <c:lblOffset val="100"/>
        <c:noMultiLvlLbl val="0"/>
      </c:catAx>
      <c:valAx>
        <c:axId val="2015552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Shortfall Amount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54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Analysis'!$B$379</c:f>
              <c:strCache>
                <c:ptCount val="1"/>
                <c:pt idx="0">
                  <c:v>Mean</c:v>
                </c:pt>
              </c:strCache>
            </c:strRef>
          </c:tx>
          <c:spPr>
            <a:ln w="28575" cap="rnd">
              <a:solidFill>
                <a:schemeClr val="accent1"/>
              </a:solidFill>
              <a:round/>
            </a:ln>
            <a:effectLst/>
          </c:spPr>
          <c:marker>
            <c:symbol val="none"/>
          </c:marker>
          <c:cat>
            <c:numRef>
              <c:f>'Sensitivity Analysis'!$C$378:$H$378</c:f>
              <c:numCache>
                <c:formatCode>0.00%</c:formatCode>
                <c:ptCount val="6"/>
                <c:pt idx="0">
                  <c:v>0.7</c:v>
                </c:pt>
                <c:pt idx="1">
                  <c:v>0.75</c:v>
                </c:pt>
                <c:pt idx="2">
                  <c:v>0.8</c:v>
                </c:pt>
                <c:pt idx="3">
                  <c:v>0.85</c:v>
                </c:pt>
                <c:pt idx="4">
                  <c:v>0.9</c:v>
                </c:pt>
                <c:pt idx="5">
                  <c:v>0.95</c:v>
                </c:pt>
              </c:numCache>
            </c:numRef>
          </c:cat>
          <c:val>
            <c:numRef>
              <c:f>'Sensitivity Analysis'!$C$379:$I$379</c:f>
              <c:numCache>
                <c:formatCode>"$"#,##0</c:formatCode>
                <c:ptCount val="7"/>
                <c:pt idx="0">
                  <c:v>97280.858062162442</c:v>
                </c:pt>
                <c:pt idx="1">
                  <c:v>111260.81724661874</c:v>
                </c:pt>
                <c:pt idx="2">
                  <c:v>123386.1837608363</c:v>
                </c:pt>
                <c:pt idx="3">
                  <c:v>136495.79251082719</c:v>
                </c:pt>
                <c:pt idx="4">
                  <c:v>146868.28624005546</c:v>
                </c:pt>
                <c:pt idx="5">
                  <c:v>157985.82011936518</c:v>
                </c:pt>
                <c:pt idx="6">
                  <c:v>172981.54627392051</c:v>
                </c:pt>
              </c:numCache>
            </c:numRef>
          </c:val>
          <c:smooth val="0"/>
        </c:ser>
        <c:ser>
          <c:idx val="1"/>
          <c:order val="1"/>
          <c:tx>
            <c:strRef>
              <c:f>'Sensitivity Analysis'!$B$380</c:f>
              <c:strCache>
                <c:ptCount val="1"/>
                <c:pt idx="0">
                  <c:v>Min</c:v>
                </c:pt>
              </c:strCache>
            </c:strRef>
          </c:tx>
          <c:spPr>
            <a:ln w="28575" cap="rnd">
              <a:solidFill>
                <a:schemeClr val="accent2"/>
              </a:solidFill>
              <a:round/>
            </a:ln>
            <a:effectLst/>
          </c:spPr>
          <c:marker>
            <c:symbol val="none"/>
          </c:marker>
          <c:cat>
            <c:numRef>
              <c:f>'Sensitivity Analysis'!$C$378:$H$378</c:f>
              <c:numCache>
                <c:formatCode>0.00%</c:formatCode>
                <c:ptCount val="6"/>
                <c:pt idx="0">
                  <c:v>0.7</c:v>
                </c:pt>
                <c:pt idx="1">
                  <c:v>0.75</c:v>
                </c:pt>
                <c:pt idx="2">
                  <c:v>0.8</c:v>
                </c:pt>
                <c:pt idx="3">
                  <c:v>0.85</c:v>
                </c:pt>
                <c:pt idx="4">
                  <c:v>0.9</c:v>
                </c:pt>
                <c:pt idx="5">
                  <c:v>0.95</c:v>
                </c:pt>
              </c:numCache>
            </c:numRef>
          </c:cat>
          <c:val>
            <c:numRef>
              <c:f>'Sensitivity Analysis'!$C$380:$I$380</c:f>
              <c:numCache>
                <c:formatCode>"$"#,##0</c:formatCode>
                <c:ptCount val="7"/>
                <c:pt idx="0">
                  <c:v>0</c:v>
                </c:pt>
                <c:pt idx="1">
                  <c:v>0</c:v>
                </c:pt>
                <c:pt idx="2">
                  <c:v>4610.0292742078345</c:v>
                </c:pt>
                <c:pt idx="3">
                  <c:v>0</c:v>
                </c:pt>
                <c:pt idx="4">
                  <c:v>2009.793298642594</c:v>
                </c:pt>
                <c:pt idx="5">
                  <c:v>0</c:v>
                </c:pt>
                <c:pt idx="6">
                  <c:v>5594.0349875635693</c:v>
                </c:pt>
              </c:numCache>
            </c:numRef>
          </c:val>
          <c:smooth val="0"/>
        </c:ser>
        <c:ser>
          <c:idx val="2"/>
          <c:order val="2"/>
          <c:tx>
            <c:strRef>
              <c:f>'Sensitivity Analysis'!$B$381</c:f>
              <c:strCache>
                <c:ptCount val="1"/>
                <c:pt idx="0">
                  <c:v>Max</c:v>
                </c:pt>
              </c:strCache>
            </c:strRef>
          </c:tx>
          <c:spPr>
            <a:ln w="28575" cap="rnd">
              <a:solidFill>
                <a:schemeClr val="accent3"/>
              </a:solidFill>
              <a:round/>
            </a:ln>
            <a:effectLst/>
          </c:spPr>
          <c:marker>
            <c:symbol val="none"/>
          </c:marker>
          <c:cat>
            <c:numRef>
              <c:f>'Sensitivity Analysis'!$C$378:$H$378</c:f>
              <c:numCache>
                <c:formatCode>0.00%</c:formatCode>
                <c:ptCount val="6"/>
                <c:pt idx="0">
                  <c:v>0.7</c:v>
                </c:pt>
                <c:pt idx="1">
                  <c:v>0.75</c:v>
                </c:pt>
                <c:pt idx="2">
                  <c:v>0.8</c:v>
                </c:pt>
                <c:pt idx="3">
                  <c:v>0.85</c:v>
                </c:pt>
                <c:pt idx="4">
                  <c:v>0.9</c:v>
                </c:pt>
                <c:pt idx="5">
                  <c:v>0.95</c:v>
                </c:pt>
              </c:numCache>
            </c:numRef>
          </c:cat>
          <c:val>
            <c:numRef>
              <c:f>'Sensitivity Analysis'!$C$381:$I$381</c:f>
              <c:numCache>
                <c:formatCode>"$"#,##0</c:formatCode>
                <c:ptCount val="7"/>
                <c:pt idx="0">
                  <c:v>328628.35889990284</c:v>
                </c:pt>
                <c:pt idx="1">
                  <c:v>343114.02186773677</c:v>
                </c:pt>
                <c:pt idx="2">
                  <c:v>410539.43005431839</c:v>
                </c:pt>
                <c:pt idx="3">
                  <c:v>428748.92851114372</c:v>
                </c:pt>
                <c:pt idx="4">
                  <c:v>453352.19515372091</c:v>
                </c:pt>
                <c:pt idx="5">
                  <c:v>455579.1255785519</c:v>
                </c:pt>
                <c:pt idx="6">
                  <c:v>502827.1283577311</c:v>
                </c:pt>
              </c:numCache>
            </c:numRef>
          </c:val>
          <c:smooth val="0"/>
        </c:ser>
        <c:dLbls>
          <c:showLegendKey val="0"/>
          <c:showVal val="0"/>
          <c:showCatName val="0"/>
          <c:showSerName val="0"/>
          <c:showPercent val="0"/>
          <c:showBubbleSize val="0"/>
        </c:dLbls>
        <c:smooth val="0"/>
        <c:axId val="201556008"/>
        <c:axId val="201556400"/>
      </c:lineChart>
      <c:catAx>
        <c:axId val="2015560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a:t>
                </a:r>
                <a:r>
                  <a:rPr lang="en-US" baseline="0"/>
                  <a:t> for Reduction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56400"/>
        <c:crosses val="autoZero"/>
        <c:auto val="1"/>
        <c:lblAlgn val="ctr"/>
        <c:lblOffset val="100"/>
        <c:noMultiLvlLbl val="0"/>
      </c:catAx>
      <c:valAx>
        <c:axId val="2015564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Shortfall Amount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560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Analysis'!$B$402</c:f>
              <c:strCache>
                <c:ptCount val="1"/>
                <c:pt idx="0">
                  <c:v>Mean</c:v>
                </c:pt>
              </c:strCache>
            </c:strRef>
          </c:tx>
          <c:spPr>
            <a:ln w="28575" cap="rnd">
              <a:solidFill>
                <a:schemeClr val="accent1"/>
              </a:solidFill>
              <a:round/>
            </a:ln>
            <a:effectLst/>
          </c:spPr>
          <c:marker>
            <c:symbol val="none"/>
          </c:marker>
          <c:cat>
            <c:numRef>
              <c:f>'Sensitivity Analysis'!$C$401:$H$401</c:f>
              <c:numCache>
                <c:formatCode>0.00%</c:formatCode>
                <c:ptCount val="6"/>
                <c:pt idx="0">
                  <c:v>0.75</c:v>
                </c:pt>
                <c:pt idx="1">
                  <c:v>0.8</c:v>
                </c:pt>
                <c:pt idx="2">
                  <c:v>0.85</c:v>
                </c:pt>
                <c:pt idx="3">
                  <c:v>0.9</c:v>
                </c:pt>
                <c:pt idx="4">
                  <c:v>0.95</c:v>
                </c:pt>
                <c:pt idx="5">
                  <c:v>1</c:v>
                </c:pt>
              </c:numCache>
            </c:numRef>
          </c:cat>
          <c:val>
            <c:numRef>
              <c:f>'Sensitivity Analysis'!$C$402:$H$402</c:f>
              <c:numCache>
                <c:formatCode>"$"#,##0</c:formatCode>
                <c:ptCount val="6"/>
                <c:pt idx="0">
                  <c:v>124006.22036882151</c:v>
                </c:pt>
                <c:pt idx="1">
                  <c:v>131404.40587734501</c:v>
                </c:pt>
                <c:pt idx="2">
                  <c:v>140577.87185633497</c:v>
                </c:pt>
                <c:pt idx="3">
                  <c:v>150577.55899093288</c:v>
                </c:pt>
                <c:pt idx="4">
                  <c:v>162257.08731335707</c:v>
                </c:pt>
                <c:pt idx="5">
                  <c:v>174506.40437494704</c:v>
                </c:pt>
              </c:numCache>
            </c:numRef>
          </c:val>
          <c:smooth val="0"/>
        </c:ser>
        <c:ser>
          <c:idx val="1"/>
          <c:order val="1"/>
          <c:tx>
            <c:strRef>
              <c:f>'Sensitivity Analysis'!$B$403</c:f>
              <c:strCache>
                <c:ptCount val="1"/>
                <c:pt idx="0">
                  <c:v>Min</c:v>
                </c:pt>
              </c:strCache>
            </c:strRef>
          </c:tx>
          <c:spPr>
            <a:ln w="28575" cap="rnd">
              <a:solidFill>
                <a:schemeClr val="accent2"/>
              </a:solidFill>
              <a:round/>
            </a:ln>
            <a:effectLst/>
          </c:spPr>
          <c:marker>
            <c:symbol val="none"/>
          </c:marker>
          <c:cat>
            <c:numRef>
              <c:f>'Sensitivity Analysis'!$C$401:$H$401</c:f>
              <c:numCache>
                <c:formatCode>0.00%</c:formatCode>
                <c:ptCount val="6"/>
                <c:pt idx="0">
                  <c:v>0.75</c:v>
                </c:pt>
                <c:pt idx="1">
                  <c:v>0.8</c:v>
                </c:pt>
                <c:pt idx="2">
                  <c:v>0.85</c:v>
                </c:pt>
                <c:pt idx="3">
                  <c:v>0.9</c:v>
                </c:pt>
                <c:pt idx="4">
                  <c:v>0.95</c:v>
                </c:pt>
                <c:pt idx="5">
                  <c:v>1</c:v>
                </c:pt>
              </c:numCache>
            </c:numRef>
          </c:cat>
          <c:val>
            <c:numRef>
              <c:f>'Sensitivity Analysis'!$C$403:$H$403</c:f>
              <c:numCache>
                <c:formatCode>"$"#,##0</c:formatCode>
                <c:ptCount val="6"/>
                <c:pt idx="0">
                  <c:v>9640.667813440281</c:v>
                </c:pt>
                <c:pt idx="1">
                  <c:v>14241.366831417728</c:v>
                </c:pt>
                <c:pt idx="2">
                  <c:v>1404.9363469825005</c:v>
                </c:pt>
                <c:pt idx="3">
                  <c:v>1369.3665374074824</c:v>
                </c:pt>
                <c:pt idx="4">
                  <c:v>4598.4705503609785</c:v>
                </c:pt>
                <c:pt idx="5">
                  <c:v>6495.6058897363318</c:v>
                </c:pt>
              </c:numCache>
            </c:numRef>
          </c:val>
          <c:smooth val="0"/>
        </c:ser>
        <c:ser>
          <c:idx val="2"/>
          <c:order val="2"/>
          <c:tx>
            <c:strRef>
              <c:f>'Sensitivity Analysis'!$B$404</c:f>
              <c:strCache>
                <c:ptCount val="1"/>
                <c:pt idx="0">
                  <c:v>Max</c:v>
                </c:pt>
              </c:strCache>
            </c:strRef>
          </c:tx>
          <c:spPr>
            <a:ln w="28575" cap="rnd">
              <a:solidFill>
                <a:schemeClr val="accent3"/>
              </a:solidFill>
              <a:round/>
            </a:ln>
            <a:effectLst/>
          </c:spPr>
          <c:marker>
            <c:symbol val="none"/>
          </c:marker>
          <c:cat>
            <c:numRef>
              <c:f>'Sensitivity Analysis'!$C$401:$H$401</c:f>
              <c:numCache>
                <c:formatCode>0.00%</c:formatCode>
                <c:ptCount val="6"/>
                <c:pt idx="0">
                  <c:v>0.75</c:v>
                </c:pt>
                <c:pt idx="1">
                  <c:v>0.8</c:v>
                </c:pt>
                <c:pt idx="2">
                  <c:v>0.85</c:v>
                </c:pt>
                <c:pt idx="3">
                  <c:v>0.9</c:v>
                </c:pt>
                <c:pt idx="4">
                  <c:v>0.95</c:v>
                </c:pt>
                <c:pt idx="5">
                  <c:v>1</c:v>
                </c:pt>
              </c:numCache>
            </c:numRef>
          </c:cat>
          <c:val>
            <c:numRef>
              <c:f>'Sensitivity Analysis'!$C$404:$H$404</c:f>
              <c:numCache>
                <c:formatCode>"$"#,##0</c:formatCode>
                <c:ptCount val="6"/>
                <c:pt idx="0">
                  <c:v>299875.50073315116</c:v>
                </c:pt>
                <c:pt idx="1">
                  <c:v>358283.54747187428</c:v>
                </c:pt>
                <c:pt idx="2">
                  <c:v>421757.74454423157</c:v>
                </c:pt>
                <c:pt idx="3">
                  <c:v>428190.13218429877</c:v>
                </c:pt>
                <c:pt idx="4">
                  <c:v>535096.80907298357</c:v>
                </c:pt>
                <c:pt idx="5">
                  <c:v>535396.85835772892</c:v>
                </c:pt>
              </c:numCache>
            </c:numRef>
          </c:val>
          <c:smooth val="0"/>
        </c:ser>
        <c:dLbls>
          <c:showLegendKey val="0"/>
          <c:showVal val="0"/>
          <c:showCatName val="0"/>
          <c:showSerName val="0"/>
          <c:showPercent val="0"/>
          <c:showBubbleSize val="0"/>
        </c:dLbls>
        <c:smooth val="0"/>
        <c:axId val="197811728"/>
        <c:axId val="197812120"/>
      </c:lineChart>
      <c:catAx>
        <c:axId val="1978117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 for Reduction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12120"/>
        <c:crosses val="autoZero"/>
        <c:auto val="1"/>
        <c:lblAlgn val="ctr"/>
        <c:lblOffset val="100"/>
        <c:noMultiLvlLbl val="0"/>
      </c:catAx>
      <c:valAx>
        <c:axId val="19781212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Shortfall Amount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11728"/>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Analysis'!$B$425</c:f>
              <c:strCache>
                <c:ptCount val="1"/>
                <c:pt idx="0">
                  <c:v>Mean</c:v>
                </c:pt>
              </c:strCache>
            </c:strRef>
          </c:tx>
          <c:spPr>
            <a:ln w="28575" cap="rnd">
              <a:solidFill>
                <a:schemeClr val="accent1"/>
              </a:solidFill>
              <a:round/>
            </a:ln>
            <a:effectLst/>
          </c:spPr>
          <c:marker>
            <c:symbol val="none"/>
          </c:marker>
          <c:cat>
            <c:numRef>
              <c:f>'Sensitivity Analysis'!$C$424:$I$424</c:f>
              <c:numCache>
                <c:formatCode>0.00%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Analysis'!$C$425:$I$425</c:f>
              <c:numCache>
                <c:formatCode>"$"#,##0</c:formatCode>
                <c:ptCount val="7"/>
                <c:pt idx="0">
                  <c:v>171725.0616541284</c:v>
                </c:pt>
                <c:pt idx="1">
                  <c:v>172204.42721955507</c:v>
                </c:pt>
                <c:pt idx="2">
                  <c:v>172820.41296201319</c:v>
                </c:pt>
                <c:pt idx="3">
                  <c:v>172647.75284634385</c:v>
                </c:pt>
                <c:pt idx="4">
                  <c:v>172223.64665387105</c:v>
                </c:pt>
                <c:pt idx="5">
                  <c:v>174009.67956182896</c:v>
                </c:pt>
                <c:pt idx="6">
                  <c:v>173378.37821209576</c:v>
                </c:pt>
              </c:numCache>
            </c:numRef>
          </c:val>
          <c:smooth val="0"/>
        </c:ser>
        <c:ser>
          <c:idx val="1"/>
          <c:order val="1"/>
          <c:tx>
            <c:strRef>
              <c:f>'Sensitivity Analysis'!$B$426</c:f>
              <c:strCache>
                <c:ptCount val="1"/>
                <c:pt idx="0">
                  <c:v>Min</c:v>
                </c:pt>
              </c:strCache>
            </c:strRef>
          </c:tx>
          <c:spPr>
            <a:ln w="28575" cap="rnd">
              <a:solidFill>
                <a:schemeClr val="accent2"/>
              </a:solidFill>
              <a:round/>
            </a:ln>
            <a:effectLst/>
          </c:spPr>
          <c:marker>
            <c:symbol val="none"/>
          </c:marker>
          <c:cat>
            <c:numRef>
              <c:f>'Sensitivity Analysis'!$C$424:$I$424</c:f>
              <c:numCache>
                <c:formatCode>0.00%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Analysis'!$C$426:$I$426</c:f>
              <c:numCache>
                <c:formatCode>"$"#,##0</c:formatCode>
                <c:ptCount val="7"/>
                <c:pt idx="0">
                  <c:v>2532.1613405200692</c:v>
                </c:pt>
                <c:pt idx="1">
                  <c:v>2866.0030894455972</c:v>
                </c:pt>
                <c:pt idx="2">
                  <c:v>660.11405315959144</c:v>
                </c:pt>
                <c:pt idx="3">
                  <c:v>1857.5500201263824</c:v>
                </c:pt>
                <c:pt idx="4">
                  <c:v>0</c:v>
                </c:pt>
                <c:pt idx="5">
                  <c:v>6283.7400621458037</c:v>
                </c:pt>
                <c:pt idx="6">
                  <c:v>8060.2154493684156</c:v>
                </c:pt>
              </c:numCache>
            </c:numRef>
          </c:val>
          <c:smooth val="0"/>
        </c:ser>
        <c:ser>
          <c:idx val="2"/>
          <c:order val="2"/>
          <c:tx>
            <c:strRef>
              <c:f>'Sensitivity Analysis'!$B$427</c:f>
              <c:strCache>
                <c:ptCount val="1"/>
                <c:pt idx="0">
                  <c:v>Max</c:v>
                </c:pt>
              </c:strCache>
            </c:strRef>
          </c:tx>
          <c:spPr>
            <a:ln w="28575" cap="rnd">
              <a:solidFill>
                <a:schemeClr val="accent3"/>
              </a:solidFill>
              <a:round/>
            </a:ln>
            <a:effectLst/>
          </c:spPr>
          <c:marker>
            <c:symbol val="none"/>
          </c:marker>
          <c:cat>
            <c:numRef>
              <c:f>'Sensitivity Analysis'!$C$424:$I$424</c:f>
              <c:numCache>
                <c:formatCode>0.00%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Analysis'!$C$427:$I$427</c:f>
              <c:numCache>
                <c:formatCode>"$"#,##0</c:formatCode>
                <c:ptCount val="7"/>
                <c:pt idx="0">
                  <c:v>558179.00559223117</c:v>
                </c:pt>
                <c:pt idx="1">
                  <c:v>532127.77435174549</c:v>
                </c:pt>
                <c:pt idx="2">
                  <c:v>546717.89694159839</c:v>
                </c:pt>
                <c:pt idx="3">
                  <c:v>558114.85655458563</c:v>
                </c:pt>
                <c:pt idx="4">
                  <c:v>565997.92214383616</c:v>
                </c:pt>
                <c:pt idx="5">
                  <c:v>557277.52595874877</c:v>
                </c:pt>
                <c:pt idx="6">
                  <c:v>585552.57957655867</c:v>
                </c:pt>
              </c:numCache>
            </c:numRef>
          </c:val>
          <c:smooth val="0"/>
        </c:ser>
        <c:dLbls>
          <c:showLegendKey val="0"/>
          <c:showVal val="0"/>
          <c:showCatName val="0"/>
          <c:showSerName val="0"/>
          <c:showPercent val="0"/>
          <c:showBubbleSize val="0"/>
        </c:dLbls>
        <c:smooth val="0"/>
        <c:axId val="201687360"/>
        <c:axId val="201687752"/>
      </c:lineChart>
      <c:catAx>
        <c:axId val="2016873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SD % of Mean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87752"/>
        <c:crosses val="autoZero"/>
        <c:auto val="1"/>
        <c:lblAlgn val="ctr"/>
        <c:lblOffset val="100"/>
        <c:noMultiLvlLbl val="0"/>
      </c:catAx>
      <c:valAx>
        <c:axId val="2016877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Shortfall 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8736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Analysis'!$B$448</c:f>
              <c:strCache>
                <c:ptCount val="1"/>
                <c:pt idx="0">
                  <c:v>Mean</c:v>
                </c:pt>
              </c:strCache>
            </c:strRef>
          </c:tx>
          <c:spPr>
            <a:ln w="28575" cap="rnd">
              <a:solidFill>
                <a:schemeClr val="accent1"/>
              </a:solidFill>
              <a:round/>
            </a:ln>
            <a:effectLst/>
          </c:spPr>
          <c:marker>
            <c:symbol val="none"/>
          </c:marker>
          <c:cat>
            <c:numRef>
              <c:f>'Sensitivity Analysis'!$C$447:$I$447</c:f>
              <c:numCache>
                <c:formatCode>"$"#,##0</c:formatCode>
                <c:ptCount val="7"/>
                <c:pt idx="0">
                  <c:v>119</c:v>
                </c:pt>
                <c:pt idx="1">
                  <c:v>127.5</c:v>
                </c:pt>
                <c:pt idx="2">
                  <c:v>136</c:v>
                </c:pt>
                <c:pt idx="3">
                  <c:v>144.5</c:v>
                </c:pt>
                <c:pt idx="4">
                  <c:v>153</c:v>
                </c:pt>
                <c:pt idx="5">
                  <c:v>161.5</c:v>
                </c:pt>
                <c:pt idx="6">
                  <c:v>170</c:v>
                </c:pt>
              </c:numCache>
            </c:numRef>
          </c:cat>
          <c:val>
            <c:numRef>
              <c:f>'Sensitivity Analysis'!$C$448:$I$448</c:f>
              <c:numCache>
                <c:formatCode>"$"#,##0</c:formatCode>
                <c:ptCount val="7"/>
                <c:pt idx="0">
                  <c:v>193860.13837201314</c:v>
                </c:pt>
                <c:pt idx="1">
                  <c:v>190794.15685837885</c:v>
                </c:pt>
                <c:pt idx="2">
                  <c:v>186511.97593312321</c:v>
                </c:pt>
                <c:pt idx="3">
                  <c:v>182418.3198777631</c:v>
                </c:pt>
                <c:pt idx="4">
                  <c:v>179865.12252314313</c:v>
                </c:pt>
                <c:pt idx="5">
                  <c:v>176581.40445379721</c:v>
                </c:pt>
                <c:pt idx="6">
                  <c:v>172701.81181472042</c:v>
                </c:pt>
              </c:numCache>
            </c:numRef>
          </c:val>
          <c:smooth val="0"/>
        </c:ser>
        <c:ser>
          <c:idx val="1"/>
          <c:order val="1"/>
          <c:tx>
            <c:strRef>
              <c:f>'Sensitivity Analysis'!$B$449</c:f>
              <c:strCache>
                <c:ptCount val="1"/>
                <c:pt idx="0">
                  <c:v>Min</c:v>
                </c:pt>
              </c:strCache>
            </c:strRef>
          </c:tx>
          <c:spPr>
            <a:ln w="28575" cap="rnd">
              <a:solidFill>
                <a:schemeClr val="accent2"/>
              </a:solidFill>
              <a:round/>
            </a:ln>
            <a:effectLst/>
          </c:spPr>
          <c:marker>
            <c:symbol val="none"/>
          </c:marker>
          <c:cat>
            <c:numRef>
              <c:f>'Sensitivity Analysis'!$C$447:$I$447</c:f>
              <c:numCache>
                <c:formatCode>"$"#,##0</c:formatCode>
                <c:ptCount val="7"/>
                <c:pt idx="0">
                  <c:v>119</c:v>
                </c:pt>
                <c:pt idx="1">
                  <c:v>127.5</c:v>
                </c:pt>
                <c:pt idx="2">
                  <c:v>136</c:v>
                </c:pt>
                <c:pt idx="3">
                  <c:v>144.5</c:v>
                </c:pt>
                <c:pt idx="4">
                  <c:v>153</c:v>
                </c:pt>
                <c:pt idx="5">
                  <c:v>161.5</c:v>
                </c:pt>
                <c:pt idx="6">
                  <c:v>170</c:v>
                </c:pt>
              </c:numCache>
            </c:numRef>
          </c:cat>
          <c:val>
            <c:numRef>
              <c:f>'Sensitivity Analysis'!$C$449:$I$449</c:f>
              <c:numCache>
                <c:formatCode>"$"#,##0</c:formatCode>
                <c:ptCount val="7"/>
                <c:pt idx="0">
                  <c:v>4691.1795388298788</c:v>
                </c:pt>
                <c:pt idx="1">
                  <c:v>4747.5783769558493</c:v>
                </c:pt>
                <c:pt idx="2">
                  <c:v>2575.8683308415907</c:v>
                </c:pt>
                <c:pt idx="3">
                  <c:v>5310.3263040799357</c:v>
                </c:pt>
                <c:pt idx="4">
                  <c:v>6309.9158727429904</c:v>
                </c:pt>
                <c:pt idx="5">
                  <c:v>6682.7040807208268</c:v>
                </c:pt>
                <c:pt idx="6">
                  <c:v>5298.0570102855017</c:v>
                </c:pt>
              </c:numCache>
            </c:numRef>
          </c:val>
          <c:smooth val="0"/>
        </c:ser>
        <c:ser>
          <c:idx val="2"/>
          <c:order val="2"/>
          <c:tx>
            <c:strRef>
              <c:f>'Sensitivity Analysis'!$B$450</c:f>
              <c:strCache>
                <c:ptCount val="1"/>
                <c:pt idx="0">
                  <c:v>Max</c:v>
                </c:pt>
              </c:strCache>
            </c:strRef>
          </c:tx>
          <c:spPr>
            <a:ln w="28575" cap="rnd">
              <a:solidFill>
                <a:schemeClr val="accent3"/>
              </a:solidFill>
              <a:round/>
            </a:ln>
            <a:effectLst/>
          </c:spPr>
          <c:marker>
            <c:symbol val="none"/>
          </c:marker>
          <c:cat>
            <c:numRef>
              <c:f>'Sensitivity Analysis'!$C$447:$I$447</c:f>
              <c:numCache>
                <c:formatCode>"$"#,##0</c:formatCode>
                <c:ptCount val="7"/>
                <c:pt idx="0">
                  <c:v>119</c:v>
                </c:pt>
                <c:pt idx="1">
                  <c:v>127.5</c:v>
                </c:pt>
                <c:pt idx="2">
                  <c:v>136</c:v>
                </c:pt>
                <c:pt idx="3">
                  <c:v>144.5</c:v>
                </c:pt>
                <c:pt idx="4">
                  <c:v>153</c:v>
                </c:pt>
                <c:pt idx="5">
                  <c:v>161.5</c:v>
                </c:pt>
                <c:pt idx="6">
                  <c:v>170</c:v>
                </c:pt>
              </c:numCache>
            </c:numRef>
          </c:cat>
          <c:val>
            <c:numRef>
              <c:f>'Sensitivity Analysis'!$C$450:$I$450</c:f>
              <c:numCache>
                <c:formatCode>"$"#,##0</c:formatCode>
                <c:ptCount val="7"/>
                <c:pt idx="0">
                  <c:v>603579.72465784627</c:v>
                </c:pt>
                <c:pt idx="1">
                  <c:v>571016.15870990907</c:v>
                </c:pt>
                <c:pt idx="2">
                  <c:v>694049.55976007623</c:v>
                </c:pt>
                <c:pt idx="3">
                  <c:v>563768.9037484806</c:v>
                </c:pt>
                <c:pt idx="4">
                  <c:v>527644.53904037725</c:v>
                </c:pt>
                <c:pt idx="5">
                  <c:v>624649.08080250514</c:v>
                </c:pt>
                <c:pt idx="6">
                  <c:v>504622.765729593</c:v>
                </c:pt>
              </c:numCache>
            </c:numRef>
          </c:val>
          <c:smooth val="0"/>
        </c:ser>
        <c:dLbls>
          <c:showLegendKey val="0"/>
          <c:showVal val="0"/>
          <c:showCatName val="0"/>
          <c:showSerName val="0"/>
          <c:showPercent val="0"/>
          <c:showBubbleSize val="0"/>
        </c:dLbls>
        <c:smooth val="0"/>
        <c:axId val="201688928"/>
        <c:axId val="201689320"/>
      </c:lineChart>
      <c:catAx>
        <c:axId val="2016889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Surface</a:t>
                </a:r>
                <a:r>
                  <a:rPr lang="en-US" baseline="0"/>
                  <a:t> Transportation Cost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89320"/>
        <c:crosses val="autoZero"/>
        <c:auto val="1"/>
        <c:lblAlgn val="ctr"/>
        <c:lblOffset val="100"/>
        <c:noMultiLvlLbl val="0"/>
      </c:catAx>
      <c:valAx>
        <c:axId val="20168932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Shortfall Amount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88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Analysis'!$B$471</c:f>
              <c:strCache>
                <c:ptCount val="1"/>
                <c:pt idx="0">
                  <c:v>Mean</c:v>
                </c:pt>
              </c:strCache>
            </c:strRef>
          </c:tx>
          <c:spPr>
            <a:ln w="28575" cap="rnd">
              <a:solidFill>
                <a:schemeClr val="accent1"/>
              </a:solidFill>
              <a:round/>
            </a:ln>
            <a:effectLst/>
          </c:spPr>
          <c:marker>
            <c:symbol val="none"/>
          </c:marker>
          <c:cat>
            <c:numRef>
              <c:f>'Sensitivity Analysis'!$C$470:$I$470</c:f>
              <c:numCache>
                <c:formatCode>"$"#,##0</c:formatCode>
                <c:ptCount val="7"/>
                <c:pt idx="0">
                  <c:v>1680</c:v>
                </c:pt>
                <c:pt idx="1">
                  <c:v>1800</c:v>
                </c:pt>
                <c:pt idx="2">
                  <c:v>1920</c:v>
                </c:pt>
                <c:pt idx="3">
                  <c:v>2040</c:v>
                </c:pt>
                <c:pt idx="4">
                  <c:v>2160</c:v>
                </c:pt>
                <c:pt idx="5">
                  <c:v>2280</c:v>
                </c:pt>
                <c:pt idx="6">
                  <c:v>2400</c:v>
                </c:pt>
              </c:numCache>
            </c:numRef>
          </c:cat>
          <c:val>
            <c:numRef>
              <c:f>'Sensitivity Analysis'!$C$471:$I$471</c:f>
              <c:numCache>
                <c:formatCode>"$"#,##0</c:formatCode>
                <c:ptCount val="7"/>
                <c:pt idx="0">
                  <c:v>150933.92536799572</c:v>
                </c:pt>
                <c:pt idx="1">
                  <c:v>154522.03936399135</c:v>
                </c:pt>
                <c:pt idx="2">
                  <c:v>157839.76680622439</c:v>
                </c:pt>
                <c:pt idx="3">
                  <c:v>161260.1149403055</c:v>
                </c:pt>
                <c:pt idx="4">
                  <c:v>165610.46798739603</c:v>
                </c:pt>
                <c:pt idx="5">
                  <c:v>170174.06085888928</c:v>
                </c:pt>
                <c:pt idx="6">
                  <c:v>173763.44639959509</c:v>
                </c:pt>
              </c:numCache>
            </c:numRef>
          </c:val>
          <c:smooth val="0"/>
        </c:ser>
        <c:ser>
          <c:idx val="1"/>
          <c:order val="1"/>
          <c:tx>
            <c:strRef>
              <c:f>'Sensitivity Analysis'!$B$472</c:f>
              <c:strCache>
                <c:ptCount val="1"/>
                <c:pt idx="0">
                  <c:v>Min</c:v>
                </c:pt>
              </c:strCache>
            </c:strRef>
          </c:tx>
          <c:spPr>
            <a:ln w="28575" cap="rnd">
              <a:solidFill>
                <a:schemeClr val="accent2"/>
              </a:solidFill>
              <a:round/>
            </a:ln>
            <a:effectLst/>
          </c:spPr>
          <c:marker>
            <c:symbol val="none"/>
          </c:marker>
          <c:cat>
            <c:numRef>
              <c:f>'Sensitivity Analysis'!$C$470:$I$470</c:f>
              <c:numCache>
                <c:formatCode>"$"#,##0</c:formatCode>
                <c:ptCount val="7"/>
                <c:pt idx="0">
                  <c:v>1680</c:v>
                </c:pt>
                <c:pt idx="1">
                  <c:v>1800</c:v>
                </c:pt>
                <c:pt idx="2">
                  <c:v>1920</c:v>
                </c:pt>
                <c:pt idx="3">
                  <c:v>2040</c:v>
                </c:pt>
                <c:pt idx="4">
                  <c:v>2160</c:v>
                </c:pt>
                <c:pt idx="5">
                  <c:v>2280</c:v>
                </c:pt>
                <c:pt idx="6">
                  <c:v>2400</c:v>
                </c:pt>
              </c:numCache>
            </c:numRef>
          </c:cat>
          <c:val>
            <c:numRef>
              <c:f>'Sensitivity Analysis'!$C$472:$I$472</c:f>
              <c:numCache>
                <c:formatCode>"$"#,##0</c:formatCode>
                <c:ptCount val="7"/>
                <c:pt idx="0">
                  <c:v>2892.6433188292262</c:v>
                </c:pt>
                <c:pt idx="1">
                  <c:v>0</c:v>
                </c:pt>
                <c:pt idx="2">
                  <c:v>2680.4307121762135</c:v>
                </c:pt>
                <c:pt idx="3">
                  <c:v>1256.6612767117056</c:v>
                </c:pt>
                <c:pt idx="4">
                  <c:v>1691.1550523379663</c:v>
                </c:pt>
                <c:pt idx="5">
                  <c:v>334.92992331685525</c:v>
                </c:pt>
                <c:pt idx="6">
                  <c:v>3007.2284751484399</c:v>
                </c:pt>
              </c:numCache>
            </c:numRef>
          </c:val>
          <c:smooth val="0"/>
        </c:ser>
        <c:ser>
          <c:idx val="2"/>
          <c:order val="2"/>
          <c:tx>
            <c:strRef>
              <c:f>'Sensitivity Analysis'!$B$473</c:f>
              <c:strCache>
                <c:ptCount val="1"/>
                <c:pt idx="0">
                  <c:v>Max</c:v>
                </c:pt>
              </c:strCache>
            </c:strRef>
          </c:tx>
          <c:spPr>
            <a:ln w="28575" cap="rnd">
              <a:solidFill>
                <a:schemeClr val="accent3"/>
              </a:solidFill>
              <a:round/>
            </a:ln>
            <a:effectLst/>
          </c:spPr>
          <c:marker>
            <c:symbol val="none"/>
          </c:marker>
          <c:cat>
            <c:numRef>
              <c:f>'Sensitivity Analysis'!$C$470:$I$470</c:f>
              <c:numCache>
                <c:formatCode>"$"#,##0</c:formatCode>
                <c:ptCount val="7"/>
                <c:pt idx="0">
                  <c:v>1680</c:v>
                </c:pt>
                <c:pt idx="1">
                  <c:v>1800</c:v>
                </c:pt>
                <c:pt idx="2">
                  <c:v>1920</c:v>
                </c:pt>
                <c:pt idx="3">
                  <c:v>2040</c:v>
                </c:pt>
                <c:pt idx="4">
                  <c:v>2160</c:v>
                </c:pt>
                <c:pt idx="5">
                  <c:v>2280</c:v>
                </c:pt>
                <c:pt idx="6">
                  <c:v>2400</c:v>
                </c:pt>
              </c:numCache>
            </c:numRef>
          </c:cat>
          <c:val>
            <c:numRef>
              <c:f>'Sensitivity Analysis'!$C$473:$I$473</c:f>
              <c:numCache>
                <c:formatCode>"$"#,##0</c:formatCode>
                <c:ptCount val="7"/>
                <c:pt idx="0">
                  <c:v>504221.82633199269</c:v>
                </c:pt>
                <c:pt idx="1">
                  <c:v>495844.22013072239</c:v>
                </c:pt>
                <c:pt idx="2">
                  <c:v>543214.64051615982</c:v>
                </c:pt>
                <c:pt idx="3">
                  <c:v>528739.89345048449</c:v>
                </c:pt>
                <c:pt idx="4">
                  <c:v>512583.42203766439</c:v>
                </c:pt>
                <c:pt idx="5">
                  <c:v>560297.36007870047</c:v>
                </c:pt>
                <c:pt idx="6">
                  <c:v>559686.35358761041</c:v>
                </c:pt>
              </c:numCache>
            </c:numRef>
          </c:val>
          <c:smooth val="0"/>
        </c:ser>
        <c:dLbls>
          <c:showLegendKey val="0"/>
          <c:showVal val="0"/>
          <c:showCatName val="0"/>
          <c:showSerName val="0"/>
          <c:showPercent val="0"/>
          <c:showBubbleSize val="0"/>
        </c:dLbls>
        <c:smooth val="0"/>
        <c:axId val="201690104"/>
        <c:axId val="201690496"/>
      </c:lineChart>
      <c:catAx>
        <c:axId val="201690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a:t>
                </a:r>
                <a:r>
                  <a:rPr lang="en-US" baseline="0"/>
                  <a:t> Transportation Cost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90496"/>
        <c:crosses val="autoZero"/>
        <c:auto val="1"/>
        <c:lblAlgn val="ctr"/>
        <c:lblOffset val="100"/>
        <c:noMultiLvlLbl val="0"/>
      </c:catAx>
      <c:valAx>
        <c:axId val="2016904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Shortfall Amount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90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Analysis'!$B$495</c:f>
              <c:strCache>
                <c:ptCount val="1"/>
                <c:pt idx="0">
                  <c:v>Mean</c:v>
                </c:pt>
              </c:strCache>
            </c:strRef>
          </c:tx>
          <c:spPr>
            <a:ln w="28575" cap="rnd">
              <a:solidFill>
                <a:schemeClr val="accent1"/>
              </a:solidFill>
              <a:round/>
            </a:ln>
            <a:effectLst/>
          </c:spPr>
          <c:marker>
            <c:symbol val="none"/>
          </c:marker>
          <c:cat>
            <c:numRef>
              <c:f>'Sensitivity Analysis'!$C$494:$S$494</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Analysis'!$C$495:$S$495</c:f>
              <c:numCache>
                <c:formatCode>0%</c:formatCode>
                <c:ptCount val="17"/>
                <c:pt idx="0">
                  <c:v>0.71108014058965607</c:v>
                </c:pt>
                <c:pt idx="1">
                  <c:v>0.5323338088061611</c:v>
                </c:pt>
                <c:pt idx="2">
                  <c:v>0.42449915436817365</c:v>
                </c:pt>
                <c:pt idx="3">
                  <c:v>0.35873745043381333</c:v>
                </c:pt>
                <c:pt idx="4">
                  <c:v>0.31615607298564175</c:v>
                </c:pt>
                <c:pt idx="5">
                  <c:v>0.28687931100830838</c:v>
                </c:pt>
                <c:pt idx="6">
                  <c:v>0.26606522697437929</c:v>
                </c:pt>
                <c:pt idx="7">
                  <c:v>0.25008595608363532</c:v>
                </c:pt>
                <c:pt idx="8">
                  <c:v>0.23750528653720782</c:v>
                </c:pt>
                <c:pt idx="9">
                  <c:v>0.22686685214662111</c:v>
                </c:pt>
                <c:pt idx="10">
                  <c:v>0.21795156662710316</c:v>
                </c:pt>
                <c:pt idx="11">
                  <c:v>0.21025567275112814</c:v>
                </c:pt>
                <c:pt idx="12">
                  <c:v>0.2038306475820624</c:v>
                </c:pt>
                <c:pt idx="13">
                  <c:v>0.19794027380719087</c:v>
                </c:pt>
                <c:pt idx="14">
                  <c:v>0.19256223762493932</c:v>
                </c:pt>
                <c:pt idx="15">
                  <c:v>0.18777367102677259</c:v>
                </c:pt>
                <c:pt idx="16">
                  <c:v>0.18342591409453615</c:v>
                </c:pt>
              </c:numCache>
            </c:numRef>
          </c:val>
          <c:smooth val="0"/>
        </c:ser>
        <c:ser>
          <c:idx val="1"/>
          <c:order val="1"/>
          <c:tx>
            <c:strRef>
              <c:f>'Sensitivity Analysis'!$B$496</c:f>
              <c:strCache>
                <c:ptCount val="1"/>
                <c:pt idx="0">
                  <c:v>Min</c:v>
                </c:pt>
              </c:strCache>
            </c:strRef>
          </c:tx>
          <c:spPr>
            <a:ln w="28575" cap="rnd">
              <a:solidFill>
                <a:schemeClr val="accent2"/>
              </a:solidFill>
              <a:round/>
            </a:ln>
            <a:effectLst/>
          </c:spPr>
          <c:marker>
            <c:symbol val="none"/>
          </c:marker>
          <c:cat>
            <c:numRef>
              <c:f>'Sensitivity Analysis'!$C$494:$S$494</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Analysis'!$C$496:$S$496</c:f>
              <c:numCache>
                <c:formatCode>0%</c:formatCode>
                <c:ptCount val="17"/>
                <c:pt idx="0">
                  <c:v>0.43123815963481571</c:v>
                </c:pt>
                <c:pt idx="1">
                  <c:v>0.34566252344124881</c:v>
                </c:pt>
                <c:pt idx="2">
                  <c:v>0.29652885509860555</c:v>
                </c:pt>
                <c:pt idx="3">
                  <c:v>0.26083632556745778</c:v>
                </c:pt>
                <c:pt idx="4">
                  <c:v>0.23462340813682592</c:v>
                </c:pt>
                <c:pt idx="5">
                  <c:v>0.21156154709123609</c:v>
                </c:pt>
                <c:pt idx="6">
                  <c:v>0.20088118878017377</c:v>
                </c:pt>
                <c:pt idx="7">
                  <c:v>0.20005228769757924</c:v>
                </c:pt>
                <c:pt idx="8">
                  <c:v>0.18799886092489881</c:v>
                </c:pt>
                <c:pt idx="9">
                  <c:v>0.18222429344556937</c:v>
                </c:pt>
                <c:pt idx="10">
                  <c:v>0.17279337395764605</c:v>
                </c:pt>
                <c:pt idx="11">
                  <c:v>0.16845003167602002</c:v>
                </c:pt>
                <c:pt idx="12">
                  <c:v>0.16578381563826741</c:v>
                </c:pt>
                <c:pt idx="13">
                  <c:v>0.1600203660125657</c:v>
                </c:pt>
                <c:pt idx="14">
                  <c:v>0.15814183001621038</c:v>
                </c:pt>
                <c:pt idx="15">
                  <c:v>0.15410992440907106</c:v>
                </c:pt>
                <c:pt idx="16">
                  <c:v>0.15224250127843372</c:v>
                </c:pt>
              </c:numCache>
            </c:numRef>
          </c:val>
          <c:smooth val="0"/>
        </c:ser>
        <c:ser>
          <c:idx val="2"/>
          <c:order val="2"/>
          <c:tx>
            <c:strRef>
              <c:f>'Sensitivity Analysis'!$B$497</c:f>
              <c:strCache>
                <c:ptCount val="1"/>
                <c:pt idx="0">
                  <c:v>Max</c:v>
                </c:pt>
              </c:strCache>
            </c:strRef>
          </c:tx>
          <c:spPr>
            <a:ln w="28575" cap="rnd">
              <a:solidFill>
                <a:schemeClr val="accent3"/>
              </a:solidFill>
              <a:round/>
            </a:ln>
            <a:effectLst/>
          </c:spPr>
          <c:marker>
            <c:symbol val="none"/>
          </c:marker>
          <c:cat>
            <c:numRef>
              <c:f>'Sensitivity Analysis'!$C$494:$S$494</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Analysis'!$C$497:$S$497</c:f>
              <c:numCache>
                <c:formatCode>0%</c:formatCode>
                <c:ptCount val="17"/>
                <c:pt idx="0">
                  <c:v>0.9939413843650694</c:v>
                </c:pt>
                <c:pt idx="1">
                  <c:v>0.81178776757508131</c:v>
                </c:pt>
                <c:pt idx="2">
                  <c:v>0.68381922429206377</c:v>
                </c:pt>
                <c:pt idx="3">
                  <c:v>0.5420072830349898</c:v>
                </c:pt>
                <c:pt idx="4">
                  <c:v>0.47479559405705435</c:v>
                </c:pt>
                <c:pt idx="5">
                  <c:v>0.42060952652320904</c:v>
                </c:pt>
                <c:pt idx="6">
                  <c:v>0.37082714854426668</c:v>
                </c:pt>
                <c:pt idx="7">
                  <c:v>0.34631466986690324</c:v>
                </c:pt>
                <c:pt idx="8">
                  <c:v>0.32376267368832695</c:v>
                </c:pt>
                <c:pt idx="9">
                  <c:v>0.30570273274164983</c:v>
                </c:pt>
                <c:pt idx="10">
                  <c:v>0.29502739324754701</c:v>
                </c:pt>
                <c:pt idx="11">
                  <c:v>0.28983372286130121</c:v>
                </c:pt>
                <c:pt idx="12">
                  <c:v>0.27254740164084773</c:v>
                </c:pt>
                <c:pt idx="13">
                  <c:v>0.25784678943501366</c:v>
                </c:pt>
                <c:pt idx="14">
                  <c:v>0.25308906401568454</c:v>
                </c:pt>
                <c:pt idx="15">
                  <c:v>0.24490402597661362</c:v>
                </c:pt>
                <c:pt idx="16">
                  <c:v>0.24153546503183343</c:v>
                </c:pt>
              </c:numCache>
            </c:numRef>
          </c:val>
          <c:smooth val="0"/>
        </c:ser>
        <c:dLbls>
          <c:showLegendKey val="0"/>
          <c:showVal val="0"/>
          <c:showCatName val="0"/>
          <c:showSerName val="0"/>
          <c:showPercent val="0"/>
          <c:showBubbleSize val="0"/>
        </c:dLbls>
        <c:smooth val="0"/>
        <c:axId val="201850144"/>
        <c:axId val="201850536"/>
      </c:lineChart>
      <c:catAx>
        <c:axId val="2018501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a:t>
                </a:r>
                <a:r>
                  <a:rPr lang="en-US" baseline="0"/>
                  <a:t> for Increment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850536"/>
        <c:crosses val="autoZero"/>
        <c:auto val="1"/>
        <c:lblAlgn val="ctr"/>
        <c:lblOffset val="100"/>
        <c:noMultiLvlLbl val="0"/>
      </c:catAx>
      <c:valAx>
        <c:axId val="2018505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Demand Satisfied on Time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850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Analysis'!$B$518</c:f>
              <c:strCache>
                <c:ptCount val="1"/>
                <c:pt idx="0">
                  <c:v>Mean</c:v>
                </c:pt>
              </c:strCache>
            </c:strRef>
          </c:tx>
          <c:spPr>
            <a:ln w="28575" cap="rnd">
              <a:solidFill>
                <a:schemeClr val="accent1"/>
              </a:solidFill>
              <a:round/>
            </a:ln>
            <a:effectLst/>
          </c:spPr>
          <c:marker>
            <c:symbol val="none"/>
          </c:marker>
          <c:cat>
            <c:numRef>
              <c:f>'Sensitivity Analysis'!$C$517:$I$517</c:f>
              <c:numCache>
                <c:formatCode>0%</c:formatCode>
                <c:ptCount val="7"/>
                <c:pt idx="0">
                  <c:v>1</c:v>
                </c:pt>
                <c:pt idx="1">
                  <c:v>1.05</c:v>
                </c:pt>
                <c:pt idx="2">
                  <c:v>1.1000000000000001</c:v>
                </c:pt>
                <c:pt idx="3">
                  <c:v>1.1499999999999999</c:v>
                </c:pt>
                <c:pt idx="4">
                  <c:v>1.2</c:v>
                </c:pt>
                <c:pt idx="5">
                  <c:v>1.25</c:v>
                </c:pt>
                <c:pt idx="6">
                  <c:v>1.3</c:v>
                </c:pt>
              </c:numCache>
            </c:numRef>
          </c:cat>
          <c:val>
            <c:numRef>
              <c:f>'Sensitivity Analysis'!$C$518:$I$518</c:f>
              <c:numCache>
                <c:formatCode>0%</c:formatCode>
                <c:ptCount val="7"/>
                <c:pt idx="0">
                  <c:v>0.71007509689714265</c:v>
                </c:pt>
                <c:pt idx="1">
                  <c:v>0.66897678707186503</c:v>
                </c:pt>
                <c:pt idx="2">
                  <c:v>0.63187193468630776</c:v>
                </c:pt>
                <c:pt idx="3">
                  <c:v>0.5951506795303052</c:v>
                </c:pt>
                <c:pt idx="4">
                  <c:v>0.56387087320371676</c:v>
                </c:pt>
                <c:pt idx="5">
                  <c:v>0.53408843764446723</c:v>
                </c:pt>
                <c:pt idx="6">
                  <c:v>0.50750193375043162</c:v>
                </c:pt>
              </c:numCache>
            </c:numRef>
          </c:val>
          <c:smooth val="0"/>
        </c:ser>
        <c:ser>
          <c:idx val="1"/>
          <c:order val="1"/>
          <c:tx>
            <c:strRef>
              <c:f>'Sensitivity Analysis'!$B$519</c:f>
              <c:strCache>
                <c:ptCount val="1"/>
                <c:pt idx="0">
                  <c:v>Min</c:v>
                </c:pt>
              </c:strCache>
            </c:strRef>
          </c:tx>
          <c:spPr>
            <a:ln w="28575" cap="rnd">
              <a:solidFill>
                <a:schemeClr val="accent2"/>
              </a:solidFill>
              <a:round/>
            </a:ln>
            <a:effectLst/>
          </c:spPr>
          <c:marker>
            <c:symbol val="none"/>
          </c:marker>
          <c:cat>
            <c:numRef>
              <c:f>'Sensitivity Analysis'!$C$517:$I$517</c:f>
              <c:numCache>
                <c:formatCode>0%</c:formatCode>
                <c:ptCount val="7"/>
                <c:pt idx="0">
                  <c:v>1</c:v>
                </c:pt>
                <c:pt idx="1">
                  <c:v>1.05</c:v>
                </c:pt>
                <c:pt idx="2">
                  <c:v>1.1000000000000001</c:v>
                </c:pt>
                <c:pt idx="3">
                  <c:v>1.1499999999999999</c:v>
                </c:pt>
                <c:pt idx="4">
                  <c:v>1.2</c:v>
                </c:pt>
                <c:pt idx="5">
                  <c:v>1.25</c:v>
                </c:pt>
                <c:pt idx="6">
                  <c:v>1.3</c:v>
                </c:pt>
              </c:numCache>
            </c:numRef>
          </c:cat>
          <c:val>
            <c:numRef>
              <c:f>'Sensitivity Analysis'!$C$519:$I$519</c:f>
              <c:numCache>
                <c:formatCode>0%</c:formatCode>
                <c:ptCount val="7"/>
                <c:pt idx="0">
                  <c:v>0.43814839767672553</c:v>
                </c:pt>
                <c:pt idx="1">
                  <c:v>0.42252576276639447</c:v>
                </c:pt>
                <c:pt idx="2">
                  <c:v>0.40442180637033293</c:v>
                </c:pt>
                <c:pt idx="3">
                  <c:v>0.38977359093137198</c:v>
                </c:pt>
                <c:pt idx="4">
                  <c:v>0.37147293891718081</c:v>
                </c:pt>
                <c:pt idx="5">
                  <c:v>0.35937408605763632</c:v>
                </c:pt>
                <c:pt idx="6">
                  <c:v>0.34789747228662937</c:v>
                </c:pt>
              </c:numCache>
            </c:numRef>
          </c:val>
          <c:smooth val="0"/>
        </c:ser>
        <c:ser>
          <c:idx val="2"/>
          <c:order val="2"/>
          <c:tx>
            <c:strRef>
              <c:f>'Sensitivity Analysis'!$B$520</c:f>
              <c:strCache>
                <c:ptCount val="1"/>
                <c:pt idx="0">
                  <c:v>Max</c:v>
                </c:pt>
              </c:strCache>
            </c:strRef>
          </c:tx>
          <c:spPr>
            <a:ln w="28575" cap="rnd">
              <a:solidFill>
                <a:schemeClr val="accent3"/>
              </a:solidFill>
              <a:round/>
            </a:ln>
            <a:effectLst/>
          </c:spPr>
          <c:marker>
            <c:symbol val="none"/>
          </c:marker>
          <c:cat>
            <c:numRef>
              <c:f>'Sensitivity Analysis'!$C$517:$I$517</c:f>
              <c:numCache>
                <c:formatCode>0%</c:formatCode>
                <c:ptCount val="7"/>
                <c:pt idx="0">
                  <c:v>1</c:v>
                </c:pt>
                <c:pt idx="1">
                  <c:v>1.05</c:v>
                </c:pt>
                <c:pt idx="2">
                  <c:v>1.1000000000000001</c:v>
                </c:pt>
                <c:pt idx="3">
                  <c:v>1.1499999999999999</c:v>
                </c:pt>
                <c:pt idx="4">
                  <c:v>1.2</c:v>
                </c:pt>
                <c:pt idx="5">
                  <c:v>1.25</c:v>
                </c:pt>
                <c:pt idx="6">
                  <c:v>1.3</c:v>
                </c:pt>
              </c:numCache>
            </c:numRef>
          </c:cat>
          <c:val>
            <c:numRef>
              <c:f>'Sensitivity Analysis'!$C$520:$I$520</c:f>
              <c:numCache>
                <c:formatCode>0%</c:formatCode>
                <c:ptCount val="7"/>
                <c:pt idx="0">
                  <c:v>0.96985754441665717</c:v>
                </c:pt>
                <c:pt idx="1">
                  <c:v>0.93962956625937699</c:v>
                </c:pt>
                <c:pt idx="2">
                  <c:v>0.91158030397859235</c:v>
                </c:pt>
                <c:pt idx="3">
                  <c:v>0.85986040058388169</c:v>
                </c:pt>
                <c:pt idx="4">
                  <c:v>0.82013374525895855</c:v>
                </c:pt>
                <c:pt idx="5">
                  <c:v>0.75987149940966592</c:v>
                </c:pt>
                <c:pt idx="6">
                  <c:v>0.75526999813876028</c:v>
                </c:pt>
              </c:numCache>
            </c:numRef>
          </c:val>
          <c:smooth val="0"/>
        </c:ser>
        <c:dLbls>
          <c:showLegendKey val="0"/>
          <c:showVal val="0"/>
          <c:showCatName val="0"/>
          <c:showSerName val="0"/>
          <c:showPercent val="0"/>
          <c:showBubbleSize val="0"/>
        </c:dLbls>
        <c:smooth val="0"/>
        <c:axId val="201851712"/>
        <c:axId val="201852104"/>
      </c:lineChart>
      <c:catAx>
        <c:axId val="201851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Increment</a:t>
                </a:r>
                <a:r>
                  <a:rPr lang="en-US" baseline="0"/>
                  <a:t> in Budget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852104"/>
        <c:crosses val="autoZero"/>
        <c:auto val="1"/>
        <c:lblAlgn val="ctr"/>
        <c:lblOffset val="100"/>
        <c:noMultiLvlLbl val="0"/>
      </c:catAx>
      <c:valAx>
        <c:axId val="2018521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Demand Satisfied on Time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851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Analysis'!$B$541</c:f>
              <c:strCache>
                <c:ptCount val="1"/>
                <c:pt idx="0">
                  <c:v>Mean</c:v>
                </c:pt>
              </c:strCache>
            </c:strRef>
          </c:tx>
          <c:spPr>
            <a:ln w="28575" cap="rnd">
              <a:solidFill>
                <a:schemeClr val="accent1"/>
              </a:solidFill>
              <a:round/>
            </a:ln>
            <a:effectLst/>
          </c:spPr>
          <c:marker>
            <c:symbol val="none"/>
          </c:marker>
          <c:cat>
            <c:numRef>
              <c:f>'Sensitivity Analysis'!$C$540:$I$540</c:f>
              <c:numCache>
                <c:formatCode>0%</c:formatCode>
                <c:ptCount val="7"/>
                <c:pt idx="0">
                  <c:v>0.7</c:v>
                </c:pt>
                <c:pt idx="1">
                  <c:v>0.75</c:v>
                </c:pt>
                <c:pt idx="2">
                  <c:v>0.8</c:v>
                </c:pt>
                <c:pt idx="3">
                  <c:v>0.85</c:v>
                </c:pt>
                <c:pt idx="4">
                  <c:v>0.9</c:v>
                </c:pt>
                <c:pt idx="5">
                  <c:v>0.95</c:v>
                </c:pt>
                <c:pt idx="6">
                  <c:v>1</c:v>
                </c:pt>
              </c:numCache>
            </c:numRef>
          </c:cat>
          <c:val>
            <c:numRef>
              <c:f>'Sensitivity Analysis'!$C$541:$I$541</c:f>
              <c:numCache>
                <c:formatCode>0%</c:formatCode>
                <c:ptCount val="7"/>
                <c:pt idx="0">
                  <c:v>0.81555788176535793</c:v>
                </c:pt>
                <c:pt idx="1">
                  <c:v>0.79271770920083884</c:v>
                </c:pt>
                <c:pt idx="2">
                  <c:v>0.7774758539371448</c:v>
                </c:pt>
                <c:pt idx="3">
                  <c:v>0.75930761749897746</c:v>
                </c:pt>
                <c:pt idx="4">
                  <c:v>0.74676253944598281</c:v>
                </c:pt>
                <c:pt idx="5">
                  <c:v>0.72734824765657902</c:v>
                </c:pt>
                <c:pt idx="6">
                  <c:v>0.71249371857583299</c:v>
                </c:pt>
              </c:numCache>
            </c:numRef>
          </c:val>
          <c:smooth val="0"/>
        </c:ser>
        <c:ser>
          <c:idx val="1"/>
          <c:order val="1"/>
          <c:tx>
            <c:strRef>
              <c:f>'Sensitivity Analysis'!$B$542</c:f>
              <c:strCache>
                <c:ptCount val="1"/>
                <c:pt idx="0">
                  <c:v>Min</c:v>
                </c:pt>
              </c:strCache>
            </c:strRef>
          </c:tx>
          <c:spPr>
            <a:ln w="28575" cap="rnd">
              <a:solidFill>
                <a:schemeClr val="accent2"/>
              </a:solidFill>
              <a:round/>
            </a:ln>
            <a:effectLst/>
          </c:spPr>
          <c:marker>
            <c:symbol val="none"/>
          </c:marker>
          <c:cat>
            <c:numRef>
              <c:f>'Sensitivity Analysis'!$C$540:$I$540</c:f>
              <c:numCache>
                <c:formatCode>0%</c:formatCode>
                <c:ptCount val="7"/>
                <c:pt idx="0">
                  <c:v>0.7</c:v>
                </c:pt>
                <c:pt idx="1">
                  <c:v>0.75</c:v>
                </c:pt>
                <c:pt idx="2">
                  <c:v>0.8</c:v>
                </c:pt>
                <c:pt idx="3">
                  <c:v>0.85</c:v>
                </c:pt>
                <c:pt idx="4">
                  <c:v>0.9</c:v>
                </c:pt>
                <c:pt idx="5">
                  <c:v>0.95</c:v>
                </c:pt>
                <c:pt idx="6">
                  <c:v>1</c:v>
                </c:pt>
              </c:numCache>
            </c:numRef>
          </c:cat>
          <c:val>
            <c:numRef>
              <c:f>'Sensitivity Analysis'!$C$542:$I$542</c:f>
              <c:numCache>
                <c:formatCode>0%</c:formatCode>
                <c:ptCount val="7"/>
                <c:pt idx="0">
                  <c:v>0.58323892608018224</c:v>
                </c:pt>
                <c:pt idx="1">
                  <c:v>0.53539098049137579</c:v>
                </c:pt>
                <c:pt idx="2">
                  <c:v>0.48122235883531678</c:v>
                </c:pt>
                <c:pt idx="3">
                  <c:v>0.48033452912004693</c:v>
                </c:pt>
                <c:pt idx="4">
                  <c:v>0.46444372942178064</c:v>
                </c:pt>
                <c:pt idx="5">
                  <c:v>0.46232770843106907</c:v>
                </c:pt>
                <c:pt idx="6">
                  <c:v>0.43062267327517478</c:v>
                </c:pt>
              </c:numCache>
            </c:numRef>
          </c:val>
          <c:smooth val="0"/>
        </c:ser>
        <c:ser>
          <c:idx val="2"/>
          <c:order val="2"/>
          <c:tx>
            <c:strRef>
              <c:f>'Sensitivity Analysis'!$B$543</c:f>
              <c:strCache>
                <c:ptCount val="1"/>
                <c:pt idx="0">
                  <c:v>Max</c:v>
                </c:pt>
              </c:strCache>
            </c:strRef>
          </c:tx>
          <c:spPr>
            <a:ln w="28575" cap="rnd">
              <a:solidFill>
                <a:schemeClr val="accent3"/>
              </a:solidFill>
              <a:round/>
            </a:ln>
            <a:effectLst/>
          </c:spPr>
          <c:marker>
            <c:symbol val="none"/>
          </c:marker>
          <c:cat>
            <c:numRef>
              <c:f>'Sensitivity Analysis'!$C$540:$I$540</c:f>
              <c:numCache>
                <c:formatCode>0%</c:formatCode>
                <c:ptCount val="7"/>
                <c:pt idx="0">
                  <c:v>0.7</c:v>
                </c:pt>
                <c:pt idx="1">
                  <c:v>0.75</c:v>
                </c:pt>
                <c:pt idx="2">
                  <c:v>0.8</c:v>
                </c:pt>
                <c:pt idx="3">
                  <c:v>0.85</c:v>
                </c:pt>
                <c:pt idx="4">
                  <c:v>0.9</c:v>
                </c:pt>
                <c:pt idx="5">
                  <c:v>0.95</c:v>
                </c:pt>
                <c:pt idx="6">
                  <c:v>1</c:v>
                </c:pt>
              </c:numCache>
            </c:numRef>
          </c:cat>
          <c:val>
            <c:numRef>
              <c:f>'Sensitivity Analysis'!$C$543:$I$543</c:f>
              <c:numCache>
                <c:formatCode>0%</c:formatCode>
                <c:ptCount val="7"/>
                <c:pt idx="0">
                  <c:v>0.99083255312055374</c:v>
                </c:pt>
                <c:pt idx="1">
                  <c:v>1</c:v>
                </c:pt>
                <c:pt idx="2">
                  <c:v>0.99390613476476786</c:v>
                </c:pt>
                <c:pt idx="3">
                  <c:v>0.99447553549102152</c:v>
                </c:pt>
                <c:pt idx="4">
                  <c:v>0.98403926379979245</c:v>
                </c:pt>
                <c:pt idx="5">
                  <c:v>0.99623633234069164</c:v>
                </c:pt>
                <c:pt idx="6">
                  <c:v>0.99864717142647397</c:v>
                </c:pt>
              </c:numCache>
            </c:numRef>
          </c:val>
          <c:smooth val="0"/>
        </c:ser>
        <c:dLbls>
          <c:showLegendKey val="0"/>
          <c:showVal val="0"/>
          <c:showCatName val="0"/>
          <c:showSerName val="0"/>
          <c:showPercent val="0"/>
          <c:showBubbleSize val="0"/>
        </c:dLbls>
        <c:smooth val="0"/>
        <c:axId val="201852496"/>
        <c:axId val="201852888"/>
      </c:lineChart>
      <c:catAx>
        <c:axId val="2018524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a:t>
                </a:r>
                <a:r>
                  <a:rPr lang="en-US" baseline="0"/>
                  <a:t> for Reduction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852888"/>
        <c:crosses val="autoZero"/>
        <c:auto val="1"/>
        <c:lblAlgn val="ctr"/>
        <c:lblOffset val="100"/>
        <c:noMultiLvlLbl val="0"/>
      </c:catAx>
      <c:valAx>
        <c:axId val="2018528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Demand Satisfied on Time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852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Analysis'!$B$563</c:f>
              <c:strCache>
                <c:ptCount val="1"/>
                <c:pt idx="0">
                  <c:v>Mean</c:v>
                </c:pt>
              </c:strCache>
            </c:strRef>
          </c:tx>
          <c:spPr>
            <a:ln w="28575" cap="rnd">
              <a:solidFill>
                <a:schemeClr val="accent1"/>
              </a:solidFill>
              <a:round/>
            </a:ln>
            <a:effectLst/>
          </c:spPr>
          <c:marker>
            <c:symbol val="none"/>
          </c:marker>
          <c:cat>
            <c:numRef>
              <c:f>'Sensitivity Analysis'!$C$562:$I$562</c:f>
              <c:numCache>
                <c:formatCode>0%</c:formatCode>
                <c:ptCount val="7"/>
                <c:pt idx="0">
                  <c:v>0.7</c:v>
                </c:pt>
                <c:pt idx="1">
                  <c:v>0.73750000000000004</c:v>
                </c:pt>
                <c:pt idx="2">
                  <c:v>0.77500000000000002</c:v>
                </c:pt>
                <c:pt idx="3">
                  <c:v>0.8125</c:v>
                </c:pt>
                <c:pt idx="4">
                  <c:v>0.85</c:v>
                </c:pt>
                <c:pt idx="5">
                  <c:v>0.88749999999999996</c:v>
                </c:pt>
                <c:pt idx="6">
                  <c:v>0.92500000000000004</c:v>
                </c:pt>
              </c:numCache>
            </c:numRef>
          </c:cat>
          <c:val>
            <c:numRef>
              <c:f>'Sensitivity Analysis'!$C$563:$I$563</c:f>
              <c:numCache>
                <c:formatCode>0.00%</c:formatCode>
                <c:ptCount val="7"/>
                <c:pt idx="0">
                  <c:v>0.81479483452365142</c:v>
                </c:pt>
                <c:pt idx="1">
                  <c:v>0.79731914250835478</c:v>
                </c:pt>
                <c:pt idx="2">
                  <c:v>0.78310232470900776</c:v>
                </c:pt>
                <c:pt idx="3">
                  <c:v>0.76769023209532949</c:v>
                </c:pt>
                <c:pt idx="4">
                  <c:v>0.75849996140177134</c:v>
                </c:pt>
                <c:pt idx="5">
                  <c:v>0.74844410598250022</c:v>
                </c:pt>
                <c:pt idx="6">
                  <c:v>0.73803380109836558</c:v>
                </c:pt>
              </c:numCache>
            </c:numRef>
          </c:val>
          <c:smooth val="0"/>
        </c:ser>
        <c:ser>
          <c:idx val="1"/>
          <c:order val="1"/>
          <c:tx>
            <c:strRef>
              <c:f>'Sensitivity Analysis'!$B$564</c:f>
              <c:strCache>
                <c:ptCount val="1"/>
                <c:pt idx="0">
                  <c:v>Min</c:v>
                </c:pt>
              </c:strCache>
            </c:strRef>
          </c:tx>
          <c:spPr>
            <a:ln w="28575" cap="rnd">
              <a:solidFill>
                <a:schemeClr val="accent2"/>
              </a:solidFill>
              <a:round/>
            </a:ln>
            <a:effectLst/>
          </c:spPr>
          <c:marker>
            <c:symbol val="none"/>
          </c:marker>
          <c:cat>
            <c:numRef>
              <c:f>'Sensitivity Analysis'!$C$562:$I$562</c:f>
              <c:numCache>
                <c:formatCode>0%</c:formatCode>
                <c:ptCount val="7"/>
                <c:pt idx="0">
                  <c:v>0.7</c:v>
                </c:pt>
                <c:pt idx="1">
                  <c:v>0.73750000000000004</c:v>
                </c:pt>
                <c:pt idx="2">
                  <c:v>0.77500000000000002</c:v>
                </c:pt>
                <c:pt idx="3">
                  <c:v>0.8125</c:v>
                </c:pt>
                <c:pt idx="4">
                  <c:v>0.85</c:v>
                </c:pt>
                <c:pt idx="5">
                  <c:v>0.88749999999999996</c:v>
                </c:pt>
                <c:pt idx="6">
                  <c:v>0.92500000000000004</c:v>
                </c:pt>
              </c:numCache>
            </c:numRef>
          </c:cat>
          <c:val>
            <c:numRef>
              <c:f>'Sensitivity Analysis'!$C$564:$I$564</c:f>
              <c:numCache>
                <c:formatCode>0.00%</c:formatCode>
                <c:ptCount val="7"/>
                <c:pt idx="0">
                  <c:v>0.52283522710060115</c:v>
                </c:pt>
                <c:pt idx="1">
                  <c:v>0.52229530332073248</c:v>
                </c:pt>
                <c:pt idx="2">
                  <c:v>0.51516259736333414</c:v>
                </c:pt>
                <c:pt idx="3">
                  <c:v>0.48437252242754791</c:v>
                </c:pt>
                <c:pt idx="4">
                  <c:v>0.47260641719950786</c:v>
                </c:pt>
                <c:pt idx="5">
                  <c:v>0.47695199700718</c:v>
                </c:pt>
                <c:pt idx="6">
                  <c:v>0.43575833795849084</c:v>
                </c:pt>
              </c:numCache>
            </c:numRef>
          </c:val>
          <c:smooth val="0"/>
        </c:ser>
        <c:ser>
          <c:idx val="2"/>
          <c:order val="2"/>
          <c:tx>
            <c:strRef>
              <c:f>'Sensitivity Analysis'!$B$565</c:f>
              <c:strCache>
                <c:ptCount val="1"/>
                <c:pt idx="0">
                  <c:v>Max</c:v>
                </c:pt>
              </c:strCache>
            </c:strRef>
          </c:tx>
          <c:spPr>
            <a:ln w="28575" cap="rnd">
              <a:solidFill>
                <a:schemeClr val="accent3"/>
              </a:solidFill>
              <a:round/>
            </a:ln>
            <a:effectLst/>
          </c:spPr>
          <c:marker>
            <c:symbol val="none"/>
          </c:marker>
          <c:cat>
            <c:numRef>
              <c:f>'Sensitivity Analysis'!$C$562:$I$562</c:f>
              <c:numCache>
                <c:formatCode>0%</c:formatCode>
                <c:ptCount val="7"/>
                <c:pt idx="0">
                  <c:v>0.7</c:v>
                </c:pt>
                <c:pt idx="1">
                  <c:v>0.73750000000000004</c:v>
                </c:pt>
                <c:pt idx="2">
                  <c:v>0.77500000000000002</c:v>
                </c:pt>
                <c:pt idx="3">
                  <c:v>0.8125</c:v>
                </c:pt>
                <c:pt idx="4">
                  <c:v>0.85</c:v>
                </c:pt>
                <c:pt idx="5">
                  <c:v>0.88749999999999996</c:v>
                </c:pt>
                <c:pt idx="6">
                  <c:v>0.92500000000000004</c:v>
                </c:pt>
              </c:numCache>
            </c:numRef>
          </c:cat>
          <c:val>
            <c:numRef>
              <c:f>'Sensitivity Analysis'!$C$565:$I$565</c:f>
              <c:numCache>
                <c:formatCode>0.00%</c:formatCode>
                <c:ptCount val="7"/>
                <c:pt idx="0">
                  <c:v>1</c:v>
                </c:pt>
                <c:pt idx="1">
                  <c:v>0.99899670326145706</c:v>
                </c:pt>
                <c:pt idx="2">
                  <c:v>0.98832608600383876</c:v>
                </c:pt>
                <c:pt idx="3">
                  <c:v>0.99609118519478235</c:v>
                </c:pt>
                <c:pt idx="4">
                  <c:v>0.99784693938266134</c:v>
                </c:pt>
                <c:pt idx="5">
                  <c:v>0.98731975954956996</c:v>
                </c:pt>
                <c:pt idx="6">
                  <c:v>0.99344713542922003</c:v>
                </c:pt>
              </c:numCache>
            </c:numRef>
          </c:val>
          <c:smooth val="0"/>
        </c:ser>
        <c:dLbls>
          <c:showLegendKey val="0"/>
          <c:showVal val="0"/>
          <c:showCatName val="0"/>
          <c:showSerName val="0"/>
          <c:showPercent val="0"/>
          <c:showBubbleSize val="0"/>
        </c:dLbls>
        <c:smooth val="0"/>
        <c:axId val="202126776"/>
        <c:axId val="202127168"/>
      </c:lineChart>
      <c:catAx>
        <c:axId val="2021267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 for Reduction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27168"/>
        <c:crosses val="autoZero"/>
        <c:auto val="1"/>
        <c:lblAlgn val="ctr"/>
        <c:lblOffset val="100"/>
        <c:noMultiLvlLbl val="0"/>
      </c:catAx>
      <c:valAx>
        <c:axId val="2021271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Demand</a:t>
                </a:r>
                <a:r>
                  <a:rPr lang="en-US" baseline="0"/>
                  <a:t> Satisfied on Time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26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Analysis'!$B$586</c:f>
              <c:strCache>
                <c:ptCount val="1"/>
                <c:pt idx="0">
                  <c:v>Mean</c:v>
                </c:pt>
              </c:strCache>
            </c:strRef>
          </c:tx>
          <c:spPr>
            <a:ln w="28575" cap="rnd">
              <a:solidFill>
                <a:schemeClr val="accent1"/>
              </a:solidFill>
              <a:round/>
            </a:ln>
            <a:effectLst/>
          </c:spPr>
          <c:marker>
            <c:symbol val="none"/>
          </c:marker>
          <c:cat>
            <c:numRef>
              <c:f>'Sensitivity Analysis'!$C$585:$I$585</c:f>
              <c:numCache>
                <c:formatCode>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Analysis'!$C$586:$I$586</c:f>
              <c:numCache>
                <c:formatCode>0%</c:formatCode>
                <c:ptCount val="7"/>
                <c:pt idx="0">
                  <c:v>0.70979694599999998</c:v>
                </c:pt>
                <c:pt idx="1">
                  <c:v>0.70973487499999999</c:v>
                </c:pt>
                <c:pt idx="2">
                  <c:v>0.71011426200000005</c:v>
                </c:pt>
                <c:pt idx="3">
                  <c:v>0.70938193900000002</c:v>
                </c:pt>
                <c:pt idx="4">
                  <c:v>0.70832623400000005</c:v>
                </c:pt>
                <c:pt idx="5">
                  <c:v>0.70842695600000005</c:v>
                </c:pt>
                <c:pt idx="6">
                  <c:v>0.70958398</c:v>
                </c:pt>
              </c:numCache>
            </c:numRef>
          </c:val>
          <c:smooth val="0"/>
        </c:ser>
        <c:ser>
          <c:idx val="1"/>
          <c:order val="1"/>
          <c:tx>
            <c:strRef>
              <c:f>'Sensitivity Analysis'!$B$587</c:f>
              <c:strCache>
                <c:ptCount val="1"/>
                <c:pt idx="0">
                  <c:v>Min</c:v>
                </c:pt>
              </c:strCache>
            </c:strRef>
          </c:tx>
          <c:spPr>
            <a:ln w="28575" cap="rnd">
              <a:solidFill>
                <a:schemeClr val="accent2"/>
              </a:solidFill>
              <a:round/>
            </a:ln>
            <a:effectLst/>
          </c:spPr>
          <c:marker>
            <c:symbol val="none"/>
          </c:marker>
          <c:cat>
            <c:numRef>
              <c:f>'Sensitivity Analysis'!$C$585:$I$585</c:f>
              <c:numCache>
                <c:formatCode>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Analysis'!$C$587:$I$587</c:f>
              <c:numCache>
                <c:formatCode>0%</c:formatCode>
                <c:ptCount val="7"/>
                <c:pt idx="0">
                  <c:v>0.39474005699999998</c:v>
                </c:pt>
                <c:pt idx="1">
                  <c:v>0.39900136800000002</c:v>
                </c:pt>
                <c:pt idx="2">
                  <c:v>0.39206194300000002</c:v>
                </c:pt>
                <c:pt idx="3">
                  <c:v>0.40542801299999998</c:v>
                </c:pt>
                <c:pt idx="4">
                  <c:v>0.40448978200000002</c:v>
                </c:pt>
                <c:pt idx="5">
                  <c:v>0.39474368799999998</c:v>
                </c:pt>
                <c:pt idx="6">
                  <c:v>0.39112755999999999</c:v>
                </c:pt>
              </c:numCache>
            </c:numRef>
          </c:val>
          <c:smooth val="0"/>
        </c:ser>
        <c:ser>
          <c:idx val="2"/>
          <c:order val="2"/>
          <c:tx>
            <c:strRef>
              <c:f>'Sensitivity Analysis'!$B$588</c:f>
              <c:strCache>
                <c:ptCount val="1"/>
                <c:pt idx="0">
                  <c:v>Max</c:v>
                </c:pt>
              </c:strCache>
            </c:strRef>
          </c:tx>
          <c:spPr>
            <a:ln w="28575" cap="rnd">
              <a:solidFill>
                <a:schemeClr val="accent3"/>
              </a:solidFill>
              <a:round/>
            </a:ln>
            <a:effectLst/>
          </c:spPr>
          <c:marker>
            <c:symbol val="none"/>
          </c:marker>
          <c:cat>
            <c:numRef>
              <c:f>'Sensitivity Analysis'!$C$585:$I$585</c:f>
              <c:numCache>
                <c:formatCode>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Analysis'!$C$588:$I$588</c:f>
              <c:numCache>
                <c:formatCode>0%</c:formatCode>
                <c:ptCount val="7"/>
                <c:pt idx="0">
                  <c:v>0.96888955600000004</c:v>
                </c:pt>
                <c:pt idx="1">
                  <c:v>0.97111646600000001</c:v>
                </c:pt>
                <c:pt idx="2">
                  <c:v>0.96724617800000001</c:v>
                </c:pt>
                <c:pt idx="3">
                  <c:v>0.96830631599999994</c:v>
                </c:pt>
                <c:pt idx="4">
                  <c:v>0.97497384200000003</c:v>
                </c:pt>
                <c:pt idx="5">
                  <c:v>0.96709830299999999</c:v>
                </c:pt>
                <c:pt idx="6">
                  <c:v>0.96243329899999996</c:v>
                </c:pt>
              </c:numCache>
            </c:numRef>
          </c:val>
          <c:smooth val="0"/>
        </c:ser>
        <c:dLbls>
          <c:showLegendKey val="0"/>
          <c:showVal val="0"/>
          <c:showCatName val="0"/>
          <c:showSerName val="0"/>
          <c:showPercent val="0"/>
          <c:showBubbleSize val="0"/>
        </c:dLbls>
        <c:smooth val="0"/>
        <c:axId val="197810552"/>
        <c:axId val="202127560"/>
      </c:lineChart>
      <c:catAx>
        <c:axId val="197810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SD % of Mean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27560"/>
        <c:crosses val="autoZero"/>
        <c:auto val="1"/>
        <c:lblAlgn val="ctr"/>
        <c:lblOffset val="100"/>
        <c:noMultiLvlLbl val="0"/>
      </c:catAx>
      <c:valAx>
        <c:axId val="2021275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Demand</a:t>
                </a:r>
                <a:r>
                  <a:rPr lang="en-US" baseline="0"/>
                  <a:t> Satisfied on Time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10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Analysis'!$B$609</c:f>
              <c:strCache>
                <c:ptCount val="1"/>
                <c:pt idx="0">
                  <c:v>Mean</c:v>
                </c:pt>
              </c:strCache>
            </c:strRef>
          </c:tx>
          <c:spPr>
            <a:ln w="28575" cap="rnd">
              <a:solidFill>
                <a:schemeClr val="accent1"/>
              </a:solidFill>
              <a:round/>
            </a:ln>
            <a:effectLst/>
          </c:spPr>
          <c:marker>
            <c:symbol val="none"/>
          </c:marker>
          <c:cat>
            <c:numRef>
              <c:f>'Sensitivity Analysis'!$C$608:$I$608</c:f>
              <c:numCache>
                <c:formatCode>"$"#,##0_);[Red]\("$"#,##0\)</c:formatCode>
                <c:ptCount val="7"/>
                <c:pt idx="0">
                  <c:v>119</c:v>
                </c:pt>
                <c:pt idx="1">
                  <c:v>127.5</c:v>
                </c:pt>
                <c:pt idx="2">
                  <c:v>136</c:v>
                </c:pt>
                <c:pt idx="3">
                  <c:v>144.5</c:v>
                </c:pt>
                <c:pt idx="4">
                  <c:v>153</c:v>
                </c:pt>
                <c:pt idx="5">
                  <c:v>161.5</c:v>
                </c:pt>
                <c:pt idx="6">
                  <c:v>170</c:v>
                </c:pt>
              </c:numCache>
            </c:numRef>
          </c:cat>
          <c:val>
            <c:numRef>
              <c:f>'Sensitivity Analysis'!$C$609:$I$609</c:f>
              <c:numCache>
                <c:formatCode>0%</c:formatCode>
                <c:ptCount val="7"/>
                <c:pt idx="0">
                  <c:v>0.69363645065248092</c:v>
                </c:pt>
                <c:pt idx="1">
                  <c:v>0.69736524162879443</c:v>
                </c:pt>
                <c:pt idx="2">
                  <c:v>0.69992186336736673</c:v>
                </c:pt>
                <c:pt idx="3">
                  <c:v>0.70207600547709159</c:v>
                </c:pt>
                <c:pt idx="4">
                  <c:v>0.70593441418110414</c:v>
                </c:pt>
                <c:pt idx="5">
                  <c:v>0.70869018337085399</c:v>
                </c:pt>
                <c:pt idx="6">
                  <c:v>0.71088241277634578</c:v>
                </c:pt>
              </c:numCache>
            </c:numRef>
          </c:val>
          <c:smooth val="0"/>
        </c:ser>
        <c:ser>
          <c:idx val="1"/>
          <c:order val="1"/>
          <c:tx>
            <c:strRef>
              <c:f>'Sensitivity Analysis'!$B$610</c:f>
              <c:strCache>
                <c:ptCount val="1"/>
                <c:pt idx="0">
                  <c:v>Min</c:v>
                </c:pt>
              </c:strCache>
            </c:strRef>
          </c:tx>
          <c:spPr>
            <a:ln w="28575" cap="rnd">
              <a:solidFill>
                <a:schemeClr val="accent2"/>
              </a:solidFill>
              <a:round/>
            </a:ln>
            <a:effectLst/>
          </c:spPr>
          <c:marker>
            <c:symbol val="none"/>
          </c:marker>
          <c:cat>
            <c:numRef>
              <c:f>'Sensitivity Analysis'!$C$608:$I$608</c:f>
              <c:numCache>
                <c:formatCode>"$"#,##0_);[Red]\("$"#,##0\)</c:formatCode>
                <c:ptCount val="7"/>
                <c:pt idx="0">
                  <c:v>119</c:v>
                </c:pt>
                <c:pt idx="1">
                  <c:v>127.5</c:v>
                </c:pt>
                <c:pt idx="2">
                  <c:v>136</c:v>
                </c:pt>
                <c:pt idx="3">
                  <c:v>144.5</c:v>
                </c:pt>
                <c:pt idx="4">
                  <c:v>153</c:v>
                </c:pt>
                <c:pt idx="5">
                  <c:v>161.5</c:v>
                </c:pt>
                <c:pt idx="6">
                  <c:v>170</c:v>
                </c:pt>
              </c:numCache>
            </c:numRef>
          </c:cat>
          <c:val>
            <c:numRef>
              <c:f>'Sensitivity Analysis'!$C$610:$I$610</c:f>
              <c:numCache>
                <c:formatCode>0%</c:formatCode>
                <c:ptCount val="7"/>
                <c:pt idx="0">
                  <c:v>0.40816178887169285</c:v>
                </c:pt>
                <c:pt idx="1">
                  <c:v>0.41499471132749655</c:v>
                </c:pt>
                <c:pt idx="2">
                  <c:v>0.42743009140236726</c:v>
                </c:pt>
                <c:pt idx="3">
                  <c:v>0.42314034678995582</c:v>
                </c:pt>
                <c:pt idx="4">
                  <c:v>0.40593299967436247</c:v>
                </c:pt>
                <c:pt idx="5">
                  <c:v>0.43689380163197855</c:v>
                </c:pt>
                <c:pt idx="6">
                  <c:v>0.41644425144420116</c:v>
                </c:pt>
              </c:numCache>
            </c:numRef>
          </c:val>
          <c:smooth val="0"/>
        </c:ser>
        <c:ser>
          <c:idx val="2"/>
          <c:order val="2"/>
          <c:tx>
            <c:strRef>
              <c:f>'Sensitivity Analysis'!$B$611</c:f>
              <c:strCache>
                <c:ptCount val="1"/>
                <c:pt idx="0">
                  <c:v>Max</c:v>
                </c:pt>
              </c:strCache>
            </c:strRef>
          </c:tx>
          <c:spPr>
            <a:ln w="28575" cap="rnd">
              <a:solidFill>
                <a:schemeClr val="accent3"/>
              </a:solidFill>
              <a:round/>
            </a:ln>
            <a:effectLst/>
          </c:spPr>
          <c:marker>
            <c:symbol val="none"/>
          </c:marker>
          <c:cat>
            <c:numRef>
              <c:f>'Sensitivity Analysis'!$C$608:$I$608</c:f>
              <c:numCache>
                <c:formatCode>"$"#,##0_);[Red]\("$"#,##0\)</c:formatCode>
                <c:ptCount val="7"/>
                <c:pt idx="0">
                  <c:v>119</c:v>
                </c:pt>
                <c:pt idx="1">
                  <c:v>127.5</c:v>
                </c:pt>
                <c:pt idx="2">
                  <c:v>136</c:v>
                </c:pt>
                <c:pt idx="3">
                  <c:v>144.5</c:v>
                </c:pt>
                <c:pt idx="4">
                  <c:v>153</c:v>
                </c:pt>
                <c:pt idx="5">
                  <c:v>161.5</c:v>
                </c:pt>
                <c:pt idx="6">
                  <c:v>170</c:v>
                </c:pt>
              </c:numCache>
            </c:numRef>
          </c:cat>
          <c:val>
            <c:numRef>
              <c:f>'Sensitivity Analysis'!$C$611:$I$611</c:f>
              <c:numCache>
                <c:formatCode>0%</c:formatCode>
                <c:ptCount val="7"/>
                <c:pt idx="0">
                  <c:v>0.99161533695385673</c:v>
                </c:pt>
                <c:pt idx="1">
                  <c:v>0.98900239004497714</c:v>
                </c:pt>
                <c:pt idx="2">
                  <c:v>0.98919976888474714</c:v>
                </c:pt>
                <c:pt idx="3">
                  <c:v>0.97957801528277266</c:v>
                </c:pt>
                <c:pt idx="4">
                  <c:v>0.99037236507977711</c:v>
                </c:pt>
                <c:pt idx="5">
                  <c:v>0.98276084954059351</c:v>
                </c:pt>
                <c:pt idx="6">
                  <c:v>0.99030449557329048</c:v>
                </c:pt>
              </c:numCache>
            </c:numRef>
          </c:val>
          <c:smooth val="0"/>
        </c:ser>
        <c:dLbls>
          <c:showLegendKey val="0"/>
          <c:showVal val="0"/>
          <c:showCatName val="0"/>
          <c:showSerName val="0"/>
          <c:showPercent val="0"/>
          <c:showBubbleSize val="0"/>
        </c:dLbls>
        <c:smooth val="0"/>
        <c:axId val="202128344"/>
        <c:axId val="202128736"/>
      </c:lineChart>
      <c:catAx>
        <c:axId val="2021283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Surface Transportation Cost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28736"/>
        <c:crosses val="autoZero"/>
        <c:auto val="1"/>
        <c:lblAlgn val="ctr"/>
        <c:lblOffset val="100"/>
        <c:noMultiLvlLbl val="0"/>
      </c:catAx>
      <c:valAx>
        <c:axId val="2021287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Demand Satisfied on Time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28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Analysis'!$B$632</c:f>
              <c:strCache>
                <c:ptCount val="1"/>
                <c:pt idx="0">
                  <c:v>Mean</c:v>
                </c:pt>
              </c:strCache>
            </c:strRef>
          </c:tx>
          <c:spPr>
            <a:ln w="28575" cap="rnd">
              <a:solidFill>
                <a:schemeClr val="accent1"/>
              </a:solidFill>
              <a:round/>
            </a:ln>
            <a:effectLst/>
          </c:spPr>
          <c:marker>
            <c:symbol val="none"/>
          </c:marker>
          <c:cat>
            <c:numRef>
              <c:f>'Sensitivity Analysis'!$C$631:$I$631</c:f>
              <c:numCache>
                <c:formatCode>"$"#,##0_);[Red]\("$"#,##0\)</c:formatCode>
                <c:ptCount val="7"/>
                <c:pt idx="0">
                  <c:v>1680</c:v>
                </c:pt>
                <c:pt idx="1">
                  <c:v>1800</c:v>
                </c:pt>
                <c:pt idx="2">
                  <c:v>1920</c:v>
                </c:pt>
                <c:pt idx="3">
                  <c:v>2040</c:v>
                </c:pt>
                <c:pt idx="4">
                  <c:v>2160</c:v>
                </c:pt>
                <c:pt idx="5">
                  <c:v>2280</c:v>
                </c:pt>
                <c:pt idx="6">
                  <c:v>2400</c:v>
                </c:pt>
              </c:numCache>
            </c:numRef>
          </c:cat>
          <c:val>
            <c:numRef>
              <c:f>'Sensitivity Analysis'!$C$632:$I$632</c:f>
              <c:numCache>
                <c:formatCode>0.0%</c:formatCode>
                <c:ptCount val="7"/>
                <c:pt idx="0">
                  <c:v>0.71390317161217942</c:v>
                </c:pt>
                <c:pt idx="1">
                  <c:v>0.71461045560604397</c:v>
                </c:pt>
                <c:pt idx="2">
                  <c:v>0.71557419661242072</c:v>
                </c:pt>
                <c:pt idx="3">
                  <c:v>0.71500865262960833</c:v>
                </c:pt>
                <c:pt idx="4">
                  <c:v>0.713850070830089</c:v>
                </c:pt>
                <c:pt idx="5">
                  <c:v>0.71461741812609592</c:v>
                </c:pt>
                <c:pt idx="6">
                  <c:v>0.71440878935689422</c:v>
                </c:pt>
              </c:numCache>
            </c:numRef>
          </c:val>
          <c:smooth val="0"/>
        </c:ser>
        <c:ser>
          <c:idx val="1"/>
          <c:order val="1"/>
          <c:tx>
            <c:strRef>
              <c:f>'Sensitivity Analysis'!$B$633</c:f>
              <c:strCache>
                <c:ptCount val="1"/>
                <c:pt idx="0">
                  <c:v>Min</c:v>
                </c:pt>
              </c:strCache>
            </c:strRef>
          </c:tx>
          <c:spPr>
            <a:ln w="28575" cap="rnd">
              <a:solidFill>
                <a:schemeClr val="accent2"/>
              </a:solidFill>
              <a:round/>
            </a:ln>
            <a:effectLst/>
          </c:spPr>
          <c:marker>
            <c:symbol val="none"/>
          </c:marker>
          <c:cat>
            <c:numRef>
              <c:f>'Sensitivity Analysis'!$C$631:$I$631</c:f>
              <c:numCache>
                <c:formatCode>"$"#,##0_);[Red]\("$"#,##0\)</c:formatCode>
                <c:ptCount val="7"/>
                <c:pt idx="0">
                  <c:v>1680</c:v>
                </c:pt>
                <c:pt idx="1">
                  <c:v>1800</c:v>
                </c:pt>
                <c:pt idx="2">
                  <c:v>1920</c:v>
                </c:pt>
                <c:pt idx="3">
                  <c:v>2040</c:v>
                </c:pt>
                <c:pt idx="4">
                  <c:v>2160</c:v>
                </c:pt>
                <c:pt idx="5">
                  <c:v>2280</c:v>
                </c:pt>
                <c:pt idx="6">
                  <c:v>2400</c:v>
                </c:pt>
              </c:numCache>
            </c:numRef>
          </c:cat>
          <c:val>
            <c:numRef>
              <c:f>'Sensitivity Analysis'!$C$633:$I$633</c:f>
              <c:numCache>
                <c:formatCode>0.0%</c:formatCode>
                <c:ptCount val="7"/>
                <c:pt idx="0">
                  <c:v>0.41937341029781411</c:v>
                </c:pt>
                <c:pt idx="1">
                  <c:v>0.42422161424664723</c:v>
                </c:pt>
                <c:pt idx="2">
                  <c:v>0.42197914921932594</c:v>
                </c:pt>
                <c:pt idx="3">
                  <c:v>0.4287211185914917</c:v>
                </c:pt>
                <c:pt idx="4">
                  <c:v>0.4323734576006667</c:v>
                </c:pt>
                <c:pt idx="5">
                  <c:v>0.40904301377069191</c:v>
                </c:pt>
                <c:pt idx="6">
                  <c:v>0.4140662305741003</c:v>
                </c:pt>
              </c:numCache>
            </c:numRef>
          </c:val>
          <c:smooth val="0"/>
        </c:ser>
        <c:ser>
          <c:idx val="2"/>
          <c:order val="2"/>
          <c:tx>
            <c:strRef>
              <c:f>'Sensitivity Analysis'!$B$634</c:f>
              <c:strCache>
                <c:ptCount val="1"/>
                <c:pt idx="0">
                  <c:v>Max</c:v>
                </c:pt>
              </c:strCache>
            </c:strRef>
          </c:tx>
          <c:spPr>
            <a:ln w="28575" cap="rnd">
              <a:solidFill>
                <a:schemeClr val="accent3"/>
              </a:solidFill>
              <a:round/>
            </a:ln>
            <a:effectLst/>
          </c:spPr>
          <c:marker>
            <c:symbol val="none"/>
          </c:marker>
          <c:cat>
            <c:numRef>
              <c:f>'Sensitivity Analysis'!$C$631:$I$631</c:f>
              <c:numCache>
                <c:formatCode>"$"#,##0_);[Red]\("$"#,##0\)</c:formatCode>
                <c:ptCount val="7"/>
                <c:pt idx="0">
                  <c:v>1680</c:v>
                </c:pt>
                <c:pt idx="1">
                  <c:v>1800</c:v>
                </c:pt>
                <c:pt idx="2">
                  <c:v>1920</c:v>
                </c:pt>
                <c:pt idx="3">
                  <c:v>2040</c:v>
                </c:pt>
                <c:pt idx="4">
                  <c:v>2160</c:v>
                </c:pt>
                <c:pt idx="5">
                  <c:v>2280</c:v>
                </c:pt>
                <c:pt idx="6">
                  <c:v>2400</c:v>
                </c:pt>
              </c:numCache>
            </c:numRef>
          </c:cat>
          <c:val>
            <c:numRef>
              <c:f>'Sensitivity Analysis'!$C$634:$I$634</c:f>
              <c:numCache>
                <c:formatCode>0.0%</c:formatCode>
                <c:ptCount val="7"/>
                <c:pt idx="0">
                  <c:v>0.98831020202117059</c:v>
                </c:pt>
                <c:pt idx="1">
                  <c:v>0.9820516281214291</c:v>
                </c:pt>
                <c:pt idx="2">
                  <c:v>0.98794373033512806</c:v>
                </c:pt>
                <c:pt idx="3">
                  <c:v>0.98123971448178771</c:v>
                </c:pt>
                <c:pt idx="4">
                  <c:v>0.98560786869777894</c:v>
                </c:pt>
                <c:pt idx="5">
                  <c:v>0.99215517284557253</c:v>
                </c:pt>
                <c:pt idx="6">
                  <c:v>0.97603020438818522</c:v>
                </c:pt>
              </c:numCache>
            </c:numRef>
          </c:val>
          <c:smooth val="0"/>
        </c:ser>
        <c:dLbls>
          <c:showLegendKey val="0"/>
          <c:showVal val="0"/>
          <c:showCatName val="0"/>
          <c:showSerName val="0"/>
          <c:showPercent val="0"/>
          <c:showBubbleSize val="0"/>
        </c:dLbls>
        <c:smooth val="0"/>
        <c:axId val="202129520"/>
        <c:axId val="202129912"/>
      </c:lineChart>
      <c:catAx>
        <c:axId val="2021295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a:t>
                </a:r>
                <a:r>
                  <a:rPr lang="en-US" baseline="0"/>
                  <a:t> Transportation Cost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29912"/>
        <c:crosses val="autoZero"/>
        <c:auto val="1"/>
        <c:lblAlgn val="ctr"/>
        <c:lblOffset val="100"/>
        <c:noMultiLvlLbl val="0"/>
      </c:catAx>
      <c:valAx>
        <c:axId val="2021299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Demand Satisfied on Time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29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tx>
            <c:strRef>
              <c:f>'Sensitivity Analysis'!$B$656</c:f>
              <c:strCache>
                <c:ptCount val="1"/>
                <c:pt idx="0">
                  <c:v>Mean</c:v>
                </c:pt>
              </c:strCache>
            </c:strRef>
          </c:tx>
          <c:spPr>
            <a:ln w="28575" cap="rnd">
              <a:solidFill>
                <a:schemeClr val="accent2"/>
              </a:solidFill>
              <a:round/>
            </a:ln>
            <a:effectLst/>
          </c:spPr>
          <c:marker>
            <c:symbol val="none"/>
          </c:marker>
          <c:cat>
            <c:numRef>
              <c:f>'Sensitivity Analysis'!$C$655:$S$655</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Analysis'!$C$656:$S$656</c:f>
              <c:numCache>
                <c:formatCode>0.0%</c:formatCode>
                <c:ptCount val="17"/>
                <c:pt idx="0">
                  <c:v>1.7532485234708687E-2</c:v>
                </c:pt>
                <c:pt idx="1">
                  <c:v>1.7443169764411338E-2</c:v>
                </c:pt>
                <c:pt idx="2">
                  <c:v>1.7498588336634528E-2</c:v>
                </c:pt>
                <c:pt idx="3">
                  <c:v>1.7527749227145232E-2</c:v>
                </c:pt>
                <c:pt idx="4">
                  <c:v>1.7485828973812886E-2</c:v>
                </c:pt>
                <c:pt idx="5">
                  <c:v>1.7461634287189824E-2</c:v>
                </c:pt>
                <c:pt idx="6">
                  <c:v>1.7491267596107526E-2</c:v>
                </c:pt>
                <c:pt idx="7">
                  <c:v>1.7500423976688894E-2</c:v>
                </c:pt>
                <c:pt idx="8">
                  <c:v>1.7520996704724939E-2</c:v>
                </c:pt>
                <c:pt idx="9">
                  <c:v>1.7494552648158426E-2</c:v>
                </c:pt>
                <c:pt idx="10">
                  <c:v>1.7450986296424359E-2</c:v>
                </c:pt>
                <c:pt idx="11">
                  <c:v>1.7472896453864812E-2</c:v>
                </c:pt>
                <c:pt idx="12">
                  <c:v>1.7552484992870293E-2</c:v>
                </c:pt>
                <c:pt idx="13">
                  <c:v>1.7476100538134566E-2</c:v>
                </c:pt>
                <c:pt idx="14">
                  <c:v>1.7437711761574409E-2</c:v>
                </c:pt>
                <c:pt idx="15">
                  <c:v>1.7476100538134566E-2</c:v>
                </c:pt>
                <c:pt idx="16">
                  <c:v>1.7437711761574409E-2</c:v>
                </c:pt>
              </c:numCache>
            </c:numRef>
          </c:val>
          <c:smooth val="0"/>
        </c:ser>
        <c:ser>
          <c:idx val="2"/>
          <c:order val="1"/>
          <c:tx>
            <c:strRef>
              <c:f>'Sensitivity Analysis'!$B$657</c:f>
              <c:strCache>
                <c:ptCount val="1"/>
                <c:pt idx="0">
                  <c:v>Min</c:v>
                </c:pt>
              </c:strCache>
            </c:strRef>
          </c:tx>
          <c:spPr>
            <a:ln w="28575" cap="rnd">
              <a:solidFill>
                <a:schemeClr val="accent3"/>
              </a:solidFill>
              <a:round/>
            </a:ln>
            <a:effectLst/>
          </c:spPr>
          <c:marker>
            <c:symbol val="none"/>
          </c:marker>
          <c:cat>
            <c:numRef>
              <c:f>'Sensitivity Analysis'!$C$655:$S$655</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Analysis'!$C$657:$S$657</c:f>
              <c:numCache>
                <c:formatCode>0.0%</c:formatCode>
                <c:ptCount val="17"/>
                <c:pt idx="0">
                  <c:v>2.0625126787545641E-3</c:v>
                </c:pt>
                <c:pt idx="1">
                  <c:v>1.1349783811554247E-3</c:v>
                </c:pt>
                <c:pt idx="2">
                  <c:v>8.9297717903682777E-4</c:v>
                </c:pt>
                <c:pt idx="3">
                  <c:v>1.1353874821237687E-3</c:v>
                </c:pt>
                <c:pt idx="4">
                  <c:v>0</c:v>
                </c:pt>
                <c:pt idx="5">
                  <c:v>0</c:v>
                </c:pt>
                <c:pt idx="6">
                  <c:v>7.9227145897142086E-4</c:v>
                </c:pt>
                <c:pt idx="7">
                  <c:v>1.1188299401861061E-3</c:v>
                </c:pt>
                <c:pt idx="8">
                  <c:v>0</c:v>
                </c:pt>
                <c:pt idx="9">
                  <c:v>1.124175604539828E-3</c:v>
                </c:pt>
                <c:pt idx="10">
                  <c:v>2.2641269814967784E-3</c:v>
                </c:pt>
                <c:pt idx="11">
                  <c:v>0</c:v>
                </c:pt>
                <c:pt idx="12">
                  <c:v>0</c:v>
                </c:pt>
                <c:pt idx="13">
                  <c:v>9.6233148506681722E-5</c:v>
                </c:pt>
                <c:pt idx="14">
                  <c:v>1.1016990300992172E-3</c:v>
                </c:pt>
                <c:pt idx="15">
                  <c:v>9.6233148506681722E-5</c:v>
                </c:pt>
                <c:pt idx="16">
                  <c:v>1.1016990300992172E-3</c:v>
                </c:pt>
              </c:numCache>
            </c:numRef>
          </c:val>
          <c:smooth val="0"/>
        </c:ser>
        <c:ser>
          <c:idx val="3"/>
          <c:order val="2"/>
          <c:tx>
            <c:strRef>
              <c:f>'Sensitivity Analysis'!$B$658</c:f>
              <c:strCache>
                <c:ptCount val="1"/>
                <c:pt idx="0">
                  <c:v>Max</c:v>
                </c:pt>
              </c:strCache>
            </c:strRef>
          </c:tx>
          <c:spPr>
            <a:ln w="28575" cap="rnd">
              <a:solidFill>
                <a:schemeClr val="accent4"/>
              </a:solidFill>
              <a:round/>
            </a:ln>
            <a:effectLst/>
          </c:spPr>
          <c:marker>
            <c:symbol val="none"/>
          </c:marker>
          <c:cat>
            <c:numRef>
              <c:f>'Sensitivity Analysis'!$C$655:$S$655</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Analysis'!$C$658:$S$658</c:f>
              <c:numCache>
                <c:formatCode>0.0%</c:formatCode>
                <c:ptCount val="17"/>
                <c:pt idx="0">
                  <c:v>3.0841269950899669E-2</c:v>
                </c:pt>
                <c:pt idx="1">
                  <c:v>3.0067265114217472E-2</c:v>
                </c:pt>
                <c:pt idx="2">
                  <c:v>3.1108988793859704E-2</c:v>
                </c:pt>
                <c:pt idx="3">
                  <c:v>3.0842601714572968E-2</c:v>
                </c:pt>
                <c:pt idx="4">
                  <c:v>3.1106548465519648E-2</c:v>
                </c:pt>
                <c:pt idx="5">
                  <c:v>3.1106729067470196E-2</c:v>
                </c:pt>
                <c:pt idx="6">
                  <c:v>3.1671601966756155E-2</c:v>
                </c:pt>
                <c:pt idx="7">
                  <c:v>3.0606982271502534E-2</c:v>
                </c:pt>
                <c:pt idx="8">
                  <c:v>3.1746536767067707E-2</c:v>
                </c:pt>
                <c:pt idx="9">
                  <c:v>3.1670934228902638E-2</c:v>
                </c:pt>
                <c:pt idx="10">
                  <c:v>3.1106656348245255E-2</c:v>
                </c:pt>
                <c:pt idx="11">
                  <c:v>3.0014062397954927E-2</c:v>
                </c:pt>
                <c:pt idx="12">
                  <c:v>3.060564687862697E-2</c:v>
                </c:pt>
                <c:pt idx="13">
                  <c:v>3.0842891844314463E-2</c:v>
                </c:pt>
                <c:pt idx="14">
                  <c:v>3.1670559439025407E-2</c:v>
                </c:pt>
                <c:pt idx="15">
                  <c:v>3.0842891844314463E-2</c:v>
                </c:pt>
                <c:pt idx="16">
                  <c:v>3.1670559439025407E-2</c:v>
                </c:pt>
              </c:numCache>
            </c:numRef>
          </c:val>
          <c:smooth val="0"/>
        </c:ser>
        <c:dLbls>
          <c:showLegendKey val="0"/>
          <c:showVal val="0"/>
          <c:showCatName val="0"/>
          <c:showSerName val="0"/>
          <c:showPercent val="0"/>
          <c:showBubbleSize val="0"/>
        </c:dLbls>
        <c:smooth val="0"/>
        <c:axId val="202130304"/>
        <c:axId val="201557968"/>
      </c:lineChart>
      <c:catAx>
        <c:axId val="2021303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a:t>
                </a:r>
                <a:r>
                  <a:rPr lang="en-US" baseline="0"/>
                  <a:t> of Increment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57968"/>
        <c:crosses val="autoZero"/>
        <c:auto val="1"/>
        <c:lblAlgn val="ctr"/>
        <c:lblOffset val="100"/>
        <c:noMultiLvlLbl val="0"/>
      </c:catAx>
      <c:valAx>
        <c:axId val="2015579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a:t>
                </a:r>
                <a:r>
                  <a:rPr lang="en-US" baseline="0"/>
                  <a:t> Transportation Orders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30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Analysis'!$B$679</c:f>
              <c:strCache>
                <c:ptCount val="1"/>
                <c:pt idx="0">
                  <c:v>Mean</c:v>
                </c:pt>
              </c:strCache>
            </c:strRef>
          </c:tx>
          <c:spPr>
            <a:ln w="28575" cap="rnd">
              <a:solidFill>
                <a:schemeClr val="accent1"/>
              </a:solidFill>
              <a:round/>
            </a:ln>
            <a:effectLst/>
          </c:spPr>
          <c:marker>
            <c:symbol val="none"/>
          </c:marker>
          <c:cat>
            <c:numRef>
              <c:f>'Sensitivity Analysis'!$C$678:$K$678</c:f>
              <c:numCache>
                <c:formatCode>0%</c:formatCode>
                <c:ptCount val="9"/>
                <c:pt idx="0">
                  <c:v>1</c:v>
                </c:pt>
                <c:pt idx="1">
                  <c:v>1.05</c:v>
                </c:pt>
                <c:pt idx="2">
                  <c:v>1.1000000000000001</c:v>
                </c:pt>
                <c:pt idx="3">
                  <c:v>1.1499999999999999</c:v>
                </c:pt>
                <c:pt idx="4">
                  <c:v>1.2</c:v>
                </c:pt>
                <c:pt idx="5">
                  <c:v>1.25</c:v>
                </c:pt>
                <c:pt idx="6">
                  <c:v>1.3</c:v>
                </c:pt>
                <c:pt idx="7">
                  <c:v>1.35</c:v>
                </c:pt>
                <c:pt idx="8">
                  <c:v>1.4</c:v>
                </c:pt>
              </c:numCache>
            </c:numRef>
          </c:cat>
          <c:val>
            <c:numRef>
              <c:f>'Sensitivity Analysis'!$C$679:$K$679</c:f>
              <c:numCache>
                <c:formatCode>0.0%</c:formatCode>
                <c:ptCount val="9"/>
                <c:pt idx="0">
                  <c:v>1.74874E-2</c:v>
                </c:pt>
                <c:pt idx="1">
                  <c:v>1.8920350999999998E-2</c:v>
                </c:pt>
                <c:pt idx="2">
                  <c:v>2.0314325000000001E-2</c:v>
                </c:pt>
                <c:pt idx="3">
                  <c:v>2.1382690999999999E-2</c:v>
                </c:pt>
                <c:pt idx="4">
                  <c:v>2.2300057000000002E-2</c:v>
                </c:pt>
                <c:pt idx="5">
                  <c:v>2.3322068000000001E-2</c:v>
                </c:pt>
                <c:pt idx="6">
                  <c:v>2.4180447000000001E-2</c:v>
                </c:pt>
                <c:pt idx="7">
                  <c:v>2.4992710000000001E-2</c:v>
                </c:pt>
                <c:pt idx="8">
                  <c:v>2.5757203999999999E-2</c:v>
                </c:pt>
              </c:numCache>
            </c:numRef>
          </c:val>
          <c:smooth val="0"/>
        </c:ser>
        <c:ser>
          <c:idx val="1"/>
          <c:order val="1"/>
          <c:tx>
            <c:strRef>
              <c:f>'Sensitivity Analysis'!$B$680</c:f>
              <c:strCache>
                <c:ptCount val="1"/>
                <c:pt idx="0">
                  <c:v>Min</c:v>
                </c:pt>
              </c:strCache>
            </c:strRef>
          </c:tx>
          <c:spPr>
            <a:ln w="28575" cap="rnd">
              <a:solidFill>
                <a:schemeClr val="accent2"/>
              </a:solidFill>
              <a:round/>
            </a:ln>
            <a:effectLst/>
          </c:spPr>
          <c:marker>
            <c:symbol val="none"/>
          </c:marker>
          <c:cat>
            <c:numRef>
              <c:f>'Sensitivity Analysis'!$C$678:$K$678</c:f>
              <c:numCache>
                <c:formatCode>0%</c:formatCode>
                <c:ptCount val="9"/>
                <c:pt idx="0">
                  <c:v>1</c:v>
                </c:pt>
                <c:pt idx="1">
                  <c:v>1.05</c:v>
                </c:pt>
                <c:pt idx="2">
                  <c:v>1.1000000000000001</c:v>
                </c:pt>
                <c:pt idx="3">
                  <c:v>1.1499999999999999</c:v>
                </c:pt>
                <c:pt idx="4">
                  <c:v>1.2</c:v>
                </c:pt>
                <c:pt idx="5">
                  <c:v>1.25</c:v>
                </c:pt>
                <c:pt idx="6">
                  <c:v>1.3</c:v>
                </c:pt>
                <c:pt idx="7">
                  <c:v>1.35</c:v>
                </c:pt>
                <c:pt idx="8">
                  <c:v>1.4</c:v>
                </c:pt>
              </c:numCache>
            </c:numRef>
          </c:cat>
          <c:val>
            <c:numRef>
              <c:f>'Sensitivity Analysis'!$C$680:$K$680</c:f>
              <c:numCache>
                <c:formatCode>0.0%</c:formatCode>
                <c:ptCount val="9"/>
                <c:pt idx="0">
                  <c:v>2.0303019999999999E-3</c:v>
                </c:pt>
                <c:pt idx="1">
                  <c:v>5.5273099999999997E-3</c:v>
                </c:pt>
                <c:pt idx="2">
                  <c:v>7.1601549999999996E-3</c:v>
                </c:pt>
                <c:pt idx="3">
                  <c:v>7.9687709999999995E-3</c:v>
                </c:pt>
                <c:pt idx="4">
                  <c:v>8.4119520000000003E-3</c:v>
                </c:pt>
                <c:pt idx="5">
                  <c:v>1.2000992E-2</c:v>
                </c:pt>
                <c:pt idx="6">
                  <c:v>1.2454424E-2</c:v>
                </c:pt>
                <c:pt idx="7">
                  <c:v>1.3842221E-2</c:v>
                </c:pt>
                <c:pt idx="8">
                  <c:v>1.4148803E-2</c:v>
                </c:pt>
              </c:numCache>
            </c:numRef>
          </c:val>
          <c:smooth val="0"/>
        </c:ser>
        <c:ser>
          <c:idx val="2"/>
          <c:order val="2"/>
          <c:tx>
            <c:strRef>
              <c:f>'Sensitivity Analysis'!$B$681</c:f>
              <c:strCache>
                <c:ptCount val="1"/>
                <c:pt idx="0">
                  <c:v>Max</c:v>
                </c:pt>
              </c:strCache>
            </c:strRef>
          </c:tx>
          <c:spPr>
            <a:ln w="28575" cap="rnd">
              <a:solidFill>
                <a:schemeClr val="accent3"/>
              </a:solidFill>
              <a:round/>
            </a:ln>
            <a:effectLst/>
          </c:spPr>
          <c:marker>
            <c:symbol val="none"/>
          </c:marker>
          <c:cat>
            <c:numRef>
              <c:f>'Sensitivity Analysis'!$C$678:$K$678</c:f>
              <c:numCache>
                <c:formatCode>0%</c:formatCode>
                <c:ptCount val="9"/>
                <c:pt idx="0">
                  <c:v>1</c:v>
                </c:pt>
                <c:pt idx="1">
                  <c:v>1.05</c:v>
                </c:pt>
                <c:pt idx="2">
                  <c:v>1.1000000000000001</c:v>
                </c:pt>
                <c:pt idx="3">
                  <c:v>1.1499999999999999</c:v>
                </c:pt>
                <c:pt idx="4">
                  <c:v>1.2</c:v>
                </c:pt>
                <c:pt idx="5">
                  <c:v>1.25</c:v>
                </c:pt>
                <c:pt idx="6">
                  <c:v>1.3</c:v>
                </c:pt>
                <c:pt idx="7">
                  <c:v>1.35</c:v>
                </c:pt>
                <c:pt idx="8">
                  <c:v>1.4</c:v>
                </c:pt>
              </c:numCache>
            </c:numRef>
          </c:cat>
          <c:val>
            <c:numRef>
              <c:f>'Sensitivity Analysis'!$C$681:$K$681</c:f>
              <c:numCache>
                <c:formatCode>0.0%</c:formatCode>
                <c:ptCount val="9"/>
                <c:pt idx="0">
                  <c:v>3.1688108999999999E-2</c:v>
                </c:pt>
                <c:pt idx="1">
                  <c:v>3.2717709999999997E-2</c:v>
                </c:pt>
                <c:pt idx="2">
                  <c:v>3.3385747E-2</c:v>
                </c:pt>
                <c:pt idx="3">
                  <c:v>3.2673278E-2</c:v>
                </c:pt>
                <c:pt idx="4">
                  <c:v>3.4085496999999999E-2</c:v>
                </c:pt>
                <c:pt idx="5">
                  <c:v>3.2774123000000002E-2</c:v>
                </c:pt>
                <c:pt idx="6">
                  <c:v>3.2998405000000001E-2</c:v>
                </c:pt>
                <c:pt idx="7">
                  <c:v>3.4059643000000001E-2</c:v>
                </c:pt>
                <c:pt idx="8">
                  <c:v>3.4657991999999999E-2</c:v>
                </c:pt>
              </c:numCache>
            </c:numRef>
          </c:val>
          <c:smooth val="0"/>
        </c:ser>
        <c:dLbls>
          <c:showLegendKey val="0"/>
          <c:showVal val="0"/>
          <c:showCatName val="0"/>
          <c:showSerName val="0"/>
          <c:showPercent val="0"/>
          <c:showBubbleSize val="0"/>
        </c:dLbls>
        <c:smooth val="0"/>
        <c:axId val="201557184"/>
        <c:axId val="201556792"/>
      </c:lineChart>
      <c:catAx>
        <c:axId val="2015571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Budget incremented value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56792"/>
        <c:crosses val="autoZero"/>
        <c:auto val="1"/>
        <c:lblAlgn val="ctr"/>
        <c:lblOffset val="100"/>
        <c:noMultiLvlLbl val="0"/>
      </c:catAx>
      <c:valAx>
        <c:axId val="2015567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 Transportation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5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Analysis'!$B$702</c:f>
              <c:strCache>
                <c:ptCount val="1"/>
                <c:pt idx="0">
                  <c:v>Mean</c:v>
                </c:pt>
              </c:strCache>
            </c:strRef>
          </c:tx>
          <c:spPr>
            <a:ln w="28575" cap="rnd">
              <a:solidFill>
                <a:schemeClr val="accent1"/>
              </a:solidFill>
              <a:round/>
            </a:ln>
            <a:effectLst/>
          </c:spPr>
          <c:marker>
            <c:symbol val="none"/>
          </c:marker>
          <c:cat>
            <c:numRef>
              <c:f>'Sensitivity Analysis'!$C$701:$I$701</c:f>
              <c:numCache>
                <c:formatCode>0%</c:formatCode>
                <c:ptCount val="7"/>
                <c:pt idx="0">
                  <c:v>0.7</c:v>
                </c:pt>
                <c:pt idx="1">
                  <c:v>0.75</c:v>
                </c:pt>
                <c:pt idx="2">
                  <c:v>0.8</c:v>
                </c:pt>
                <c:pt idx="3">
                  <c:v>0.85</c:v>
                </c:pt>
                <c:pt idx="4">
                  <c:v>0.9</c:v>
                </c:pt>
                <c:pt idx="5">
                  <c:v>0.95</c:v>
                </c:pt>
                <c:pt idx="6">
                  <c:v>1</c:v>
                </c:pt>
              </c:numCache>
            </c:numRef>
          </c:cat>
          <c:val>
            <c:numRef>
              <c:f>'Sensitivity Analysis'!$C$702:$I$702</c:f>
              <c:numCache>
                <c:formatCode>0.00%</c:formatCode>
                <c:ptCount val="7"/>
                <c:pt idx="0">
                  <c:v>1.3384442999999999E-2</c:v>
                </c:pt>
                <c:pt idx="1">
                  <c:v>1.4074165E-2</c:v>
                </c:pt>
                <c:pt idx="2">
                  <c:v>1.467736E-2</c:v>
                </c:pt>
                <c:pt idx="3">
                  <c:v>1.5295603E-2</c:v>
                </c:pt>
                <c:pt idx="4">
                  <c:v>1.5824154E-2</c:v>
                </c:pt>
                <c:pt idx="5">
                  <c:v>1.6564193000000001E-2</c:v>
                </c:pt>
                <c:pt idx="6">
                  <c:v>1.7596207999999999E-2</c:v>
                </c:pt>
              </c:numCache>
            </c:numRef>
          </c:val>
          <c:smooth val="0"/>
        </c:ser>
        <c:ser>
          <c:idx val="1"/>
          <c:order val="1"/>
          <c:tx>
            <c:strRef>
              <c:f>'Sensitivity Analysis'!$B$703</c:f>
              <c:strCache>
                <c:ptCount val="1"/>
                <c:pt idx="0">
                  <c:v>Min</c:v>
                </c:pt>
              </c:strCache>
            </c:strRef>
          </c:tx>
          <c:spPr>
            <a:ln w="28575" cap="rnd">
              <a:solidFill>
                <a:schemeClr val="accent2"/>
              </a:solidFill>
              <a:round/>
            </a:ln>
            <a:effectLst/>
          </c:spPr>
          <c:marker>
            <c:symbol val="none"/>
          </c:marker>
          <c:cat>
            <c:numRef>
              <c:f>'Sensitivity Analysis'!$C$701:$I$701</c:f>
              <c:numCache>
                <c:formatCode>0%</c:formatCode>
                <c:ptCount val="7"/>
                <c:pt idx="0">
                  <c:v>0.7</c:v>
                </c:pt>
                <c:pt idx="1">
                  <c:v>0.75</c:v>
                </c:pt>
                <c:pt idx="2">
                  <c:v>0.8</c:v>
                </c:pt>
                <c:pt idx="3">
                  <c:v>0.85</c:v>
                </c:pt>
                <c:pt idx="4">
                  <c:v>0.9</c:v>
                </c:pt>
                <c:pt idx="5">
                  <c:v>0.95</c:v>
                </c:pt>
                <c:pt idx="6">
                  <c:v>1</c:v>
                </c:pt>
              </c:numCache>
            </c:numRef>
          </c:cat>
          <c:val>
            <c:numRef>
              <c:f>'Sensitivity Analysis'!$C$703:$I$703</c:f>
              <c:numCache>
                <c:formatCode>0.00%</c:formatCode>
                <c:ptCount val="7"/>
                <c:pt idx="0">
                  <c:v>0</c:v>
                </c:pt>
                <c:pt idx="1">
                  <c:v>1.862315E-3</c:v>
                </c:pt>
                <c:pt idx="2">
                  <c:v>2.2370100000000002E-3</c:v>
                </c:pt>
                <c:pt idx="3">
                  <c:v>0</c:v>
                </c:pt>
                <c:pt idx="4">
                  <c:v>1.2346709999999999E-3</c:v>
                </c:pt>
                <c:pt idx="5">
                  <c:v>2.1420200000000001E-3</c:v>
                </c:pt>
                <c:pt idx="6">
                  <c:v>3.053746E-3</c:v>
                </c:pt>
              </c:numCache>
            </c:numRef>
          </c:val>
          <c:smooth val="0"/>
        </c:ser>
        <c:ser>
          <c:idx val="2"/>
          <c:order val="2"/>
          <c:tx>
            <c:strRef>
              <c:f>'Sensitivity Analysis'!$B$704</c:f>
              <c:strCache>
                <c:ptCount val="1"/>
                <c:pt idx="0">
                  <c:v>Max</c:v>
                </c:pt>
              </c:strCache>
            </c:strRef>
          </c:tx>
          <c:spPr>
            <a:ln w="28575" cap="rnd">
              <a:solidFill>
                <a:schemeClr val="accent3"/>
              </a:solidFill>
              <a:round/>
            </a:ln>
            <a:effectLst/>
          </c:spPr>
          <c:marker>
            <c:symbol val="none"/>
          </c:marker>
          <c:cat>
            <c:numRef>
              <c:f>'Sensitivity Analysis'!$C$701:$I$701</c:f>
              <c:numCache>
                <c:formatCode>0%</c:formatCode>
                <c:ptCount val="7"/>
                <c:pt idx="0">
                  <c:v>0.7</c:v>
                </c:pt>
                <c:pt idx="1">
                  <c:v>0.75</c:v>
                </c:pt>
                <c:pt idx="2">
                  <c:v>0.8</c:v>
                </c:pt>
                <c:pt idx="3">
                  <c:v>0.85</c:v>
                </c:pt>
                <c:pt idx="4">
                  <c:v>0.9</c:v>
                </c:pt>
                <c:pt idx="5">
                  <c:v>0.95</c:v>
                </c:pt>
                <c:pt idx="6">
                  <c:v>1</c:v>
                </c:pt>
              </c:numCache>
            </c:numRef>
          </c:cat>
          <c:val>
            <c:numRef>
              <c:f>'Sensitivity Analysis'!$C$704:$I$704</c:f>
              <c:numCache>
                <c:formatCode>0.00%</c:formatCode>
                <c:ptCount val="7"/>
                <c:pt idx="0">
                  <c:v>2.6539117000000001E-2</c:v>
                </c:pt>
                <c:pt idx="1">
                  <c:v>2.7606519E-2</c:v>
                </c:pt>
                <c:pt idx="2">
                  <c:v>2.8575294000000001E-2</c:v>
                </c:pt>
                <c:pt idx="3">
                  <c:v>3.0608849E-2</c:v>
                </c:pt>
                <c:pt idx="4">
                  <c:v>2.9418273000000002E-2</c:v>
                </c:pt>
                <c:pt idx="5">
                  <c:v>3.0440707000000001E-2</c:v>
                </c:pt>
                <c:pt idx="6">
                  <c:v>3.2210419999999997E-2</c:v>
                </c:pt>
              </c:numCache>
            </c:numRef>
          </c:val>
          <c:smooth val="0"/>
        </c:ser>
        <c:dLbls>
          <c:showLegendKey val="0"/>
          <c:showVal val="0"/>
          <c:showCatName val="0"/>
          <c:showSerName val="0"/>
          <c:showPercent val="0"/>
          <c:showBubbleSize val="0"/>
        </c:dLbls>
        <c:smooth val="0"/>
        <c:axId val="202550576"/>
        <c:axId val="202550968"/>
      </c:lineChart>
      <c:catAx>
        <c:axId val="2025505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 for Reduction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50968"/>
        <c:crosses val="autoZero"/>
        <c:auto val="1"/>
        <c:lblAlgn val="ctr"/>
        <c:lblOffset val="100"/>
        <c:noMultiLvlLbl val="0"/>
      </c:catAx>
      <c:valAx>
        <c:axId val="2025509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 Transportation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50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Analysis'!$B$725</c:f>
              <c:strCache>
                <c:ptCount val="1"/>
                <c:pt idx="0">
                  <c:v>Mean</c:v>
                </c:pt>
              </c:strCache>
            </c:strRef>
          </c:tx>
          <c:spPr>
            <a:ln w="28575" cap="rnd">
              <a:solidFill>
                <a:schemeClr val="accent1"/>
              </a:solidFill>
              <a:round/>
            </a:ln>
            <a:effectLst/>
          </c:spPr>
          <c:marker>
            <c:symbol val="none"/>
          </c:marker>
          <c:cat>
            <c:numRef>
              <c:f>'Sensitivity Analysis'!$C$724:$H$724</c:f>
              <c:numCache>
                <c:formatCode>0%</c:formatCode>
                <c:ptCount val="6"/>
                <c:pt idx="0">
                  <c:v>0.75</c:v>
                </c:pt>
                <c:pt idx="1">
                  <c:v>0.8</c:v>
                </c:pt>
                <c:pt idx="2">
                  <c:v>0.85</c:v>
                </c:pt>
                <c:pt idx="3">
                  <c:v>0.9</c:v>
                </c:pt>
                <c:pt idx="4">
                  <c:v>0.95</c:v>
                </c:pt>
                <c:pt idx="5">
                  <c:v>1</c:v>
                </c:pt>
              </c:numCache>
            </c:numRef>
          </c:cat>
          <c:val>
            <c:numRef>
              <c:f>'Sensitivity Analysis'!$C$725:$H$725</c:f>
              <c:numCache>
                <c:formatCode>0.00%</c:formatCode>
                <c:ptCount val="6"/>
                <c:pt idx="0">
                  <c:v>1.5585066E-2</c:v>
                </c:pt>
                <c:pt idx="1">
                  <c:v>1.5775384E-2</c:v>
                </c:pt>
                <c:pt idx="2">
                  <c:v>1.6223234999999999E-2</c:v>
                </c:pt>
                <c:pt idx="3">
                  <c:v>1.6524286999999999E-2</c:v>
                </c:pt>
                <c:pt idx="4">
                  <c:v>1.7061957999999999E-2</c:v>
                </c:pt>
                <c:pt idx="5">
                  <c:v>1.7542482000000002E-2</c:v>
                </c:pt>
              </c:numCache>
            </c:numRef>
          </c:val>
          <c:smooth val="0"/>
        </c:ser>
        <c:ser>
          <c:idx val="1"/>
          <c:order val="1"/>
          <c:tx>
            <c:strRef>
              <c:f>'Sensitivity Analysis'!$B$726</c:f>
              <c:strCache>
                <c:ptCount val="1"/>
                <c:pt idx="0">
                  <c:v>Min</c:v>
                </c:pt>
              </c:strCache>
            </c:strRef>
          </c:tx>
          <c:spPr>
            <a:ln w="28575" cap="rnd">
              <a:solidFill>
                <a:schemeClr val="accent2"/>
              </a:solidFill>
              <a:round/>
            </a:ln>
            <a:effectLst/>
          </c:spPr>
          <c:marker>
            <c:symbol val="none"/>
          </c:marker>
          <c:cat>
            <c:numRef>
              <c:f>'Sensitivity Analysis'!$C$724:$H$724</c:f>
              <c:numCache>
                <c:formatCode>0%</c:formatCode>
                <c:ptCount val="6"/>
                <c:pt idx="0">
                  <c:v>0.75</c:v>
                </c:pt>
                <c:pt idx="1">
                  <c:v>0.8</c:v>
                </c:pt>
                <c:pt idx="2">
                  <c:v>0.85</c:v>
                </c:pt>
                <c:pt idx="3">
                  <c:v>0.9</c:v>
                </c:pt>
                <c:pt idx="4">
                  <c:v>0.95</c:v>
                </c:pt>
                <c:pt idx="5">
                  <c:v>1</c:v>
                </c:pt>
              </c:numCache>
            </c:numRef>
          </c:cat>
          <c:val>
            <c:numRef>
              <c:f>'Sensitivity Analysis'!$C$726:$H$726</c:f>
              <c:numCache>
                <c:formatCode>0.00%</c:formatCode>
                <c:ptCount val="6"/>
                <c:pt idx="0">
                  <c:v>6.3370340000000001E-3</c:v>
                </c:pt>
                <c:pt idx="1">
                  <c:v>4.8624269999999999E-3</c:v>
                </c:pt>
                <c:pt idx="2">
                  <c:v>2.2365169999999999E-3</c:v>
                </c:pt>
                <c:pt idx="3">
                  <c:v>4.7201300000000002E-4</c:v>
                </c:pt>
                <c:pt idx="4">
                  <c:v>1.9819400000000001E-4</c:v>
                </c:pt>
                <c:pt idx="5">
                  <c:v>1.0060469999999999E-3</c:v>
                </c:pt>
              </c:numCache>
            </c:numRef>
          </c:val>
          <c:smooth val="0"/>
        </c:ser>
        <c:ser>
          <c:idx val="2"/>
          <c:order val="2"/>
          <c:tx>
            <c:strRef>
              <c:f>'Sensitivity Analysis'!$B$727</c:f>
              <c:strCache>
                <c:ptCount val="1"/>
                <c:pt idx="0">
                  <c:v>Max</c:v>
                </c:pt>
              </c:strCache>
            </c:strRef>
          </c:tx>
          <c:spPr>
            <a:ln w="28575" cap="rnd">
              <a:solidFill>
                <a:schemeClr val="accent3"/>
              </a:solidFill>
              <a:round/>
            </a:ln>
            <a:effectLst/>
          </c:spPr>
          <c:marker>
            <c:symbol val="none"/>
          </c:marker>
          <c:cat>
            <c:numRef>
              <c:f>'Sensitivity Analysis'!$C$724:$H$724</c:f>
              <c:numCache>
                <c:formatCode>0%</c:formatCode>
                <c:ptCount val="6"/>
                <c:pt idx="0">
                  <c:v>0.75</c:v>
                </c:pt>
                <c:pt idx="1">
                  <c:v>0.8</c:v>
                </c:pt>
                <c:pt idx="2">
                  <c:v>0.85</c:v>
                </c:pt>
                <c:pt idx="3">
                  <c:v>0.9</c:v>
                </c:pt>
                <c:pt idx="4">
                  <c:v>0.95</c:v>
                </c:pt>
                <c:pt idx="5">
                  <c:v>1</c:v>
                </c:pt>
              </c:numCache>
            </c:numRef>
          </c:cat>
          <c:val>
            <c:numRef>
              <c:f>'Sensitivity Analysis'!$C$727:$H$727</c:f>
              <c:numCache>
                <c:formatCode>0.00%</c:formatCode>
                <c:ptCount val="6"/>
                <c:pt idx="0">
                  <c:v>2.6255278E-2</c:v>
                </c:pt>
                <c:pt idx="1">
                  <c:v>2.7347567999999999E-2</c:v>
                </c:pt>
                <c:pt idx="2">
                  <c:v>2.8695340999999999E-2</c:v>
                </c:pt>
                <c:pt idx="3">
                  <c:v>3.0630199E-2</c:v>
                </c:pt>
                <c:pt idx="4">
                  <c:v>2.8956037E-2</c:v>
                </c:pt>
                <c:pt idx="5">
                  <c:v>3.1191107999999999E-2</c:v>
                </c:pt>
              </c:numCache>
            </c:numRef>
          </c:val>
          <c:smooth val="0"/>
        </c:ser>
        <c:dLbls>
          <c:showLegendKey val="0"/>
          <c:showVal val="0"/>
          <c:showCatName val="0"/>
          <c:showSerName val="0"/>
          <c:showPercent val="0"/>
          <c:showBubbleSize val="0"/>
        </c:dLbls>
        <c:smooth val="0"/>
        <c:axId val="202551752"/>
        <c:axId val="202552144"/>
      </c:lineChart>
      <c:catAx>
        <c:axId val="2025517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a:t>
                </a:r>
                <a:r>
                  <a:rPr lang="en-US" baseline="0"/>
                  <a:t> for Reduction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52144"/>
        <c:crosses val="autoZero"/>
        <c:auto val="1"/>
        <c:lblAlgn val="ctr"/>
        <c:lblOffset val="100"/>
        <c:noMultiLvlLbl val="0"/>
      </c:catAx>
      <c:valAx>
        <c:axId val="2025521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 Transportation OrdersTitle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517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Analysis'!$B$748</c:f>
              <c:strCache>
                <c:ptCount val="1"/>
                <c:pt idx="0">
                  <c:v>Mean</c:v>
                </c:pt>
              </c:strCache>
            </c:strRef>
          </c:tx>
          <c:spPr>
            <a:ln w="28575" cap="rnd">
              <a:solidFill>
                <a:schemeClr val="accent1"/>
              </a:solidFill>
              <a:round/>
            </a:ln>
            <a:effectLst/>
          </c:spPr>
          <c:marker>
            <c:symbol val="none"/>
          </c:marker>
          <c:cat>
            <c:numRef>
              <c:f>'Sensitivity Analysis'!$C$747:$I$747</c:f>
              <c:numCache>
                <c:formatCode>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Analysis'!$C$748:$I$748</c:f>
              <c:numCache>
                <c:formatCode>0.00%</c:formatCode>
                <c:ptCount val="7"/>
                <c:pt idx="0">
                  <c:v>1.7514828E-2</c:v>
                </c:pt>
                <c:pt idx="1">
                  <c:v>1.7579245E-2</c:v>
                </c:pt>
                <c:pt idx="2">
                  <c:v>1.7545616999999999E-2</c:v>
                </c:pt>
                <c:pt idx="3">
                  <c:v>1.7570802999999999E-2</c:v>
                </c:pt>
                <c:pt idx="4">
                  <c:v>1.7544961000000001E-2</c:v>
                </c:pt>
                <c:pt idx="5">
                  <c:v>1.7542967E-2</c:v>
                </c:pt>
                <c:pt idx="6">
                  <c:v>1.7587495000000002E-2</c:v>
                </c:pt>
              </c:numCache>
            </c:numRef>
          </c:val>
          <c:smooth val="0"/>
        </c:ser>
        <c:ser>
          <c:idx val="1"/>
          <c:order val="1"/>
          <c:tx>
            <c:strRef>
              <c:f>'Sensitivity Analysis'!$B$749</c:f>
              <c:strCache>
                <c:ptCount val="1"/>
                <c:pt idx="0">
                  <c:v>Min</c:v>
                </c:pt>
              </c:strCache>
            </c:strRef>
          </c:tx>
          <c:spPr>
            <a:ln w="28575" cap="rnd">
              <a:solidFill>
                <a:schemeClr val="accent2"/>
              </a:solidFill>
              <a:round/>
            </a:ln>
            <a:effectLst/>
          </c:spPr>
          <c:marker>
            <c:symbol val="none"/>
          </c:marker>
          <c:cat>
            <c:numRef>
              <c:f>'Sensitivity Analysis'!$C$747:$I$747</c:f>
              <c:numCache>
                <c:formatCode>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Analysis'!$C$749:$I$749</c:f>
              <c:numCache>
                <c:formatCode>0.00%</c:formatCode>
                <c:ptCount val="7"/>
                <c:pt idx="0">
                  <c:v>4.2801979999999998E-3</c:v>
                </c:pt>
                <c:pt idx="1">
                  <c:v>3.0241669999999999E-3</c:v>
                </c:pt>
                <c:pt idx="2">
                  <c:v>4.1233249999999997E-3</c:v>
                </c:pt>
                <c:pt idx="3">
                  <c:v>3.4455760000000001E-3</c:v>
                </c:pt>
                <c:pt idx="4">
                  <c:v>3.0239139999999999E-3</c:v>
                </c:pt>
                <c:pt idx="5">
                  <c:v>3.273139E-3</c:v>
                </c:pt>
                <c:pt idx="6">
                  <c:v>3.1281830000000001E-3</c:v>
                </c:pt>
              </c:numCache>
            </c:numRef>
          </c:val>
          <c:smooth val="0"/>
        </c:ser>
        <c:ser>
          <c:idx val="2"/>
          <c:order val="2"/>
          <c:tx>
            <c:strRef>
              <c:f>'Sensitivity Analysis'!$B$750</c:f>
              <c:strCache>
                <c:ptCount val="1"/>
                <c:pt idx="0">
                  <c:v>Max</c:v>
                </c:pt>
              </c:strCache>
            </c:strRef>
          </c:tx>
          <c:spPr>
            <a:ln w="28575" cap="rnd">
              <a:solidFill>
                <a:schemeClr val="accent3"/>
              </a:solidFill>
              <a:round/>
            </a:ln>
            <a:effectLst/>
          </c:spPr>
          <c:marker>
            <c:symbol val="none"/>
          </c:marker>
          <c:cat>
            <c:numRef>
              <c:f>'Sensitivity Analysis'!$C$747:$I$747</c:f>
              <c:numCache>
                <c:formatCode>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Analysis'!$C$750:$I$750</c:f>
              <c:numCache>
                <c:formatCode>0.00%</c:formatCode>
                <c:ptCount val="7"/>
                <c:pt idx="0">
                  <c:v>3.1176407999999999E-2</c:v>
                </c:pt>
                <c:pt idx="1">
                  <c:v>3.0317192E-2</c:v>
                </c:pt>
                <c:pt idx="2">
                  <c:v>3.0903204E-2</c:v>
                </c:pt>
                <c:pt idx="3">
                  <c:v>3.1426300999999997E-2</c:v>
                </c:pt>
                <c:pt idx="4">
                  <c:v>3.1178494000000001E-2</c:v>
                </c:pt>
                <c:pt idx="5">
                  <c:v>3.0914477999999999E-2</c:v>
                </c:pt>
                <c:pt idx="6">
                  <c:v>3.0838128999999999E-2</c:v>
                </c:pt>
              </c:numCache>
            </c:numRef>
          </c:val>
          <c:smooth val="0"/>
        </c:ser>
        <c:dLbls>
          <c:showLegendKey val="0"/>
          <c:showVal val="0"/>
          <c:showCatName val="0"/>
          <c:showSerName val="0"/>
          <c:showPercent val="0"/>
          <c:showBubbleSize val="0"/>
        </c:dLbls>
        <c:smooth val="0"/>
        <c:axId val="202552928"/>
        <c:axId val="202553320"/>
      </c:lineChart>
      <c:catAx>
        <c:axId val="2025529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SD</a:t>
                </a:r>
                <a:r>
                  <a:rPr lang="en-US" baseline="0"/>
                  <a:t> % of Mean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53320"/>
        <c:crosses val="autoZero"/>
        <c:auto val="1"/>
        <c:lblAlgn val="ctr"/>
        <c:lblOffset val="100"/>
        <c:noMultiLvlLbl val="0"/>
      </c:catAx>
      <c:valAx>
        <c:axId val="20255332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a:t>
                </a:r>
                <a:r>
                  <a:rPr lang="en-US" baseline="0"/>
                  <a:t> Transportation Orders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52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Analysis'!$B$771</c:f>
              <c:strCache>
                <c:ptCount val="1"/>
                <c:pt idx="0">
                  <c:v>Mean</c:v>
                </c:pt>
              </c:strCache>
            </c:strRef>
          </c:tx>
          <c:spPr>
            <a:ln w="28575" cap="rnd">
              <a:solidFill>
                <a:schemeClr val="accent1"/>
              </a:solidFill>
              <a:round/>
            </a:ln>
            <a:effectLst/>
          </c:spPr>
          <c:marker>
            <c:symbol val="none"/>
          </c:marker>
          <c:cat>
            <c:numRef>
              <c:f>'Sensitivity Analysis'!$C$770:$I$770</c:f>
              <c:numCache>
                <c:formatCode>"$"#,##0_);[Red]\("$"#,##0\)</c:formatCode>
                <c:ptCount val="7"/>
                <c:pt idx="0">
                  <c:v>119</c:v>
                </c:pt>
                <c:pt idx="1">
                  <c:v>127.5</c:v>
                </c:pt>
                <c:pt idx="2">
                  <c:v>136</c:v>
                </c:pt>
                <c:pt idx="3">
                  <c:v>144.5</c:v>
                </c:pt>
                <c:pt idx="4">
                  <c:v>153</c:v>
                </c:pt>
                <c:pt idx="5">
                  <c:v>161.5</c:v>
                </c:pt>
                <c:pt idx="6">
                  <c:v>170</c:v>
                </c:pt>
              </c:numCache>
            </c:numRef>
          </c:cat>
          <c:val>
            <c:numRef>
              <c:f>'Sensitivity Analysis'!$C$771:$I$771</c:f>
              <c:numCache>
                <c:formatCode>0.00%</c:formatCode>
                <c:ptCount val="7"/>
                <c:pt idx="0">
                  <c:v>1.2880829999999999E-2</c:v>
                </c:pt>
                <c:pt idx="1">
                  <c:v>1.3674993999999999E-2</c:v>
                </c:pt>
                <c:pt idx="2">
                  <c:v>1.4524673E-2</c:v>
                </c:pt>
                <c:pt idx="3">
                  <c:v>1.5314578000000001E-2</c:v>
                </c:pt>
                <c:pt idx="4">
                  <c:v>1.6085045999999999E-2</c:v>
                </c:pt>
                <c:pt idx="5">
                  <c:v>1.6783421E-2</c:v>
                </c:pt>
                <c:pt idx="6">
                  <c:v>1.7595317999999999E-2</c:v>
                </c:pt>
              </c:numCache>
            </c:numRef>
          </c:val>
          <c:smooth val="0"/>
        </c:ser>
        <c:ser>
          <c:idx val="1"/>
          <c:order val="1"/>
          <c:tx>
            <c:strRef>
              <c:f>'Sensitivity Analysis'!$B$772</c:f>
              <c:strCache>
                <c:ptCount val="1"/>
                <c:pt idx="0">
                  <c:v>Min</c:v>
                </c:pt>
              </c:strCache>
            </c:strRef>
          </c:tx>
          <c:spPr>
            <a:ln w="28575" cap="rnd">
              <a:solidFill>
                <a:schemeClr val="accent2"/>
              </a:solidFill>
              <a:round/>
            </a:ln>
            <a:effectLst/>
          </c:spPr>
          <c:marker>
            <c:symbol val="none"/>
          </c:marker>
          <c:cat>
            <c:numRef>
              <c:f>'Sensitivity Analysis'!$C$770:$I$770</c:f>
              <c:numCache>
                <c:formatCode>"$"#,##0_);[Red]\("$"#,##0\)</c:formatCode>
                <c:ptCount val="7"/>
                <c:pt idx="0">
                  <c:v>119</c:v>
                </c:pt>
                <c:pt idx="1">
                  <c:v>127.5</c:v>
                </c:pt>
                <c:pt idx="2">
                  <c:v>136</c:v>
                </c:pt>
                <c:pt idx="3">
                  <c:v>144.5</c:v>
                </c:pt>
                <c:pt idx="4">
                  <c:v>153</c:v>
                </c:pt>
                <c:pt idx="5">
                  <c:v>161.5</c:v>
                </c:pt>
                <c:pt idx="6">
                  <c:v>170</c:v>
                </c:pt>
              </c:numCache>
            </c:numRef>
          </c:cat>
          <c:val>
            <c:numRef>
              <c:f>'Sensitivity Analysis'!$C$772:$I$772</c:f>
              <c:numCache>
                <c:formatCode>0.00%</c:formatCode>
                <c:ptCount val="7"/>
                <c:pt idx="0">
                  <c:v>2.8486399999999999E-3</c:v>
                </c:pt>
                <c:pt idx="1">
                  <c:v>2.4676310000000001E-3</c:v>
                </c:pt>
                <c:pt idx="2">
                  <c:v>1.7939340000000001E-3</c:v>
                </c:pt>
                <c:pt idx="3">
                  <c:v>1.808376E-3</c:v>
                </c:pt>
                <c:pt idx="4">
                  <c:v>1.760651E-3</c:v>
                </c:pt>
                <c:pt idx="5">
                  <c:v>9.5275399999999999E-4</c:v>
                </c:pt>
                <c:pt idx="6">
                  <c:v>6.5082099999999999E-4</c:v>
                </c:pt>
              </c:numCache>
            </c:numRef>
          </c:val>
          <c:smooth val="0"/>
        </c:ser>
        <c:ser>
          <c:idx val="2"/>
          <c:order val="2"/>
          <c:tx>
            <c:strRef>
              <c:f>'Sensitivity Analysis'!$B$773</c:f>
              <c:strCache>
                <c:ptCount val="1"/>
                <c:pt idx="0">
                  <c:v>Max</c:v>
                </c:pt>
              </c:strCache>
            </c:strRef>
          </c:tx>
          <c:spPr>
            <a:ln w="28575" cap="rnd">
              <a:solidFill>
                <a:schemeClr val="accent3"/>
              </a:solidFill>
              <a:round/>
            </a:ln>
            <a:effectLst/>
          </c:spPr>
          <c:marker>
            <c:symbol val="none"/>
          </c:marker>
          <c:cat>
            <c:numRef>
              <c:f>'Sensitivity Analysis'!$C$770:$I$770</c:f>
              <c:numCache>
                <c:formatCode>"$"#,##0_);[Red]\("$"#,##0\)</c:formatCode>
                <c:ptCount val="7"/>
                <c:pt idx="0">
                  <c:v>119</c:v>
                </c:pt>
                <c:pt idx="1">
                  <c:v>127.5</c:v>
                </c:pt>
                <c:pt idx="2">
                  <c:v>136</c:v>
                </c:pt>
                <c:pt idx="3">
                  <c:v>144.5</c:v>
                </c:pt>
                <c:pt idx="4">
                  <c:v>153</c:v>
                </c:pt>
                <c:pt idx="5">
                  <c:v>161.5</c:v>
                </c:pt>
                <c:pt idx="6">
                  <c:v>170</c:v>
                </c:pt>
              </c:numCache>
            </c:numRef>
          </c:cat>
          <c:val>
            <c:numRef>
              <c:f>'Sensitivity Analysis'!$C$773:$I$773</c:f>
              <c:numCache>
                <c:formatCode>0.00%</c:formatCode>
                <c:ptCount val="7"/>
                <c:pt idx="0">
                  <c:v>2.2728992999999999E-2</c:v>
                </c:pt>
                <c:pt idx="1">
                  <c:v>2.3728835E-2</c:v>
                </c:pt>
                <c:pt idx="2">
                  <c:v>2.6422945E-2</c:v>
                </c:pt>
                <c:pt idx="3">
                  <c:v>2.6570963E-2</c:v>
                </c:pt>
                <c:pt idx="4">
                  <c:v>2.9084273000000001E-2</c:v>
                </c:pt>
                <c:pt idx="5">
                  <c:v>2.9864524E-2</c:v>
                </c:pt>
                <c:pt idx="6">
                  <c:v>3.0354208000000001E-2</c:v>
                </c:pt>
              </c:numCache>
            </c:numRef>
          </c:val>
          <c:smooth val="0"/>
        </c:ser>
        <c:dLbls>
          <c:showLegendKey val="0"/>
          <c:showVal val="0"/>
          <c:showCatName val="0"/>
          <c:showSerName val="0"/>
          <c:showPercent val="0"/>
          <c:showBubbleSize val="0"/>
        </c:dLbls>
        <c:smooth val="0"/>
        <c:axId val="202768808"/>
        <c:axId val="202769200"/>
      </c:lineChart>
      <c:catAx>
        <c:axId val="202768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Surface Transportation Cost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69200"/>
        <c:crosses val="autoZero"/>
        <c:auto val="1"/>
        <c:lblAlgn val="ctr"/>
        <c:lblOffset val="100"/>
        <c:noMultiLvlLbl val="0"/>
      </c:catAx>
      <c:valAx>
        <c:axId val="2027692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a:t>
                </a:r>
                <a:r>
                  <a:rPr lang="en-US" baseline="0"/>
                  <a:t> Transportation Orders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68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Analysis'!$B$794</c:f>
              <c:strCache>
                <c:ptCount val="1"/>
                <c:pt idx="0">
                  <c:v>Mean</c:v>
                </c:pt>
              </c:strCache>
            </c:strRef>
          </c:tx>
          <c:spPr>
            <a:ln w="28575" cap="rnd">
              <a:solidFill>
                <a:schemeClr val="accent1"/>
              </a:solidFill>
              <a:round/>
            </a:ln>
            <a:effectLst/>
          </c:spPr>
          <c:marker>
            <c:symbol val="none"/>
          </c:marker>
          <c:cat>
            <c:numRef>
              <c:f>'Sensitivity Analysis'!$C$793:$I$793</c:f>
              <c:numCache>
                <c:formatCode>"$"#,##0_);[Red]\("$"#,##0\)</c:formatCode>
                <c:ptCount val="7"/>
                <c:pt idx="0">
                  <c:v>1680</c:v>
                </c:pt>
                <c:pt idx="1">
                  <c:v>1800</c:v>
                </c:pt>
                <c:pt idx="2">
                  <c:v>1920</c:v>
                </c:pt>
                <c:pt idx="3">
                  <c:v>2040</c:v>
                </c:pt>
                <c:pt idx="4">
                  <c:v>2160</c:v>
                </c:pt>
                <c:pt idx="5">
                  <c:v>2280</c:v>
                </c:pt>
                <c:pt idx="6">
                  <c:v>2400</c:v>
                </c:pt>
              </c:numCache>
            </c:numRef>
          </c:cat>
          <c:val>
            <c:numRef>
              <c:f>'Sensitivity Analysis'!$C$794:$I$794</c:f>
              <c:numCache>
                <c:formatCode>0.00%</c:formatCode>
                <c:ptCount val="7"/>
                <c:pt idx="0">
                  <c:v>1.7506244000000001E-2</c:v>
                </c:pt>
                <c:pt idx="1">
                  <c:v>1.7409175999999998E-2</c:v>
                </c:pt>
                <c:pt idx="2">
                  <c:v>1.7459353E-2</c:v>
                </c:pt>
                <c:pt idx="3">
                  <c:v>1.7437584999999999E-2</c:v>
                </c:pt>
                <c:pt idx="4">
                  <c:v>1.7443769000000001E-2</c:v>
                </c:pt>
                <c:pt idx="5">
                  <c:v>1.7457410999999999E-2</c:v>
                </c:pt>
                <c:pt idx="6">
                  <c:v>1.7447766E-2</c:v>
                </c:pt>
              </c:numCache>
            </c:numRef>
          </c:val>
          <c:smooth val="0"/>
        </c:ser>
        <c:ser>
          <c:idx val="1"/>
          <c:order val="1"/>
          <c:tx>
            <c:strRef>
              <c:f>'Sensitivity Analysis'!$B$795</c:f>
              <c:strCache>
                <c:ptCount val="1"/>
                <c:pt idx="0">
                  <c:v>Min</c:v>
                </c:pt>
              </c:strCache>
            </c:strRef>
          </c:tx>
          <c:spPr>
            <a:ln w="28575" cap="rnd">
              <a:solidFill>
                <a:schemeClr val="accent2"/>
              </a:solidFill>
              <a:round/>
            </a:ln>
            <a:effectLst/>
          </c:spPr>
          <c:marker>
            <c:symbol val="none"/>
          </c:marker>
          <c:cat>
            <c:numRef>
              <c:f>'Sensitivity Analysis'!$C$793:$I$793</c:f>
              <c:numCache>
                <c:formatCode>"$"#,##0_);[Red]\("$"#,##0\)</c:formatCode>
                <c:ptCount val="7"/>
                <c:pt idx="0">
                  <c:v>1680</c:v>
                </c:pt>
                <c:pt idx="1">
                  <c:v>1800</c:v>
                </c:pt>
                <c:pt idx="2">
                  <c:v>1920</c:v>
                </c:pt>
                <c:pt idx="3">
                  <c:v>2040</c:v>
                </c:pt>
                <c:pt idx="4">
                  <c:v>2160</c:v>
                </c:pt>
                <c:pt idx="5">
                  <c:v>2280</c:v>
                </c:pt>
                <c:pt idx="6">
                  <c:v>2400</c:v>
                </c:pt>
              </c:numCache>
            </c:numRef>
          </c:cat>
          <c:val>
            <c:numRef>
              <c:f>'Sensitivity Analysis'!$C$795:$I$795</c:f>
              <c:numCache>
                <c:formatCode>0.00%</c:formatCode>
                <c:ptCount val="7"/>
                <c:pt idx="0">
                  <c:v>1.0454139999999999E-3</c:v>
                </c:pt>
                <c:pt idx="1">
                  <c:v>2.0874410000000002E-3</c:v>
                </c:pt>
                <c:pt idx="2">
                  <c:v>0</c:v>
                </c:pt>
                <c:pt idx="3">
                  <c:v>5.3946500000000004E-4</c:v>
                </c:pt>
                <c:pt idx="4">
                  <c:v>1.045053E-3</c:v>
                </c:pt>
                <c:pt idx="5">
                  <c:v>1.359234E-3</c:v>
                </c:pt>
                <c:pt idx="6">
                  <c:v>1.077321E-3</c:v>
                </c:pt>
              </c:numCache>
            </c:numRef>
          </c:val>
          <c:smooth val="0"/>
        </c:ser>
        <c:ser>
          <c:idx val="2"/>
          <c:order val="2"/>
          <c:tx>
            <c:strRef>
              <c:f>'Sensitivity Analysis'!$B$796</c:f>
              <c:strCache>
                <c:ptCount val="1"/>
                <c:pt idx="0">
                  <c:v>Max</c:v>
                </c:pt>
              </c:strCache>
            </c:strRef>
          </c:tx>
          <c:spPr>
            <a:ln w="28575" cap="rnd">
              <a:solidFill>
                <a:schemeClr val="accent3"/>
              </a:solidFill>
              <a:round/>
            </a:ln>
            <a:effectLst/>
          </c:spPr>
          <c:marker>
            <c:symbol val="none"/>
          </c:marker>
          <c:cat>
            <c:numRef>
              <c:f>'Sensitivity Analysis'!$C$793:$I$793</c:f>
              <c:numCache>
                <c:formatCode>"$"#,##0_);[Red]\("$"#,##0\)</c:formatCode>
                <c:ptCount val="7"/>
                <c:pt idx="0">
                  <c:v>1680</c:v>
                </c:pt>
                <c:pt idx="1">
                  <c:v>1800</c:v>
                </c:pt>
                <c:pt idx="2">
                  <c:v>1920</c:v>
                </c:pt>
                <c:pt idx="3">
                  <c:v>2040</c:v>
                </c:pt>
                <c:pt idx="4">
                  <c:v>2160</c:v>
                </c:pt>
                <c:pt idx="5">
                  <c:v>2280</c:v>
                </c:pt>
                <c:pt idx="6">
                  <c:v>2400</c:v>
                </c:pt>
              </c:numCache>
            </c:numRef>
          </c:cat>
          <c:val>
            <c:numRef>
              <c:f>'Sensitivity Analysis'!$C$796:$I$796</c:f>
              <c:numCache>
                <c:formatCode>0.00%</c:formatCode>
                <c:ptCount val="7"/>
                <c:pt idx="0">
                  <c:v>3.4773714999999997E-2</c:v>
                </c:pt>
                <c:pt idx="1">
                  <c:v>3.3592273999999998E-2</c:v>
                </c:pt>
                <c:pt idx="2">
                  <c:v>3.3592588999999999E-2</c:v>
                </c:pt>
                <c:pt idx="3">
                  <c:v>3.4565093999999998E-2</c:v>
                </c:pt>
                <c:pt idx="4">
                  <c:v>3.4564767000000003E-2</c:v>
                </c:pt>
                <c:pt idx="5">
                  <c:v>3.3591749999999997E-2</c:v>
                </c:pt>
                <c:pt idx="6">
                  <c:v>3.3743304000000002E-2</c:v>
                </c:pt>
              </c:numCache>
            </c:numRef>
          </c:val>
          <c:smooth val="0"/>
        </c:ser>
        <c:dLbls>
          <c:showLegendKey val="0"/>
          <c:showVal val="0"/>
          <c:showCatName val="0"/>
          <c:showSerName val="0"/>
          <c:showPercent val="0"/>
          <c:showBubbleSize val="0"/>
        </c:dLbls>
        <c:smooth val="0"/>
        <c:axId val="202769984"/>
        <c:axId val="202770376"/>
      </c:lineChart>
      <c:catAx>
        <c:axId val="2027699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 Transportation Cost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0376"/>
        <c:crosses val="autoZero"/>
        <c:auto val="1"/>
        <c:lblAlgn val="ctr"/>
        <c:lblOffset val="100"/>
        <c:noMultiLvlLbl val="0"/>
      </c:catAx>
      <c:valAx>
        <c:axId val="2027703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 Transportation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69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Analysis'!$B$818</c:f>
              <c:strCache>
                <c:ptCount val="1"/>
                <c:pt idx="0">
                  <c:v>Mean</c:v>
                </c:pt>
              </c:strCache>
            </c:strRef>
          </c:tx>
          <c:spPr>
            <a:ln w="28575" cap="rnd">
              <a:solidFill>
                <a:schemeClr val="accent1"/>
              </a:solidFill>
              <a:round/>
            </a:ln>
            <a:effectLst/>
          </c:spPr>
          <c:marker>
            <c:symbol val="none"/>
          </c:marker>
          <c:cat>
            <c:numRef>
              <c:f>'Sensitivity Analysis'!$C$817:$S$817</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Analysis'!$C$818:$S$818</c:f>
              <c:numCache>
                <c:formatCode>"$"#,##0</c:formatCode>
                <c:ptCount val="17"/>
                <c:pt idx="0">
                  <c:v>4041.3258348639147</c:v>
                </c:pt>
                <c:pt idx="1">
                  <c:v>4203.5371261965029</c:v>
                </c:pt>
                <c:pt idx="2">
                  <c:v>4312.9457864016149</c:v>
                </c:pt>
                <c:pt idx="3">
                  <c:v>4363.48484706621</c:v>
                </c:pt>
                <c:pt idx="4">
                  <c:v>4387.8757639266905</c:v>
                </c:pt>
                <c:pt idx="5">
                  <c:v>4399.9339845480063</c:v>
                </c:pt>
                <c:pt idx="6">
                  <c:v>4413.8175253197687</c:v>
                </c:pt>
                <c:pt idx="7">
                  <c:v>4428.4139776066368</c:v>
                </c:pt>
                <c:pt idx="8">
                  <c:v>4440.3163009744621</c:v>
                </c:pt>
                <c:pt idx="9">
                  <c:v>4449.1036217549799</c:v>
                </c:pt>
                <c:pt idx="10">
                  <c:v>4454.7300218514592</c:v>
                </c:pt>
                <c:pt idx="11">
                  <c:v>4454.3178603101678</c:v>
                </c:pt>
                <c:pt idx="12">
                  <c:v>4447.9376077585976</c:v>
                </c:pt>
                <c:pt idx="13">
                  <c:v>4442.9109616335991</c:v>
                </c:pt>
                <c:pt idx="14">
                  <c:v>4433.5525076825752</c:v>
                </c:pt>
                <c:pt idx="15">
                  <c:v>4427.3820080834876</c:v>
                </c:pt>
                <c:pt idx="16">
                  <c:v>4420.7976733511314</c:v>
                </c:pt>
              </c:numCache>
            </c:numRef>
          </c:val>
          <c:smooth val="0"/>
        </c:ser>
        <c:ser>
          <c:idx val="1"/>
          <c:order val="1"/>
          <c:tx>
            <c:strRef>
              <c:f>'Sensitivity Analysis'!$B$819</c:f>
              <c:strCache>
                <c:ptCount val="1"/>
                <c:pt idx="0">
                  <c:v>Min</c:v>
                </c:pt>
              </c:strCache>
            </c:strRef>
          </c:tx>
          <c:spPr>
            <a:ln w="28575" cap="rnd">
              <a:solidFill>
                <a:schemeClr val="accent2"/>
              </a:solidFill>
              <a:round/>
            </a:ln>
            <a:effectLst/>
          </c:spPr>
          <c:marker>
            <c:symbol val="none"/>
          </c:marker>
          <c:cat>
            <c:numRef>
              <c:f>'Sensitivity Analysis'!$C$817:$S$817</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Analysis'!$C$819:$S$819</c:f>
              <c:numCache>
                <c:formatCode>"$"#,##0</c:formatCode>
                <c:ptCount val="17"/>
                <c:pt idx="0">
                  <c:v>3124.4459082066678</c:v>
                </c:pt>
                <c:pt idx="1">
                  <c:v>3343.493035873104</c:v>
                </c:pt>
                <c:pt idx="2">
                  <c:v>3454.3457261509939</c:v>
                </c:pt>
                <c:pt idx="3">
                  <c:v>3520.8047173462855</c:v>
                </c:pt>
                <c:pt idx="4">
                  <c:v>3659.3660235962707</c:v>
                </c:pt>
                <c:pt idx="5">
                  <c:v>3996.4227775468189</c:v>
                </c:pt>
                <c:pt idx="6">
                  <c:v>4081.7436290350188</c:v>
                </c:pt>
                <c:pt idx="7">
                  <c:v>4100.3761431510657</c:v>
                </c:pt>
                <c:pt idx="8">
                  <c:v>4137.1526121109155</c:v>
                </c:pt>
                <c:pt idx="9">
                  <c:v>4161.2582460795347</c:v>
                </c:pt>
                <c:pt idx="10">
                  <c:v>4179.4769487003368</c:v>
                </c:pt>
                <c:pt idx="11">
                  <c:v>4217.9963802329485</c:v>
                </c:pt>
                <c:pt idx="12">
                  <c:v>4270.6714534874063</c:v>
                </c:pt>
                <c:pt idx="13">
                  <c:v>4242.6107853796766</c:v>
                </c:pt>
                <c:pt idx="14">
                  <c:v>4083.4174197706484</c:v>
                </c:pt>
                <c:pt idx="15">
                  <c:v>4147.5781275128538</c:v>
                </c:pt>
                <c:pt idx="16">
                  <c:v>4053.4881613697953</c:v>
                </c:pt>
              </c:numCache>
            </c:numRef>
          </c:val>
          <c:smooth val="0"/>
        </c:ser>
        <c:ser>
          <c:idx val="2"/>
          <c:order val="2"/>
          <c:tx>
            <c:strRef>
              <c:f>'Sensitivity Analysis'!$B$820</c:f>
              <c:strCache>
                <c:ptCount val="1"/>
                <c:pt idx="0">
                  <c:v>Max</c:v>
                </c:pt>
              </c:strCache>
            </c:strRef>
          </c:tx>
          <c:spPr>
            <a:ln w="28575" cap="rnd">
              <a:solidFill>
                <a:schemeClr val="accent3"/>
              </a:solidFill>
              <a:round/>
            </a:ln>
            <a:effectLst/>
          </c:spPr>
          <c:marker>
            <c:symbol val="none"/>
          </c:marker>
          <c:cat>
            <c:numRef>
              <c:f>'Sensitivity Analysis'!$C$817:$S$817</c:f>
              <c:numCache>
                <c:formatCode>General</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cat>
          <c:val>
            <c:numRef>
              <c:f>'Sensitivity Analysis'!$C$820:$S$820</c:f>
              <c:numCache>
                <c:formatCode>"$"#,##0</c:formatCode>
                <c:ptCount val="17"/>
                <c:pt idx="0">
                  <c:v>4980.1927842770256</c:v>
                </c:pt>
                <c:pt idx="1">
                  <c:v>5035.3014518931877</c:v>
                </c:pt>
                <c:pt idx="2">
                  <c:v>5036.7715809578858</c:v>
                </c:pt>
                <c:pt idx="3">
                  <c:v>5016.3525934373884</c:v>
                </c:pt>
                <c:pt idx="4">
                  <c:v>4963.1524398083575</c:v>
                </c:pt>
                <c:pt idx="5">
                  <c:v>4904.295125000991</c:v>
                </c:pt>
                <c:pt idx="6">
                  <c:v>4896.2697976651752</c:v>
                </c:pt>
                <c:pt idx="7">
                  <c:v>4877.3343031100158</c:v>
                </c:pt>
                <c:pt idx="8">
                  <c:v>4842.6480411437842</c:v>
                </c:pt>
                <c:pt idx="9">
                  <c:v>4776.0122535083829</c:v>
                </c:pt>
                <c:pt idx="10">
                  <c:v>4744.8289355254446</c:v>
                </c:pt>
                <c:pt idx="11">
                  <c:v>4709.6631680558712</c:v>
                </c:pt>
                <c:pt idx="12">
                  <c:v>4726.1522519154969</c:v>
                </c:pt>
                <c:pt idx="13">
                  <c:v>4675.1377695092197</c:v>
                </c:pt>
                <c:pt idx="14">
                  <c:v>4645.6689588367299</c:v>
                </c:pt>
                <c:pt idx="15">
                  <c:v>4581.5918614907496</c:v>
                </c:pt>
                <c:pt idx="16">
                  <c:v>4559.4913334581361</c:v>
                </c:pt>
              </c:numCache>
            </c:numRef>
          </c:val>
          <c:smooth val="0"/>
        </c:ser>
        <c:dLbls>
          <c:showLegendKey val="0"/>
          <c:showVal val="0"/>
          <c:showCatName val="0"/>
          <c:showSerName val="0"/>
          <c:showPercent val="0"/>
          <c:showBubbleSize val="0"/>
        </c:dLbls>
        <c:smooth val="0"/>
        <c:axId val="202771160"/>
        <c:axId val="202771552"/>
      </c:lineChart>
      <c:catAx>
        <c:axId val="202771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Factor</a:t>
                </a:r>
                <a:r>
                  <a:rPr lang="en-US" baseline="0"/>
                  <a:t> of Increment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1552"/>
        <c:crosses val="autoZero"/>
        <c:auto val="1"/>
        <c:lblAlgn val="ctr"/>
        <c:lblOffset val="100"/>
        <c:noMultiLvlLbl val="0"/>
      </c:catAx>
      <c:valAx>
        <c:axId val="2027715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a:t>
                </a:r>
                <a:r>
                  <a:rPr lang="en-US" baseline="0"/>
                  <a:t> /  Demand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1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Analysis'!$B$841</c:f>
              <c:strCache>
                <c:ptCount val="1"/>
                <c:pt idx="0">
                  <c:v>Mean</c:v>
                </c:pt>
              </c:strCache>
            </c:strRef>
          </c:tx>
          <c:spPr>
            <a:ln w="28575" cap="rnd">
              <a:solidFill>
                <a:schemeClr val="accent1"/>
              </a:solidFill>
              <a:round/>
            </a:ln>
            <a:effectLst/>
          </c:spPr>
          <c:marker>
            <c:symbol val="none"/>
          </c:marker>
          <c:cat>
            <c:numRef>
              <c:f>'Sensitivity Analysis'!$C$840:$K$840</c:f>
              <c:numCache>
                <c:formatCode>0%</c:formatCode>
                <c:ptCount val="9"/>
                <c:pt idx="0">
                  <c:v>1</c:v>
                </c:pt>
                <c:pt idx="1">
                  <c:v>1.05</c:v>
                </c:pt>
                <c:pt idx="2">
                  <c:v>1.1000000000000001</c:v>
                </c:pt>
                <c:pt idx="3">
                  <c:v>1.1499999999999999</c:v>
                </c:pt>
                <c:pt idx="4">
                  <c:v>1.2</c:v>
                </c:pt>
                <c:pt idx="5">
                  <c:v>1.25</c:v>
                </c:pt>
                <c:pt idx="6">
                  <c:v>1.3</c:v>
                </c:pt>
                <c:pt idx="7">
                  <c:v>1.35</c:v>
                </c:pt>
                <c:pt idx="8">
                  <c:v>1.4</c:v>
                </c:pt>
              </c:numCache>
            </c:numRef>
          </c:cat>
          <c:val>
            <c:numRef>
              <c:f>'Sensitivity Analysis'!$C$841:$K$841</c:f>
              <c:numCache>
                <c:formatCode>"$"#,##0</c:formatCode>
                <c:ptCount val="9"/>
                <c:pt idx="0">
                  <c:v>4034.7605259887969</c:v>
                </c:pt>
                <c:pt idx="1">
                  <c:v>4038.0294464483904</c:v>
                </c:pt>
                <c:pt idx="2">
                  <c:v>4038.8749759169577</c:v>
                </c:pt>
                <c:pt idx="3">
                  <c:v>4037.8396044422266</c:v>
                </c:pt>
                <c:pt idx="4">
                  <c:v>4039.703404928448</c:v>
                </c:pt>
                <c:pt idx="5">
                  <c:v>4034.7665606722821</c:v>
                </c:pt>
                <c:pt idx="6">
                  <c:v>4039.5171301615028</c:v>
                </c:pt>
                <c:pt idx="7">
                  <c:v>4035.9734668718784</c:v>
                </c:pt>
                <c:pt idx="8">
                  <c:v>4034.4819376025857</c:v>
                </c:pt>
              </c:numCache>
            </c:numRef>
          </c:val>
          <c:smooth val="0"/>
        </c:ser>
        <c:ser>
          <c:idx val="1"/>
          <c:order val="1"/>
          <c:tx>
            <c:strRef>
              <c:f>'Sensitivity Analysis'!$B$842</c:f>
              <c:strCache>
                <c:ptCount val="1"/>
                <c:pt idx="0">
                  <c:v>Min</c:v>
                </c:pt>
              </c:strCache>
            </c:strRef>
          </c:tx>
          <c:spPr>
            <a:ln w="28575" cap="rnd">
              <a:solidFill>
                <a:schemeClr val="accent2"/>
              </a:solidFill>
              <a:round/>
            </a:ln>
            <a:effectLst/>
          </c:spPr>
          <c:marker>
            <c:symbol val="none"/>
          </c:marker>
          <c:cat>
            <c:numRef>
              <c:f>'Sensitivity Analysis'!$C$840:$K$840</c:f>
              <c:numCache>
                <c:formatCode>0%</c:formatCode>
                <c:ptCount val="9"/>
                <c:pt idx="0">
                  <c:v>1</c:v>
                </c:pt>
                <c:pt idx="1">
                  <c:v>1.05</c:v>
                </c:pt>
                <c:pt idx="2">
                  <c:v>1.1000000000000001</c:v>
                </c:pt>
                <c:pt idx="3">
                  <c:v>1.1499999999999999</c:v>
                </c:pt>
                <c:pt idx="4">
                  <c:v>1.2</c:v>
                </c:pt>
                <c:pt idx="5">
                  <c:v>1.25</c:v>
                </c:pt>
                <c:pt idx="6">
                  <c:v>1.3</c:v>
                </c:pt>
                <c:pt idx="7">
                  <c:v>1.35</c:v>
                </c:pt>
                <c:pt idx="8">
                  <c:v>1.4</c:v>
                </c:pt>
              </c:numCache>
            </c:numRef>
          </c:cat>
          <c:val>
            <c:numRef>
              <c:f>'Sensitivity Analysis'!$C$842:$K$842</c:f>
              <c:numCache>
                <c:formatCode>"$"#,##0</c:formatCode>
                <c:ptCount val="9"/>
                <c:pt idx="0">
                  <c:v>3155.8446631555826</c:v>
                </c:pt>
                <c:pt idx="1">
                  <c:v>3203.678776381405</c:v>
                </c:pt>
                <c:pt idx="2">
                  <c:v>3166.9606675050918</c:v>
                </c:pt>
                <c:pt idx="3">
                  <c:v>3159.7109413987409</c:v>
                </c:pt>
                <c:pt idx="4">
                  <c:v>3140.8018663818229</c:v>
                </c:pt>
                <c:pt idx="5">
                  <c:v>3119.4729954499599</c:v>
                </c:pt>
                <c:pt idx="6">
                  <c:v>3204.9959189933675</c:v>
                </c:pt>
                <c:pt idx="7">
                  <c:v>3174.2024110858665</c:v>
                </c:pt>
                <c:pt idx="8">
                  <c:v>3219.2631455615292</c:v>
                </c:pt>
              </c:numCache>
            </c:numRef>
          </c:val>
          <c:smooth val="0"/>
        </c:ser>
        <c:ser>
          <c:idx val="2"/>
          <c:order val="2"/>
          <c:tx>
            <c:strRef>
              <c:f>'Sensitivity Analysis'!$B$843</c:f>
              <c:strCache>
                <c:ptCount val="1"/>
                <c:pt idx="0">
                  <c:v>Max</c:v>
                </c:pt>
              </c:strCache>
            </c:strRef>
          </c:tx>
          <c:spPr>
            <a:ln w="28575" cap="rnd">
              <a:solidFill>
                <a:schemeClr val="accent3"/>
              </a:solidFill>
              <a:round/>
            </a:ln>
            <a:effectLst/>
          </c:spPr>
          <c:marker>
            <c:symbol val="none"/>
          </c:marker>
          <c:cat>
            <c:numRef>
              <c:f>'Sensitivity Analysis'!$C$840:$K$840</c:f>
              <c:numCache>
                <c:formatCode>0%</c:formatCode>
                <c:ptCount val="9"/>
                <c:pt idx="0">
                  <c:v>1</c:v>
                </c:pt>
                <c:pt idx="1">
                  <c:v>1.05</c:v>
                </c:pt>
                <c:pt idx="2">
                  <c:v>1.1000000000000001</c:v>
                </c:pt>
                <c:pt idx="3">
                  <c:v>1.1499999999999999</c:v>
                </c:pt>
                <c:pt idx="4">
                  <c:v>1.2</c:v>
                </c:pt>
                <c:pt idx="5">
                  <c:v>1.25</c:v>
                </c:pt>
                <c:pt idx="6">
                  <c:v>1.3</c:v>
                </c:pt>
                <c:pt idx="7">
                  <c:v>1.35</c:v>
                </c:pt>
                <c:pt idx="8">
                  <c:v>1.4</c:v>
                </c:pt>
              </c:numCache>
            </c:numRef>
          </c:cat>
          <c:val>
            <c:numRef>
              <c:f>'Sensitivity Analysis'!$C$843:$K$843</c:f>
              <c:numCache>
                <c:formatCode>"$"#,##0</c:formatCode>
                <c:ptCount val="9"/>
                <c:pt idx="0">
                  <c:v>4989.9215287089719</c:v>
                </c:pt>
                <c:pt idx="1">
                  <c:v>4879.4864153061553</c:v>
                </c:pt>
                <c:pt idx="2">
                  <c:v>4926.2215026888916</c:v>
                </c:pt>
                <c:pt idx="3">
                  <c:v>5006.6324140160123</c:v>
                </c:pt>
                <c:pt idx="4">
                  <c:v>4931.5403093703153</c:v>
                </c:pt>
                <c:pt idx="5">
                  <c:v>4885.3178690405475</c:v>
                </c:pt>
                <c:pt idx="6">
                  <c:v>4993.2859589355567</c:v>
                </c:pt>
                <c:pt idx="7">
                  <c:v>4948.2333354725833</c:v>
                </c:pt>
                <c:pt idx="8">
                  <c:v>4963.2894515889793</c:v>
                </c:pt>
              </c:numCache>
            </c:numRef>
          </c:val>
          <c:smooth val="0"/>
        </c:ser>
        <c:dLbls>
          <c:showLegendKey val="0"/>
          <c:showVal val="0"/>
          <c:showCatName val="0"/>
          <c:showSerName val="0"/>
          <c:showPercent val="0"/>
          <c:showBubbleSize val="0"/>
        </c:dLbls>
        <c:smooth val="0"/>
        <c:axId val="202772336"/>
        <c:axId val="202939280"/>
      </c:lineChart>
      <c:catAx>
        <c:axId val="202772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Increment</a:t>
                </a:r>
                <a:r>
                  <a:rPr lang="en-US" baseline="0"/>
                  <a:t> in Annual Budget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39280"/>
        <c:crosses val="autoZero"/>
        <c:auto val="1"/>
        <c:lblAlgn val="ctr"/>
        <c:lblOffset val="100"/>
        <c:noMultiLvlLbl val="0"/>
      </c:catAx>
      <c:valAx>
        <c:axId val="2029392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 Demand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2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Analysis'!$B$864</c:f>
              <c:strCache>
                <c:ptCount val="1"/>
                <c:pt idx="0">
                  <c:v>Mean</c:v>
                </c:pt>
              </c:strCache>
            </c:strRef>
          </c:tx>
          <c:spPr>
            <a:ln w="28575" cap="rnd">
              <a:solidFill>
                <a:schemeClr val="accent1"/>
              </a:solidFill>
              <a:round/>
            </a:ln>
            <a:effectLst/>
          </c:spPr>
          <c:marker>
            <c:symbol val="none"/>
          </c:marker>
          <c:cat>
            <c:numRef>
              <c:f>'Sensitivity Analysis'!$C$863:$I$863</c:f>
              <c:numCache>
                <c:formatCode>0%</c:formatCode>
                <c:ptCount val="7"/>
                <c:pt idx="0">
                  <c:v>0.7</c:v>
                </c:pt>
                <c:pt idx="1">
                  <c:v>0.75</c:v>
                </c:pt>
                <c:pt idx="2">
                  <c:v>0.8</c:v>
                </c:pt>
                <c:pt idx="3">
                  <c:v>0.85</c:v>
                </c:pt>
                <c:pt idx="4">
                  <c:v>0.9</c:v>
                </c:pt>
                <c:pt idx="5">
                  <c:v>0.95</c:v>
                </c:pt>
                <c:pt idx="6">
                  <c:v>1</c:v>
                </c:pt>
              </c:numCache>
            </c:numRef>
          </c:cat>
          <c:val>
            <c:numRef>
              <c:f>'Sensitivity Analysis'!$C$864:$I$864</c:f>
              <c:numCache>
                <c:formatCode>"$"#,##0</c:formatCode>
                <c:ptCount val="7"/>
                <c:pt idx="0">
                  <c:v>3771.4095537172093</c:v>
                </c:pt>
                <c:pt idx="1">
                  <c:v>3848.4263863605993</c:v>
                </c:pt>
                <c:pt idx="2">
                  <c:v>3921.7141813244807</c:v>
                </c:pt>
                <c:pt idx="3">
                  <c:v>3972.6763874636886</c:v>
                </c:pt>
                <c:pt idx="4">
                  <c:v>4007.9856047093708</c:v>
                </c:pt>
                <c:pt idx="5">
                  <c:v>4035.1700826459087</c:v>
                </c:pt>
                <c:pt idx="6">
                  <c:v>4048.0501348678645</c:v>
                </c:pt>
              </c:numCache>
            </c:numRef>
          </c:val>
          <c:smooth val="0"/>
        </c:ser>
        <c:ser>
          <c:idx val="1"/>
          <c:order val="1"/>
          <c:tx>
            <c:strRef>
              <c:f>'Sensitivity Analysis'!$B$865</c:f>
              <c:strCache>
                <c:ptCount val="1"/>
                <c:pt idx="0">
                  <c:v>Min</c:v>
                </c:pt>
              </c:strCache>
            </c:strRef>
          </c:tx>
          <c:spPr>
            <a:ln w="28575" cap="rnd">
              <a:solidFill>
                <a:schemeClr val="accent2"/>
              </a:solidFill>
              <a:round/>
            </a:ln>
            <a:effectLst/>
          </c:spPr>
          <c:marker>
            <c:symbol val="none"/>
          </c:marker>
          <c:cat>
            <c:numRef>
              <c:f>'Sensitivity Analysis'!$C$863:$I$863</c:f>
              <c:numCache>
                <c:formatCode>0%</c:formatCode>
                <c:ptCount val="7"/>
                <c:pt idx="0">
                  <c:v>0.7</c:v>
                </c:pt>
                <c:pt idx="1">
                  <c:v>0.75</c:v>
                </c:pt>
                <c:pt idx="2">
                  <c:v>0.8</c:v>
                </c:pt>
                <c:pt idx="3">
                  <c:v>0.85</c:v>
                </c:pt>
                <c:pt idx="4">
                  <c:v>0.9</c:v>
                </c:pt>
                <c:pt idx="5">
                  <c:v>0.95</c:v>
                </c:pt>
                <c:pt idx="6">
                  <c:v>1</c:v>
                </c:pt>
              </c:numCache>
            </c:numRef>
          </c:cat>
          <c:val>
            <c:numRef>
              <c:f>'Sensitivity Analysis'!$C$865:$I$865</c:f>
              <c:numCache>
                <c:formatCode>"$"#,##0</c:formatCode>
                <c:ptCount val="7"/>
                <c:pt idx="0">
                  <c:v>3180.4611791306002</c:v>
                </c:pt>
                <c:pt idx="1">
                  <c:v>3167.90717675728</c:v>
                </c:pt>
                <c:pt idx="2">
                  <c:v>3159.4820670357826</c:v>
                </c:pt>
                <c:pt idx="3">
                  <c:v>3257.9274037835912</c:v>
                </c:pt>
                <c:pt idx="4">
                  <c:v>3168.4687812505335</c:v>
                </c:pt>
                <c:pt idx="5">
                  <c:v>3253.283559768834</c:v>
                </c:pt>
                <c:pt idx="6">
                  <c:v>3174.0982913743542</c:v>
                </c:pt>
              </c:numCache>
            </c:numRef>
          </c:val>
          <c:smooth val="0"/>
        </c:ser>
        <c:ser>
          <c:idx val="2"/>
          <c:order val="2"/>
          <c:tx>
            <c:strRef>
              <c:f>'Sensitivity Analysis'!$B$866</c:f>
              <c:strCache>
                <c:ptCount val="1"/>
                <c:pt idx="0">
                  <c:v>Max</c:v>
                </c:pt>
              </c:strCache>
            </c:strRef>
          </c:tx>
          <c:spPr>
            <a:ln w="28575" cap="rnd">
              <a:solidFill>
                <a:schemeClr val="accent3"/>
              </a:solidFill>
              <a:round/>
            </a:ln>
            <a:effectLst/>
          </c:spPr>
          <c:marker>
            <c:symbol val="none"/>
          </c:marker>
          <c:cat>
            <c:numRef>
              <c:f>'Sensitivity Analysis'!$C$863:$I$863</c:f>
              <c:numCache>
                <c:formatCode>0%</c:formatCode>
                <c:ptCount val="7"/>
                <c:pt idx="0">
                  <c:v>0.7</c:v>
                </c:pt>
                <c:pt idx="1">
                  <c:v>0.75</c:v>
                </c:pt>
                <c:pt idx="2">
                  <c:v>0.8</c:v>
                </c:pt>
                <c:pt idx="3">
                  <c:v>0.85</c:v>
                </c:pt>
                <c:pt idx="4">
                  <c:v>0.9</c:v>
                </c:pt>
                <c:pt idx="5">
                  <c:v>0.95</c:v>
                </c:pt>
                <c:pt idx="6">
                  <c:v>1</c:v>
                </c:pt>
              </c:numCache>
            </c:numRef>
          </c:cat>
          <c:val>
            <c:numRef>
              <c:f>'Sensitivity Analysis'!$C$866:$I$866</c:f>
              <c:numCache>
                <c:formatCode>"$"#,##0</c:formatCode>
                <c:ptCount val="7"/>
                <c:pt idx="0">
                  <c:v>4628.2296261204237</c:v>
                </c:pt>
                <c:pt idx="1">
                  <c:v>4424.9825023160765</c:v>
                </c:pt>
                <c:pt idx="2">
                  <c:v>4626.8531784366196</c:v>
                </c:pt>
                <c:pt idx="3">
                  <c:v>4664.1155818019661</c:v>
                </c:pt>
                <c:pt idx="4">
                  <c:v>4612.1956333327498</c:v>
                </c:pt>
                <c:pt idx="5">
                  <c:v>4741.7134329389064</c:v>
                </c:pt>
                <c:pt idx="6">
                  <c:v>4780.186741303306</c:v>
                </c:pt>
              </c:numCache>
            </c:numRef>
          </c:val>
          <c:smooth val="0"/>
        </c:ser>
        <c:dLbls>
          <c:showLegendKey val="0"/>
          <c:showVal val="0"/>
          <c:showCatName val="0"/>
          <c:showSerName val="0"/>
          <c:showPercent val="0"/>
          <c:showBubbleSize val="0"/>
        </c:dLbls>
        <c:smooth val="0"/>
        <c:axId val="202940064"/>
        <c:axId val="202940456"/>
      </c:lineChart>
      <c:catAx>
        <c:axId val="202940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Fraction</a:t>
                </a:r>
                <a:r>
                  <a:rPr lang="en-US" baseline="0"/>
                  <a:t> of Decrement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40456"/>
        <c:crosses val="autoZero"/>
        <c:auto val="1"/>
        <c:lblAlgn val="ctr"/>
        <c:lblOffset val="100"/>
        <c:noMultiLvlLbl val="0"/>
      </c:catAx>
      <c:valAx>
        <c:axId val="202940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a:t>
                </a:r>
                <a:r>
                  <a:rPr lang="en-US" baseline="0"/>
                  <a:t> / Demand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40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Analysis'!$B$887</c:f>
              <c:strCache>
                <c:ptCount val="1"/>
                <c:pt idx="0">
                  <c:v>Mean</c:v>
                </c:pt>
              </c:strCache>
            </c:strRef>
          </c:tx>
          <c:spPr>
            <a:ln w="28575" cap="rnd">
              <a:solidFill>
                <a:schemeClr val="accent1"/>
              </a:solidFill>
              <a:round/>
            </a:ln>
            <a:effectLst/>
          </c:spPr>
          <c:marker>
            <c:symbol val="none"/>
          </c:marker>
          <c:cat>
            <c:numRef>
              <c:f>'Sensitivity Analysis'!$C$886:$H$886</c:f>
              <c:numCache>
                <c:formatCode>0%</c:formatCode>
                <c:ptCount val="6"/>
                <c:pt idx="0">
                  <c:v>0.75</c:v>
                </c:pt>
                <c:pt idx="1">
                  <c:v>0.8</c:v>
                </c:pt>
                <c:pt idx="2">
                  <c:v>0.85</c:v>
                </c:pt>
                <c:pt idx="3">
                  <c:v>0.9</c:v>
                </c:pt>
                <c:pt idx="4">
                  <c:v>0.95</c:v>
                </c:pt>
                <c:pt idx="5">
                  <c:v>1</c:v>
                </c:pt>
              </c:numCache>
            </c:numRef>
          </c:cat>
          <c:val>
            <c:numRef>
              <c:f>'Sensitivity Analysis'!$C$887:$H$887</c:f>
              <c:numCache>
                <c:formatCode>"$"#,##0</c:formatCode>
                <c:ptCount val="6"/>
                <c:pt idx="0">
                  <c:v>4079.3008402272649</c:v>
                </c:pt>
                <c:pt idx="1">
                  <c:v>4077.0164415080335</c:v>
                </c:pt>
                <c:pt idx="2">
                  <c:v>4052.4918245536805</c:v>
                </c:pt>
                <c:pt idx="3">
                  <c:v>4048.0237325805856</c:v>
                </c:pt>
                <c:pt idx="4">
                  <c:v>4045.0507018043882</c:v>
                </c:pt>
                <c:pt idx="5">
                  <c:v>4046.1065617555478</c:v>
                </c:pt>
              </c:numCache>
            </c:numRef>
          </c:val>
          <c:smooth val="0"/>
        </c:ser>
        <c:ser>
          <c:idx val="1"/>
          <c:order val="1"/>
          <c:tx>
            <c:strRef>
              <c:f>'Sensitivity Analysis'!$B$888</c:f>
              <c:strCache>
                <c:ptCount val="1"/>
                <c:pt idx="0">
                  <c:v>Min</c:v>
                </c:pt>
              </c:strCache>
            </c:strRef>
          </c:tx>
          <c:spPr>
            <a:ln w="28575" cap="rnd">
              <a:solidFill>
                <a:schemeClr val="accent2"/>
              </a:solidFill>
              <a:round/>
            </a:ln>
            <a:effectLst/>
          </c:spPr>
          <c:marker>
            <c:symbol val="none"/>
          </c:marker>
          <c:cat>
            <c:numRef>
              <c:f>'Sensitivity Analysis'!$C$886:$H$886</c:f>
              <c:numCache>
                <c:formatCode>0%</c:formatCode>
                <c:ptCount val="6"/>
                <c:pt idx="0">
                  <c:v>0.75</c:v>
                </c:pt>
                <c:pt idx="1">
                  <c:v>0.8</c:v>
                </c:pt>
                <c:pt idx="2">
                  <c:v>0.85</c:v>
                </c:pt>
                <c:pt idx="3">
                  <c:v>0.9</c:v>
                </c:pt>
                <c:pt idx="4">
                  <c:v>0.95</c:v>
                </c:pt>
                <c:pt idx="5">
                  <c:v>1</c:v>
                </c:pt>
              </c:numCache>
            </c:numRef>
          </c:cat>
          <c:val>
            <c:numRef>
              <c:f>'Sensitivity Analysis'!$C$888:$H$888</c:f>
              <c:numCache>
                <c:formatCode>"$"#,##0</c:formatCode>
                <c:ptCount val="6"/>
                <c:pt idx="0">
                  <c:v>3413.5876086835538</c:v>
                </c:pt>
                <c:pt idx="1">
                  <c:v>3406.4721364890029</c:v>
                </c:pt>
                <c:pt idx="2">
                  <c:v>3292.0561511926303</c:v>
                </c:pt>
                <c:pt idx="3">
                  <c:v>3210.306554703237</c:v>
                </c:pt>
                <c:pt idx="4">
                  <c:v>3208.6157962821271</c:v>
                </c:pt>
                <c:pt idx="5">
                  <c:v>3135.1824193043831</c:v>
                </c:pt>
              </c:numCache>
            </c:numRef>
          </c:val>
          <c:smooth val="0"/>
        </c:ser>
        <c:ser>
          <c:idx val="2"/>
          <c:order val="2"/>
          <c:tx>
            <c:strRef>
              <c:f>'Sensitivity Analysis'!$B$889</c:f>
              <c:strCache>
                <c:ptCount val="1"/>
                <c:pt idx="0">
                  <c:v>Max</c:v>
                </c:pt>
              </c:strCache>
            </c:strRef>
          </c:tx>
          <c:spPr>
            <a:ln w="28575" cap="rnd">
              <a:solidFill>
                <a:schemeClr val="accent3"/>
              </a:solidFill>
              <a:round/>
            </a:ln>
            <a:effectLst/>
          </c:spPr>
          <c:marker>
            <c:symbol val="none"/>
          </c:marker>
          <c:cat>
            <c:numRef>
              <c:f>'Sensitivity Analysis'!$C$886:$H$886</c:f>
              <c:numCache>
                <c:formatCode>0%</c:formatCode>
                <c:ptCount val="6"/>
                <c:pt idx="0">
                  <c:v>0.75</c:v>
                </c:pt>
                <c:pt idx="1">
                  <c:v>0.8</c:v>
                </c:pt>
                <c:pt idx="2">
                  <c:v>0.85</c:v>
                </c:pt>
                <c:pt idx="3">
                  <c:v>0.9</c:v>
                </c:pt>
                <c:pt idx="4">
                  <c:v>0.95</c:v>
                </c:pt>
                <c:pt idx="5">
                  <c:v>1</c:v>
                </c:pt>
              </c:numCache>
            </c:numRef>
          </c:cat>
          <c:val>
            <c:numRef>
              <c:f>'Sensitivity Analysis'!$C$889:$H$889</c:f>
              <c:numCache>
                <c:formatCode>"$"#,##0</c:formatCode>
                <c:ptCount val="6"/>
                <c:pt idx="0">
                  <c:v>4793.1346626738723</c:v>
                </c:pt>
                <c:pt idx="1">
                  <c:v>4672.6732092788252</c:v>
                </c:pt>
                <c:pt idx="2">
                  <c:v>4724.1220451983618</c:v>
                </c:pt>
                <c:pt idx="3">
                  <c:v>4718.8921582845578</c:v>
                </c:pt>
                <c:pt idx="4">
                  <c:v>4811.0607703374344</c:v>
                </c:pt>
                <c:pt idx="5">
                  <c:v>4968.0607530834868</c:v>
                </c:pt>
              </c:numCache>
            </c:numRef>
          </c:val>
          <c:smooth val="0"/>
        </c:ser>
        <c:dLbls>
          <c:showLegendKey val="0"/>
          <c:showVal val="0"/>
          <c:showCatName val="0"/>
          <c:showSerName val="0"/>
          <c:showPercent val="0"/>
          <c:showBubbleSize val="0"/>
        </c:dLbls>
        <c:smooth val="0"/>
        <c:axId val="202941240"/>
        <c:axId val="202941632"/>
      </c:lineChart>
      <c:catAx>
        <c:axId val="202941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Fraction for Decrement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41632"/>
        <c:crosses val="autoZero"/>
        <c:auto val="1"/>
        <c:lblAlgn val="ctr"/>
        <c:lblOffset val="100"/>
        <c:noMultiLvlLbl val="0"/>
      </c:catAx>
      <c:valAx>
        <c:axId val="202941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a:t>
                </a:r>
                <a:r>
                  <a:rPr lang="en-US" baseline="0"/>
                  <a:t> / Demand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4124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Analysis'!$B$910</c:f>
              <c:strCache>
                <c:ptCount val="1"/>
                <c:pt idx="0">
                  <c:v>Mean</c:v>
                </c:pt>
              </c:strCache>
            </c:strRef>
          </c:tx>
          <c:spPr>
            <a:ln w="28575" cap="rnd">
              <a:solidFill>
                <a:schemeClr val="accent1"/>
              </a:solidFill>
              <a:round/>
            </a:ln>
            <a:effectLst/>
          </c:spPr>
          <c:marker>
            <c:symbol val="none"/>
          </c:marker>
          <c:cat>
            <c:numRef>
              <c:f>'Sensitivity Analysis'!$C$909:$I$909</c:f>
              <c:numCache>
                <c:formatCode>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Analysis'!$C$910:$I$910</c:f>
              <c:numCache>
                <c:formatCode>"$"#,##0</c:formatCode>
                <c:ptCount val="7"/>
                <c:pt idx="0">
                  <c:v>4046.0423915348765</c:v>
                </c:pt>
                <c:pt idx="1">
                  <c:v>4046.9183355835257</c:v>
                </c:pt>
                <c:pt idx="2">
                  <c:v>4049.3615155371922</c:v>
                </c:pt>
                <c:pt idx="3">
                  <c:v>4049.7180447647402</c:v>
                </c:pt>
                <c:pt idx="4">
                  <c:v>4044.4733036590928</c:v>
                </c:pt>
                <c:pt idx="5">
                  <c:v>4051.5047349586371</c:v>
                </c:pt>
                <c:pt idx="6">
                  <c:v>4044.9997220841797</c:v>
                </c:pt>
              </c:numCache>
            </c:numRef>
          </c:val>
          <c:smooth val="0"/>
        </c:ser>
        <c:ser>
          <c:idx val="1"/>
          <c:order val="1"/>
          <c:tx>
            <c:strRef>
              <c:f>'Sensitivity Analysis'!$B$911</c:f>
              <c:strCache>
                <c:ptCount val="1"/>
                <c:pt idx="0">
                  <c:v>Min</c:v>
                </c:pt>
              </c:strCache>
            </c:strRef>
          </c:tx>
          <c:spPr>
            <a:ln w="28575" cap="rnd">
              <a:solidFill>
                <a:schemeClr val="accent2"/>
              </a:solidFill>
              <a:round/>
            </a:ln>
            <a:effectLst/>
          </c:spPr>
          <c:marker>
            <c:symbol val="none"/>
          </c:marker>
          <c:cat>
            <c:numRef>
              <c:f>'Sensitivity Analysis'!$C$909:$I$909</c:f>
              <c:numCache>
                <c:formatCode>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Analysis'!$C$911:$I$911</c:f>
              <c:numCache>
                <c:formatCode>"$"#,##0</c:formatCode>
                <c:ptCount val="7"/>
                <c:pt idx="0">
                  <c:v>3117.1093464068258</c:v>
                </c:pt>
                <c:pt idx="1">
                  <c:v>3127.0606621036391</c:v>
                </c:pt>
                <c:pt idx="2">
                  <c:v>3159.7291021456008</c:v>
                </c:pt>
                <c:pt idx="3">
                  <c:v>3187.7348370487512</c:v>
                </c:pt>
                <c:pt idx="4">
                  <c:v>3120.8873306066221</c:v>
                </c:pt>
                <c:pt idx="5">
                  <c:v>3104.989143483212</c:v>
                </c:pt>
                <c:pt idx="6">
                  <c:v>3116.9086711439991</c:v>
                </c:pt>
              </c:numCache>
            </c:numRef>
          </c:val>
          <c:smooth val="0"/>
        </c:ser>
        <c:ser>
          <c:idx val="2"/>
          <c:order val="2"/>
          <c:tx>
            <c:strRef>
              <c:f>'Sensitivity Analysis'!$B$912</c:f>
              <c:strCache>
                <c:ptCount val="1"/>
                <c:pt idx="0">
                  <c:v>Max</c:v>
                </c:pt>
              </c:strCache>
            </c:strRef>
          </c:tx>
          <c:spPr>
            <a:ln w="28575" cap="rnd">
              <a:solidFill>
                <a:schemeClr val="accent3"/>
              </a:solidFill>
              <a:round/>
            </a:ln>
            <a:effectLst/>
          </c:spPr>
          <c:marker>
            <c:symbol val="none"/>
          </c:marker>
          <c:cat>
            <c:numRef>
              <c:f>'Sensitivity Analysis'!$C$909:$I$909</c:f>
              <c:numCache>
                <c:formatCode>0.0%</c:formatCode>
                <c:ptCount val="7"/>
                <c:pt idx="0">
                  <c:v>0.02</c:v>
                </c:pt>
                <c:pt idx="1">
                  <c:v>2.5000000000000001E-2</c:v>
                </c:pt>
                <c:pt idx="2">
                  <c:v>0.03</c:v>
                </c:pt>
                <c:pt idx="3">
                  <c:v>3.5000000000000003E-2</c:v>
                </c:pt>
                <c:pt idx="4">
                  <c:v>0.04</c:v>
                </c:pt>
                <c:pt idx="5">
                  <c:v>4.4999999999999998E-2</c:v>
                </c:pt>
                <c:pt idx="6">
                  <c:v>0.05</c:v>
                </c:pt>
              </c:numCache>
            </c:numRef>
          </c:cat>
          <c:val>
            <c:numRef>
              <c:f>'Sensitivity Analysis'!$C$912:$I$912</c:f>
              <c:numCache>
                <c:formatCode>"$"#,##0</c:formatCode>
                <c:ptCount val="7"/>
                <c:pt idx="0">
                  <c:v>4796.5556753430919</c:v>
                </c:pt>
                <c:pt idx="1">
                  <c:v>4740.5349959407922</c:v>
                </c:pt>
                <c:pt idx="2">
                  <c:v>4776.2570260013381</c:v>
                </c:pt>
                <c:pt idx="3">
                  <c:v>4785.2217038028975</c:v>
                </c:pt>
                <c:pt idx="4">
                  <c:v>4759.8048477496859</c:v>
                </c:pt>
                <c:pt idx="5">
                  <c:v>4806.1140218431556</c:v>
                </c:pt>
                <c:pt idx="6">
                  <c:v>4845.0158587210544</c:v>
                </c:pt>
              </c:numCache>
            </c:numRef>
          </c:val>
          <c:smooth val="0"/>
        </c:ser>
        <c:dLbls>
          <c:showLegendKey val="0"/>
          <c:showVal val="0"/>
          <c:showCatName val="0"/>
          <c:showSerName val="0"/>
          <c:showPercent val="0"/>
          <c:showBubbleSize val="0"/>
        </c:dLbls>
        <c:smooth val="0"/>
        <c:axId val="202942808"/>
        <c:axId val="203194312"/>
      </c:lineChart>
      <c:catAx>
        <c:axId val="202942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SD % of Mean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94312"/>
        <c:crosses val="autoZero"/>
        <c:auto val="1"/>
        <c:lblAlgn val="ctr"/>
        <c:lblOffset val="100"/>
        <c:noMultiLvlLbl val="0"/>
      </c:catAx>
      <c:valAx>
        <c:axId val="2031943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 Demand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42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Analysis'!$B$933</c:f>
              <c:strCache>
                <c:ptCount val="1"/>
                <c:pt idx="0">
                  <c:v>Mean</c:v>
                </c:pt>
              </c:strCache>
            </c:strRef>
          </c:tx>
          <c:spPr>
            <a:ln w="28575" cap="rnd">
              <a:solidFill>
                <a:schemeClr val="accent1"/>
              </a:solidFill>
              <a:round/>
            </a:ln>
            <a:effectLst/>
          </c:spPr>
          <c:marker>
            <c:symbol val="none"/>
          </c:marker>
          <c:cat>
            <c:numRef>
              <c:f>'Sensitivity Analysis'!$C$932:$I$932</c:f>
              <c:numCache>
                <c:formatCode>"$"#,##0</c:formatCode>
                <c:ptCount val="7"/>
                <c:pt idx="0">
                  <c:v>119</c:v>
                </c:pt>
                <c:pt idx="1">
                  <c:v>127.5</c:v>
                </c:pt>
                <c:pt idx="2">
                  <c:v>136</c:v>
                </c:pt>
                <c:pt idx="3">
                  <c:v>144.5</c:v>
                </c:pt>
                <c:pt idx="4">
                  <c:v>153</c:v>
                </c:pt>
                <c:pt idx="5">
                  <c:v>161.5</c:v>
                </c:pt>
                <c:pt idx="6">
                  <c:v>170</c:v>
                </c:pt>
              </c:numCache>
            </c:numRef>
          </c:cat>
          <c:val>
            <c:numRef>
              <c:f>'Sensitivity Analysis'!$C$933:$I$933</c:f>
              <c:numCache>
                <c:formatCode>"$"#,##0</c:formatCode>
                <c:ptCount val="7"/>
                <c:pt idx="0">
                  <c:v>4003.2177133413616</c:v>
                </c:pt>
                <c:pt idx="1">
                  <c:v>4015.8021366171724</c:v>
                </c:pt>
                <c:pt idx="2">
                  <c:v>4020.9539460819901</c:v>
                </c:pt>
                <c:pt idx="3">
                  <c:v>4033.7940559773187</c:v>
                </c:pt>
                <c:pt idx="4">
                  <c:v>4035.9858140878773</c:v>
                </c:pt>
                <c:pt idx="5">
                  <c:v>4043.4549492921278</c:v>
                </c:pt>
                <c:pt idx="6">
                  <c:v>4049.3251200090654</c:v>
                </c:pt>
              </c:numCache>
            </c:numRef>
          </c:val>
          <c:smooth val="0"/>
        </c:ser>
        <c:ser>
          <c:idx val="1"/>
          <c:order val="1"/>
          <c:tx>
            <c:strRef>
              <c:f>'Sensitivity Analysis'!$B$934</c:f>
              <c:strCache>
                <c:ptCount val="1"/>
                <c:pt idx="0">
                  <c:v>Min</c:v>
                </c:pt>
              </c:strCache>
            </c:strRef>
          </c:tx>
          <c:spPr>
            <a:ln w="28575" cap="rnd">
              <a:solidFill>
                <a:schemeClr val="accent2"/>
              </a:solidFill>
              <a:round/>
            </a:ln>
            <a:effectLst/>
          </c:spPr>
          <c:marker>
            <c:symbol val="none"/>
          </c:marker>
          <c:cat>
            <c:numRef>
              <c:f>'Sensitivity Analysis'!$C$932:$I$932</c:f>
              <c:numCache>
                <c:formatCode>"$"#,##0</c:formatCode>
                <c:ptCount val="7"/>
                <c:pt idx="0">
                  <c:v>119</c:v>
                </c:pt>
                <c:pt idx="1">
                  <c:v>127.5</c:v>
                </c:pt>
                <c:pt idx="2">
                  <c:v>136</c:v>
                </c:pt>
                <c:pt idx="3">
                  <c:v>144.5</c:v>
                </c:pt>
                <c:pt idx="4">
                  <c:v>153</c:v>
                </c:pt>
                <c:pt idx="5">
                  <c:v>161.5</c:v>
                </c:pt>
                <c:pt idx="6">
                  <c:v>170</c:v>
                </c:pt>
              </c:numCache>
            </c:numRef>
          </c:cat>
          <c:val>
            <c:numRef>
              <c:f>'Sensitivity Analysis'!$C$934:$I$934</c:f>
              <c:numCache>
                <c:formatCode>"$"#,##0</c:formatCode>
                <c:ptCount val="7"/>
                <c:pt idx="0">
                  <c:v>3058.9035522665386</c:v>
                </c:pt>
                <c:pt idx="1">
                  <c:v>2998.9973288898286</c:v>
                </c:pt>
                <c:pt idx="2">
                  <c:v>3059.7749108893745</c:v>
                </c:pt>
                <c:pt idx="3">
                  <c:v>3067.1290742695255</c:v>
                </c:pt>
                <c:pt idx="4">
                  <c:v>3062.1832167292559</c:v>
                </c:pt>
                <c:pt idx="5">
                  <c:v>3097.4817246401244</c:v>
                </c:pt>
                <c:pt idx="6">
                  <c:v>3052.4076217895145</c:v>
                </c:pt>
              </c:numCache>
            </c:numRef>
          </c:val>
          <c:smooth val="0"/>
        </c:ser>
        <c:ser>
          <c:idx val="2"/>
          <c:order val="2"/>
          <c:tx>
            <c:strRef>
              <c:f>'Sensitivity Analysis'!$B$935</c:f>
              <c:strCache>
                <c:ptCount val="1"/>
                <c:pt idx="0">
                  <c:v>Max</c:v>
                </c:pt>
              </c:strCache>
            </c:strRef>
          </c:tx>
          <c:spPr>
            <a:ln w="28575" cap="rnd">
              <a:solidFill>
                <a:schemeClr val="accent3"/>
              </a:solidFill>
              <a:round/>
            </a:ln>
            <a:effectLst/>
          </c:spPr>
          <c:marker>
            <c:symbol val="none"/>
          </c:marker>
          <c:cat>
            <c:numRef>
              <c:f>'Sensitivity Analysis'!$C$932:$I$932</c:f>
              <c:numCache>
                <c:formatCode>"$"#,##0</c:formatCode>
                <c:ptCount val="7"/>
                <c:pt idx="0">
                  <c:v>119</c:v>
                </c:pt>
                <c:pt idx="1">
                  <c:v>127.5</c:v>
                </c:pt>
                <c:pt idx="2">
                  <c:v>136</c:v>
                </c:pt>
                <c:pt idx="3">
                  <c:v>144.5</c:v>
                </c:pt>
                <c:pt idx="4">
                  <c:v>153</c:v>
                </c:pt>
                <c:pt idx="5">
                  <c:v>161.5</c:v>
                </c:pt>
                <c:pt idx="6">
                  <c:v>170</c:v>
                </c:pt>
              </c:numCache>
            </c:numRef>
          </c:cat>
          <c:val>
            <c:numRef>
              <c:f>'Sensitivity Analysis'!$C$935:$I$935</c:f>
              <c:numCache>
                <c:formatCode>"$"#,##0</c:formatCode>
                <c:ptCount val="7"/>
                <c:pt idx="0">
                  <c:v>4765.7089281862618</c:v>
                </c:pt>
                <c:pt idx="1">
                  <c:v>4678.2231337599233</c:v>
                </c:pt>
                <c:pt idx="2">
                  <c:v>4709.5703080625062</c:v>
                </c:pt>
                <c:pt idx="3">
                  <c:v>4769.7799292786667</c:v>
                </c:pt>
                <c:pt idx="4">
                  <c:v>4832.1343589340659</c:v>
                </c:pt>
                <c:pt idx="5">
                  <c:v>4723.0031643232142</c:v>
                </c:pt>
                <c:pt idx="6">
                  <c:v>4773.3928561938337</c:v>
                </c:pt>
              </c:numCache>
            </c:numRef>
          </c:val>
          <c:smooth val="0"/>
        </c:ser>
        <c:dLbls>
          <c:showLegendKey val="0"/>
          <c:showVal val="0"/>
          <c:showCatName val="0"/>
          <c:showSerName val="0"/>
          <c:showPercent val="0"/>
          <c:showBubbleSize val="0"/>
        </c:dLbls>
        <c:smooth val="0"/>
        <c:axId val="203195096"/>
        <c:axId val="203195488"/>
      </c:lineChart>
      <c:catAx>
        <c:axId val="2031950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Surface</a:t>
                </a:r>
                <a:r>
                  <a:rPr lang="en-US" baseline="0"/>
                  <a:t> Transportation Cost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95488"/>
        <c:crosses val="autoZero"/>
        <c:auto val="1"/>
        <c:lblAlgn val="ctr"/>
        <c:lblOffset val="100"/>
        <c:noMultiLvlLbl val="0"/>
      </c:catAx>
      <c:valAx>
        <c:axId val="2031954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 Demand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95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Analysis'!$B$956</c:f>
              <c:strCache>
                <c:ptCount val="1"/>
                <c:pt idx="0">
                  <c:v>Mean</c:v>
                </c:pt>
              </c:strCache>
            </c:strRef>
          </c:tx>
          <c:spPr>
            <a:ln w="28575" cap="rnd">
              <a:solidFill>
                <a:schemeClr val="accent1"/>
              </a:solidFill>
              <a:round/>
            </a:ln>
            <a:effectLst/>
          </c:spPr>
          <c:marker>
            <c:symbol val="none"/>
          </c:marker>
          <c:cat>
            <c:numRef>
              <c:f>'Sensitivity Analysis'!$C$955:$I$955</c:f>
              <c:numCache>
                <c:formatCode>"$"#,##0</c:formatCode>
                <c:ptCount val="7"/>
                <c:pt idx="0">
                  <c:v>1680</c:v>
                </c:pt>
                <c:pt idx="1">
                  <c:v>1800</c:v>
                </c:pt>
                <c:pt idx="2">
                  <c:v>1920</c:v>
                </c:pt>
                <c:pt idx="3">
                  <c:v>2040</c:v>
                </c:pt>
                <c:pt idx="4">
                  <c:v>2160</c:v>
                </c:pt>
                <c:pt idx="5">
                  <c:v>2280</c:v>
                </c:pt>
                <c:pt idx="6">
                  <c:v>2400</c:v>
                </c:pt>
              </c:numCache>
            </c:numRef>
          </c:cat>
          <c:val>
            <c:numRef>
              <c:f>'Sensitivity Analysis'!$C$956:$I$956</c:f>
              <c:numCache>
                <c:formatCode>"$"#,##0</c:formatCode>
                <c:ptCount val="7"/>
                <c:pt idx="0">
                  <c:v>4039.8320250153474</c:v>
                </c:pt>
                <c:pt idx="1">
                  <c:v>4038.1132243942811</c:v>
                </c:pt>
                <c:pt idx="2">
                  <c:v>4044.1882919885215</c:v>
                </c:pt>
                <c:pt idx="3">
                  <c:v>4048.0010673008528</c:v>
                </c:pt>
                <c:pt idx="4">
                  <c:v>4046.8925886403031</c:v>
                </c:pt>
                <c:pt idx="5">
                  <c:v>4051.2736990476224</c:v>
                </c:pt>
                <c:pt idx="6">
                  <c:v>4052.6481176681282</c:v>
                </c:pt>
              </c:numCache>
            </c:numRef>
          </c:val>
          <c:smooth val="0"/>
        </c:ser>
        <c:ser>
          <c:idx val="1"/>
          <c:order val="1"/>
          <c:tx>
            <c:strRef>
              <c:f>'Sensitivity Analysis'!$B$957</c:f>
              <c:strCache>
                <c:ptCount val="1"/>
                <c:pt idx="0">
                  <c:v>Min</c:v>
                </c:pt>
              </c:strCache>
            </c:strRef>
          </c:tx>
          <c:spPr>
            <a:ln w="28575" cap="rnd">
              <a:solidFill>
                <a:schemeClr val="accent2"/>
              </a:solidFill>
              <a:round/>
            </a:ln>
            <a:effectLst/>
          </c:spPr>
          <c:marker>
            <c:symbol val="none"/>
          </c:marker>
          <c:cat>
            <c:numRef>
              <c:f>'Sensitivity Analysis'!$C$955:$I$955</c:f>
              <c:numCache>
                <c:formatCode>"$"#,##0</c:formatCode>
                <c:ptCount val="7"/>
                <c:pt idx="0">
                  <c:v>1680</c:v>
                </c:pt>
                <c:pt idx="1">
                  <c:v>1800</c:v>
                </c:pt>
                <c:pt idx="2">
                  <c:v>1920</c:v>
                </c:pt>
                <c:pt idx="3">
                  <c:v>2040</c:v>
                </c:pt>
                <c:pt idx="4">
                  <c:v>2160</c:v>
                </c:pt>
                <c:pt idx="5">
                  <c:v>2280</c:v>
                </c:pt>
                <c:pt idx="6">
                  <c:v>2400</c:v>
                </c:pt>
              </c:numCache>
            </c:numRef>
          </c:cat>
          <c:val>
            <c:numRef>
              <c:f>'Sensitivity Analysis'!$C$957:$I$957</c:f>
              <c:numCache>
                <c:formatCode>"$"#,##0</c:formatCode>
                <c:ptCount val="7"/>
                <c:pt idx="0">
                  <c:v>3096.9812197422457</c:v>
                </c:pt>
                <c:pt idx="1">
                  <c:v>3032.4231067788351</c:v>
                </c:pt>
                <c:pt idx="2">
                  <c:v>3157.2761731552773</c:v>
                </c:pt>
                <c:pt idx="3">
                  <c:v>3056.0804440510178</c:v>
                </c:pt>
                <c:pt idx="4">
                  <c:v>3110.7008445945803</c:v>
                </c:pt>
                <c:pt idx="5">
                  <c:v>3084.2168730492513</c:v>
                </c:pt>
                <c:pt idx="6">
                  <c:v>3089.6261721056153</c:v>
                </c:pt>
              </c:numCache>
            </c:numRef>
          </c:val>
          <c:smooth val="0"/>
        </c:ser>
        <c:ser>
          <c:idx val="2"/>
          <c:order val="2"/>
          <c:tx>
            <c:strRef>
              <c:f>'Sensitivity Analysis'!$B$958</c:f>
              <c:strCache>
                <c:ptCount val="1"/>
                <c:pt idx="0">
                  <c:v>Max</c:v>
                </c:pt>
              </c:strCache>
            </c:strRef>
          </c:tx>
          <c:spPr>
            <a:ln w="28575" cap="rnd">
              <a:solidFill>
                <a:schemeClr val="accent3"/>
              </a:solidFill>
              <a:round/>
            </a:ln>
            <a:effectLst/>
          </c:spPr>
          <c:marker>
            <c:symbol val="none"/>
          </c:marker>
          <c:cat>
            <c:numRef>
              <c:f>'Sensitivity Analysis'!$C$955:$I$955</c:f>
              <c:numCache>
                <c:formatCode>"$"#,##0</c:formatCode>
                <c:ptCount val="7"/>
                <c:pt idx="0">
                  <c:v>1680</c:v>
                </c:pt>
                <c:pt idx="1">
                  <c:v>1800</c:v>
                </c:pt>
                <c:pt idx="2">
                  <c:v>1920</c:v>
                </c:pt>
                <c:pt idx="3">
                  <c:v>2040</c:v>
                </c:pt>
                <c:pt idx="4">
                  <c:v>2160</c:v>
                </c:pt>
                <c:pt idx="5">
                  <c:v>2280</c:v>
                </c:pt>
                <c:pt idx="6">
                  <c:v>2400</c:v>
                </c:pt>
              </c:numCache>
            </c:numRef>
          </c:cat>
          <c:val>
            <c:numRef>
              <c:f>'Sensitivity Analysis'!$C$958:$I$958</c:f>
              <c:numCache>
                <c:formatCode>"$"#,##0</c:formatCode>
                <c:ptCount val="7"/>
                <c:pt idx="0">
                  <c:v>4698.3583752025033</c:v>
                </c:pt>
                <c:pt idx="1">
                  <c:v>4747.396332955811</c:v>
                </c:pt>
                <c:pt idx="2">
                  <c:v>4824.1126463849396</c:v>
                </c:pt>
                <c:pt idx="3">
                  <c:v>4805.2119945719187</c:v>
                </c:pt>
                <c:pt idx="4">
                  <c:v>4857.1055412128026</c:v>
                </c:pt>
                <c:pt idx="5">
                  <c:v>4713.7097929230104</c:v>
                </c:pt>
                <c:pt idx="6">
                  <c:v>4713.93329445779</c:v>
                </c:pt>
              </c:numCache>
            </c:numRef>
          </c:val>
          <c:smooth val="0"/>
        </c:ser>
        <c:dLbls>
          <c:showLegendKey val="0"/>
          <c:showVal val="0"/>
          <c:showCatName val="0"/>
          <c:showSerName val="0"/>
          <c:showPercent val="0"/>
          <c:showBubbleSize val="0"/>
        </c:dLbls>
        <c:smooth val="0"/>
        <c:axId val="203196272"/>
        <c:axId val="203196664"/>
      </c:lineChart>
      <c:catAx>
        <c:axId val="2031962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a:t>
                </a:r>
                <a:r>
                  <a:rPr lang="en-US" baseline="0"/>
                  <a:t> Transportation Cost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96664"/>
        <c:crosses val="autoZero"/>
        <c:auto val="1"/>
        <c:lblAlgn val="ctr"/>
        <c:lblOffset val="100"/>
        <c:noMultiLvlLbl val="0"/>
      </c:catAx>
      <c:valAx>
        <c:axId val="2031966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a:t>
                </a:r>
                <a:r>
                  <a:rPr lang="en-US" baseline="0"/>
                  <a:t> / Demand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96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Model!A1"/><Relationship Id="rId2" Type="http://schemas.openxmlformats.org/officeDocument/2006/relationships/hyperlink" Target="#Calculations!A1"/><Relationship Id="rId1" Type="http://schemas.openxmlformats.org/officeDocument/2006/relationships/hyperlink" Target="#Inputs!A1"/><Relationship Id="rId5" Type="http://schemas.openxmlformats.org/officeDocument/2006/relationships/hyperlink" Target="#'Insights and Recommendations'!A1"/><Relationship Id="rId4" Type="http://schemas.openxmlformats.org/officeDocument/2006/relationships/hyperlink" Target="#'Sensitivity Analysis'!A1"/></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ome!A1"/></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ome!A1"/></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ome!A1"/></Relationships>
</file>

<file path=xl/drawings/_rels/drawing5.xml.rels><?xml version="1.0" encoding="UTF-8" standalone="yes"?>
<Relationships xmlns="http://schemas.openxmlformats.org/package/2006/relationships"><Relationship Id="rId8" Type="http://schemas.openxmlformats.org/officeDocument/2006/relationships/hyperlink" Target="#Home!A1"/><Relationship Id="rId13" Type="http://schemas.openxmlformats.org/officeDocument/2006/relationships/chart" Target="../charts/chart11.xml"/><Relationship Id="rId18" Type="http://schemas.openxmlformats.org/officeDocument/2006/relationships/chart" Target="../charts/chart16.xml"/><Relationship Id="rId26" Type="http://schemas.openxmlformats.org/officeDocument/2006/relationships/chart" Target="../charts/chart24.xml"/><Relationship Id="rId39" Type="http://schemas.openxmlformats.org/officeDocument/2006/relationships/chart" Target="../charts/chart37.xml"/><Relationship Id="rId3" Type="http://schemas.openxmlformats.org/officeDocument/2006/relationships/chart" Target="../charts/chart3.xml"/><Relationship Id="rId21" Type="http://schemas.openxmlformats.org/officeDocument/2006/relationships/chart" Target="../charts/chart19.xml"/><Relationship Id="rId34" Type="http://schemas.openxmlformats.org/officeDocument/2006/relationships/chart" Target="../charts/chart32.xml"/><Relationship Id="rId42" Type="http://schemas.openxmlformats.org/officeDocument/2006/relationships/chart" Target="../charts/chart40.xml"/><Relationship Id="rId7" Type="http://schemas.openxmlformats.org/officeDocument/2006/relationships/chart" Target="../charts/chart7.xml"/><Relationship Id="rId12" Type="http://schemas.openxmlformats.org/officeDocument/2006/relationships/chart" Target="../charts/chart10.xml"/><Relationship Id="rId17" Type="http://schemas.openxmlformats.org/officeDocument/2006/relationships/chart" Target="../charts/chart15.xml"/><Relationship Id="rId25" Type="http://schemas.openxmlformats.org/officeDocument/2006/relationships/chart" Target="../charts/chart23.xml"/><Relationship Id="rId33" Type="http://schemas.openxmlformats.org/officeDocument/2006/relationships/chart" Target="../charts/chart31.xml"/><Relationship Id="rId38" Type="http://schemas.openxmlformats.org/officeDocument/2006/relationships/chart" Target="../charts/chart36.xml"/><Relationship Id="rId2" Type="http://schemas.openxmlformats.org/officeDocument/2006/relationships/chart" Target="../charts/chart2.xml"/><Relationship Id="rId16" Type="http://schemas.openxmlformats.org/officeDocument/2006/relationships/chart" Target="../charts/chart14.xml"/><Relationship Id="rId20" Type="http://schemas.openxmlformats.org/officeDocument/2006/relationships/chart" Target="../charts/chart18.xml"/><Relationship Id="rId29" Type="http://schemas.openxmlformats.org/officeDocument/2006/relationships/chart" Target="../charts/chart27.xml"/><Relationship Id="rId41" Type="http://schemas.openxmlformats.org/officeDocument/2006/relationships/chart" Target="../charts/chart39.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9.xml"/><Relationship Id="rId24" Type="http://schemas.openxmlformats.org/officeDocument/2006/relationships/chart" Target="../charts/chart22.xml"/><Relationship Id="rId32" Type="http://schemas.openxmlformats.org/officeDocument/2006/relationships/chart" Target="../charts/chart30.xml"/><Relationship Id="rId37" Type="http://schemas.openxmlformats.org/officeDocument/2006/relationships/chart" Target="../charts/chart35.xml"/><Relationship Id="rId40" Type="http://schemas.openxmlformats.org/officeDocument/2006/relationships/chart" Target="../charts/chart38.xml"/><Relationship Id="rId5" Type="http://schemas.openxmlformats.org/officeDocument/2006/relationships/chart" Target="../charts/chart5.xml"/><Relationship Id="rId15" Type="http://schemas.openxmlformats.org/officeDocument/2006/relationships/chart" Target="../charts/chart13.xml"/><Relationship Id="rId23" Type="http://schemas.openxmlformats.org/officeDocument/2006/relationships/chart" Target="../charts/chart21.xml"/><Relationship Id="rId28" Type="http://schemas.openxmlformats.org/officeDocument/2006/relationships/chart" Target="../charts/chart26.xml"/><Relationship Id="rId36" Type="http://schemas.openxmlformats.org/officeDocument/2006/relationships/chart" Target="../charts/chart34.xml"/><Relationship Id="rId10" Type="http://schemas.openxmlformats.org/officeDocument/2006/relationships/chart" Target="../charts/chart8.xml"/><Relationship Id="rId19" Type="http://schemas.openxmlformats.org/officeDocument/2006/relationships/chart" Target="../charts/chart17.xml"/><Relationship Id="rId31" Type="http://schemas.openxmlformats.org/officeDocument/2006/relationships/chart" Target="../charts/chart29.xml"/><Relationship Id="rId44" Type="http://schemas.openxmlformats.org/officeDocument/2006/relationships/chart" Target="../charts/chart42.xml"/><Relationship Id="rId4" Type="http://schemas.openxmlformats.org/officeDocument/2006/relationships/chart" Target="../charts/chart4.xml"/><Relationship Id="rId9" Type="http://schemas.openxmlformats.org/officeDocument/2006/relationships/image" Target="../media/image1.png"/><Relationship Id="rId14" Type="http://schemas.openxmlformats.org/officeDocument/2006/relationships/chart" Target="../charts/chart12.xml"/><Relationship Id="rId22" Type="http://schemas.openxmlformats.org/officeDocument/2006/relationships/chart" Target="../charts/chart20.xml"/><Relationship Id="rId27" Type="http://schemas.openxmlformats.org/officeDocument/2006/relationships/chart" Target="../charts/chart25.xml"/><Relationship Id="rId30" Type="http://schemas.openxmlformats.org/officeDocument/2006/relationships/chart" Target="../charts/chart28.xml"/><Relationship Id="rId35" Type="http://schemas.openxmlformats.org/officeDocument/2006/relationships/chart" Target="../charts/chart33.xml"/><Relationship Id="rId43" Type="http://schemas.openxmlformats.org/officeDocument/2006/relationships/chart" Target="../charts/chart41.xml"/></Relationships>
</file>

<file path=xl/drawings/drawing1.xml><?xml version="1.0" encoding="utf-8"?>
<xdr:wsDr xmlns:xdr="http://schemas.openxmlformats.org/drawingml/2006/spreadsheetDrawing" xmlns:a="http://schemas.openxmlformats.org/drawingml/2006/main">
  <xdr:twoCellAnchor>
    <xdr:from>
      <xdr:col>3</xdr:col>
      <xdr:colOff>180975</xdr:colOff>
      <xdr:row>11</xdr:row>
      <xdr:rowOff>85726</xdr:rowOff>
    </xdr:from>
    <xdr:to>
      <xdr:col>6</xdr:col>
      <xdr:colOff>561975</xdr:colOff>
      <xdr:row>12</xdr:row>
      <xdr:rowOff>161926</xdr:rowOff>
    </xdr:to>
    <xdr:sp macro="" textlink="">
      <xdr:nvSpPr>
        <xdr:cNvPr id="2" name="Rectangle 1">
          <a:hlinkClick xmlns:r="http://schemas.openxmlformats.org/officeDocument/2006/relationships" r:id="rId1"/>
        </xdr:cNvPr>
        <xdr:cNvSpPr/>
      </xdr:nvSpPr>
      <xdr:spPr>
        <a:xfrm>
          <a:off x="752475" y="2181226"/>
          <a:ext cx="2209800" cy="26670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ctr"/>
          <a:r>
            <a:rPr lang="en-US" sz="1100"/>
            <a:t>Inputs</a:t>
          </a:r>
        </a:p>
      </xdr:txBody>
    </xdr:sp>
    <xdr:clientData/>
  </xdr:twoCellAnchor>
  <xdr:twoCellAnchor>
    <xdr:from>
      <xdr:col>8</xdr:col>
      <xdr:colOff>404813</xdr:colOff>
      <xdr:row>11</xdr:row>
      <xdr:rowOff>85726</xdr:rowOff>
    </xdr:from>
    <xdr:to>
      <xdr:col>12</xdr:col>
      <xdr:colOff>176213</xdr:colOff>
      <xdr:row>12</xdr:row>
      <xdr:rowOff>161926</xdr:rowOff>
    </xdr:to>
    <xdr:sp macro="" textlink="">
      <xdr:nvSpPr>
        <xdr:cNvPr id="5" name="Rectangle 4">
          <a:hlinkClick xmlns:r="http://schemas.openxmlformats.org/officeDocument/2006/relationships" r:id="rId2"/>
        </xdr:cNvPr>
        <xdr:cNvSpPr/>
      </xdr:nvSpPr>
      <xdr:spPr>
        <a:xfrm>
          <a:off x="4024313" y="2181226"/>
          <a:ext cx="2209800" cy="26670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ctr"/>
          <a:r>
            <a:rPr lang="en-US" sz="1100"/>
            <a:t>Calculations</a:t>
          </a:r>
        </a:p>
      </xdr:txBody>
    </xdr:sp>
    <xdr:clientData/>
  </xdr:twoCellAnchor>
  <xdr:twoCellAnchor>
    <xdr:from>
      <xdr:col>14</xdr:col>
      <xdr:colOff>19050</xdr:colOff>
      <xdr:row>11</xdr:row>
      <xdr:rowOff>85726</xdr:rowOff>
    </xdr:from>
    <xdr:to>
      <xdr:col>17</xdr:col>
      <xdr:colOff>400050</xdr:colOff>
      <xdr:row>12</xdr:row>
      <xdr:rowOff>161926</xdr:rowOff>
    </xdr:to>
    <xdr:sp macro="" textlink="">
      <xdr:nvSpPr>
        <xdr:cNvPr id="6" name="Rectangle 5">
          <a:hlinkClick xmlns:r="http://schemas.openxmlformats.org/officeDocument/2006/relationships" r:id="rId3"/>
        </xdr:cNvPr>
        <xdr:cNvSpPr/>
      </xdr:nvSpPr>
      <xdr:spPr>
        <a:xfrm>
          <a:off x="7296150" y="2181226"/>
          <a:ext cx="2209800" cy="26670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ctr"/>
          <a:r>
            <a:rPr lang="en-US" sz="1100"/>
            <a:t>Model</a:t>
          </a:r>
        </a:p>
      </xdr:txBody>
    </xdr:sp>
    <xdr:clientData/>
  </xdr:twoCellAnchor>
  <xdr:twoCellAnchor>
    <xdr:from>
      <xdr:col>5</xdr:col>
      <xdr:colOff>571500</xdr:colOff>
      <xdr:row>14</xdr:row>
      <xdr:rowOff>33338</xdr:rowOff>
    </xdr:from>
    <xdr:to>
      <xdr:col>9</xdr:col>
      <xdr:colOff>342900</xdr:colOff>
      <xdr:row>15</xdr:row>
      <xdr:rowOff>109538</xdr:rowOff>
    </xdr:to>
    <xdr:sp macro="" textlink="">
      <xdr:nvSpPr>
        <xdr:cNvPr id="7" name="Rectangle 6">
          <a:hlinkClick xmlns:r="http://schemas.openxmlformats.org/officeDocument/2006/relationships" r:id="rId4"/>
        </xdr:cNvPr>
        <xdr:cNvSpPr/>
      </xdr:nvSpPr>
      <xdr:spPr>
        <a:xfrm>
          <a:off x="2362200" y="2700338"/>
          <a:ext cx="2209800" cy="26670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ctr"/>
          <a:r>
            <a:rPr lang="en-US" sz="1100"/>
            <a:t>Sensitivity</a:t>
          </a:r>
          <a:r>
            <a:rPr lang="en-US" sz="1100" baseline="0"/>
            <a:t> Analysis</a:t>
          </a:r>
          <a:endParaRPr lang="en-US" sz="1100"/>
        </a:p>
      </xdr:txBody>
    </xdr:sp>
    <xdr:clientData/>
  </xdr:twoCellAnchor>
  <xdr:twoCellAnchor>
    <xdr:from>
      <xdr:col>11</xdr:col>
      <xdr:colOff>247650</xdr:colOff>
      <xdr:row>14</xdr:row>
      <xdr:rowOff>33338</xdr:rowOff>
    </xdr:from>
    <xdr:to>
      <xdr:col>15</xdr:col>
      <xdr:colOff>19050</xdr:colOff>
      <xdr:row>15</xdr:row>
      <xdr:rowOff>109538</xdr:rowOff>
    </xdr:to>
    <xdr:sp macro="" textlink="">
      <xdr:nvSpPr>
        <xdr:cNvPr id="8" name="Rectangle 7">
          <a:hlinkClick xmlns:r="http://schemas.openxmlformats.org/officeDocument/2006/relationships" r:id="rId5"/>
        </xdr:cNvPr>
        <xdr:cNvSpPr/>
      </xdr:nvSpPr>
      <xdr:spPr>
        <a:xfrm>
          <a:off x="5695950" y="2700338"/>
          <a:ext cx="2209800" cy="26670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ctr"/>
          <a:r>
            <a:rPr lang="en-US" sz="1100"/>
            <a:t>Insights and Recommendations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153591</xdr:rowOff>
    </xdr:from>
    <xdr:to>
      <xdr:col>1</xdr:col>
      <xdr:colOff>476250</xdr:colOff>
      <xdr:row>3</xdr:row>
      <xdr:rowOff>28575</xdr:rowOff>
    </xdr:to>
    <xdr:pic>
      <xdr:nvPicPr>
        <xdr:cNvPr id="2" name="Picture 1">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500" y="153591"/>
          <a:ext cx="476250" cy="44648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11206</xdr:colOff>
      <xdr:row>0</xdr:row>
      <xdr:rowOff>145676</xdr:rowOff>
    </xdr:from>
    <xdr:to>
      <xdr:col>1</xdr:col>
      <xdr:colOff>487456</xdr:colOff>
      <xdr:row>3</xdr:row>
      <xdr:rowOff>20660</xdr:rowOff>
    </xdr:to>
    <xdr:pic>
      <xdr:nvPicPr>
        <xdr:cNvPr id="2" name="Picture 1">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1706" y="145676"/>
          <a:ext cx="476250" cy="44648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145677</xdr:rowOff>
    </xdr:from>
    <xdr:to>
      <xdr:col>1</xdr:col>
      <xdr:colOff>476250</xdr:colOff>
      <xdr:row>3</xdr:row>
      <xdr:rowOff>20661</xdr:rowOff>
    </xdr:to>
    <xdr:pic>
      <xdr:nvPicPr>
        <xdr:cNvPr id="2" name="Picture 1">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500" y="145677"/>
          <a:ext cx="476250" cy="44648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12</xdr:row>
      <xdr:rowOff>4762</xdr:rowOff>
    </xdr:from>
    <xdr:to>
      <xdr:col>12</xdr:col>
      <xdr:colOff>28576</xdr:colOff>
      <xdr:row>26</xdr:row>
      <xdr:rowOff>80962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609599</xdr:colOff>
      <xdr:row>36</xdr:row>
      <xdr:rowOff>0</xdr:rowOff>
    </xdr:from>
    <xdr:to>
      <xdr:col>12</xdr:col>
      <xdr:colOff>0</xdr:colOff>
      <xdr:row>50</xdr:row>
      <xdr:rowOff>76200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59</xdr:row>
      <xdr:rowOff>4762</xdr:rowOff>
    </xdr:from>
    <xdr:to>
      <xdr:col>10</xdr:col>
      <xdr:colOff>800100</xdr:colOff>
      <xdr:row>73</xdr:row>
      <xdr:rowOff>80962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80</xdr:row>
      <xdr:rowOff>185737</xdr:rowOff>
    </xdr:from>
    <xdr:to>
      <xdr:col>11</xdr:col>
      <xdr:colOff>19050</xdr:colOff>
      <xdr:row>95</xdr:row>
      <xdr:rowOff>71437</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180974</xdr:colOff>
      <xdr:row>103</xdr:row>
      <xdr:rowOff>4762</xdr:rowOff>
    </xdr:from>
    <xdr:to>
      <xdr:col>11</xdr:col>
      <xdr:colOff>19049</xdr:colOff>
      <xdr:row>117</xdr:row>
      <xdr:rowOff>80962</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190499</xdr:colOff>
      <xdr:row>126</xdr:row>
      <xdr:rowOff>4762</xdr:rowOff>
    </xdr:from>
    <xdr:to>
      <xdr:col>11</xdr:col>
      <xdr:colOff>9524</xdr:colOff>
      <xdr:row>140</xdr:row>
      <xdr:rowOff>80962</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9524</xdr:colOff>
      <xdr:row>148</xdr:row>
      <xdr:rowOff>185737</xdr:rowOff>
    </xdr:from>
    <xdr:to>
      <xdr:col>11</xdr:col>
      <xdr:colOff>19049</xdr:colOff>
      <xdr:row>163</xdr:row>
      <xdr:rowOff>71437</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0</xdr:colOff>
      <xdr:row>0</xdr:row>
      <xdr:rowOff>148166</xdr:rowOff>
    </xdr:from>
    <xdr:to>
      <xdr:col>2</xdr:col>
      <xdr:colOff>63500</xdr:colOff>
      <xdr:row>3</xdr:row>
      <xdr:rowOff>23150</xdr:rowOff>
    </xdr:to>
    <xdr:pic>
      <xdr:nvPicPr>
        <xdr:cNvPr id="10" name="Picture 9">
          <a:hlinkClick xmlns:r="http://schemas.openxmlformats.org/officeDocument/2006/relationships" r:id="rId8"/>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90500" y="148166"/>
          <a:ext cx="476250" cy="446484"/>
        </a:xfrm>
        <a:prstGeom prst="rect">
          <a:avLst/>
        </a:prstGeom>
      </xdr:spPr>
    </xdr:pic>
    <xdr:clientData/>
  </xdr:twoCellAnchor>
  <xdr:twoCellAnchor>
    <xdr:from>
      <xdr:col>0</xdr:col>
      <xdr:colOff>190499</xdr:colOff>
      <xdr:row>173</xdr:row>
      <xdr:rowOff>0</xdr:rowOff>
    </xdr:from>
    <xdr:to>
      <xdr:col>11</xdr:col>
      <xdr:colOff>52916</xdr:colOff>
      <xdr:row>187</xdr:row>
      <xdr:rowOff>76200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26457</xdr:colOff>
      <xdr:row>196</xdr:row>
      <xdr:rowOff>9524</xdr:rowOff>
    </xdr:from>
    <xdr:to>
      <xdr:col>11</xdr:col>
      <xdr:colOff>116417</xdr:colOff>
      <xdr:row>210</xdr:row>
      <xdr:rowOff>85724</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190499</xdr:colOff>
      <xdr:row>219</xdr:row>
      <xdr:rowOff>0</xdr:rowOff>
    </xdr:from>
    <xdr:to>
      <xdr:col>11</xdr:col>
      <xdr:colOff>85724</xdr:colOff>
      <xdr:row>233</xdr:row>
      <xdr:rowOff>76200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0</xdr:colOff>
      <xdr:row>242</xdr:row>
      <xdr:rowOff>0</xdr:rowOff>
    </xdr:from>
    <xdr:to>
      <xdr:col>11</xdr:col>
      <xdr:colOff>114300</xdr:colOff>
      <xdr:row>256</xdr:row>
      <xdr:rowOff>76200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19049</xdr:colOff>
      <xdr:row>265</xdr:row>
      <xdr:rowOff>23812</xdr:rowOff>
    </xdr:from>
    <xdr:to>
      <xdr:col>11</xdr:col>
      <xdr:colOff>123824</xdr:colOff>
      <xdr:row>279</xdr:row>
      <xdr:rowOff>100012</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0</xdr:colOff>
      <xdr:row>287</xdr:row>
      <xdr:rowOff>185737</xdr:rowOff>
    </xdr:from>
    <xdr:to>
      <xdr:col>11</xdr:col>
      <xdr:colOff>114300</xdr:colOff>
      <xdr:row>302</xdr:row>
      <xdr:rowOff>71437</xdr:rowOff>
    </xdr:to>
    <xdr:graphicFrame macro="">
      <xdr:nvGraphicFramePr>
        <xdr:cNvPr id="22" name="Chart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42861</xdr:colOff>
      <xdr:row>311</xdr:row>
      <xdr:rowOff>33337</xdr:rowOff>
    </xdr:from>
    <xdr:to>
      <xdr:col>11</xdr:col>
      <xdr:colOff>66674</xdr:colOff>
      <xdr:row>325</xdr:row>
      <xdr:rowOff>109537</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0</xdr:colOff>
      <xdr:row>336</xdr:row>
      <xdr:rowOff>0</xdr:rowOff>
    </xdr:from>
    <xdr:to>
      <xdr:col>11</xdr:col>
      <xdr:colOff>114300</xdr:colOff>
      <xdr:row>350</xdr:row>
      <xdr:rowOff>76200</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9525</xdr:colOff>
      <xdr:row>359</xdr:row>
      <xdr:rowOff>4762</xdr:rowOff>
    </xdr:from>
    <xdr:to>
      <xdr:col>11</xdr:col>
      <xdr:colOff>142875</xdr:colOff>
      <xdr:row>373</xdr:row>
      <xdr:rowOff>80962</xdr:rowOff>
    </xdr:to>
    <xdr:graphicFrame macro="">
      <xdr:nvGraphicFramePr>
        <xdr:cNvPr id="26" name="Chart 2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190499</xdr:colOff>
      <xdr:row>382</xdr:row>
      <xdr:rowOff>0</xdr:rowOff>
    </xdr:from>
    <xdr:to>
      <xdr:col>11</xdr:col>
      <xdr:colOff>123824</xdr:colOff>
      <xdr:row>396</xdr:row>
      <xdr:rowOff>76200</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190499</xdr:colOff>
      <xdr:row>405</xdr:row>
      <xdr:rowOff>0</xdr:rowOff>
    </xdr:from>
    <xdr:to>
      <xdr:col>11</xdr:col>
      <xdr:colOff>161924</xdr:colOff>
      <xdr:row>419</xdr:row>
      <xdr:rowOff>76200</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14287</xdr:colOff>
      <xdr:row>428</xdr:row>
      <xdr:rowOff>33337</xdr:rowOff>
    </xdr:from>
    <xdr:to>
      <xdr:col>11</xdr:col>
      <xdr:colOff>161925</xdr:colOff>
      <xdr:row>442</xdr:row>
      <xdr:rowOff>109537</xdr:rowOff>
    </xdr:to>
    <xdr:graphicFrame macro="">
      <xdr:nvGraphicFramePr>
        <xdr:cNvPr id="31" name="Chart 3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xdr:col>
      <xdr:colOff>9524</xdr:colOff>
      <xdr:row>451</xdr:row>
      <xdr:rowOff>14287</xdr:rowOff>
    </xdr:from>
    <xdr:to>
      <xdr:col>11</xdr:col>
      <xdr:colOff>152399</xdr:colOff>
      <xdr:row>465</xdr:row>
      <xdr:rowOff>90487</xdr:rowOff>
    </xdr:to>
    <xdr:graphicFrame macro="">
      <xdr:nvGraphicFramePr>
        <xdr:cNvPr id="32" name="Chart 3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xdr:col>
      <xdr:colOff>0</xdr:colOff>
      <xdr:row>474</xdr:row>
      <xdr:rowOff>0</xdr:rowOff>
    </xdr:from>
    <xdr:to>
      <xdr:col>11</xdr:col>
      <xdr:colOff>152400</xdr:colOff>
      <xdr:row>488</xdr:row>
      <xdr:rowOff>76200</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190499</xdr:colOff>
      <xdr:row>498</xdr:row>
      <xdr:rowOff>0</xdr:rowOff>
    </xdr:from>
    <xdr:to>
      <xdr:col>11</xdr:col>
      <xdr:colOff>142874</xdr:colOff>
      <xdr:row>512</xdr:row>
      <xdr:rowOff>76200</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xdr:col>
      <xdr:colOff>9524</xdr:colOff>
      <xdr:row>521</xdr:row>
      <xdr:rowOff>23812</xdr:rowOff>
    </xdr:from>
    <xdr:to>
      <xdr:col>11</xdr:col>
      <xdr:colOff>95249</xdr:colOff>
      <xdr:row>535</xdr:row>
      <xdr:rowOff>100012</xdr:rowOff>
    </xdr:to>
    <xdr:graphicFrame macro="">
      <xdr:nvGraphicFramePr>
        <xdr:cNvPr id="38" name="Chart 3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190499</xdr:colOff>
      <xdr:row>544</xdr:row>
      <xdr:rowOff>0</xdr:rowOff>
    </xdr:from>
    <xdr:to>
      <xdr:col>11</xdr:col>
      <xdr:colOff>180974</xdr:colOff>
      <xdr:row>558</xdr:row>
      <xdr:rowOff>76200</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190499</xdr:colOff>
      <xdr:row>566</xdr:row>
      <xdr:rowOff>0</xdr:rowOff>
    </xdr:from>
    <xdr:to>
      <xdr:col>11</xdr:col>
      <xdr:colOff>200024</xdr:colOff>
      <xdr:row>580</xdr:row>
      <xdr:rowOff>76200</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xdr:col>
      <xdr:colOff>9525</xdr:colOff>
      <xdr:row>588</xdr:row>
      <xdr:rowOff>185737</xdr:rowOff>
    </xdr:from>
    <xdr:to>
      <xdr:col>11</xdr:col>
      <xdr:colOff>142875</xdr:colOff>
      <xdr:row>603</xdr:row>
      <xdr:rowOff>71437</xdr:rowOff>
    </xdr:to>
    <xdr:graphicFrame macro="">
      <xdr:nvGraphicFramePr>
        <xdr:cNvPr id="43" name="Chart 4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190499</xdr:colOff>
      <xdr:row>612</xdr:row>
      <xdr:rowOff>0</xdr:rowOff>
    </xdr:from>
    <xdr:to>
      <xdr:col>11</xdr:col>
      <xdr:colOff>142874</xdr:colOff>
      <xdr:row>626</xdr:row>
      <xdr:rowOff>76200</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xdr:col>
      <xdr:colOff>0</xdr:colOff>
      <xdr:row>635</xdr:row>
      <xdr:rowOff>0</xdr:rowOff>
    </xdr:from>
    <xdr:to>
      <xdr:col>11</xdr:col>
      <xdr:colOff>171450</xdr:colOff>
      <xdr:row>649</xdr:row>
      <xdr:rowOff>76200</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xdr:col>
      <xdr:colOff>9525</xdr:colOff>
      <xdr:row>659</xdr:row>
      <xdr:rowOff>14287</xdr:rowOff>
    </xdr:from>
    <xdr:to>
      <xdr:col>11</xdr:col>
      <xdr:colOff>142875</xdr:colOff>
      <xdr:row>673</xdr:row>
      <xdr:rowOff>90487</xdr:rowOff>
    </xdr:to>
    <xdr:graphicFrame macro="">
      <xdr:nvGraphicFramePr>
        <xdr:cNvPr id="48" name="Chart 4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xdr:col>
      <xdr:colOff>19050</xdr:colOff>
      <xdr:row>682</xdr:row>
      <xdr:rowOff>4762</xdr:rowOff>
    </xdr:from>
    <xdr:to>
      <xdr:col>11</xdr:col>
      <xdr:colOff>190500</xdr:colOff>
      <xdr:row>696</xdr:row>
      <xdr:rowOff>80962</xdr:rowOff>
    </xdr:to>
    <xdr:graphicFrame macro="">
      <xdr:nvGraphicFramePr>
        <xdr:cNvPr id="49" name="Chart 4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xdr:col>
      <xdr:colOff>9524</xdr:colOff>
      <xdr:row>705</xdr:row>
      <xdr:rowOff>23812</xdr:rowOff>
    </xdr:from>
    <xdr:to>
      <xdr:col>11</xdr:col>
      <xdr:colOff>209549</xdr:colOff>
      <xdr:row>719</xdr:row>
      <xdr:rowOff>100012</xdr:rowOff>
    </xdr:to>
    <xdr:graphicFrame macro="">
      <xdr:nvGraphicFramePr>
        <xdr:cNvPr id="50" name="Chart 4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xdr:col>
      <xdr:colOff>19050</xdr:colOff>
      <xdr:row>728</xdr:row>
      <xdr:rowOff>14287</xdr:rowOff>
    </xdr:from>
    <xdr:to>
      <xdr:col>11</xdr:col>
      <xdr:colOff>152400</xdr:colOff>
      <xdr:row>742</xdr:row>
      <xdr:rowOff>90487</xdr:rowOff>
    </xdr:to>
    <xdr:graphicFrame macro="">
      <xdr:nvGraphicFramePr>
        <xdr:cNvPr id="51" name="Chart 5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190499</xdr:colOff>
      <xdr:row>751</xdr:row>
      <xdr:rowOff>4762</xdr:rowOff>
    </xdr:from>
    <xdr:to>
      <xdr:col>11</xdr:col>
      <xdr:colOff>200024</xdr:colOff>
      <xdr:row>765</xdr:row>
      <xdr:rowOff>80962</xdr:rowOff>
    </xdr:to>
    <xdr:graphicFrame macro="">
      <xdr:nvGraphicFramePr>
        <xdr:cNvPr id="52" name="Chart 5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1</xdr:col>
      <xdr:colOff>28575</xdr:colOff>
      <xdr:row>774</xdr:row>
      <xdr:rowOff>33337</xdr:rowOff>
    </xdr:from>
    <xdr:to>
      <xdr:col>11</xdr:col>
      <xdr:colOff>161925</xdr:colOff>
      <xdr:row>788</xdr:row>
      <xdr:rowOff>109537</xdr:rowOff>
    </xdr:to>
    <xdr:graphicFrame macro="">
      <xdr:nvGraphicFramePr>
        <xdr:cNvPr id="53" name="Chart 5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1</xdr:col>
      <xdr:colOff>0</xdr:colOff>
      <xdr:row>797</xdr:row>
      <xdr:rowOff>0</xdr:rowOff>
    </xdr:from>
    <xdr:to>
      <xdr:col>11</xdr:col>
      <xdr:colOff>190500</xdr:colOff>
      <xdr:row>811</xdr:row>
      <xdr:rowOff>76200</xdr:rowOff>
    </xdr:to>
    <xdr:graphicFrame macro="">
      <xdr:nvGraphicFramePr>
        <xdr:cNvPr id="55" name="Chart 5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1</xdr:col>
      <xdr:colOff>0</xdr:colOff>
      <xdr:row>821</xdr:row>
      <xdr:rowOff>0</xdr:rowOff>
    </xdr:from>
    <xdr:to>
      <xdr:col>11</xdr:col>
      <xdr:colOff>114300</xdr:colOff>
      <xdr:row>835</xdr:row>
      <xdr:rowOff>76200</xdr:rowOff>
    </xdr:to>
    <xdr:graphicFrame macro="">
      <xdr:nvGraphicFramePr>
        <xdr:cNvPr id="57" name="Chart 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1</xdr:col>
      <xdr:colOff>0</xdr:colOff>
      <xdr:row>844</xdr:row>
      <xdr:rowOff>0</xdr:rowOff>
    </xdr:from>
    <xdr:to>
      <xdr:col>11</xdr:col>
      <xdr:colOff>114300</xdr:colOff>
      <xdr:row>858</xdr:row>
      <xdr:rowOff>76200</xdr:rowOff>
    </xdr:to>
    <xdr:graphicFrame macro="">
      <xdr:nvGraphicFramePr>
        <xdr:cNvPr id="59" name="Chart 5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0</xdr:colOff>
      <xdr:row>867</xdr:row>
      <xdr:rowOff>0</xdr:rowOff>
    </xdr:from>
    <xdr:to>
      <xdr:col>11</xdr:col>
      <xdr:colOff>190500</xdr:colOff>
      <xdr:row>881</xdr:row>
      <xdr:rowOff>76200</xdr:rowOff>
    </xdr:to>
    <xdr:graphicFrame macro="">
      <xdr:nvGraphicFramePr>
        <xdr:cNvPr id="61"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185737</xdr:colOff>
      <xdr:row>890</xdr:row>
      <xdr:rowOff>23812</xdr:rowOff>
    </xdr:from>
    <xdr:to>
      <xdr:col>11</xdr:col>
      <xdr:colOff>276225</xdr:colOff>
      <xdr:row>904</xdr:row>
      <xdr:rowOff>100012</xdr:rowOff>
    </xdr:to>
    <xdr:graphicFrame macro="">
      <xdr:nvGraphicFramePr>
        <xdr:cNvPr id="62" name="Chart 6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1</xdr:col>
      <xdr:colOff>33337</xdr:colOff>
      <xdr:row>913</xdr:row>
      <xdr:rowOff>4762</xdr:rowOff>
    </xdr:from>
    <xdr:to>
      <xdr:col>11</xdr:col>
      <xdr:colOff>295275</xdr:colOff>
      <xdr:row>927</xdr:row>
      <xdr:rowOff>80962</xdr:rowOff>
    </xdr:to>
    <xdr:graphicFrame macro="">
      <xdr:nvGraphicFramePr>
        <xdr:cNvPr id="63" name="Chart 6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1</xdr:col>
      <xdr:colOff>14286</xdr:colOff>
      <xdr:row>936</xdr:row>
      <xdr:rowOff>4762</xdr:rowOff>
    </xdr:from>
    <xdr:to>
      <xdr:col>11</xdr:col>
      <xdr:colOff>228599</xdr:colOff>
      <xdr:row>950</xdr:row>
      <xdr:rowOff>80962</xdr:rowOff>
    </xdr:to>
    <xdr:graphicFrame macro="">
      <xdr:nvGraphicFramePr>
        <xdr:cNvPr id="64" name="Chart 6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190499</xdr:colOff>
      <xdr:row>959</xdr:row>
      <xdr:rowOff>0</xdr:rowOff>
    </xdr:from>
    <xdr:to>
      <xdr:col>11</xdr:col>
      <xdr:colOff>219074</xdr:colOff>
      <xdr:row>973</xdr:row>
      <xdr:rowOff>76200</xdr:rowOff>
    </xdr:to>
    <xdr:graphicFrame macro="">
      <xdr:nvGraphicFramePr>
        <xdr:cNvPr id="66" name="Chart 6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4"/>
  <sheetViews>
    <sheetView showGridLines="0" showRowColHeaders="0" zoomScale="90" zoomScaleNormal="90" workbookViewId="0"/>
  </sheetViews>
  <sheetFormatPr defaultColWidth="0" defaultRowHeight="15" zeroHeight="1" x14ac:dyDescent="0.25"/>
  <cols>
    <col min="1" max="3" width="2.85546875" customWidth="1"/>
    <col min="4" max="18" width="9.140625" customWidth="1"/>
    <col min="19" max="21" width="2.85546875" customWidth="1"/>
    <col min="22" max="16384" width="9.140625" hidden="1"/>
  </cols>
  <sheetData>
    <row r="1" spans="2:20" x14ac:dyDescent="0.25"/>
    <row r="2" spans="2:20" x14ac:dyDescent="0.25">
      <c r="C2" s="97" t="s">
        <v>101</v>
      </c>
      <c r="D2" s="97"/>
      <c r="E2" s="97"/>
      <c r="F2" s="97"/>
      <c r="G2" s="97"/>
      <c r="H2" s="97"/>
      <c r="I2" s="97"/>
      <c r="J2" s="97"/>
      <c r="K2" s="97"/>
      <c r="L2" s="97"/>
      <c r="M2" s="97"/>
      <c r="N2" s="97"/>
      <c r="O2" s="97"/>
      <c r="P2" s="97"/>
      <c r="Q2" s="97"/>
      <c r="R2" s="97"/>
      <c r="S2" s="97"/>
    </row>
    <row r="3" spans="2:20" x14ac:dyDescent="0.25">
      <c r="B3" s="78"/>
      <c r="C3" s="97"/>
      <c r="D3" s="97"/>
      <c r="E3" s="97"/>
      <c r="F3" s="97"/>
      <c r="G3" s="97"/>
      <c r="H3" s="97"/>
      <c r="I3" s="97"/>
      <c r="J3" s="97"/>
      <c r="K3" s="97"/>
      <c r="L3" s="97"/>
      <c r="M3" s="97"/>
      <c r="N3" s="97"/>
      <c r="O3" s="97"/>
      <c r="P3" s="97"/>
      <c r="Q3" s="97"/>
      <c r="R3" s="97"/>
      <c r="S3" s="97"/>
      <c r="T3" s="78"/>
    </row>
    <row r="4" spans="2:20" x14ac:dyDescent="0.25">
      <c r="B4" s="79"/>
      <c r="T4" s="82"/>
    </row>
    <row r="5" spans="2:20" x14ac:dyDescent="0.25">
      <c r="B5" s="79"/>
      <c r="T5" s="82"/>
    </row>
    <row r="6" spans="2:20" x14ac:dyDescent="0.25">
      <c r="B6" s="79"/>
      <c r="T6" s="82"/>
    </row>
    <row r="7" spans="2:20" x14ac:dyDescent="0.25">
      <c r="B7" s="79"/>
      <c r="T7" s="82"/>
    </row>
    <row r="8" spans="2:20" x14ac:dyDescent="0.25">
      <c r="B8" s="79"/>
      <c r="T8" s="82"/>
    </row>
    <row r="9" spans="2:20" x14ac:dyDescent="0.25">
      <c r="B9" s="79"/>
      <c r="T9" s="82"/>
    </row>
    <row r="10" spans="2:20" x14ac:dyDescent="0.25">
      <c r="B10" s="79"/>
      <c r="T10" s="82"/>
    </row>
    <row r="11" spans="2:20" x14ac:dyDescent="0.25">
      <c r="B11" s="79"/>
      <c r="T11" s="82"/>
    </row>
    <row r="12" spans="2:20" x14ac:dyDescent="0.25">
      <c r="B12" s="79"/>
      <c r="T12" s="82"/>
    </row>
    <row r="13" spans="2:20" x14ac:dyDescent="0.25">
      <c r="B13" s="79"/>
      <c r="T13" s="82"/>
    </row>
    <row r="14" spans="2:20" x14ac:dyDescent="0.25">
      <c r="B14" s="79"/>
      <c r="T14" s="82"/>
    </row>
    <row r="15" spans="2:20" x14ac:dyDescent="0.25">
      <c r="B15" s="79"/>
      <c r="T15" s="82"/>
    </row>
    <row r="16" spans="2:20" x14ac:dyDescent="0.25">
      <c r="B16" s="79"/>
      <c r="T16" s="82"/>
    </row>
    <row r="17" spans="2:20" x14ac:dyDescent="0.25">
      <c r="B17" s="79"/>
      <c r="T17" s="82"/>
    </row>
    <row r="18" spans="2:20" x14ac:dyDescent="0.25">
      <c r="B18" s="79"/>
      <c r="T18" s="82"/>
    </row>
    <row r="19" spans="2:20" x14ac:dyDescent="0.25">
      <c r="B19" s="79"/>
      <c r="T19" s="82"/>
    </row>
    <row r="20" spans="2:20" x14ac:dyDescent="0.25">
      <c r="B20" s="79"/>
      <c r="T20" s="82"/>
    </row>
    <row r="21" spans="2:20" x14ac:dyDescent="0.25">
      <c r="B21" s="79"/>
      <c r="N21" s="98" t="s">
        <v>423</v>
      </c>
      <c r="O21" s="98"/>
      <c r="P21" s="98"/>
      <c r="Q21" s="98"/>
      <c r="T21" s="82"/>
    </row>
    <row r="22" spans="2:20" x14ac:dyDescent="0.25">
      <c r="B22" s="79"/>
      <c r="N22" s="98"/>
      <c r="O22" s="98"/>
      <c r="P22" s="98"/>
      <c r="Q22" s="98"/>
      <c r="T22" s="82"/>
    </row>
    <row r="23" spans="2:20" x14ac:dyDescent="0.25">
      <c r="B23" s="80"/>
      <c r="C23" s="81"/>
      <c r="D23" s="81"/>
      <c r="E23" s="81"/>
      <c r="F23" s="81"/>
      <c r="G23" s="81"/>
      <c r="H23" s="81"/>
      <c r="I23" s="81"/>
      <c r="J23" s="81"/>
      <c r="K23" s="81"/>
      <c r="L23" s="81"/>
      <c r="M23" s="81"/>
      <c r="N23" s="81"/>
      <c r="O23" s="81"/>
      <c r="P23" s="81"/>
      <c r="Q23" s="81"/>
      <c r="R23" s="81"/>
      <c r="S23" s="81"/>
      <c r="T23" s="83"/>
    </row>
    <row r="24" spans="2:20" x14ac:dyDescent="0.25"/>
  </sheetData>
  <mergeCells count="2">
    <mergeCell ref="C2:S3"/>
    <mergeCell ref="N21:Q2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30"/>
  <sheetViews>
    <sheetView showGridLines="0" showRowColHeaders="0" zoomScale="90" zoomScaleNormal="90" workbookViewId="0">
      <pane ySplit="3" topLeftCell="A4" activePane="bottomLeft" state="frozen"/>
      <selection pane="bottomLeft" activeCell="A4" sqref="A4"/>
    </sheetView>
  </sheetViews>
  <sheetFormatPr defaultColWidth="0" defaultRowHeight="15" zeroHeight="1" x14ac:dyDescent="0.25"/>
  <cols>
    <col min="1" max="1" width="2.85546875" customWidth="1"/>
    <col min="2" max="2" width="25" bestFit="1" customWidth="1"/>
    <col min="3" max="3" width="13.5703125" customWidth="1"/>
    <col min="4" max="6" width="12.7109375" customWidth="1"/>
    <col min="7" max="7" width="13.7109375" customWidth="1"/>
    <col min="8" max="14" width="12.7109375" customWidth="1"/>
    <col min="15" max="18" width="9.140625" customWidth="1"/>
    <col min="19" max="19" width="16.140625" customWidth="1"/>
    <col min="20" max="20" width="12.28515625" bestFit="1" customWidth="1"/>
    <col min="21" max="21" width="15.140625" customWidth="1"/>
    <col min="22" max="22" width="14.42578125" customWidth="1"/>
    <col min="23" max="23" width="9.140625" customWidth="1"/>
    <col min="24" max="16384" width="9.140625" hidden="1"/>
  </cols>
  <sheetData>
    <row r="1" spans="2:22" x14ac:dyDescent="0.25"/>
    <row r="2" spans="2:22" x14ac:dyDescent="0.25">
      <c r="B2" s="101" t="s">
        <v>388</v>
      </c>
      <c r="C2" s="101"/>
      <c r="D2" s="101"/>
      <c r="E2" s="101"/>
      <c r="F2" s="101"/>
      <c r="G2" s="101"/>
      <c r="H2" s="101"/>
      <c r="I2" s="101"/>
      <c r="J2" s="101"/>
      <c r="K2" s="101"/>
      <c r="L2" s="101"/>
      <c r="M2" s="101"/>
      <c r="N2" s="101"/>
      <c r="O2" s="101"/>
      <c r="P2" s="101"/>
    </row>
    <row r="3" spans="2:22" x14ac:dyDescent="0.25">
      <c r="B3" s="101"/>
      <c r="C3" s="101"/>
      <c r="D3" s="101"/>
      <c r="E3" s="101"/>
      <c r="F3" s="101"/>
      <c r="G3" s="101"/>
      <c r="H3" s="101"/>
      <c r="I3" s="101"/>
      <c r="J3" s="101"/>
      <c r="K3" s="101"/>
      <c r="L3" s="101"/>
      <c r="M3" s="101"/>
      <c r="N3" s="101"/>
      <c r="O3" s="101"/>
      <c r="P3" s="101"/>
    </row>
    <row r="4" spans="2:22" x14ac:dyDescent="0.25">
      <c r="S4" s="9" t="s">
        <v>264</v>
      </c>
      <c r="T4" s="9" t="s">
        <v>39</v>
      </c>
      <c r="U4" s="9" t="s">
        <v>370</v>
      </c>
      <c r="V4" s="9" t="s">
        <v>103</v>
      </c>
    </row>
    <row r="5" spans="2:22" x14ac:dyDescent="0.25">
      <c r="B5" s="2" t="s">
        <v>0</v>
      </c>
      <c r="C5" s="6">
        <f>Calculations!$G$61</f>
        <v>16199715.503238531</v>
      </c>
      <c r="S5">
        <v>1</v>
      </c>
      <c r="T5" s="5">
        <v>0.05</v>
      </c>
      <c r="U5">
        <v>1</v>
      </c>
      <c r="V5" s="5">
        <v>0.05</v>
      </c>
    </row>
    <row r="6" spans="2:22" x14ac:dyDescent="0.25">
      <c r="S6">
        <v>1.5</v>
      </c>
      <c r="T6" s="5">
        <v>0.1</v>
      </c>
      <c r="U6">
        <v>0.95</v>
      </c>
      <c r="V6" s="5">
        <v>0.1</v>
      </c>
    </row>
    <row r="7" spans="2:22" x14ac:dyDescent="0.25">
      <c r="B7" s="2" t="s">
        <v>260</v>
      </c>
      <c r="C7" s="3" t="s">
        <v>40</v>
      </c>
      <c r="D7" s="3" t="s">
        <v>41</v>
      </c>
      <c r="E7" s="3" t="s">
        <v>42</v>
      </c>
      <c r="F7" s="3" t="s">
        <v>43</v>
      </c>
      <c r="G7" s="3" t="s">
        <v>44</v>
      </c>
      <c r="H7" s="3" t="s">
        <v>45</v>
      </c>
      <c r="I7" s="3" t="s">
        <v>46</v>
      </c>
      <c r="J7" s="3" t="s">
        <v>47</v>
      </c>
      <c r="K7" s="3" t="s">
        <v>48</v>
      </c>
      <c r="L7" s="3" t="s">
        <v>49</v>
      </c>
      <c r="M7" s="3" t="s">
        <v>50</v>
      </c>
      <c r="N7" s="3" t="s">
        <v>51</v>
      </c>
      <c r="P7" s="3" t="s">
        <v>34</v>
      </c>
      <c r="S7">
        <v>2</v>
      </c>
      <c r="T7" s="5">
        <v>0.15</v>
      </c>
      <c r="U7">
        <v>0.9</v>
      </c>
      <c r="V7" s="5">
        <v>0.15</v>
      </c>
    </row>
    <row r="8" spans="2:22" x14ac:dyDescent="0.25">
      <c r="C8" s="48">
        <f>Calculations!W12</f>
        <v>8.0369660785911748E-2</v>
      </c>
      <c r="D8" s="48">
        <f>Calculations!W16</f>
        <v>8.4946699451435306E-2</v>
      </c>
      <c r="E8" s="48">
        <f>Calculations!W20</f>
        <v>8.6140118856028805E-2</v>
      </c>
      <c r="F8" s="48">
        <f>Calculations!W24</f>
        <v>8.1130118042854651E-2</v>
      </c>
      <c r="G8" s="48">
        <f>Calculations!W28</f>
        <v>7.8841490949614915E-2</v>
      </c>
      <c r="H8" s="48">
        <f>Calculations!W32</f>
        <v>7.8841490949614915E-2</v>
      </c>
      <c r="I8" s="48">
        <f>Calculations!W36</f>
        <v>7.8841490949614915E-2</v>
      </c>
      <c r="J8" s="48">
        <f>Calculations!W40</f>
        <v>8.4021684879578645E-2</v>
      </c>
      <c r="K8" s="48">
        <f>Calculations!W44</f>
        <v>9.3633466077178137E-2</v>
      </c>
      <c r="L8" s="48">
        <f>Calculations!W48</f>
        <v>9.0737846698060953E-2</v>
      </c>
      <c r="M8" s="48">
        <f>Calculations!W52</f>
        <v>8.3433899278162138E-2</v>
      </c>
      <c r="N8" s="48">
        <f>Calculations!W56</f>
        <v>7.9062033081944885E-2</v>
      </c>
      <c r="P8" s="5">
        <f>SUM(C8:N8)</f>
        <v>1</v>
      </c>
      <c r="S8">
        <v>2.5</v>
      </c>
      <c r="T8" s="5">
        <v>0.2</v>
      </c>
      <c r="U8">
        <v>0.85</v>
      </c>
      <c r="V8" s="5">
        <v>0.2</v>
      </c>
    </row>
    <row r="9" spans="2:22" x14ac:dyDescent="0.25">
      <c r="S9">
        <v>3</v>
      </c>
      <c r="T9" s="5">
        <v>0.25</v>
      </c>
      <c r="U9">
        <v>0.8</v>
      </c>
      <c r="V9" s="5">
        <v>0.25</v>
      </c>
    </row>
    <row r="10" spans="2:22" x14ac:dyDescent="0.25">
      <c r="B10" s="2" t="s">
        <v>3</v>
      </c>
      <c r="C10" s="99" t="s">
        <v>102</v>
      </c>
      <c r="D10" s="99"/>
      <c r="E10" s="3"/>
      <c r="S10">
        <v>3.5</v>
      </c>
      <c r="T10" s="5">
        <v>0.3</v>
      </c>
      <c r="U10">
        <v>0.75</v>
      </c>
      <c r="V10" s="5">
        <v>0.3</v>
      </c>
    </row>
    <row r="11" spans="2:22" x14ac:dyDescent="0.25">
      <c r="B11" s="4" t="s">
        <v>33</v>
      </c>
      <c r="C11" s="100">
        <v>0.05</v>
      </c>
      <c r="D11" s="100"/>
      <c r="E11" s="31"/>
      <c r="S11">
        <v>4</v>
      </c>
      <c r="T11" s="5">
        <v>0.35</v>
      </c>
      <c r="U11">
        <v>0.7</v>
      </c>
      <c r="V11" s="5">
        <v>0.35</v>
      </c>
    </row>
    <row r="12" spans="2:22" x14ac:dyDescent="0.25">
      <c r="S12">
        <v>4.5</v>
      </c>
      <c r="T12" s="5">
        <v>0.4</v>
      </c>
      <c r="U12">
        <v>0.65</v>
      </c>
      <c r="V12" s="5">
        <v>0.4</v>
      </c>
    </row>
    <row r="13" spans="2:22" x14ac:dyDescent="0.25">
      <c r="B13" s="2" t="s">
        <v>6</v>
      </c>
      <c r="C13" s="3" t="s">
        <v>4</v>
      </c>
      <c r="D13" s="3" t="s">
        <v>2</v>
      </c>
      <c r="E13" s="3" t="s">
        <v>5</v>
      </c>
      <c r="G13" s="74" t="s">
        <v>369</v>
      </c>
      <c r="S13">
        <v>5</v>
      </c>
      <c r="T13" s="5">
        <v>0.45</v>
      </c>
      <c r="U13">
        <v>0.6</v>
      </c>
    </row>
    <row r="14" spans="2:22" x14ac:dyDescent="0.25">
      <c r="B14" s="4" t="s">
        <v>32</v>
      </c>
      <c r="C14" s="1">
        <f>6*$I$14/$I$15</f>
        <v>6</v>
      </c>
      <c r="D14" s="1">
        <f>11*$I$14</f>
        <v>11</v>
      </c>
      <c r="E14" s="1">
        <f>15*$I$14*$I$15</f>
        <v>15</v>
      </c>
      <c r="G14" s="2" t="s">
        <v>380</v>
      </c>
      <c r="I14" s="75">
        <v>1</v>
      </c>
      <c r="T14" s="5">
        <v>0.5</v>
      </c>
      <c r="U14">
        <v>0.55000000000000004</v>
      </c>
    </row>
    <row r="15" spans="2:22" x14ac:dyDescent="0.25">
      <c r="G15" s="2" t="s">
        <v>381</v>
      </c>
      <c r="I15" s="75">
        <v>1</v>
      </c>
      <c r="T15" s="5">
        <v>0.55000000000000004</v>
      </c>
      <c r="U15">
        <v>0.5</v>
      </c>
    </row>
    <row r="16" spans="2:22" x14ac:dyDescent="0.25">
      <c r="B16" s="2" t="s">
        <v>28</v>
      </c>
      <c r="T16" s="5">
        <v>0.6</v>
      </c>
    </row>
    <row r="17" spans="2:20" x14ac:dyDescent="0.25">
      <c r="B17" s="2" t="s">
        <v>29</v>
      </c>
      <c r="C17" s="3" t="s">
        <v>30</v>
      </c>
      <c r="D17" s="3" t="s">
        <v>31</v>
      </c>
      <c r="T17" s="5">
        <v>0.65</v>
      </c>
    </row>
    <row r="18" spans="2:20" x14ac:dyDescent="0.25">
      <c r="B18" s="7" t="s">
        <v>35</v>
      </c>
      <c r="C18" s="6">
        <f>0.17*1000</f>
        <v>170</v>
      </c>
      <c r="D18" s="6">
        <f>2.4*1000</f>
        <v>2400</v>
      </c>
      <c r="T18" s="5">
        <v>0.7</v>
      </c>
    </row>
    <row r="19" spans="2:20" x14ac:dyDescent="0.25"/>
    <row r="20" spans="2:20" x14ac:dyDescent="0.25">
      <c r="B20" s="2" t="s">
        <v>36</v>
      </c>
      <c r="C20" s="6">
        <v>3043</v>
      </c>
    </row>
    <row r="21" spans="2:20" x14ac:dyDescent="0.25"/>
    <row r="22" spans="2:20" x14ac:dyDescent="0.25">
      <c r="B22" s="2" t="s">
        <v>37</v>
      </c>
      <c r="C22" s="6">
        <v>5</v>
      </c>
      <c r="D22" s="4" t="s">
        <v>38</v>
      </c>
    </row>
    <row r="23" spans="2:20" x14ac:dyDescent="0.25">
      <c r="C23" s="8"/>
    </row>
    <row r="24" spans="2:20" x14ac:dyDescent="0.25">
      <c r="B24" s="2" t="s">
        <v>52</v>
      </c>
      <c r="C24" s="49">
        <v>20</v>
      </c>
      <c r="D24" s="4" t="s">
        <v>38</v>
      </c>
    </row>
    <row r="25" spans="2:20" x14ac:dyDescent="0.25"/>
    <row r="26" spans="2:20" x14ac:dyDescent="0.25">
      <c r="B26" s="2" t="s">
        <v>262</v>
      </c>
    </row>
    <row r="27" spans="2:20" x14ac:dyDescent="0.25">
      <c r="B27" s="2" t="s">
        <v>263</v>
      </c>
      <c r="C27" s="1">
        <f>_xll.RiskOutput() + 1</f>
        <v>1</v>
      </c>
    </row>
    <row r="28" spans="2:20" x14ac:dyDescent="0.25"/>
    <row r="29" spans="2:20" hidden="1" x14ac:dyDescent="0.25"/>
    <row r="30" spans="2:20" hidden="1" x14ac:dyDescent="0.25"/>
  </sheetData>
  <mergeCells count="3">
    <mergeCell ref="C10:D10"/>
    <mergeCell ref="C11:D11"/>
    <mergeCell ref="B2:P3"/>
  </mergeCells>
  <conditionalFormatting sqref="P8">
    <cfRule type="expression" dxfId="0" priority="1">
      <formula>IF($P$8&lt;&gt;1,1,0)</formula>
    </cfRule>
  </conditionalFormatting>
  <dataValidations count="3">
    <dataValidation type="list" allowBlank="1" showInputMessage="1" showErrorMessage="1" sqref="C11:D11">
      <formula1>SD_Percentage</formula1>
    </dataValidation>
    <dataValidation type="list" allowBlank="1" showInputMessage="1" showErrorMessage="1" sqref="C27">
      <formula1>Budget_Multiple</formula1>
    </dataValidation>
    <dataValidation type="list" allowBlank="1" showInputMessage="1" showErrorMessage="1" sqref="I14:I15">
      <formula1>LeadTimeFactor</formula1>
    </dataValidation>
  </dataValidation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6"/>
  <sheetViews>
    <sheetView showGridLines="0" showRowColHeaders="0" zoomScale="90" zoomScaleNormal="90" workbookViewId="0">
      <pane ySplit="3" topLeftCell="A4" activePane="bottomLeft" state="frozen"/>
      <selection pane="bottomLeft" activeCell="A4" sqref="A4"/>
    </sheetView>
  </sheetViews>
  <sheetFormatPr defaultColWidth="0" defaultRowHeight="15" zeroHeight="1" x14ac:dyDescent="0.25"/>
  <cols>
    <col min="1" max="1" width="2.85546875" customWidth="1"/>
    <col min="2" max="2" width="17.42578125" customWidth="1"/>
    <col min="3" max="3" width="14.85546875" customWidth="1"/>
    <col min="4" max="4" width="14.5703125" customWidth="1"/>
    <col min="5" max="5" width="15.85546875" bestFit="1" customWidth="1"/>
    <col min="6" max="6" width="18.28515625" customWidth="1"/>
    <col min="7" max="7" width="27.7109375" bestFit="1" customWidth="1"/>
    <col min="8" max="8" width="28.140625" bestFit="1" customWidth="1"/>
    <col min="9" max="9" width="18.42578125" bestFit="1" customWidth="1"/>
    <col min="10" max="10" width="1.42578125" customWidth="1"/>
    <col min="11" max="11" width="17.5703125" bestFit="1" customWidth="1"/>
    <col min="12" max="12" width="12" customWidth="1"/>
    <col min="13" max="13" width="2.85546875" customWidth="1"/>
    <col min="14" max="14" width="15.7109375" customWidth="1"/>
    <col min="15" max="15" width="2.85546875" customWidth="1"/>
    <col min="16" max="16" width="19.42578125" customWidth="1"/>
    <col min="17" max="17" width="2.85546875" customWidth="1"/>
    <col min="18" max="18" width="14.7109375" customWidth="1"/>
    <col min="19" max="19" width="2.85546875" customWidth="1"/>
    <col min="20" max="20" width="16.7109375" customWidth="1"/>
    <col min="21" max="21" width="10.28515625" bestFit="1" customWidth="1"/>
    <col min="22" max="22" width="14.7109375" bestFit="1" customWidth="1"/>
    <col min="23" max="23" width="10.28515625" bestFit="1" customWidth="1"/>
    <col min="24" max="24" width="17" customWidth="1"/>
    <col min="25" max="25" width="2.85546875" customWidth="1"/>
    <col min="26" max="28" width="9.140625" customWidth="1"/>
    <col min="29" max="29" width="15.85546875" bestFit="1" customWidth="1"/>
    <col min="30" max="30" width="11.140625" bestFit="1" customWidth="1"/>
    <col min="31" max="31" width="9.140625" customWidth="1"/>
    <col min="32" max="32" width="2.85546875" customWidth="1"/>
    <col min="33" max="16384" width="9.140625" hidden="1"/>
  </cols>
  <sheetData>
    <row r="1" spans="2:31" x14ac:dyDescent="0.25"/>
    <row r="2" spans="2:31" x14ac:dyDescent="0.25">
      <c r="B2" s="102" t="s">
        <v>389</v>
      </c>
      <c r="C2" s="102"/>
      <c r="D2" s="102"/>
      <c r="E2" s="102"/>
      <c r="F2" s="102"/>
      <c r="G2" s="102"/>
      <c r="H2" s="102"/>
      <c r="I2" s="102"/>
      <c r="J2" s="102"/>
      <c r="K2" s="102"/>
      <c r="L2" s="102"/>
      <c r="M2" s="102"/>
      <c r="N2" s="102"/>
      <c r="O2" s="102"/>
      <c r="P2" s="102"/>
      <c r="Q2" s="102"/>
      <c r="R2" s="102"/>
    </row>
    <row r="3" spans="2:31" x14ac:dyDescent="0.25">
      <c r="B3" s="102"/>
      <c r="C3" s="102"/>
      <c r="D3" s="102"/>
      <c r="E3" s="102"/>
      <c r="F3" s="102"/>
      <c r="G3" s="102"/>
      <c r="H3" s="102"/>
      <c r="I3" s="102"/>
      <c r="J3" s="102"/>
      <c r="K3" s="102"/>
      <c r="L3" s="102"/>
      <c r="M3" s="102"/>
      <c r="N3" s="102"/>
      <c r="O3" s="102"/>
      <c r="P3" s="102"/>
      <c r="Q3" s="102"/>
      <c r="R3" s="102"/>
    </row>
    <row r="4" spans="2:31" x14ac:dyDescent="0.25"/>
    <row r="5" spans="2:31" x14ac:dyDescent="0.25">
      <c r="B5" s="114" t="s">
        <v>67</v>
      </c>
      <c r="C5" s="115"/>
      <c r="D5" s="115"/>
      <c r="E5" s="115"/>
      <c r="F5" s="115"/>
      <c r="G5" s="115"/>
      <c r="H5" s="115"/>
      <c r="I5" s="116"/>
      <c r="J5" s="33"/>
      <c r="K5" s="104" t="s">
        <v>104</v>
      </c>
      <c r="L5" s="104"/>
      <c r="M5" s="104"/>
      <c r="N5" s="104"/>
      <c r="O5" s="104"/>
      <c r="P5" s="104"/>
      <c r="Q5" s="104"/>
      <c r="R5" s="104"/>
      <c r="S5" s="104"/>
      <c r="T5" s="104"/>
      <c r="U5" s="104"/>
      <c r="V5" s="104"/>
      <c r="W5" s="104"/>
      <c r="X5" s="104"/>
      <c r="Z5" s="104" t="s">
        <v>138</v>
      </c>
      <c r="AA5" s="104"/>
      <c r="AB5" s="104"/>
      <c r="AC5" s="104"/>
      <c r="AD5" s="104"/>
      <c r="AE5" s="104"/>
    </row>
    <row r="6" spans="2:31" x14ac:dyDescent="0.25">
      <c r="B6" s="27" t="s">
        <v>94</v>
      </c>
      <c r="C6" s="27" t="s">
        <v>100</v>
      </c>
      <c r="D6" s="27" t="s">
        <v>97</v>
      </c>
      <c r="E6" s="27" t="s">
        <v>7</v>
      </c>
      <c r="F6" s="27" t="s">
        <v>8</v>
      </c>
      <c r="G6" s="28" t="s">
        <v>68</v>
      </c>
      <c r="H6" s="27" t="s">
        <v>99</v>
      </c>
      <c r="I6" s="27" t="s">
        <v>96</v>
      </c>
      <c r="J6" s="33"/>
    </row>
    <row r="7" spans="2:31" x14ac:dyDescent="0.25">
      <c r="B7" s="23">
        <v>2009</v>
      </c>
      <c r="C7" s="24">
        <f>B7*B7</f>
        <v>4036081</v>
      </c>
      <c r="D7" s="24">
        <f>C7*B7</f>
        <v>8108486729</v>
      </c>
      <c r="E7" s="24">
        <v>3680</v>
      </c>
      <c r="F7" s="24">
        <v>526</v>
      </c>
      <c r="G7" s="24">
        <f>AVERAGE(E7:E8)</f>
        <v>6064.5</v>
      </c>
      <c r="H7" s="23"/>
      <c r="I7" s="24">
        <f>F7</f>
        <v>526</v>
      </c>
      <c r="J7" s="33"/>
      <c r="K7" s="34" t="s">
        <v>117</v>
      </c>
      <c r="L7" s="37">
        <v>0.05</v>
      </c>
    </row>
    <row r="8" spans="2:31" x14ac:dyDescent="0.25">
      <c r="B8" s="23">
        <v>2010</v>
      </c>
      <c r="C8" s="24">
        <f t="shared" ref="C8:C14" si="0">B8*B8</f>
        <v>4040100</v>
      </c>
      <c r="D8" s="24">
        <f t="shared" ref="D8:D14" si="1">C8*B8</f>
        <v>8120601000</v>
      </c>
      <c r="E8" s="24">
        <v>8449</v>
      </c>
      <c r="F8" s="24">
        <v>992</v>
      </c>
      <c r="G8" s="24">
        <f>AVERAGE(E7:E9)</f>
        <v>8686</v>
      </c>
      <c r="H8" s="25">
        <f>E8/E7</f>
        <v>2.2959239130434783</v>
      </c>
      <c r="I8" s="24">
        <f>F8</f>
        <v>992</v>
      </c>
      <c r="J8" s="33"/>
      <c r="K8" s="34" t="s">
        <v>118</v>
      </c>
      <c r="L8" s="37">
        <v>1</v>
      </c>
    </row>
    <row r="9" spans="2:31" x14ac:dyDescent="0.25">
      <c r="B9" s="23">
        <v>2011</v>
      </c>
      <c r="C9" s="24">
        <f t="shared" si="0"/>
        <v>4044121</v>
      </c>
      <c r="D9" s="24">
        <f t="shared" si="1"/>
        <v>8132727331</v>
      </c>
      <c r="E9" s="66">
        <v>13929</v>
      </c>
      <c r="F9" s="24">
        <v>2782</v>
      </c>
      <c r="G9" s="24">
        <f>AVERAGE(E8:E10)</f>
        <v>10588.333333333334</v>
      </c>
      <c r="H9" s="25">
        <f t="shared" ref="H9:H14" si="2">E9/E8</f>
        <v>1.6485974671558765</v>
      </c>
      <c r="I9" s="24">
        <f>F9</f>
        <v>2782</v>
      </c>
      <c r="J9" s="33"/>
      <c r="K9" s="34" t="s">
        <v>119</v>
      </c>
      <c r="L9" s="24">
        <f>$I$14</f>
        <v>4101.8119134047811</v>
      </c>
    </row>
    <row r="10" spans="2:31" x14ac:dyDescent="0.25">
      <c r="B10" s="23">
        <v>2012</v>
      </c>
      <c r="C10" s="24">
        <f t="shared" si="0"/>
        <v>4048144</v>
      </c>
      <c r="D10" s="24">
        <f t="shared" si="1"/>
        <v>8144865728</v>
      </c>
      <c r="E10" s="24">
        <v>9387</v>
      </c>
      <c r="F10" s="23"/>
      <c r="G10" s="24">
        <f>AVERAGE(E9:E11)</f>
        <v>10712.333333333334</v>
      </c>
      <c r="H10" s="25">
        <f t="shared" si="2"/>
        <v>0.67391772560844276</v>
      </c>
      <c r="I10" s="26">
        <f>I9*H10</f>
        <v>1874.8391126426877</v>
      </c>
      <c r="J10" s="33"/>
    </row>
    <row r="11" spans="2:31" ht="15.75" x14ac:dyDescent="0.25">
      <c r="B11" s="23">
        <v>2013</v>
      </c>
      <c r="C11" s="24">
        <f t="shared" si="0"/>
        <v>4052169</v>
      </c>
      <c r="D11" s="24">
        <f t="shared" si="1"/>
        <v>8157016197</v>
      </c>
      <c r="E11" s="24">
        <v>8821</v>
      </c>
      <c r="F11" s="23"/>
      <c r="G11" s="24">
        <f>AVERAGE(E10:E12)</f>
        <v>9285.6666666666661</v>
      </c>
      <c r="H11" s="25">
        <f t="shared" si="2"/>
        <v>0.93970384574411425</v>
      </c>
      <c r="I11" s="26">
        <f>I10*H11</f>
        <v>1761.7935243018162</v>
      </c>
      <c r="J11" s="33"/>
      <c r="K11" s="32"/>
      <c r="L11" s="41" t="s">
        <v>124</v>
      </c>
      <c r="M11" s="108" t="s">
        <v>120</v>
      </c>
      <c r="N11" s="109"/>
      <c r="O11" s="108" t="s">
        <v>121</v>
      </c>
      <c r="P11" s="109"/>
      <c r="Q11" s="108" t="s">
        <v>122</v>
      </c>
      <c r="R11" s="109"/>
      <c r="S11" s="108" t="s">
        <v>123</v>
      </c>
      <c r="T11" s="109"/>
      <c r="U11" s="41" t="s">
        <v>125</v>
      </c>
      <c r="V11" s="42" t="s">
        <v>126</v>
      </c>
      <c r="W11" s="42" t="s">
        <v>127</v>
      </c>
      <c r="X11" s="42" t="s">
        <v>135</v>
      </c>
      <c r="AA11" s="42" t="s">
        <v>124</v>
      </c>
      <c r="AB11" s="42" t="s">
        <v>139</v>
      </c>
      <c r="AC11" s="42" t="s">
        <v>140</v>
      </c>
      <c r="AD11" s="42" t="s">
        <v>141</v>
      </c>
    </row>
    <row r="12" spans="2:31" ht="15.75" customHeight="1" x14ac:dyDescent="0.25">
      <c r="B12" s="23">
        <v>2014</v>
      </c>
      <c r="C12" s="24">
        <f t="shared" si="0"/>
        <v>4056196</v>
      </c>
      <c r="D12" s="24">
        <f t="shared" si="1"/>
        <v>8169178744</v>
      </c>
      <c r="E12" s="24">
        <v>9649</v>
      </c>
      <c r="F12" s="23"/>
      <c r="G12" s="24">
        <f>AVERAGE(E11:E12)</f>
        <v>9235</v>
      </c>
      <c r="H12" s="25">
        <f t="shared" si="2"/>
        <v>1.093866908513774</v>
      </c>
      <c r="I12" s="26">
        <f>I11*H12</f>
        <v>1927.1676358676143</v>
      </c>
      <c r="J12" s="33"/>
      <c r="K12" s="32">
        <v>1</v>
      </c>
      <c r="L12" s="111" t="s">
        <v>105</v>
      </c>
      <c r="M12" s="38"/>
      <c r="N12" s="35">
        <f>L8</f>
        <v>1</v>
      </c>
      <c r="O12" s="23"/>
      <c r="P12" s="35">
        <f>$L$8</f>
        <v>1</v>
      </c>
      <c r="Q12" s="23"/>
      <c r="R12" s="35">
        <f>$L$8</f>
        <v>1</v>
      </c>
      <c r="S12" s="23"/>
      <c r="T12" s="35">
        <f>$L$8</f>
        <v>1</v>
      </c>
      <c r="U12" s="35">
        <f>$N12+$P12+$R12+$T12</f>
        <v>4</v>
      </c>
      <c r="V12" s="105">
        <f>SUM(U12:U15)*Inputs!$C$27</f>
        <v>16.310124999999999</v>
      </c>
      <c r="W12" s="107">
        <f>V12/$V$60</f>
        <v>8.0369660785911748E-2</v>
      </c>
      <c r="X12" s="103">
        <f>W12*$L$9</f>
        <v>329.66123208795386</v>
      </c>
      <c r="AA12" s="23">
        <v>1</v>
      </c>
      <c r="AB12" s="23">
        <f>COUNTIFS(Model!$B$28:$B$79,Calculations!$AA12)</f>
        <v>5</v>
      </c>
      <c r="AC12" s="51">
        <f>X12/AB12</f>
        <v>65.932246417590775</v>
      </c>
      <c r="AD12" s="51">
        <f>AC12*Inputs!$C$11</f>
        <v>3.296612320879539</v>
      </c>
    </row>
    <row r="13" spans="2:31" ht="15.75" customHeight="1" x14ac:dyDescent="0.25">
      <c r="B13" s="23">
        <v>2015</v>
      </c>
      <c r="C13" s="24">
        <f t="shared" si="0"/>
        <v>4060225</v>
      </c>
      <c r="D13" s="24">
        <f t="shared" si="1"/>
        <v>8181353375</v>
      </c>
      <c r="E13" s="26">
        <f t="array" ref="E13">$C$33+SUMPRODUCT(TRANSPOSE($C$34:$C$35),$C13:$D13)</f>
        <v>13811.849455833435</v>
      </c>
      <c r="F13" s="23"/>
      <c r="G13" s="23"/>
      <c r="H13" s="30">
        <f t="shared" si="2"/>
        <v>1.4314280708709126</v>
      </c>
      <c r="I13" s="26">
        <f>I12*H13</f>
        <v>2758.6018512548367</v>
      </c>
      <c r="J13" s="33"/>
      <c r="K13" s="32">
        <v>2</v>
      </c>
      <c r="L13" s="112"/>
      <c r="M13" s="38"/>
      <c r="N13" s="35">
        <f>N12*($L$8+$L$7)</f>
        <v>1.05</v>
      </c>
      <c r="O13" s="23"/>
      <c r="P13" s="35">
        <f>P12</f>
        <v>1</v>
      </c>
      <c r="Q13" s="23"/>
      <c r="R13" s="35">
        <f>R12</f>
        <v>1</v>
      </c>
      <c r="S13" s="23"/>
      <c r="T13" s="35">
        <f>T12</f>
        <v>1</v>
      </c>
      <c r="U13" s="35">
        <f t="shared" ref="U13:U59" si="3">$N13+$P13+$R13+$T13</f>
        <v>4.05</v>
      </c>
      <c r="V13" s="106"/>
      <c r="W13" s="107"/>
      <c r="X13" s="103"/>
      <c r="AA13" s="23">
        <v>2</v>
      </c>
      <c r="AB13" s="23">
        <f>COUNTIFS(Model!$B$28:$B$79,Calculations!$AA13)</f>
        <v>4</v>
      </c>
      <c r="AC13" s="51">
        <f>X16/AB13</f>
        <v>87.108845953578182</v>
      </c>
      <c r="AD13" s="51">
        <f>AC13*Inputs!$C$11</f>
        <v>4.3554422976789091</v>
      </c>
    </row>
    <row r="14" spans="2:31" ht="15.75" customHeight="1" x14ac:dyDescent="0.25">
      <c r="B14" s="23">
        <v>2016</v>
      </c>
      <c r="C14" s="24">
        <f t="shared" si="0"/>
        <v>4064256</v>
      </c>
      <c r="D14" s="24">
        <f t="shared" si="1"/>
        <v>8193540096</v>
      </c>
      <c r="E14" s="26">
        <f t="array" ref="E14">$C$33+SUMPRODUCT(TRANSPOSE($C$34:$C$35),$C14:$D14)</f>
        <v>20537.073379516602</v>
      </c>
      <c r="F14" s="23"/>
      <c r="G14" s="23"/>
      <c r="H14" s="30">
        <f t="shared" si="2"/>
        <v>1.4869169726464668</v>
      </c>
      <c r="I14" s="29">
        <f>I13*H14</f>
        <v>4101.8119134047811</v>
      </c>
      <c r="J14" s="33"/>
      <c r="K14" s="32">
        <v>3</v>
      </c>
      <c r="L14" s="112"/>
      <c r="M14" s="38"/>
      <c r="N14" s="35">
        <f t="shared" ref="N14:N20" si="4">N13*($L$8+$L$7)</f>
        <v>1.1025</v>
      </c>
      <c r="O14" s="23"/>
      <c r="P14" s="35">
        <f t="shared" ref="P14:P59" si="5">P13</f>
        <v>1</v>
      </c>
      <c r="Q14" s="23"/>
      <c r="R14" s="35">
        <f t="shared" ref="R14:R51" si="6">R13</f>
        <v>1</v>
      </c>
      <c r="S14" s="23"/>
      <c r="T14" s="35">
        <f t="shared" ref="T14:T39" si="7">T13</f>
        <v>1</v>
      </c>
      <c r="U14" s="35">
        <f t="shared" si="3"/>
        <v>4.1025</v>
      </c>
      <c r="V14" s="106"/>
      <c r="W14" s="107"/>
      <c r="X14" s="103"/>
      <c r="AA14" s="23">
        <v>3</v>
      </c>
      <c r="AB14" s="23">
        <f>COUNTIFS(Model!$B$28:$B$79,Calculations!$AA14)</f>
        <v>5</v>
      </c>
      <c r="AC14" s="51">
        <f>X20/AB14</f>
        <v>70.666113149152551</v>
      </c>
      <c r="AD14" s="51">
        <f>AC14*Inputs!$C$11</f>
        <v>3.5333056574576278</v>
      </c>
    </row>
    <row r="15" spans="2:31" ht="15.75" customHeight="1" x14ac:dyDescent="0.25">
      <c r="J15" s="33"/>
      <c r="K15" s="32">
        <v>4</v>
      </c>
      <c r="L15" s="113"/>
      <c r="M15" s="38"/>
      <c r="N15" s="35">
        <f t="shared" si="4"/>
        <v>1.1576250000000001</v>
      </c>
      <c r="O15" s="23"/>
      <c r="P15" s="35">
        <f t="shared" si="5"/>
        <v>1</v>
      </c>
      <c r="Q15" s="23"/>
      <c r="R15" s="35">
        <f t="shared" si="6"/>
        <v>1</v>
      </c>
      <c r="S15" s="23"/>
      <c r="T15" s="35">
        <f t="shared" si="7"/>
        <v>1</v>
      </c>
      <c r="U15" s="35">
        <f t="shared" si="3"/>
        <v>4.1576250000000003</v>
      </c>
      <c r="V15" s="106"/>
      <c r="W15" s="107"/>
      <c r="X15" s="103"/>
      <c r="AA15" s="23">
        <v>4</v>
      </c>
      <c r="AB15" s="23">
        <f>COUNTIFS(Model!$B$28:$B$79,Calculations!$AA15)</f>
        <v>4</v>
      </c>
      <c r="AC15" s="51">
        <f>X24/AB15</f>
        <v>83.19512118102935</v>
      </c>
      <c r="AD15" s="51">
        <f>AC15*Inputs!$C$11</f>
        <v>4.1597560590514675</v>
      </c>
    </row>
    <row r="16" spans="2:31" ht="15.75" customHeight="1" x14ac:dyDescent="0.25">
      <c r="B16" s="110" t="s">
        <v>95</v>
      </c>
      <c r="C16" s="110"/>
      <c r="D16" s="110"/>
      <c r="E16" s="110"/>
      <c r="F16" s="110"/>
      <c r="G16" s="110"/>
      <c r="H16" s="110"/>
      <c r="J16" s="33"/>
      <c r="K16" s="32">
        <v>5</v>
      </c>
      <c r="L16" s="111" t="s">
        <v>106</v>
      </c>
      <c r="M16" s="38"/>
      <c r="N16" s="35">
        <f t="shared" si="4"/>
        <v>1.2155062500000002</v>
      </c>
      <c r="O16" s="23"/>
      <c r="P16" s="35">
        <f t="shared" si="5"/>
        <v>1</v>
      </c>
      <c r="Q16" s="23"/>
      <c r="R16" s="35">
        <f t="shared" si="6"/>
        <v>1</v>
      </c>
      <c r="S16" s="23"/>
      <c r="T16" s="35">
        <f t="shared" si="7"/>
        <v>1</v>
      </c>
      <c r="U16" s="35">
        <f t="shared" si="3"/>
        <v>4.2155062500000007</v>
      </c>
      <c r="V16" s="105">
        <f>SUM(U16:U19)*Inputs!$C$27</f>
        <v>17.238983875781251</v>
      </c>
      <c r="W16" s="107">
        <f>V16/$V$60</f>
        <v>8.4946699451435306E-2</v>
      </c>
      <c r="X16" s="103">
        <f>W16*$L$9</f>
        <v>348.43538381431273</v>
      </c>
      <c r="AA16" s="23">
        <v>5</v>
      </c>
      <c r="AB16" s="23">
        <f>COUNTIFS(Model!$B$28:$B$79,Calculations!$AA16)</f>
        <v>4</v>
      </c>
      <c r="AC16" s="51">
        <f>X28/AB16</f>
        <v>80.848241711931422</v>
      </c>
      <c r="AD16" s="51">
        <f>AC16*Inputs!$C$11</f>
        <v>4.0424120855965713</v>
      </c>
    </row>
    <row r="17" spans="2:30" ht="15.75" customHeight="1" x14ac:dyDescent="0.25">
      <c r="B17" t="s">
        <v>69</v>
      </c>
      <c r="J17" s="33"/>
      <c r="K17" s="32">
        <v>6</v>
      </c>
      <c r="L17" s="112"/>
      <c r="M17" s="38"/>
      <c r="N17" s="35">
        <f t="shared" si="4"/>
        <v>1.2762815625000004</v>
      </c>
      <c r="O17" s="23"/>
      <c r="P17" s="35">
        <f t="shared" si="5"/>
        <v>1</v>
      </c>
      <c r="Q17" s="23"/>
      <c r="R17" s="35">
        <f t="shared" si="6"/>
        <v>1</v>
      </c>
      <c r="S17" s="23"/>
      <c r="T17" s="35">
        <f t="shared" si="7"/>
        <v>1</v>
      </c>
      <c r="U17" s="35">
        <f t="shared" si="3"/>
        <v>4.2762815625000004</v>
      </c>
      <c r="V17" s="106"/>
      <c r="W17" s="107"/>
      <c r="X17" s="103"/>
      <c r="AA17" s="23">
        <v>6</v>
      </c>
      <c r="AB17" s="23">
        <f>COUNTIFS(Model!$B$28:$B$79,Calculations!$AA17)</f>
        <v>5</v>
      </c>
      <c r="AC17" s="51">
        <f>X32/AB17</f>
        <v>64.67859336954514</v>
      </c>
      <c r="AD17" s="51">
        <f>AC17*Inputs!$C$11</f>
        <v>3.2339296684772574</v>
      </c>
    </row>
    <row r="18" spans="2:30" ht="16.5" customHeight="1" thickBot="1" x14ac:dyDescent="0.3">
      <c r="F18" s="118" t="str">
        <f>"Predicted Demand = "&amp;"("&amp;ROUND($C$33,0)&amp;") + ("&amp;ROUND($C$34,0)&amp;")*["&amp;$B$34&amp;"] + ("&amp;ROUND($C$35,3)&amp;")* ["&amp;$B$35&amp;"]"</f>
        <v>Predicted Demand = (1814166858) + (-1343)*[Year^2] + (0.445)* [Year^3]</v>
      </c>
      <c r="G18" s="118"/>
      <c r="H18" s="118"/>
      <c r="J18" s="33"/>
      <c r="K18" s="32">
        <v>7</v>
      </c>
      <c r="L18" s="112"/>
      <c r="M18" s="38"/>
      <c r="N18" s="35">
        <f t="shared" si="4"/>
        <v>1.3400956406250004</v>
      </c>
      <c r="O18" s="23"/>
      <c r="P18" s="35">
        <f t="shared" si="5"/>
        <v>1</v>
      </c>
      <c r="Q18" s="23"/>
      <c r="R18" s="35">
        <f t="shared" si="6"/>
        <v>1</v>
      </c>
      <c r="S18" s="23"/>
      <c r="T18" s="35">
        <f t="shared" si="7"/>
        <v>1</v>
      </c>
      <c r="U18" s="35">
        <f t="shared" si="3"/>
        <v>4.340095640625</v>
      </c>
      <c r="V18" s="106"/>
      <c r="W18" s="107"/>
      <c r="X18" s="103"/>
      <c r="AA18" s="23">
        <v>7</v>
      </c>
      <c r="AB18" s="23">
        <f>COUNTIFS(Model!$B$28:$B$79,Calculations!$AA18)</f>
        <v>4</v>
      </c>
      <c r="AC18" s="51">
        <f>X36/AB18</f>
        <v>80.848241711931422</v>
      </c>
      <c r="AD18" s="51">
        <f>AC18*Inputs!$C$11</f>
        <v>4.0424120855965713</v>
      </c>
    </row>
    <row r="19" spans="2:30" ht="15.75" customHeight="1" x14ac:dyDescent="0.25">
      <c r="B19" s="17" t="s">
        <v>70</v>
      </c>
      <c r="C19" s="17"/>
      <c r="J19" s="33"/>
      <c r="K19" s="32">
        <v>8</v>
      </c>
      <c r="L19" s="113"/>
      <c r="M19" s="38"/>
      <c r="N19" s="35">
        <f t="shared" si="4"/>
        <v>1.4071004226562505</v>
      </c>
      <c r="O19" s="23"/>
      <c r="P19" s="35">
        <f t="shared" si="5"/>
        <v>1</v>
      </c>
      <c r="Q19" s="23"/>
      <c r="R19" s="35">
        <f t="shared" si="6"/>
        <v>1</v>
      </c>
      <c r="S19" s="23"/>
      <c r="T19" s="35">
        <f t="shared" si="7"/>
        <v>1</v>
      </c>
      <c r="U19" s="35">
        <f t="shared" si="3"/>
        <v>4.4071004226562502</v>
      </c>
      <c r="V19" s="106"/>
      <c r="W19" s="107"/>
      <c r="X19" s="103"/>
      <c r="AA19" s="23">
        <v>8</v>
      </c>
      <c r="AB19" s="23">
        <f>COUNTIFS(Model!$B$28:$B$79,Calculations!$AA19)</f>
        <v>5</v>
      </c>
      <c r="AC19" s="51">
        <f>X40/AB19</f>
        <v>68.928229604679615</v>
      </c>
      <c r="AD19" s="51">
        <f>AC19*Inputs!$C$11</f>
        <v>3.4464114802339809</v>
      </c>
    </row>
    <row r="20" spans="2:30" ht="15.75" customHeight="1" x14ac:dyDescent="0.25">
      <c r="B20" s="14" t="s">
        <v>71</v>
      </c>
      <c r="C20" s="19">
        <v>0.98984395356679256</v>
      </c>
      <c r="J20" s="33"/>
      <c r="K20" s="32">
        <v>9</v>
      </c>
      <c r="L20" s="111" t="s">
        <v>107</v>
      </c>
      <c r="M20" s="38"/>
      <c r="N20" s="35">
        <f t="shared" si="4"/>
        <v>1.477455443789063</v>
      </c>
      <c r="O20" s="23"/>
      <c r="P20" s="35">
        <f t="shared" si="5"/>
        <v>1</v>
      </c>
      <c r="Q20" s="23"/>
      <c r="R20" s="35">
        <f t="shared" si="6"/>
        <v>1</v>
      </c>
      <c r="S20" s="23"/>
      <c r="T20" s="35">
        <f t="shared" si="7"/>
        <v>1</v>
      </c>
      <c r="U20" s="35">
        <f t="shared" si="3"/>
        <v>4.4774554437890632</v>
      </c>
      <c r="V20" s="105">
        <f>SUM(U20:U23)*Inputs!$C$27</f>
        <v>17.481175014526951</v>
      </c>
      <c r="W20" s="107">
        <f>V20/$V$60</f>
        <v>8.6140118856028805E-2</v>
      </c>
      <c r="X20" s="103">
        <f>W20*$L$9</f>
        <v>353.33056574576278</v>
      </c>
      <c r="AA20" s="23">
        <v>9</v>
      </c>
      <c r="AB20" s="23">
        <f>COUNTIFS(Model!$B$28:$B$79,Calculations!$AA20)</f>
        <v>4</v>
      </c>
      <c r="AC20" s="51">
        <f>X44/AB20</f>
        <v>96.016716662187932</v>
      </c>
      <c r="AD20" s="51">
        <f>AC20*Inputs!$C$11</f>
        <v>4.8008358331093968</v>
      </c>
    </row>
    <row r="21" spans="2:30" ht="15.75" customHeight="1" x14ac:dyDescent="0.25">
      <c r="B21" s="14" t="s">
        <v>72</v>
      </c>
      <c r="C21" s="19">
        <v>0.97979105241273856</v>
      </c>
      <c r="J21" s="33"/>
      <c r="K21" s="32">
        <v>10</v>
      </c>
      <c r="L21" s="112"/>
      <c r="M21" s="38"/>
      <c r="N21" s="35">
        <f>N20*($L$8-$L$7)</f>
        <v>1.4035826715996098</v>
      </c>
      <c r="O21" s="23"/>
      <c r="P21" s="35">
        <f t="shared" si="5"/>
        <v>1</v>
      </c>
      <c r="Q21" s="23"/>
      <c r="R21" s="35">
        <f t="shared" si="6"/>
        <v>1</v>
      </c>
      <c r="S21" s="23"/>
      <c r="T21" s="35">
        <f t="shared" si="7"/>
        <v>1</v>
      </c>
      <c r="U21" s="35">
        <f t="shared" si="3"/>
        <v>4.4035826715996098</v>
      </c>
      <c r="V21" s="106"/>
      <c r="W21" s="107"/>
      <c r="X21" s="103"/>
      <c r="AA21" s="23">
        <v>10</v>
      </c>
      <c r="AB21" s="23">
        <f>COUNTIFS(Model!$B$28:$B$79,Calculations!$AA21)</f>
        <v>4</v>
      </c>
      <c r="AC21" s="51">
        <f>X48/AB21</f>
        <v>93.047395145700776</v>
      </c>
      <c r="AD21" s="51">
        <f>AC21*Inputs!$C$11</f>
        <v>4.6523697572850393</v>
      </c>
    </row>
    <row r="22" spans="2:30" ht="15.75" customHeight="1" x14ac:dyDescent="0.25">
      <c r="B22" s="14" t="s">
        <v>73</v>
      </c>
      <c r="C22" s="19">
        <v>0.93937315723821557</v>
      </c>
      <c r="J22" s="33"/>
      <c r="K22" s="32">
        <v>11</v>
      </c>
      <c r="L22" s="112"/>
      <c r="M22" s="38"/>
      <c r="N22" s="35">
        <f t="shared" ref="N22:N27" si="8">N21*($L$8-$L$7)</f>
        <v>1.3334035380196292</v>
      </c>
      <c r="O22" s="23"/>
      <c r="P22" s="35">
        <f t="shared" si="5"/>
        <v>1</v>
      </c>
      <c r="Q22" s="23"/>
      <c r="R22" s="35">
        <f t="shared" si="6"/>
        <v>1</v>
      </c>
      <c r="S22" s="23"/>
      <c r="T22" s="35">
        <f t="shared" si="7"/>
        <v>1</v>
      </c>
      <c r="U22" s="35">
        <f t="shared" si="3"/>
        <v>4.3334035380196294</v>
      </c>
      <c r="V22" s="106"/>
      <c r="W22" s="107"/>
      <c r="X22" s="103"/>
      <c r="AA22" s="23">
        <v>11</v>
      </c>
      <c r="AB22" s="23">
        <f>COUNTIFS(Model!$B$28:$B$79,Calculations!$AA22)</f>
        <v>4</v>
      </c>
      <c r="AC22" s="51">
        <f>X52/AB22</f>
        <v>85.557540510245005</v>
      </c>
      <c r="AD22" s="51">
        <f>AC22*Inputs!$C$11</f>
        <v>4.2778770255122502</v>
      </c>
    </row>
    <row r="23" spans="2:30" ht="15.75" customHeight="1" x14ac:dyDescent="0.25">
      <c r="B23" s="14" t="s">
        <v>74</v>
      </c>
      <c r="C23" s="19">
        <v>577.94954080581613</v>
      </c>
      <c r="J23" s="33"/>
      <c r="K23" s="32">
        <v>12</v>
      </c>
      <c r="L23" s="113"/>
      <c r="M23" s="38"/>
      <c r="N23" s="35">
        <f t="shared" si="8"/>
        <v>1.2667333611186478</v>
      </c>
      <c r="O23" s="23"/>
      <c r="P23" s="35">
        <f t="shared" si="5"/>
        <v>1</v>
      </c>
      <c r="Q23" s="23"/>
      <c r="R23" s="35">
        <f t="shared" si="6"/>
        <v>1</v>
      </c>
      <c r="S23" s="23"/>
      <c r="T23" s="35">
        <f t="shared" si="7"/>
        <v>1</v>
      </c>
      <c r="U23" s="35">
        <f t="shared" si="3"/>
        <v>4.2667333611186482</v>
      </c>
      <c r="V23" s="106"/>
      <c r="W23" s="107"/>
      <c r="X23" s="103"/>
      <c r="AA23" s="23">
        <v>12</v>
      </c>
      <c r="AB23" s="23">
        <f>COUNTIFS(Model!$B$28:$B$79,Calculations!$AA23)</f>
        <v>4</v>
      </c>
      <c r="AC23" s="51">
        <f>X56/AB23</f>
        <v>81.074397298381115</v>
      </c>
      <c r="AD23" s="51">
        <f>AC23*Inputs!$C$11</f>
        <v>4.0537198649190556</v>
      </c>
    </row>
    <row r="24" spans="2:30" ht="16.5" customHeight="1" thickBot="1" x14ac:dyDescent="0.3">
      <c r="B24" s="15" t="s">
        <v>75</v>
      </c>
      <c r="C24" s="20">
        <v>4</v>
      </c>
      <c r="J24" s="33"/>
      <c r="K24" s="32">
        <v>13</v>
      </c>
      <c r="L24" s="111" t="s">
        <v>108</v>
      </c>
      <c r="M24" s="38"/>
      <c r="N24" s="35">
        <f t="shared" si="8"/>
        <v>1.2033966930627154</v>
      </c>
      <c r="O24" s="23"/>
      <c r="P24" s="35">
        <f t="shared" si="5"/>
        <v>1</v>
      </c>
      <c r="Q24" s="23"/>
      <c r="R24" s="35">
        <f t="shared" si="6"/>
        <v>1</v>
      </c>
      <c r="S24" s="23"/>
      <c r="T24" s="35">
        <f t="shared" si="7"/>
        <v>1</v>
      </c>
      <c r="U24" s="35">
        <f t="shared" si="3"/>
        <v>4.2033966930627154</v>
      </c>
      <c r="V24" s="105">
        <f>SUM(U24:U27)</f>
        <v>16.46445130667604</v>
      </c>
      <c r="W24" s="107">
        <f>V24/$V$60</f>
        <v>8.1130118042854651E-2</v>
      </c>
      <c r="X24" s="103">
        <f>W24*$L$9</f>
        <v>332.7804847241174</v>
      </c>
    </row>
    <row r="25" spans="2:30" ht="15.75" customHeight="1" x14ac:dyDescent="0.25">
      <c r="J25" s="33"/>
      <c r="K25" s="32">
        <v>14</v>
      </c>
      <c r="L25" s="112"/>
      <c r="M25" s="38"/>
      <c r="N25" s="35">
        <f t="shared" si="8"/>
        <v>1.1432268584095795</v>
      </c>
      <c r="O25" s="23"/>
      <c r="P25" s="35">
        <f t="shared" si="5"/>
        <v>1</v>
      </c>
      <c r="Q25" s="23"/>
      <c r="R25" s="35">
        <f t="shared" si="6"/>
        <v>1</v>
      </c>
      <c r="S25" s="23"/>
      <c r="T25" s="35">
        <f t="shared" si="7"/>
        <v>1</v>
      </c>
      <c r="U25" s="35">
        <f t="shared" si="3"/>
        <v>4.1432268584095793</v>
      </c>
      <c r="V25" s="106"/>
      <c r="W25" s="107"/>
      <c r="X25" s="103"/>
    </row>
    <row r="26" spans="2:30" ht="16.5" customHeight="1" thickBot="1" x14ac:dyDescent="0.3">
      <c r="B26" t="s">
        <v>76</v>
      </c>
      <c r="J26" s="33"/>
      <c r="K26" s="32">
        <v>15</v>
      </c>
      <c r="L26" s="112"/>
      <c r="M26" s="38"/>
      <c r="N26" s="35">
        <f t="shared" si="8"/>
        <v>1.0860655154891006</v>
      </c>
      <c r="O26" s="23"/>
      <c r="P26" s="35">
        <f t="shared" si="5"/>
        <v>1</v>
      </c>
      <c r="Q26" s="23"/>
      <c r="R26" s="35">
        <f t="shared" si="6"/>
        <v>1</v>
      </c>
      <c r="S26" s="23"/>
      <c r="T26" s="35">
        <f t="shared" si="7"/>
        <v>1</v>
      </c>
      <c r="U26" s="35">
        <f t="shared" si="3"/>
        <v>4.0860655154891008</v>
      </c>
      <c r="V26" s="106"/>
      <c r="W26" s="107"/>
      <c r="X26" s="103"/>
    </row>
    <row r="27" spans="2:30" ht="15.75" customHeight="1" x14ac:dyDescent="0.25">
      <c r="B27" s="16"/>
      <c r="C27" s="16" t="s">
        <v>81</v>
      </c>
      <c r="D27" s="16" t="s">
        <v>82</v>
      </c>
      <c r="E27" s="16" t="s">
        <v>83</v>
      </c>
      <c r="F27" s="16" t="s">
        <v>84</v>
      </c>
      <c r="G27" s="16" t="s">
        <v>85</v>
      </c>
      <c r="J27" s="33"/>
      <c r="K27" s="32">
        <v>16</v>
      </c>
      <c r="L27" s="113"/>
      <c r="M27" s="38"/>
      <c r="N27" s="35">
        <f t="shared" si="8"/>
        <v>1.0317622397146455</v>
      </c>
      <c r="O27" s="23"/>
      <c r="P27" s="35">
        <f t="shared" si="5"/>
        <v>1</v>
      </c>
      <c r="Q27" s="23"/>
      <c r="R27" s="35">
        <f t="shared" si="6"/>
        <v>1</v>
      </c>
      <c r="S27" s="23"/>
      <c r="T27" s="35">
        <f t="shared" si="7"/>
        <v>1</v>
      </c>
      <c r="U27" s="35">
        <f t="shared" si="3"/>
        <v>4.0317622397146451</v>
      </c>
      <c r="V27" s="106"/>
      <c r="W27" s="107"/>
      <c r="X27" s="103"/>
    </row>
    <row r="28" spans="2:30" ht="15.75" customHeight="1" x14ac:dyDescent="0.25">
      <c r="B28" s="14" t="s">
        <v>77</v>
      </c>
      <c r="C28" s="14">
        <v>2</v>
      </c>
      <c r="D28" s="14">
        <v>16194577.328282347</v>
      </c>
      <c r="E28" s="14">
        <v>8097288.6641411735</v>
      </c>
      <c r="F28" s="14">
        <v>24.24151599636831</v>
      </c>
      <c r="G28" s="14">
        <v>0.14215817805269429</v>
      </c>
      <c r="J28" s="33"/>
      <c r="K28" s="32">
        <v>17</v>
      </c>
      <c r="L28" s="111" t="s">
        <v>109</v>
      </c>
      <c r="M28" s="23"/>
      <c r="N28" s="35">
        <f>$L$8</f>
        <v>1</v>
      </c>
      <c r="O28" s="23"/>
      <c r="P28" s="35">
        <f t="shared" si="5"/>
        <v>1</v>
      </c>
      <c r="Q28" s="23"/>
      <c r="R28" s="35">
        <f t="shared" si="6"/>
        <v>1</v>
      </c>
      <c r="S28" s="23"/>
      <c r="T28" s="35">
        <f t="shared" si="7"/>
        <v>1</v>
      </c>
      <c r="U28" s="35">
        <f t="shared" si="3"/>
        <v>4</v>
      </c>
      <c r="V28" s="105">
        <f>SUM(U28:U31)</f>
        <v>16</v>
      </c>
      <c r="W28" s="107">
        <f>V28/$V$60</f>
        <v>7.8841490949614915E-2</v>
      </c>
      <c r="X28" s="103">
        <f>W28*$L$9</f>
        <v>323.39296684772569</v>
      </c>
    </row>
    <row r="29" spans="2:30" ht="15.75" customHeight="1" x14ac:dyDescent="0.25">
      <c r="B29" s="14" t="s">
        <v>78</v>
      </c>
      <c r="C29" s="14">
        <v>1</v>
      </c>
      <c r="D29" s="14">
        <v>334025.67171765375</v>
      </c>
      <c r="E29" s="14">
        <v>334025.67171765375</v>
      </c>
      <c r="F29" s="14"/>
      <c r="G29" s="14"/>
      <c r="J29" s="33"/>
      <c r="K29" s="32">
        <v>18</v>
      </c>
      <c r="L29" s="112"/>
      <c r="M29" s="23"/>
      <c r="N29" s="35">
        <f>N28</f>
        <v>1</v>
      </c>
      <c r="O29" s="23"/>
      <c r="P29" s="35">
        <f t="shared" si="5"/>
        <v>1</v>
      </c>
      <c r="Q29" s="23"/>
      <c r="R29" s="35">
        <f t="shared" si="6"/>
        <v>1</v>
      </c>
      <c r="S29" s="23"/>
      <c r="T29" s="35">
        <f t="shared" si="7"/>
        <v>1</v>
      </c>
      <c r="U29" s="35">
        <f t="shared" si="3"/>
        <v>4</v>
      </c>
      <c r="V29" s="106"/>
      <c r="W29" s="107"/>
      <c r="X29" s="103"/>
    </row>
    <row r="30" spans="2:30" ht="16.5" customHeight="1" thickBot="1" x14ac:dyDescent="0.3">
      <c r="B30" s="15" t="s">
        <v>79</v>
      </c>
      <c r="C30" s="15">
        <v>3</v>
      </c>
      <c r="D30" s="15">
        <v>16528603</v>
      </c>
      <c r="E30" s="15"/>
      <c r="F30" s="15"/>
      <c r="G30" s="15"/>
      <c r="J30" s="33"/>
      <c r="K30" s="32">
        <v>19</v>
      </c>
      <c r="L30" s="112"/>
      <c r="M30" s="23"/>
      <c r="N30" s="35">
        <f t="shared" ref="N30:N39" si="9">N29</f>
        <v>1</v>
      </c>
      <c r="O30" s="23"/>
      <c r="P30" s="35">
        <f t="shared" si="5"/>
        <v>1</v>
      </c>
      <c r="Q30" s="23"/>
      <c r="R30" s="35">
        <f t="shared" si="6"/>
        <v>1</v>
      </c>
      <c r="S30" s="23"/>
      <c r="T30" s="35">
        <f t="shared" si="7"/>
        <v>1</v>
      </c>
      <c r="U30" s="35">
        <f t="shared" si="3"/>
        <v>4</v>
      </c>
      <c r="V30" s="106"/>
      <c r="W30" s="107"/>
      <c r="X30" s="103"/>
    </row>
    <row r="31" spans="2:30" ht="16.5" customHeight="1" thickBot="1" x14ac:dyDescent="0.3">
      <c r="J31" s="33"/>
      <c r="K31" s="32">
        <v>20</v>
      </c>
      <c r="L31" s="113"/>
      <c r="M31" s="23"/>
      <c r="N31" s="35">
        <f t="shared" si="9"/>
        <v>1</v>
      </c>
      <c r="O31" s="23"/>
      <c r="P31" s="35">
        <f t="shared" si="5"/>
        <v>1</v>
      </c>
      <c r="Q31" s="23"/>
      <c r="R31" s="35">
        <f t="shared" si="6"/>
        <v>1</v>
      </c>
      <c r="S31" s="23"/>
      <c r="T31" s="35">
        <f t="shared" si="7"/>
        <v>1</v>
      </c>
      <c r="U31" s="35">
        <f t="shared" si="3"/>
        <v>4</v>
      </c>
      <c r="V31" s="106"/>
      <c r="W31" s="107"/>
      <c r="X31" s="103"/>
    </row>
    <row r="32" spans="2:30" ht="15.75" customHeight="1" x14ac:dyDescent="0.25">
      <c r="B32" s="16"/>
      <c r="C32" s="16" t="s">
        <v>86</v>
      </c>
      <c r="D32" s="16" t="s">
        <v>74</v>
      </c>
      <c r="E32" s="16" t="s">
        <v>87</v>
      </c>
      <c r="F32" s="16" t="s">
        <v>88</v>
      </c>
      <c r="G32" s="16" t="s">
        <v>89</v>
      </c>
      <c r="H32" s="16" t="s">
        <v>90</v>
      </c>
      <c r="J32" s="33"/>
      <c r="K32" s="32">
        <v>21</v>
      </c>
      <c r="L32" s="111" t="s">
        <v>110</v>
      </c>
      <c r="M32" s="23"/>
      <c r="N32" s="35">
        <f t="shared" si="9"/>
        <v>1</v>
      </c>
      <c r="O32" s="23"/>
      <c r="P32" s="35">
        <f t="shared" si="5"/>
        <v>1</v>
      </c>
      <c r="Q32" s="23"/>
      <c r="R32" s="35">
        <f t="shared" si="6"/>
        <v>1</v>
      </c>
      <c r="S32" s="23"/>
      <c r="T32" s="35">
        <f t="shared" si="7"/>
        <v>1</v>
      </c>
      <c r="U32" s="35">
        <f t="shared" si="3"/>
        <v>4</v>
      </c>
      <c r="V32" s="105">
        <f>SUM(U32:U35)</f>
        <v>16</v>
      </c>
      <c r="W32" s="107">
        <f>V32/$V$60</f>
        <v>7.8841490949614915E-2</v>
      </c>
      <c r="X32" s="103">
        <f>W32*$L$9</f>
        <v>323.39296684772569</v>
      </c>
    </row>
    <row r="33" spans="2:24" ht="15.75" customHeight="1" x14ac:dyDescent="0.25">
      <c r="B33" s="14" t="s">
        <v>80</v>
      </c>
      <c r="C33" s="18">
        <v>1814166857.9420834</v>
      </c>
      <c r="D33" s="18">
        <v>390131037.37039757</v>
      </c>
      <c r="E33" s="22">
        <v>4.6501474739618835</v>
      </c>
      <c r="F33" s="22">
        <v>0.13484945511983931</v>
      </c>
      <c r="G33" s="18">
        <v>-3142917976.8224134</v>
      </c>
      <c r="H33" s="18">
        <v>6771251692.7065802</v>
      </c>
      <c r="J33" s="33"/>
      <c r="K33" s="32">
        <v>22</v>
      </c>
      <c r="L33" s="112"/>
      <c r="M33" s="23"/>
      <c r="N33" s="35">
        <f t="shared" si="9"/>
        <v>1</v>
      </c>
      <c r="O33" s="23"/>
      <c r="P33" s="35">
        <f t="shared" si="5"/>
        <v>1</v>
      </c>
      <c r="Q33" s="23"/>
      <c r="R33" s="35">
        <f t="shared" si="6"/>
        <v>1</v>
      </c>
      <c r="S33" s="23"/>
      <c r="T33" s="35">
        <f t="shared" si="7"/>
        <v>1</v>
      </c>
      <c r="U33" s="35">
        <f t="shared" si="3"/>
        <v>4</v>
      </c>
      <c r="V33" s="106"/>
      <c r="W33" s="107"/>
      <c r="X33" s="103"/>
    </row>
    <row r="34" spans="2:24" ht="15.75" customHeight="1" x14ac:dyDescent="0.25">
      <c r="B34" s="14" t="s">
        <v>100</v>
      </c>
      <c r="C34" s="18">
        <v>-1343.1023743512078</v>
      </c>
      <c r="D34" s="18">
        <v>288.97488931793123</v>
      </c>
      <c r="E34" s="22">
        <v>-4.6478169003588459</v>
      </c>
      <c r="F34" s="22">
        <v>0.13491506724557953</v>
      </c>
      <c r="G34" s="18">
        <v>-5014.8764816382673</v>
      </c>
      <c r="H34" s="18">
        <v>2328.6717329358517</v>
      </c>
      <c r="J34" s="33"/>
      <c r="K34" s="32">
        <v>23</v>
      </c>
      <c r="L34" s="112"/>
      <c r="M34" s="23"/>
      <c r="N34" s="35">
        <f t="shared" si="9"/>
        <v>1</v>
      </c>
      <c r="O34" s="23"/>
      <c r="P34" s="35">
        <f t="shared" si="5"/>
        <v>1</v>
      </c>
      <c r="Q34" s="23"/>
      <c r="R34" s="35">
        <f t="shared" si="6"/>
        <v>1</v>
      </c>
      <c r="S34" s="23"/>
      <c r="T34" s="35">
        <f t="shared" si="7"/>
        <v>1</v>
      </c>
      <c r="U34" s="35">
        <f t="shared" si="3"/>
        <v>4</v>
      </c>
      <c r="V34" s="106"/>
      <c r="W34" s="107"/>
      <c r="X34" s="103"/>
    </row>
    <row r="35" spans="2:24" ht="16.5" customHeight="1" thickBot="1" x14ac:dyDescent="0.3">
      <c r="B35" s="15" t="s">
        <v>97</v>
      </c>
      <c r="C35" s="21">
        <v>0.4448096329548295</v>
      </c>
      <c r="D35" s="21">
        <v>9.5726648168293196E-2</v>
      </c>
      <c r="E35" s="21">
        <v>4.6466646588610043</v>
      </c>
      <c r="F35" s="21">
        <v>0.13494752928484691</v>
      </c>
      <c r="G35" s="21">
        <v>-0.77151275737926728</v>
      </c>
      <c r="H35" s="21">
        <v>1.6611320232889262</v>
      </c>
      <c r="J35" s="33"/>
      <c r="K35" s="32">
        <v>24</v>
      </c>
      <c r="L35" s="113"/>
      <c r="M35" s="23"/>
      <c r="N35" s="35">
        <f t="shared" si="9"/>
        <v>1</v>
      </c>
      <c r="O35" s="23"/>
      <c r="P35" s="35">
        <f t="shared" si="5"/>
        <v>1</v>
      </c>
      <c r="Q35" s="23"/>
      <c r="R35" s="35">
        <f t="shared" si="6"/>
        <v>1</v>
      </c>
      <c r="S35" s="23"/>
      <c r="T35" s="35">
        <f t="shared" si="7"/>
        <v>1</v>
      </c>
      <c r="U35" s="35">
        <f t="shared" si="3"/>
        <v>4</v>
      </c>
      <c r="V35" s="106"/>
      <c r="W35" s="107"/>
      <c r="X35" s="103"/>
    </row>
    <row r="36" spans="2:24" ht="15.75" customHeight="1" x14ac:dyDescent="0.25">
      <c r="J36" s="33"/>
      <c r="K36" s="32">
        <v>25</v>
      </c>
      <c r="L36" s="111" t="s">
        <v>111</v>
      </c>
      <c r="M36" s="23"/>
      <c r="N36" s="35">
        <f t="shared" si="9"/>
        <v>1</v>
      </c>
      <c r="O36" s="23"/>
      <c r="P36" s="35">
        <f t="shared" si="5"/>
        <v>1</v>
      </c>
      <c r="Q36" s="23"/>
      <c r="R36" s="35">
        <f t="shared" si="6"/>
        <v>1</v>
      </c>
      <c r="S36" s="23"/>
      <c r="T36" s="35">
        <f t="shared" si="7"/>
        <v>1</v>
      </c>
      <c r="U36" s="35">
        <f t="shared" si="3"/>
        <v>4</v>
      </c>
      <c r="V36" s="105">
        <f>SUM(U36:U39)</f>
        <v>16</v>
      </c>
      <c r="W36" s="107">
        <f>V36/$V$60</f>
        <v>7.8841490949614915E-2</v>
      </c>
      <c r="X36" s="103">
        <f>W36*$L$9</f>
        <v>323.39296684772569</v>
      </c>
    </row>
    <row r="37" spans="2:24" ht="15.75" customHeight="1" x14ac:dyDescent="0.25">
      <c r="J37" s="33"/>
      <c r="K37" s="32">
        <v>26</v>
      </c>
      <c r="L37" s="112"/>
      <c r="M37" s="23"/>
      <c r="N37" s="35">
        <f t="shared" si="9"/>
        <v>1</v>
      </c>
      <c r="O37" s="23"/>
      <c r="P37" s="35">
        <f t="shared" si="5"/>
        <v>1</v>
      </c>
      <c r="Q37" s="23"/>
      <c r="R37" s="35">
        <f t="shared" si="6"/>
        <v>1</v>
      </c>
      <c r="S37" s="23"/>
      <c r="T37" s="35">
        <f t="shared" si="7"/>
        <v>1</v>
      </c>
      <c r="U37" s="35">
        <f t="shared" si="3"/>
        <v>4</v>
      </c>
      <c r="V37" s="106"/>
      <c r="W37" s="107"/>
      <c r="X37" s="103"/>
    </row>
    <row r="38" spans="2:24" ht="15.75" customHeight="1" x14ac:dyDescent="0.25">
      <c r="J38" s="33"/>
      <c r="K38" s="32">
        <v>27</v>
      </c>
      <c r="L38" s="112"/>
      <c r="M38" s="23"/>
      <c r="N38" s="35">
        <f t="shared" si="9"/>
        <v>1</v>
      </c>
      <c r="O38" s="23"/>
      <c r="P38" s="35">
        <f t="shared" si="5"/>
        <v>1</v>
      </c>
      <c r="Q38" s="23"/>
      <c r="R38" s="35">
        <f t="shared" si="6"/>
        <v>1</v>
      </c>
      <c r="S38" s="23"/>
      <c r="T38" s="35">
        <f t="shared" si="7"/>
        <v>1</v>
      </c>
      <c r="U38" s="35">
        <f t="shared" si="3"/>
        <v>4</v>
      </c>
      <c r="V38" s="106"/>
      <c r="W38" s="107"/>
      <c r="X38" s="103"/>
    </row>
    <row r="39" spans="2:24" ht="15.75" customHeight="1" x14ac:dyDescent="0.25">
      <c r="B39" t="s">
        <v>91</v>
      </c>
      <c r="J39" s="33"/>
      <c r="K39" s="32">
        <v>28</v>
      </c>
      <c r="L39" s="113"/>
      <c r="M39" s="23"/>
      <c r="N39" s="35">
        <f t="shared" si="9"/>
        <v>1</v>
      </c>
      <c r="O39" s="23"/>
      <c r="P39" s="35">
        <f t="shared" si="5"/>
        <v>1</v>
      </c>
      <c r="Q39" s="23"/>
      <c r="R39" s="35">
        <f t="shared" si="6"/>
        <v>1</v>
      </c>
      <c r="S39" s="23"/>
      <c r="T39" s="35">
        <f t="shared" si="7"/>
        <v>1</v>
      </c>
      <c r="U39" s="35">
        <f t="shared" si="3"/>
        <v>4</v>
      </c>
      <c r="V39" s="106"/>
      <c r="W39" s="107"/>
      <c r="X39" s="103"/>
    </row>
    <row r="40" spans="2:24" ht="16.5" customHeight="1" thickBot="1" x14ac:dyDescent="0.3">
      <c r="J40" s="33"/>
      <c r="K40" s="32">
        <v>29</v>
      </c>
      <c r="L40" s="111" t="s">
        <v>112</v>
      </c>
      <c r="M40" s="38"/>
      <c r="N40" s="35">
        <f>N39*($L$8+$L$7)</f>
        <v>1.05</v>
      </c>
      <c r="O40" s="23"/>
      <c r="P40" s="35">
        <f t="shared" si="5"/>
        <v>1</v>
      </c>
      <c r="Q40" s="23"/>
      <c r="R40" s="35">
        <f t="shared" si="6"/>
        <v>1</v>
      </c>
      <c r="S40" s="38"/>
      <c r="T40" s="35">
        <f>T39*($L$8+$L$7)</f>
        <v>1.05</v>
      </c>
      <c r="U40" s="35">
        <f t="shared" si="3"/>
        <v>4.0999999999999996</v>
      </c>
      <c r="V40" s="105">
        <f>SUM(U40:U43)</f>
        <v>17.0512625</v>
      </c>
      <c r="W40" s="107">
        <f>V40/$V$60</f>
        <v>8.4021684879578645E-2</v>
      </c>
      <c r="X40" s="103">
        <f>W40*$L$9</f>
        <v>344.64114802339805</v>
      </c>
    </row>
    <row r="41" spans="2:24" ht="15.75" customHeight="1" x14ac:dyDescent="0.25">
      <c r="B41" s="16" t="s">
        <v>92</v>
      </c>
      <c r="C41" s="16" t="s">
        <v>98</v>
      </c>
      <c r="D41" s="16" t="s">
        <v>93</v>
      </c>
      <c r="J41" s="33"/>
      <c r="K41" s="32">
        <v>30</v>
      </c>
      <c r="L41" s="112"/>
      <c r="M41" s="38"/>
      <c r="N41" s="35">
        <f t="shared" ref="N41:N47" si="10">N40*($L$8+$L$7)</f>
        <v>1.1025</v>
      </c>
      <c r="O41" s="23"/>
      <c r="P41" s="35">
        <f t="shared" si="5"/>
        <v>1</v>
      </c>
      <c r="Q41" s="23"/>
      <c r="R41" s="35">
        <f t="shared" si="6"/>
        <v>1</v>
      </c>
      <c r="S41" s="38"/>
      <c r="T41" s="35">
        <f t="shared" ref="T41:T47" si="11">T40*($L$8+$L$7)</f>
        <v>1.1025</v>
      </c>
      <c r="U41" s="35">
        <f t="shared" si="3"/>
        <v>4.2050000000000001</v>
      </c>
      <c r="V41" s="106"/>
      <c r="W41" s="107"/>
      <c r="X41" s="103"/>
    </row>
    <row r="42" spans="2:24" ht="15.75" customHeight="1" x14ac:dyDescent="0.25">
      <c r="B42" s="14">
        <v>1</v>
      </c>
      <c r="C42" s="14">
        <v>13799.702322483063</v>
      </c>
      <c r="D42" s="14">
        <v>129.29767751693726</v>
      </c>
      <c r="J42" s="33"/>
      <c r="K42" s="32">
        <v>31</v>
      </c>
      <c r="L42" s="112"/>
      <c r="M42" s="38"/>
      <c r="N42" s="35">
        <f t="shared" si="10"/>
        <v>1.1576250000000001</v>
      </c>
      <c r="O42" s="23"/>
      <c r="P42" s="35">
        <f t="shared" si="5"/>
        <v>1</v>
      </c>
      <c r="Q42" s="23"/>
      <c r="R42" s="35">
        <f t="shared" si="6"/>
        <v>1</v>
      </c>
      <c r="S42" s="38"/>
      <c r="T42" s="35">
        <f t="shared" si="11"/>
        <v>1.1576250000000001</v>
      </c>
      <c r="U42" s="35">
        <f t="shared" si="3"/>
        <v>4.3152500000000007</v>
      </c>
      <c r="V42" s="106"/>
      <c r="W42" s="107"/>
      <c r="X42" s="103"/>
    </row>
    <row r="43" spans="2:24" ht="15.75" customHeight="1" x14ac:dyDescent="0.25">
      <c r="B43" s="14">
        <v>2</v>
      </c>
      <c r="C43" s="14">
        <v>9774.7645378112793</v>
      </c>
      <c r="D43" s="14">
        <v>-387.7645378112793</v>
      </c>
      <c r="J43" s="33"/>
      <c r="K43" s="32">
        <v>32</v>
      </c>
      <c r="L43" s="113"/>
      <c r="M43" s="38"/>
      <c r="N43" s="35">
        <f t="shared" si="10"/>
        <v>1.2155062500000002</v>
      </c>
      <c r="O43" s="23"/>
      <c r="P43" s="35">
        <f t="shared" si="5"/>
        <v>1</v>
      </c>
      <c r="Q43" s="23"/>
      <c r="R43" s="35">
        <f t="shared" si="6"/>
        <v>1</v>
      </c>
      <c r="S43" s="38"/>
      <c r="T43" s="35">
        <f t="shared" si="11"/>
        <v>1.2155062500000002</v>
      </c>
      <c r="U43" s="35">
        <f t="shared" si="3"/>
        <v>4.4310125000000005</v>
      </c>
      <c r="V43" s="106"/>
      <c r="W43" s="107"/>
      <c r="X43" s="103"/>
    </row>
    <row r="44" spans="2:24" ht="15.75" customHeight="1" x14ac:dyDescent="0.25">
      <c r="B44" s="14">
        <v>3</v>
      </c>
      <c r="C44" s="14">
        <v>8433.363893032074</v>
      </c>
      <c r="D44" s="14">
        <v>387.63610696792603</v>
      </c>
      <c r="J44" s="33"/>
      <c r="K44" s="32">
        <v>33</v>
      </c>
      <c r="L44" s="111" t="s">
        <v>113</v>
      </c>
      <c r="M44" s="38"/>
      <c r="N44" s="35">
        <f t="shared" si="10"/>
        <v>1.2762815625000004</v>
      </c>
      <c r="O44" s="23"/>
      <c r="P44" s="35">
        <f t="shared" si="5"/>
        <v>1</v>
      </c>
      <c r="Q44" s="23"/>
      <c r="R44" s="35">
        <f t="shared" si="6"/>
        <v>1</v>
      </c>
      <c r="S44" s="38"/>
      <c r="T44" s="35">
        <f t="shared" si="11"/>
        <v>1.2762815625000004</v>
      </c>
      <c r="U44" s="35">
        <f t="shared" si="3"/>
        <v>4.5525631250000007</v>
      </c>
      <c r="V44" s="105">
        <f>SUM(U44:U47)</f>
        <v>19.001866139140631</v>
      </c>
      <c r="W44" s="107">
        <f>V44/$V$60</f>
        <v>9.3633466077178137E-2</v>
      </c>
      <c r="X44" s="103">
        <f>W44*$L$9</f>
        <v>384.06686664875173</v>
      </c>
    </row>
    <row r="45" spans="2:24" ht="16.5" customHeight="1" thickBot="1" x14ac:dyDescent="0.3">
      <c r="B45" s="15">
        <v>4</v>
      </c>
      <c r="C45" s="15">
        <v>9778.1692471504211</v>
      </c>
      <c r="D45" s="15">
        <v>-129.16924715042114</v>
      </c>
      <c r="J45" s="33"/>
      <c r="K45" s="32">
        <v>34</v>
      </c>
      <c r="L45" s="112"/>
      <c r="M45" s="38"/>
      <c r="N45" s="35">
        <f t="shared" si="10"/>
        <v>1.3400956406250004</v>
      </c>
      <c r="O45" s="23"/>
      <c r="P45" s="35">
        <f t="shared" si="5"/>
        <v>1</v>
      </c>
      <c r="Q45" s="23"/>
      <c r="R45" s="35">
        <f t="shared" si="6"/>
        <v>1</v>
      </c>
      <c r="S45" s="38"/>
      <c r="T45" s="35">
        <f t="shared" si="11"/>
        <v>1.3400956406250004</v>
      </c>
      <c r="U45" s="35">
        <f t="shared" si="3"/>
        <v>4.6801912812500008</v>
      </c>
      <c r="V45" s="106"/>
      <c r="W45" s="107"/>
      <c r="X45" s="103"/>
    </row>
    <row r="46" spans="2:24" ht="15.75" customHeight="1" x14ac:dyDescent="0.25">
      <c r="J46" s="33"/>
      <c r="K46" s="32">
        <v>35</v>
      </c>
      <c r="L46" s="112"/>
      <c r="M46" s="38"/>
      <c r="N46" s="35">
        <f t="shared" si="10"/>
        <v>1.4071004226562505</v>
      </c>
      <c r="O46" s="23"/>
      <c r="P46" s="35">
        <f t="shared" si="5"/>
        <v>1</v>
      </c>
      <c r="Q46" s="23"/>
      <c r="R46" s="35">
        <f t="shared" si="6"/>
        <v>1</v>
      </c>
      <c r="S46" s="38"/>
      <c r="T46" s="35">
        <f t="shared" si="11"/>
        <v>1.4071004226562505</v>
      </c>
      <c r="U46" s="35">
        <f t="shared" si="3"/>
        <v>4.8142008453125005</v>
      </c>
      <c r="V46" s="106"/>
      <c r="W46" s="107"/>
      <c r="X46" s="103"/>
    </row>
    <row r="47" spans="2:24" ht="15.75" customHeight="1" x14ac:dyDescent="0.25">
      <c r="B47" s="114" t="s">
        <v>128</v>
      </c>
      <c r="C47" s="115"/>
      <c r="D47" s="115"/>
      <c r="E47" s="115"/>
      <c r="F47" s="115"/>
      <c r="G47" s="115"/>
      <c r="H47" s="115"/>
      <c r="I47" s="116"/>
      <c r="J47" s="33"/>
      <c r="K47" s="32">
        <v>36</v>
      </c>
      <c r="L47" s="113"/>
      <c r="M47" s="38"/>
      <c r="N47" s="35">
        <f t="shared" si="10"/>
        <v>1.477455443789063</v>
      </c>
      <c r="O47" s="23"/>
      <c r="P47" s="35">
        <f t="shared" si="5"/>
        <v>1</v>
      </c>
      <c r="Q47" s="23"/>
      <c r="R47" s="35">
        <f t="shared" si="6"/>
        <v>1</v>
      </c>
      <c r="S47" s="38"/>
      <c r="T47" s="35">
        <f t="shared" si="11"/>
        <v>1.477455443789063</v>
      </c>
      <c r="U47" s="35">
        <f t="shared" si="3"/>
        <v>4.9549108875781265</v>
      </c>
      <c r="V47" s="106"/>
      <c r="W47" s="107"/>
      <c r="X47" s="103"/>
    </row>
    <row r="48" spans="2:24" ht="15.75" customHeight="1" x14ac:dyDescent="0.25">
      <c r="J48" s="33"/>
      <c r="K48" s="32">
        <v>37</v>
      </c>
      <c r="L48" s="111" t="s">
        <v>114</v>
      </c>
      <c r="M48" s="38"/>
      <c r="N48" s="35">
        <f>N47*($L$8-$L$7)</f>
        <v>1.4035826715996098</v>
      </c>
      <c r="O48" s="23"/>
      <c r="P48" s="35">
        <f t="shared" si="5"/>
        <v>1</v>
      </c>
      <c r="Q48" s="23"/>
      <c r="R48" s="35">
        <f t="shared" si="6"/>
        <v>1</v>
      </c>
      <c r="S48" s="38"/>
      <c r="T48" s="35">
        <f>T47*($L$8-$L$7)</f>
        <v>1.4035826715996098</v>
      </c>
      <c r="U48" s="35">
        <f t="shared" si="3"/>
        <v>4.8071653431992196</v>
      </c>
      <c r="V48" s="105">
        <f>SUM(U48:U51)</f>
        <v>18.414232527601207</v>
      </c>
      <c r="W48" s="107">
        <f>V48/$V$60</f>
        <v>9.0737846698060953E-2</v>
      </c>
      <c r="X48" s="103">
        <f>W48*$L$9</f>
        <v>372.1895805828031</v>
      </c>
    </row>
    <row r="49" spans="2:24" ht="15.75" customHeight="1" x14ac:dyDescent="0.25">
      <c r="D49" s="117" t="s">
        <v>129</v>
      </c>
      <c r="E49" s="117"/>
      <c r="J49" s="33"/>
      <c r="K49" s="32">
        <v>38</v>
      </c>
      <c r="L49" s="112"/>
      <c r="M49" s="38"/>
      <c r="N49" s="35">
        <f t="shared" ref="N49:N54" si="12">N48*($L$8-$L$7)</f>
        <v>1.3334035380196292</v>
      </c>
      <c r="O49" s="23"/>
      <c r="P49" s="35">
        <f t="shared" si="5"/>
        <v>1</v>
      </c>
      <c r="Q49" s="23"/>
      <c r="R49" s="35">
        <f t="shared" si="6"/>
        <v>1</v>
      </c>
      <c r="S49" s="38"/>
      <c r="T49" s="35">
        <f t="shared" ref="T49:T54" si="13">T48*($L$8-$L$7)</f>
        <v>1.3334035380196292</v>
      </c>
      <c r="U49" s="35">
        <f t="shared" si="3"/>
        <v>4.6668070760392588</v>
      </c>
      <c r="V49" s="106"/>
      <c r="W49" s="107"/>
      <c r="X49" s="103"/>
    </row>
    <row r="50" spans="2:24" ht="15.75" customHeight="1" x14ac:dyDescent="0.25">
      <c r="C50" s="46" t="s">
        <v>94</v>
      </c>
      <c r="D50" s="46" t="s">
        <v>130</v>
      </c>
      <c r="E50" s="46" t="s">
        <v>131</v>
      </c>
      <c r="F50" s="46" t="s">
        <v>1</v>
      </c>
      <c r="G50" s="46" t="s">
        <v>132</v>
      </c>
      <c r="J50" s="33"/>
      <c r="K50" s="32">
        <v>39</v>
      </c>
      <c r="L50" s="112"/>
      <c r="M50" s="38"/>
      <c r="N50" s="35">
        <f t="shared" si="12"/>
        <v>1.2667333611186478</v>
      </c>
      <c r="O50" s="23"/>
      <c r="P50" s="35">
        <f t="shared" si="5"/>
        <v>1</v>
      </c>
      <c r="Q50" s="23"/>
      <c r="R50" s="35">
        <f t="shared" si="6"/>
        <v>1</v>
      </c>
      <c r="S50" s="38"/>
      <c r="T50" s="35">
        <f t="shared" si="13"/>
        <v>1.2667333611186478</v>
      </c>
      <c r="U50" s="35">
        <f t="shared" si="3"/>
        <v>4.5334667222372955</v>
      </c>
      <c r="V50" s="106"/>
      <c r="W50" s="107"/>
      <c r="X50" s="103"/>
    </row>
    <row r="51" spans="2:24" ht="15.75" customHeight="1" x14ac:dyDescent="0.25">
      <c r="C51" s="23">
        <v>2006</v>
      </c>
      <c r="D51" s="24">
        <v>4300</v>
      </c>
      <c r="E51" s="24">
        <f>AVERAGE(D51:D52)</f>
        <v>4250</v>
      </c>
      <c r="F51" s="23"/>
      <c r="G51" s="23"/>
      <c r="J51" s="33"/>
      <c r="K51" s="32">
        <v>40</v>
      </c>
      <c r="L51" s="113"/>
      <c r="M51" s="38"/>
      <c r="N51" s="35">
        <f t="shared" si="12"/>
        <v>1.2033966930627154</v>
      </c>
      <c r="O51" s="23"/>
      <c r="P51" s="35">
        <f t="shared" si="5"/>
        <v>1</v>
      </c>
      <c r="Q51" s="23"/>
      <c r="R51" s="35">
        <f t="shared" si="6"/>
        <v>1</v>
      </c>
      <c r="S51" s="38"/>
      <c r="T51" s="35">
        <f t="shared" si="13"/>
        <v>1.2033966930627154</v>
      </c>
      <c r="U51" s="35">
        <f t="shared" si="3"/>
        <v>4.4067933861254307</v>
      </c>
      <c r="V51" s="106"/>
      <c r="W51" s="107"/>
      <c r="X51" s="103"/>
    </row>
    <row r="52" spans="2:24" ht="15.75" customHeight="1" x14ac:dyDescent="0.25">
      <c r="C52" s="23">
        <v>2007</v>
      </c>
      <c r="D52" s="24">
        <v>4200</v>
      </c>
      <c r="E52" s="24">
        <f t="shared" ref="E52:E57" si="14">AVERAGE(D51:D53)</f>
        <v>4250</v>
      </c>
      <c r="F52" s="23"/>
      <c r="G52" s="23"/>
      <c r="J52" s="33"/>
      <c r="K52" s="32">
        <v>41</v>
      </c>
      <c r="L52" s="111" t="s">
        <v>115</v>
      </c>
      <c r="M52" s="38"/>
      <c r="N52" s="35">
        <f t="shared" si="12"/>
        <v>1.1432268584095795</v>
      </c>
      <c r="O52" s="23"/>
      <c r="P52" s="35">
        <f t="shared" si="5"/>
        <v>1</v>
      </c>
      <c r="Q52" s="38"/>
      <c r="R52" s="35">
        <f>R51*($L$8+$L$7)</f>
        <v>1.05</v>
      </c>
      <c r="S52" s="38"/>
      <c r="T52" s="35">
        <f t="shared" si="13"/>
        <v>1.1432268584095795</v>
      </c>
      <c r="U52" s="35">
        <f t="shared" si="3"/>
        <v>4.3364537168191584</v>
      </c>
      <c r="V52" s="105">
        <f>SUM(U52:U55)</f>
        <v>16.931977977226651</v>
      </c>
      <c r="W52" s="107">
        <f>V52/$V$60</f>
        <v>8.3433899278162138E-2</v>
      </c>
      <c r="X52" s="103">
        <f>W52*$L$9</f>
        <v>342.23016204098002</v>
      </c>
    </row>
    <row r="53" spans="2:24" ht="15.75" customHeight="1" x14ac:dyDescent="0.25">
      <c r="C53" s="23">
        <v>2008</v>
      </c>
      <c r="D53" s="24">
        <v>4250</v>
      </c>
      <c r="E53" s="24">
        <f t="shared" si="14"/>
        <v>4283.333333333333</v>
      </c>
      <c r="F53" s="23"/>
      <c r="G53" s="23"/>
      <c r="J53" s="33"/>
      <c r="K53" s="32">
        <v>42</v>
      </c>
      <c r="L53" s="112"/>
      <c r="M53" s="38"/>
      <c r="N53" s="35">
        <f t="shared" si="12"/>
        <v>1.0860655154891006</v>
      </c>
      <c r="O53" s="23"/>
      <c r="P53" s="35">
        <f t="shared" si="5"/>
        <v>1</v>
      </c>
      <c r="Q53" s="38"/>
      <c r="R53" s="35">
        <f>R52*($L$8+$L$7)</f>
        <v>1.1025</v>
      </c>
      <c r="S53" s="38"/>
      <c r="T53" s="35">
        <f t="shared" si="13"/>
        <v>1.0860655154891006</v>
      </c>
      <c r="U53" s="35">
        <f t="shared" si="3"/>
        <v>4.2746310309782016</v>
      </c>
      <c r="V53" s="106"/>
      <c r="W53" s="107"/>
      <c r="X53" s="103"/>
    </row>
    <row r="54" spans="2:24" ht="15.75" customHeight="1" x14ac:dyDescent="0.25">
      <c r="C54" s="23">
        <v>2009</v>
      </c>
      <c r="D54" s="24">
        <v>4400</v>
      </c>
      <c r="E54" s="24">
        <f t="shared" si="14"/>
        <v>4316.666666666667</v>
      </c>
      <c r="F54" s="24">
        <f>VLOOKUP($C54,$B$7:$I$14,8,0)</f>
        <v>526</v>
      </c>
      <c r="G54" s="44">
        <f>F54*E54</f>
        <v>2270566.666666667</v>
      </c>
      <c r="J54" s="33"/>
      <c r="K54" s="32">
        <v>43</v>
      </c>
      <c r="L54" s="112"/>
      <c r="M54" s="38"/>
      <c r="N54" s="35">
        <f t="shared" si="12"/>
        <v>1.0317622397146455</v>
      </c>
      <c r="O54" s="23"/>
      <c r="P54" s="35">
        <f t="shared" si="5"/>
        <v>1</v>
      </c>
      <c r="Q54" s="38"/>
      <c r="R54" s="35">
        <f>R53*($L$8+$L$7)</f>
        <v>1.1576250000000001</v>
      </c>
      <c r="S54" s="38"/>
      <c r="T54" s="35">
        <f t="shared" si="13"/>
        <v>1.0317622397146455</v>
      </c>
      <c r="U54" s="35">
        <f t="shared" si="3"/>
        <v>4.2211494794292914</v>
      </c>
      <c r="V54" s="106"/>
      <c r="W54" s="107"/>
      <c r="X54" s="103"/>
    </row>
    <row r="55" spans="2:24" ht="15.75" customHeight="1" x14ac:dyDescent="0.25">
      <c r="C55" s="23">
        <v>2010</v>
      </c>
      <c r="D55" s="24">
        <v>4300</v>
      </c>
      <c r="E55" s="24">
        <f t="shared" si="14"/>
        <v>4283.333333333333</v>
      </c>
      <c r="F55" s="24">
        <f t="shared" ref="F55:F61" si="15">VLOOKUP($C55,$B$7:$I$14,8,0)</f>
        <v>992</v>
      </c>
      <c r="G55" s="44">
        <f>F55*E55</f>
        <v>4249066.666666666</v>
      </c>
      <c r="J55" s="33"/>
      <c r="K55" s="32">
        <v>44</v>
      </c>
      <c r="L55" s="113"/>
      <c r="M55" s="38"/>
      <c r="N55" s="35">
        <f>$L$8</f>
        <v>1</v>
      </c>
      <c r="O55" s="23"/>
      <c r="P55" s="35">
        <f t="shared" si="5"/>
        <v>1</v>
      </c>
      <c r="Q55" s="38"/>
      <c r="R55" s="35">
        <f>R54*($L$8-$L$7)</f>
        <v>1.09974375</v>
      </c>
      <c r="S55" s="38"/>
      <c r="T55" s="35">
        <f>$L$8</f>
        <v>1</v>
      </c>
      <c r="U55" s="35">
        <f t="shared" si="3"/>
        <v>4.09974375</v>
      </c>
      <c r="V55" s="106"/>
      <c r="W55" s="107"/>
      <c r="X55" s="103"/>
    </row>
    <row r="56" spans="2:24" ht="15.75" customHeight="1" x14ac:dyDescent="0.25">
      <c r="C56" s="23">
        <v>2011</v>
      </c>
      <c r="D56" s="24">
        <v>4150</v>
      </c>
      <c r="E56" s="24">
        <f t="shared" si="14"/>
        <v>4100</v>
      </c>
      <c r="F56" s="24">
        <f t="shared" si="15"/>
        <v>2782</v>
      </c>
      <c r="G56" s="44">
        <f>F56*E56</f>
        <v>11406200</v>
      </c>
      <c r="J56" s="33"/>
      <c r="K56" s="32">
        <v>45</v>
      </c>
      <c r="L56" s="111" t="s">
        <v>116</v>
      </c>
      <c r="M56" s="23"/>
      <c r="N56" s="35">
        <f>$L$8</f>
        <v>1</v>
      </c>
      <c r="O56" s="23"/>
      <c r="P56" s="35">
        <f t="shared" si="5"/>
        <v>1</v>
      </c>
      <c r="Q56" s="23"/>
      <c r="R56" s="35">
        <f>R55*($L$8-$L$7)</f>
        <v>1.0447565624999999</v>
      </c>
      <c r="S56" s="23"/>
      <c r="T56" s="35">
        <f>T55</f>
        <v>1</v>
      </c>
      <c r="U56" s="35">
        <f t="shared" si="3"/>
        <v>4.0447565624999999</v>
      </c>
      <c r="V56" s="105">
        <f>SUM(U56:U59)</f>
        <v>16.044756562499998</v>
      </c>
      <c r="W56" s="107">
        <f>V56/$V$60</f>
        <v>7.9062033081944885E-2</v>
      </c>
      <c r="X56" s="103">
        <f>W56*$L$9</f>
        <v>324.29758919352446</v>
      </c>
    </row>
    <row r="57" spans="2:24" ht="15.75" customHeight="1" x14ac:dyDescent="0.25">
      <c r="C57" s="23">
        <v>2012</v>
      </c>
      <c r="D57" s="24">
        <v>3850</v>
      </c>
      <c r="E57" s="24">
        <f t="shared" si="14"/>
        <v>4000</v>
      </c>
      <c r="F57" s="24">
        <f t="shared" si="15"/>
        <v>1874.8391126426877</v>
      </c>
      <c r="G57" s="44">
        <f>F57*E57</f>
        <v>7499356.450570751</v>
      </c>
      <c r="J57" s="33"/>
      <c r="K57" s="32">
        <v>46</v>
      </c>
      <c r="L57" s="112"/>
      <c r="M57" s="23"/>
      <c r="N57" s="35">
        <f>$L$8</f>
        <v>1</v>
      </c>
      <c r="O57" s="23"/>
      <c r="P57" s="35">
        <f t="shared" si="5"/>
        <v>1</v>
      </c>
      <c r="Q57" s="23"/>
      <c r="R57" s="35">
        <f>$L$8</f>
        <v>1</v>
      </c>
      <c r="S57" s="23"/>
      <c r="T57" s="35">
        <f>T56</f>
        <v>1</v>
      </c>
      <c r="U57" s="35">
        <f t="shared" si="3"/>
        <v>4</v>
      </c>
      <c r="V57" s="106"/>
      <c r="W57" s="107"/>
      <c r="X57" s="103"/>
    </row>
    <row r="58" spans="2:24" ht="15.75" customHeight="1" x14ac:dyDescent="0.25">
      <c r="C58" s="23">
        <v>2013</v>
      </c>
      <c r="D58" s="23"/>
      <c r="E58" s="24">
        <f>$C$81+($C58*$C$82)</f>
        <v>4061.9047619047633</v>
      </c>
      <c r="F58" s="24">
        <f t="shared" si="15"/>
        <v>1761.7935243018162</v>
      </c>
      <c r="G58" s="44">
        <f>F58*E58</f>
        <v>7156237.5058545228</v>
      </c>
      <c r="J58" s="33"/>
      <c r="K58" s="32">
        <v>47</v>
      </c>
      <c r="L58" s="112"/>
      <c r="M58" s="23"/>
      <c r="N58" s="35">
        <f>$L$8</f>
        <v>1</v>
      </c>
      <c r="O58" s="23"/>
      <c r="P58" s="35">
        <f t="shared" si="5"/>
        <v>1</v>
      </c>
      <c r="Q58" s="23"/>
      <c r="R58" s="35">
        <f>$L$8</f>
        <v>1</v>
      </c>
      <c r="S58" s="23"/>
      <c r="T58" s="35">
        <f>T57</f>
        <v>1</v>
      </c>
      <c r="U58" s="35">
        <f t="shared" si="3"/>
        <v>4</v>
      </c>
      <c r="V58" s="106"/>
      <c r="W58" s="107"/>
      <c r="X58" s="103"/>
    </row>
    <row r="59" spans="2:24" ht="15.75" customHeight="1" x14ac:dyDescent="0.25">
      <c r="C59" s="23">
        <v>2014</v>
      </c>
      <c r="D59" s="23"/>
      <c r="E59" s="24">
        <f>$C$81+($C59*$C$82)</f>
        <v>4024.4047619047633</v>
      </c>
      <c r="F59" s="24">
        <f t="shared" si="15"/>
        <v>1927.1676358676143</v>
      </c>
      <c r="G59" s="44">
        <f>E59*F59</f>
        <v>7755702.6107743718</v>
      </c>
      <c r="J59" s="33"/>
      <c r="K59" s="32">
        <v>48</v>
      </c>
      <c r="L59" s="113"/>
      <c r="M59" s="23"/>
      <c r="N59" s="35">
        <f>$L$8</f>
        <v>1</v>
      </c>
      <c r="O59" s="23"/>
      <c r="P59" s="35">
        <f t="shared" si="5"/>
        <v>1</v>
      </c>
      <c r="Q59" s="23"/>
      <c r="R59" s="35">
        <f>$L$8</f>
        <v>1</v>
      </c>
      <c r="S59" s="23"/>
      <c r="T59" s="35">
        <f>T58</f>
        <v>1</v>
      </c>
      <c r="U59" s="35">
        <f t="shared" si="3"/>
        <v>4</v>
      </c>
      <c r="V59" s="106"/>
      <c r="W59" s="107"/>
      <c r="X59" s="103"/>
    </row>
    <row r="60" spans="2:24" x14ac:dyDescent="0.25">
      <c r="C60" s="23">
        <v>2015</v>
      </c>
      <c r="D60" s="23"/>
      <c r="E60" s="24">
        <f>$C$81+($C60*$C$82)</f>
        <v>3986.9047619047633</v>
      </c>
      <c r="F60" s="24">
        <f t="shared" si="15"/>
        <v>2758.6018512548367</v>
      </c>
      <c r="G60" s="44">
        <f>E60*F60</f>
        <v>10998282.856967203</v>
      </c>
      <c r="J60" s="33"/>
      <c r="U60" s="36"/>
      <c r="V60" s="68">
        <f>SUM(V11:V59)</f>
        <v>202.93883090345273</v>
      </c>
    </row>
    <row r="61" spans="2:24" x14ac:dyDescent="0.25">
      <c r="C61" s="23">
        <v>2016</v>
      </c>
      <c r="D61" s="23"/>
      <c r="E61" s="24">
        <f>$C$81+($C61*$C$82)</f>
        <v>3949.4047619047633</v>
      </c>
      <c r="F61" s="24">
        <f t="shared" si="15"/>
        <v>4101.8119134047811</v>
      </c>
      <c r="G61" s="45">
        <f>E61*F61</f>
        <v>16199715.503238531</v>
      </c>
      <c r="J61" s="33"/>
    </row>
    <row r="62" spans="2:24" x14ac:dyDescent="0.25">
      <c r="J62" s="33"/>
    </row>
    <row r="63" spans="2:24" x14ac:dyDescent="0.25">
      <c r="J63" s="33"/>
    </row>
    <row r="64" spans="2:24" x14ac:dyDescent="0.25">
      <c r="B64" s="110" t="s">
        <v>95</v>
      </c>
      <c r="C64" s="110"/>
      <c r="D64" s="110"/>
      <c r="E64" s="110"/>
      <c r="F64" s="110"/>
      <c r="G64" s="110"/>
      <c r="H64" s="110"/>
      <c r="J64" s="33"/>
    </row>
    <row r="65" spans="2:8" x14ac:dyDescent="0.25">
      <c r="B65" t="s">
        <v>69</v>
      </c>
    </row>
    <row r="66" spans="2:8" ht="15.75" thickBot="1" x14ac:dyDescent="0.3"/>
    <row r="67" spans="2:8" x14ac:dyDescent="0.25">
      <c r="B67" s="17" t="s">
        <v>70</v>
      </c>
      <c r="C67" s="17"/>
    </row>
    <row r="68" spans="2:8" x14ac:dyDescent="0.25">
      <c r="B68" s="14" t="s">
        <v>71</v>
      </c>
      <c r="C68" s="14">
        <v>0.69504085608408328</v>
      </c>
      <c r="F68" s="117" t="s">
        <v>134</v>
      </c>
      <c r="G68" s="117"/>
    </row>
    <row r="69" spans="2:8" x14ac:dyDescent="0.25">
      <c r="B69" s="14" t="s">
        <v>72</v>
      </c>
      <c r="C69" s="14">
        <v>0.48308179162609544</v>
      </c>
    </row>
    <row r="70" spans="2:8" x14ac:dyDescent="0.25">
      <c r="B70" s="14" t="s">
        <v>73</v>
      </c>
      <c r="C70" s="14">
        <v>0.37969814995131451</v>
      </c>
    </row>
    <row r="71" spans="2:8" x14ac:dyDescent="0.25">
      <c r="B71" s="14" t="s">
        <v>74</v>
      </c>
      <c r="C71" s="14">
        <v>91.796444928914852</v>
      </c>
    </row>
    <row r="72" spans="2:8" ht="15.75" thickBot="1" x14ac:dyDescent="0.3">
      <c r="B72" s="15" t="s">
        <v>75</v>
      </c>
      <c r="C72" s="15">
        <v>7</v>
      </c>
    </row>
    <row r="73" spans="2:8" x14ac:dyDescent="0.25"/>
    <row r="74" spans="2:8" ht="15.75" thickBot="1" x14ac:dyDescent="0.3">
      <c r="B74" t="s">
        <v>76</v>
      </c>
    </row>
    <row r="75" spans="2:8" x14ac:dyDescent="0.25">
      <c r="B75" s="16"/>
      <c r="C75" s="16" t="s">
        <v>81</v>
      </c>
      <c r="D75" s="16" t="s">
        <v>82</v>
      </c>
      <c r="E75" s="16" t="s">
        <v>83</v>
      </c>
      <c r="F75" s="16" t="s">
        <v>84</v>
      </c>
      <c r="G75" s="16" t="s">
        <v>85</v>
      </c>
    </row>
    <row r="76" spans="2:8" x14ac:dyDescent="0.25">
      <c r="B76" s="14" t="s">
        <v>77</v>
      </c>
      <c r="C76" s="14">
        <v>1</v>
      </c>
      <c r="D76" s="14">
        <v>39374.999999999985</v>
      </c>
      <c r="E76" s="14">
        <v>39374.999999999985</v>
      </c>
      <c r="F76" s="14">
        <v>4.6727101483400046</v>
      </c>
      <c r="G76" s="14">
        <v>8.3014266655675087E-2</v>
      </c>
    </row>
    <row r="77" spans="2:8" x14ac:dyDescent="0.25">
      <c r="B77" s="14" t="s">
        <v>78</v>
      </c>
      <c r="C77" s="14">
        <v>5</v>
      </c>
      <c r="D77" s="14">
        <v>42132.936507936494</v>
      </c>
      <c r="E77" s="14">
        <v>8426.5873015872985</v>
      </c>
      <c r="F77" s="14"/>
      <c r="G77" s="14"/>
    </row>
    <row r="78" spans="2:8" ht="15.75" thickBot="1" x14ac:dyDescent="0.3">
      <c r="B78" s="15" t="s">
        <v>79</v>
      </c>
      <c r="C78" s="15">
        <v>6</v>
      </c>
      <c r="D78" s="15">
        <v>81507.93650793648</v>
      </c>
      <c r="E78" s="15"/>
      <c r="F78" s="15"/>
      <c r="G78" s="15"/>
    </row>
    <row r="79" spans="2:8" ht="15.75" thickBot="1" x14ac:dyDescent="0.3"/>
    <row r="80" spans="2:8" x14ac:dyDescent="0.25">
      <c r="B80" s="16"/>
      <c r="C80" s="16" t="s">
        <v>86</v>
      </c>
      <c r="D80" s="16" t="s">
        <v>74</v>
      </c>
      <c r="E80" s="16" t="s">
        <v>87</v>
      </c>
      <c r="F80" s="16" t="s">
        <v>88</v>
      </c>
      <c r="G80" s="16" t="s">
        <v>89</v>
      </c>
      <c r="H80" s="16" t="s">
        <v>90</v>
      </c>
    </row>
    <row r="81" spans="2:8" x14ac:dyDescent="0.25">
      <c r="B81" s="14" t="s">
        <v>80</v>
      </c>
      <c r="C81" s="14">
        <v>79549.404761904749</v>
      </c>
      <c r="D81" s="14">
        <v>34851.943279047773</v>
      </c>
      <c r="E81" s="14">
        <v>2.282495530449463</v>
      </c>
      <c r="F81" s="14">
        <v>7.1315180507432518E-2</v>
      </c>
      <c r="G81" s="14">
        <v>-10040.367567842608</v>
      </c>
      <c r="H81" s="14">
        <v>169139.17709165212</v>
      </c>
    </row>
    <row r="82" spans="2:8" ht="15.75" thickBot="1" x14ac:dyDescent="0.3">
      <c r="B82" s="15" t="s">
        <v>94</v>
      </c>
      <c r="C82" s="15">
        <v>-37.499999999999993</v>
      </c>
      <c r="D82" s="15">
        <v>17.347897465838926</v>
      </c>
      <c r="E82" s="15">
        <v>-2.161645241092998</v>
      </c>
      <c r="F82" s="15">
        <v>8.3014266655675087E-2</v>
      </c>
      <c r="G82" s="15">
        <v>-82.0941901121668</v>
      </c>
      <c r="H82" s="15">
        <v>7.0941901121668138</v>
      </c>
    </row>
    <row r="83" spans="2:8" x14ac:dyDescent="0.25"/>
    <row r="84" spans="2:8" x14ac:dyDescent="0.25"/>
    <row r="85" spans="2:8" x14ac:dyDescent="0.25"/>
    <row r="86" spans="2:8" x14ac:dyDescent="0.25">
      <c r="B86" t="s">
        <v>91</v>
      </c>
    </row>
    <row r="87" spans="2:8" ht="15.75" thickBot="1" x14ac:dyDescent="0.3"/>
    <row r="88" spans="2:8" x14ac:dyDescent="0.25">
      <c r="B88" s="16" t="s">
        <v>92</v>
      </c>
      <c r="C88" s="16" t="s">
        <v>133</v>
      </c>
      <c r="D88" s="16" t="s">
        <v>93</v>
      </c>
    </row>
    <row r="89" spans="2:8" x14ac:dyDescent="0.25">
      <c r="B89" s="14">
        <v>1</v>
      </c>
      <c r="C89" s="14">
        <v>4324.4047619047633</v>
      </c>
      <c r="D89" s="14">
        <v>-74.404761904763291</v>
      </c>
    </row>
    <row r="90" spans="2:8" x14ac:dyDescent="0.25">
      <c r="B90" s="14">
        <v>2</v>
      </c>
      <c r="C90" s="14">
        <v>4286.9047619047633</v>
      </c>
      <c r="D90" s="14">
        <v>-36.904761904763291</v>
      </c>
    </row>
    <row r="91" spans="2:8" x14ac:dyDescent="0.25">
      <c r="B91" s="14">
        <v>3</v>
      </c>
      <c r="C91" s="14">
        <v>4249.4047619047633</v>
      </c>
      <c r="D91" s="14">
        <v>33.92857142856974</v>
      </c>
    </row>
    <row r="92" spans="2:8" x14ac:dyDescent="0.25">
      <c r="B92" s="14">
        <v>4</v>
      </c>
      <c r="C92" s="14">
        <v>4211.9047619047633</v>
      </c>
      <c r="D92" s="14">
        <v>104.76190476190368</v>
      </c>
    </row>
    <row r="93" spans="2:8" x14ac:dyDescent="0.25">
      <c r="B93" s="14">
        <v>5</v>
      </c>
      <c r="C93" s="14">
        <v>4174.4047619047633</v>
      </c>
      <c r="D93" s="14">
        <v>108.92857142856974</v>
      </c>
    </row>
    <row r="94" spans="2:8" x14ac:dyDescent="0.25">
      <c r="B94" s="14">
        <v>6</v>
      </c>
      <c r="C94" s="14">
        <v>4136.9047619047633</v>
      </c>
      <c r="D94" s="14">
        <v>-36.904761904763291</v>
      </c>
    </row>
    <row r="95" spans="2:8" ht="15.75" thickBot="1" x14ac:dyDescent="0.3">
      <c r="B95" s="15">
        <v>7</v>
      </c>
      <c r="C95" s="15">
        <v>4099.4047619047633</v>
      </c>
      <c r="D95" s="15">
        <v>-99.404761904763291</v>
      </c>
    </row>
    <row r="96" spans="2:8" x14ac:dyDescent="0.25"/>
  </sheetData>
  <sortState ref="G40:G43">
    <sortCondition ref="G40"/>
  </sortState>
  <mergeCells count="62">
    <mergeCell ref="B64:H64"/>
    <mergeCell ref="F68:G68"/>
    <mergeCell ref="Z5:AE5"/>
    <mergeCell ref="F18:H18"/>
    <mergeCell ref="B5:I5"/>
    <mergeCell ref="L56:L59"/>
    <mergeCell ref="L12:L15"/>
    <mergeCell ref="L16:L19"/>
    <mergeCell ref="L20:L23"/>
    <mergeCell ref="L24:L27"/>
    <mergeCell ref="L28:L31"/>
    <mergeCell ref="L32:L35"/>
    <mergeCell ref="L36:L39"/>
    <mergeCell ref="L40:L43"/>
    <mergeCell ref="L44:L47"/>
    <mergeCell ref="L48:L51"/>
    <mergeCell ref="L52:L55"/>
    <mergeCell ref="B47:I47"/>
    <mergeCell ref="D49:E49"/>
    <mergeCell ref="M11:N11"/>
    <mergeCell ref="O11:P11"/>
    <mergeCell ref="Q11:R11"/>
    <mergeCell ref="S11:T11"/>
    <mergeCell ref="B16:H16"/>
    <mergeCell ref="V12:V15"/>
    <mergeCell ref="V16:V19"/>
    <mergeCell ref="W32:W35"/>
    <mergeCell ref="V20:V23"/>
    <mergeCell ref="V24:V27"/>
    <mergeCell ref="V28:V31"/>
    <mergeCell ref="W56:W59"/>
    <mergeCell ref="V32:V35"/>
    <mergeCell ref="V36:V39"/>
    <mergeCell ref="V40:V43"/>
    <mergeCell ref="V44:V47"/>
    <mergeCell ref="V48:V51"/>
    <mergeCell ref="W36:W39"/>
    <mergeCell ref="W40:W43"/>
    <mergeCell ref="W44:W47"/>
    <mergeCell ref="W48:W51"/>
    <mergeCell ref="W52:W55"/>
    <mergeCell ref="W12:W15"/>
    <mergeCell ref="W16:W19"/>
    <mergeCell ref="W20:W23"/>
    <mergeCell ref="W24:W27"/>
    <mergeCell ref="W28:W31"/>
    <mergeCell ref="B2:R3"/>
    <mergeCell ref="X52:X55"/>
    <mergeCell ref="X56:X59"/>
    <mergeCell ref="K5:X5"/>
    <mergeCell ref="X32:X35"/>
    <mergeCell ref="X36:X39"/>
    <mergeCell ref="X40:X43"/>
    <mergeCell ref="X44:X47"/>
    <mergeCell ref="X48:X51"/>
    <mergeCell ref="X12:X15"/>
    <mergeCell ref="X16:X19"/>
    <mergeCell ref="X20:X23"/>
    <mergeCell ref="X24:X27"/>
    <mergeCell ref="X28:X31"/>
    <mergeCell ref="V52:V55"/>
    <mergeCell ref="V56:V59"/>
  </mergeCells>
  <conditionalFormatting sqref="V12:V59">
    <cfRule type="colorScale" priority="2">
      <colorScale>
        <cfvo type="min"/>
        <cfvo type="max"/>
        <color rgb="FFFCFCFF"/>
        <color rgb="FFF8696B"/>
      </colorScale>
    </cfRule>
  </conditionalFormatting>
  <conditionalFormatting sqref="W12:W59">
    <cfRule type="colorScale" priority="1">
      <colorScale>
        <cfvo type="min"/>
        <cfvo type="max"/>
        <color rgb="FFFCFCFF"/>
        <color rgb="FFF8696B"/>
      </colorScale>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
  <sheetViews>
    <sheetView workbookViewId="0"/>
  </sheetViews>
  <sheetFormatPr defaultRowHeight="15" x14ac:dyDescent="0.25"/>
  <sheetData>
    <row r="1" spans="1:6" x14ac:dyDescent="0.25">
      <c r="A1">
        <v>0</v>
      </c>
      <c r="B1">
        <v>0</v>
      </c>
    </row>
    <row r="2" spans="1:6" x14ac:dyDescent="0.25">
      <c r="A2">
        <v>0</v>
      </c>
    </row>
    <row r="3" spans="1:6" x14ac:dyDescent="0.25">
      <c r="A3">
        <v>0</v>
      </c>
    </row>
    <row r="4" spans="1:6" x14ac:dyDescent="0.25">
      <c r="A4" t="b">
        <v>0</v>
      </c>
      <c r="B4">
        <v>13440</v>
      </c>
      <c r="C4">
        <v>6215</v>
      </c>
      <c r="D4">
        <v>5760</v>
      </c>
      <c r="E4">
        <v>100</v>
      </c>
    </row>
    <row r="5" spans="1:6" x14ac:dyDescent="0.25">
      <c r="A5" t="b">
        <v>0</v>
      </c>
      <c r="B5">
        <v>13440</v>
      </c>
      <c r="C5">
        <v>6215</v>
      </c>
      <c r="D5">
        <v>5760</v>
      </c>
      <c r="E5">
        <v>500</v>
      </c>
    </row>
    <row r="6" spans="1:6" x14ac:dyDescent="0.25">
      <c r="A6" t="b">
        <v>0</v>
      </c>
      <c r="B6">
        <v>13440</v>
      </c>
      <c r="C6">
        <v>6215</v>
      </c>
      <c r="D6">
        <v>5760</v>
      </c>
      <c r="E6">
        <v>1000</v>
      </c>
    </row>
    <row r="7" spans="1:6" x14ac:dyDescent="0.25">
      <c r="A7" t="b">
        <v>0</v>
      </c>
      <c r="B7">
        <v>13440</v>
      </c>
      <c r="C7">
        <v>6215</v>
      </c>
      <c r="D7">
        <v>5760</v>
      </c>
      <c r="E7">
        <v>1500</v>
      </c>
    </row>
    <row r="8" spans="1:6" x14ac:dyDescent="0.25">
      <c r="A8" t="b">
        <v>0</v>
      </c>
      <c r="B8">
        <v>13440</v>
      </c>
      <c r="C8">
        <v>6215</v>
      </c>
      <c r="D8">
        <v>5760</v>
      </c>
      <c r="E8">
        <v>2000</v>
      </c>
    </row>
    <row r="9" spans="1:6" x14ac:dyDescent="0.25">
      <c r="A9">
        <v>0</v>
      </c>
    </row>
    <row r="10" spans="1:6" x14ac:dyDescent="0.25">
      <c r="A10">
        <v>0</v>
      </c>
      <c r="B10" t="b">
        <v>0</v>
      </c>
      <c r="C10" t="b">
        <v>0</v>
      </c>
      <c r="D10">
        <v>10</v>
      </c>
      <c r="E10">
        <v>0.95</v>
      </c>
      <c r="F1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
  <sheetViews>
    <sheetView workbookViewId="0"/>
  </sheetViews>
  <sheetFormatPr defaultRowHeight="15" x14ac:dyDescent="0.25"/>
  <sheetData>
    <row r="1" spans="1:22" x14ac:dyDescent="0.25">
      <c r="A1" s="63" t="s">
        <v>447</v>
      </c>
      <c r="B1" s="63" t="s">
        <v>426</v>
      </c>
      <c r="C1" s="63" t="s">
        <v>427</v>
      </c>
      <c r="D1" s="63" t="s">
        <v>428</v>
      </c>
      <c r="E1" s="63" t="s">
        <v>429</v>
      </c>
      <c r="F1" s="63" t="s">
        <v>430</v>
      </c>
      <c r="G1" s="63" t="s">
        <v>431</v>
      </c>
      <c r="H1" s="63" t="s">
        <v>432</v>
      </c>
      <c r="I1" s="63" t="s">
        <v>433</v>
      </c>
      <c r="J1" s="63" t="s">
        <v>434</v>
      </c>
      <c r="K1" s="63" t="s">
        <v>435</v>
      </c>
      <c r="L1" s="63" t="s">
        <v>436</v>
      </c>
      <c r="M1" s="63" t="s">
        <v>437</v>
      </c>
      <c r="N1" s="63" t="s">
        <v>438</v>
      </c>
      <c r="O1" s="63" t="s">
        <v>439</v>
      </c>
      <c r="P1" s="63" t="s">
        <v>440</v>
      </c>
      <c r="Q1" s="63" t="s">
        <v>441</v>
      </c>
      <c r="R1" s="63" t="s">
        <v>442</v>
      </c>
      <c r="S1" s="63" t="s">
        <v>443</v>
      </c>
      <c r="T1" s="63" t="s">
        <v>444</v>
      </c>
      <c r="U1" s="63" t="s">
        <v>445</v>
      </c>
      <c r="V1" s="63" t="s">
        <v>446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Y79"/>
  <sheetViews>
    <sheetView showGridLines="0" tabSelected="1" zoomScale="90" zoomScaleNormal="90" workbookViewId="0">
      <pane xSplit="3" ySplit="15" topLeftCell="D31" activePane="bottomRight" state="frozen"/>
      <selection pane="topRight" activeCell="D1" sqref="D1"/>
      <selection pane="bottomLeft" activeCell="A16" sqref="A16"/>
      <selection pane="bottomRight" activeCell="K11" sqref="K11"/>
    </sheetView>
  </sheetViews>
  <sheetFormatPr defaultRowHeight="15" x14ac:dyDescent="0.25"/>
  <cols>
    <col min="1" max="1" width="2.85546875" customWidth="1"/>
    <col min="2" max="2" width="9.7109375" customWidth="1"/>
    <col min="4" max="5" width="21.7109375" customWidth="1"/>
    <col min="6" max="6" width="21.7109375" style="12" customWidth="1"/>
    <col min="7" max="8" width="23" bestFit="1" customWidth="1"/>
    <col min="9" max="9" width="14.5703125" bestFit="1" customWidth="1"/>
    <col min="10" max="10" width="19.28515625" bestFit="1" customWidth="1"/>
    <col min="11" max="11" width="13.42578125" bestFit="1" customWidth="1"/>
    <col min="12" max="12" width="14.140625" customWidth="1"/>
    <col min="13" max="13" width="23.5703125" customWidth="1"/>
    <col min="14" max="14" width="26.140625" customWidth="1"/>
    <col min="15" max="15" width="22.85546875" bestFit="1" customWidth="1"/>
    <col min="16" max="16" width="9.28515625" customWidth="1"/>
    <col min="17" max="18" width="18.5703125" customWidth="1"/>
    <col min="19" max="19" width="12.140625" customWidth="1"/>
    <col min="20" max="20" width="15.140625" customWidth="1"/>
    <col min="21" max="21" width="15.28515625" customWidth="1"/>
    <col min="22" max="22" width="20.42578125" bestFit="1" customWidth="1"/>
    <col min="23" max="23" width="32.5703125" customWidth="1"/>
    <col min="24" max="24" width="35.28515625" customWidth="1"/>
    <col min="25" max="25" width="15.140625" customWidth="1"/>
  </cols>
  <sheetData>
    <row r="1" spans="2:25" x14ac:dyDescent="0.25">
      <c r="F1"/>
    </row>
    <row r="2" spans="2:25" x14ac:dyDescent="0.25">
      <c r="B2" s="102" t="s">
        <v>390</v>
      </c>
      <c r="C2" s="102"/>
      <c r="D2" s="102"/>
      <c r="E2" s="102"/>
      <c r="F2" s="102"/>
      <c r="G2" s="102"/>
      <c r="H2" s="102"/>
      <c r="I2" s="102"/>
      <c r="J2" s="102"/>
      <c r="K2" s="102"/>
      <c r="L2" s="102"/>
      <c r="M2" s="102"/>
      <c r="N2" s="102"/>
      <c r="O2" s="102"/>
      <c r="P2" s="102"/>
    </row>
    <row r="3" spans="2:25" x14ac:dyDescent="0.25">
      <c r="B3" s="102"/>
      <c r="C3" s="102"/>
      <c r="D3" s="102"/>
      <c r="E3" s="102"/>
      <c r="F3" s="102"/>
      <c r="G3" s="102"/>
      <c r="H3" s="102"/>
      <c r="I3" s="102"/>
      <c r="J3" s="102"/>
      <c r="K3" s="102"/>
      <c r="L3" s="102"/>
      <c r="M3" s="102"/>
      <c r="N3" s="102"/>
      <c r="O3" s="102"/>
      <c r="P3" s="102"/>
    </row>
    <row r="4" spans="2:25" x14ac:dyDescent="0.25">
      <c r="F4"/>
    </row>
    <row r="5" spans="2:25" x14ac:dyDescent="0.25">
      <c r="D5" s="13" t="s">
        <v>57</v>
      </c>
      <c r="E5" s="13"/>
      <c r="F5"/>
    </row>
    <row r="6" spans="2:25" x14ac:dyDescent="0.25">
      <c r="D6" s="13"/>
      <c r="E6" s="13"/>
      <c r="F6"/>
      <c r="H6" s="53" t="s">
        <v>142</v>
      </c>
      <c r="J6" s="2" t="s">
        <v>55</v>
      </c>
    </row>
    <row r="7" spans="2:25" x14ac:dyDescent="0.25">
      <c r="D7" s="120" t="s">
        <v>58</v>
      </c>
      <c r="E7" s="120"/>
      <c r="F7" s="120"/>
      <c r="G7" s="43">
        <f ca="1">_xll.RiskOutput()+SUM($U$28:$U$79)</f>
        <v>16651850.649367152</v>
      </c>
      <c r="H7" s="44">
        <f ca="1">_xll.RiskMean(G7)</f>
        <v>16651850.649367152</v>
      </c>
      <c r="J7" s="23" t="s">
        <v>56</v>
      </c>
      <c r="K7" s="71">
        <v>423</v>
      </c>
    </row>
    <row r="8" spans="2:25" x14ac:dyDescent="0.25">
      <c r="D8" s="120" t="s">
        <v>60</v>
      </c>
      <c r="E8" s="120"/>
      <c r="F8" s="120"/>
      <c r="G8" s="37">
        <f ca="1">_xll.RiskOutput()+SUM($W$28:$W$79)/SUM($K$28:$K$79)</f>
        <v>0.78434554454416805</v>
      </c>
      <c r="H8" s="37">
        <f ca="1">_xll.RiskMean(G8)</f>
        <v>0.78434554454416805</v>
      </c>
      <c r="J8" s="23" t="s">
        <v>56</v>
      </c>
      <c r="K8" s="71">
        <v>332</v>
      </c>
    </row>
    <row r="9" spans="2:25" x14ac:dyDescent="0.25">
      <c r="D9" s="120" t="s">
        <v>61</v>
      </c>
      <c r="E9" s="120"/>
      <c r="F9" s="120"/>
      <c r="G9" s="37">
        <f ca="1">_xll.RiskOutput()+COUNTIFS($O$28:$O$79,"&gt;"&amp;0)/52</f>
        <v>0.28846153846153844</v>
      </c>
      <c r="H9" s="37">
        <f ca="1">_xll.RiskMean(G9)</f>
        <v>0.28846153846153844</v>
      </c>
      <c r="J9" s="23" t="s">
        <v>56</v>
      </c>
      <c r="K9" s="71">
        <v>557</v>
      </c>
    </row>
    <row r="10" spans="2:25" x14ac:dyDescent="0.25">
      <c r="D10" s="120" t="s">
        <v>63</v>
      </c>
      <c r="E10" s="120"/>
      <c r="F10" s="120"/>
      <c r="G10" s="43">
        <f ca="1">_xll.RiskOutput()+AVERAGE(Y28:$Y$659)</f>
        <v>107127.27660383616</v>
      </c>
      <c r="H10" s="43">
        <f ca="1">_xll.RiskMean(G10)</f>
        <v>107127.27660383616</v>
      </c>
      <c r="J10" s="23" t="s">
        <v>56</v>
      </c>
      <c r="K10" s="71">
        <v>766</v>
      </c>
    </row>
    <row r="11" spans="2:25" x14ac:dyDescent="0.25">
      <c r="D11" s="120" t="s">
        <v>65</v>
      </c>
      <c r="E11" s="120"/>
      <c r="F11" s="120"/>
      <c r="G11" s="43">
        <f ca="1">_xll.RiskOutput()+G7/SUM($W$28:$W$79)</f>
        <v>4146.6796361715551</v>
      </c>
      <c r="H11" s="43">
        <f ca="1">_xll.RiskMean(G11)</f>
        <v>4146.6796361715551</v>
      </c>
      <c r="J11" s="23" t="s">
        <v>56</v>
      </c>
      <c r="K11" s="71">
        <v>208</v>
      </c>
    </row>
    <row r="12" spans="2:25" x14ac:dyDescent="0.25">
      <c r="D12" s="120" t="s">
        <v>66</v>
      </c>
      <c r="E12" s="120"/>
      <c r="F12" s="120"/>
      <c r="G12" s="73">
        <f ca="1">_xll.RiskOutput()+SUM($M$28:$M$79)/SUM($L$28:$M$79)</f>
        <v>1.5775004135820156E-2</v>
      </c>
      <c r="H12" s="73">
        <f ca="1">_xll.RiskMean(G12)</f>
        <v>1.5775004135820156E-2</v>
      </c>
      <c r="J12" s="23" t="s">
        <v>56</v>
      </c>
      <c r="K12" s="71">
        <v>832</v>
      </c>
    </row>
    <row r="13" spans="2:25" x14ac:dyDescent="0.25">
      <c r="F13"/>
    </row>
    <row r="14" spans="2:25" x14ac:dyDescent="0.25">
      <c r="F14" s="121" t="s">
        <v>26</v>
      </c>
      <c r="G14" s="121"/>
      <c r="H14" s="121"/>
      <c r="I14" s="121" t="s">
        <v>1</v>
      </c>
      <c r="J14" s="121"/>
      <c r="K14" s="121"/>
      <c r="L14" s="121" t="s">
        <v>27</v>
      </c>
      <c r="M14" s="121"/>
      <c r="N14" s="11"/>
      <c r="Q14" s="121" t="s">
        <v>22</v>
      </c>
      <c r="R14" s="121"/>
      <c r="S14" s="121"/>
      <c r="T14" s="121"/>
      <c r="U14" s="121"/>
      <c r="W14" s="119" t="s">
        <v>259</v>
      </c>
      <c r="X14" s="119"/>
      <c r="Y14" s="119"/>
    </row>
    <row r="15" spans="2:25" x14ac:dyDescent="0.25">
      <c r="B15" s="47" t="s">
        <v>124</v>
      </c>
      <c r="C15" s="39" t="s">
        <v>9</v>
      </c>
      <c r="D15" s="39" t="s">
        <v>137</v>
      </c>
      <c r="E15" s="39" t="s">
        <v>136</v>
      </c>
      <c r="F15" s="39" t="s">
        <v>10</v>
      </c>
      <c r="G15" s="39" t="s">
        <v>11</v>
      </c>
      <c r="H15" s="39" t="s">
        <v>12</v>
      </c>
      <c r="I15" s="39" t="s">
        <v>13</v>
      </c>
      <c r="J15" s="39" t="s">
        <v>14</v>
      </c>
      <c r="K15" s="39" t="s">
        <v>15</v>
      </c>
      <c r="L15" s="39" t="s">
        <v>17</v>
      </c>
      <c r="M15" s="39" t="s">
        <v>16</v>
      </c>
      <c r="N15" s="39" t="s">
        <v>53</v>
      </c>
      <c r="O15" s="40" t="s">
        <v>18</v>
      </c>
      <c r="P15" s="40" t="s">
        <v>54</v>
      </c>
      <c r="Q15" s="39" t="s">
        <v>23</v>
      </c>
      <c r="R15" s="39" t="s">
        <v>19</v>
      </c>
      <c r="S15" s="39" t="s">
        <v>20</v>
      </c>
      <c r="T15" s="39" t="s">
        <v>21</v>
      </c>
      <c r="U15" s="39" t="s">
        <v>24</v>
      </c>
      <c r="V15" s="40" t="s">
        <v>25</v>
      </c>
      <c r="W15" s="64" t="s">
        <v>59</v>
      </c>
      <c r="X15" s="64" t="s">
        <v>64</v>
      </c>
      <c r="Y15" s="64" t="s">
        <v>62</v>
      </c>
    </row>
    <row r="16" spans="2:25" x14ac:dyDescent="0.25">
      <c r="C16">
        <v>-11</v>
      </c>
      <c r="F16"/>
      <c r="L16" s="65">
        <f>Calculations!$AC$21/Calculations!$H$14</f>
        <v>62.577397970037133</v>
      </c>
      <c r="N16" s="50">
        <f ca="1">ROUND(_xll.RiskTriang(Inputs!$C$14,Inputs!$D$14,Inputs!$E$14)+$C16,0)</f>
        <v>0</v>
      </c>
    </row>
    <row r="17" spans="2:25" x14ac:dyDescent="0.25">
      <c r="C17">
        <v>-10</v>
      </c>
      <c r="F17"/>
      <c r="L17" s="65">
        <f>Calculations!$AC$21/Calculations!$H$14</f>
        <v>62.577397970037133</v>
      </c>
      <c r="N17" s="50">
        <f ca="1">ROUND(_xll.RiskTriang(Inputs!$C$14,Inputs!$D$14,Inputs!$E$14)+$C17,0)</f>
        <v>1</v>
      </c>
    </row>
    <row r="18" spans="2:25" x14ac:dyDescent="0.25">
      <c r="C18">
        <v>-9</v>
      </c>
      <c r="F18"/>
      <c r="L18" s="65">
        <f>Calculations!$AC$21/Calculations!$H$14</f>
        <v>62.577397970037133</v>
      </c>
      <c r="N18" s="50">
        <f ca="1">ROUND(_xll.RiskTriang(Inputs!$C$14,Inputs!$D$14,Inputs!$E$14)+$C18,0)</f>
        <v>2</v>
      </c>
    </row>
    <row r="19" spans="2:25" x14ac:dyDescent="0.25">
      <c r="C19">
        <v>-8</v>
      </c>
      <c r="F19"/>
      <c r="L19" s="65">
        <f>Calculations!$AC$21/Calculations!$H$14</f>
        <v>62.577397970037133</v>
      </c>
      <c r="N19" s="50">
        <f ca="1">ROUND(_xll.RiskTriang(Inputs!$C$14,Inputs!$D$14,Inputs!$E$14)+$C19,0)</f>
        <v>3</v>
      </c>
    </row>
    <row r="20" spans="2:25" x14ac:dyDescent="0.25">
      <c r="C20">
        <v>-7</v>
      </c>
      <c r="F20"/>
      <c r="L20" s="65">
        <f>Calculations!$AC$22/Calculations!$H$14</f>
        <v>57.540227251536919</v>
      </c>
      <c r="N20" s="50">
        <f ca="1">ROUND(_xll.RiskTriang(Inputs!$C$14,Inputs!$D$14,Inputs!$E$14)+$C20,0)</f>
        <v>4</v>
      </c>
    </row>
    <row r="21" spans="2:25" x14ac:dyDescent="0.25">
      <c r="C21">
        <v>-6</v>
      </c>
      <c r="F21"/>
      <c r="L21" s="65">
        <f>Calculations!$AC$22/Calculations!$H$14</f>
        <v>57.540227251536919</v>
      </c>
      <c r="N21" s="50">
        <f ca="1">ROUND(_xll.RiskTriang(Inputs!$C$14,Inputs!$D$14,Inputs!$E$14)+$C21,0)</f>
        <v>5</v>
      </c>
    </row>
    <row r="22" spans="2:25" x14ac:dyDescent="0.25">
      <c r="C22">
        <v>-5</v>
      </c>
      <c r="F22"/>
      <c r="L22" s="65">
        <f>Calculations!$AC$22/Calculations!$H$14</f>
        <v>57.540227251536919</v>
      </c>
      <c r="N22" s="50">
        <f ca="1">ROUND(_xll.RiskTriang(Inputs!$C$14,Inputs!$D$14,Inputs!$E$14)+$C22,0)</f>
        <v>6</v>
      </c>
    </row>
    <row r="23" spans="2:25" x14ac:dyDescent="0.25">
      <c r="C23">
        <v>-4</v>
      </c>
      <c r="F23"/>
      <c r="L23" s="65">
        <f>Calculations!$AC$22/Calculations!$H$14</f>
        <v>57.540227251536919</v>
      </c>
      <c r="N23" s="50">
        <f ca="1">ROUND(_xll.RiskTriang(Inputs!$C$14,Inputs!$D$14,Inputs!$E$14)+$C23,0)</f>
        <v>7</v>
      </c>
    </row>
    <row r="24" spans="2:25" x14ac:dyDescent="0.25">
      <c r="C24">
        <v>-3</v>
      </c>
      <c r="F24"/>
      <c r="L24" s="65">
        <f>Calculations!$AC$23/Calculations!$H$14</f>
        <v>54.525167705956079</v>
      </c>
      <c r="N24" s="50">
        <f ca="1">ROUND(_xll.RiskTriang(Inputs!$C$14,Inputs!$D$14,Inputs!$E$14)+$C24,0)</f>
        <v>8</v>
      </c>
    </row>
    <row r="25" spans="2:25" x14ac:dyDescent="0.25">
      <c r="C25">
        <v>-2</v>
      </c>
      <c r="F25"/>
      <c r="L25" s="65">
        <f>Calculations!$AC$23/Calculations!$H$14</f>
        <v>54.525167705956079</v>
      </c>
      <c r="N25" s="50">
        <f ca="1">ROUND(_xll.RiskTriang(Inputs!$C$14,Inputs!$D$14,Inputs!$E$14)+$C25,0)</f>
        <v>9</v>
      </c>
    </row>
    <row r="26" spans="2:25" x14ac:dyDescent="0.25">
      <c r="C26">
        <v>-1</v>
      </c>
      <c r="F26"/>
      <c r="L26" s="65">
        <f>Calculations!$AC$23/Calculations!$H$14</f>
        <v>54.525167705956079</v>
      </c>
      <c r="N26" s="50">
        <f ca="1">ROUND(_xll.RiskTriang(Inputs!$C$14,Inputs!$D$14,Inputs!$E$14)+$C26,0)</f>
        <v>10</v>
      </c>
    </row>
    <row r="27" spans="2:25" x14ac:dyDescent="0.25">
      <c r="C27">
        <v>0</v>
      </c>
      <c r="F27"/>
      <c r="L27" s="65">
        <f>Calculations!$AC$23/Calculations!$H$14</f>
        <v>54.525167705956079</v>
      </c>
      <c r="N27" s="50">
        <f ca="1">ROUND(_xll.RiskTriang(Inputs!$C$14,Inputs!$D$14,Inputs!$E$14)+$C27,0)</f>
        <v>11</v>
      </c>
      <c r="P27" s="67">
        <f>Inputs!$C$24</f>
        <v>20</v>
      </c>
    </row>
    <row r="28" spans="2:25" x14ac:dyDescent="0.25">
      <c r="B28">
        <v>1</v>
      </c>
      <c r="C28" s="23">
        <v>1</v>
      </c>
      <c r="D28" s="43">
        <f>Inputs!$C$5*Inputs!$C$8/COUNTIFS(Model!$B$28:$B$79,Model!$B28)</f>
        <v>260393.12796471128</v>
      </c>
      <c r="E28" s="43">
        <f>D28</f>
        <v>260393.12796471128</v>
      </c>
      <c r="F28" s="52">
        <f>$P27</f>
        <v>20</v>
      </c>
      <c r="G28" s="52">
        <f ca="1">SUMIFS($L$16:$L$79,$N$16:$N$79,$C28)</f>
        <v>62.577397970037133</v>
      </c>
      <c r="H28" s="52">
        <f ca="1">SUM($F28:$G28)</f>
        <v>82.57739797003714</v>
      </c>
      <c r="I28" s="52">
        <v>0</v>
      </c>
      <c r="J28" s="52">
        <f ca="1">_xlfn.NORM.INV(RAND(),VLOOKUP($B28,Calculations!$AA$12:$AD$23,3,0),VLOOKUP($B28,Calculations!$AA$12:$AD$23,4,0))</f>
        <v>66.856918724098335</v>
      </c>
      <c r="K28" s="52">
        <f ca="1">$I28+$J28</f>
        <v>66.856918724098335</v>
      </c>
      <c r="L28" s="52">
        <f ca="1">MIN(MAX(Model!$K$7+Model!$I28-($H28-VLOOKUP($B28,Calculations!$AA$12:$AD$23,3,0)),0),$E28/(Inputs!$C$20+Inputs!$C$18))</f>
        <v>81.043612811923836</v>
      </c>
      <c r="M28" s="52">
        <f ca="1">IF($K28&gt;$H28,MAX(MIN($K28-$H28,($D28-$Q28)/Inputs!$C$20),0),0)</f>
        <v>0</v>
      </c>
      <c r="N28" s="50">
        <f ca="1">ROUND(_xll.RiskTriang(Inputs!$C$14,Inputs!$D$14,Inputs!$E$14)+$C28,0)</f>
        <v>12</v>
      </c>
      <c r="O28" s="52">
        <f ca="1">MAX($K28-$H28-$M28,0)</f>
        <v>0</v>
      </c>
      <c r="P28" s="52">
        <f ca="1">MAX($H28-$K28,0)</f>
        <v>15.720479245938805</v>
      </c>
      <c r="Q28" s="43">
        <f ca="1">$L28*Inputs!$C$20</f>
        <v>246615.71378668424</v>
      </c>
      <c r="R28" s="43">
        <f ca="1">($L28*Inputs!$C$18)+(Inputs!$D$18*Model!$M28)</f>
        <v>13777.414178027053</v>
      </c>
      <c r="S28" s="43">
        <f ca="1">$P28*Inputs!$C$22</f>
        <v>78.602396229694023</v>
      </c>
      <c r="T28" s="43">
        <f ca="1">$M28*Inputs!$C$20</f>
        <v>0</v>
      </c>
      <c r="U28" s="43">
        <f ca="1">SUM($Q28:$T28)</f>
        <v>260471.73036094097</v>
      </c>
      <c r="V28" s="43">
        <f ca="1">MAX($E28-U28,0)</f>
        <v>0</v>
      </c>
      <c r="W28" s="52">
        <f ca="1">($K28-$M28-$O28)</f>
        <v>66.856918724098335</v>
      </c>
      <c r="X28" s="52">
        <f ca="1">$W28/$K28</f>
        <v>1</v>
      </c>
      <c r="Y28" s="43">
        <f ca="1">$O28*(Inputs!$D$18+Inputs!$C$20)</f>
        <v>0</v>
      </c>
    </row>
    <row r="29" spans="2:25" x14ac:dyDescent="0.25">
      <c r="B29">
        <v>1</v>
      </c>
      <c r="C29" s="23">
        <v>2</v>
      </c>
      <c r="D29" s="43">
        <f>Inputs!$C$5*Inputs!$C$8/COUNTIFS(Model!$B$28:$B$79,Model!$B29)</f>
        <v>260393.12796471128</v>
      </c>
      <c r="E29" s="43">
        <f ca="1">$D29+$V28</f>
        <v>260393.12796471128</v>
      </c>
      <c r="F29" s="52">
        <f ca="1">$P28</f>
        <v>15.720479245938805</v>
      </c>
      <c r="G29" s="52">
        <f t="shared" ref="G29:G79" ca="1" si="0">SUMIFS($L$16:$L$79,$N$16:$N$79,$C29)</f>
        <v>62.577397970037133</v>
      </c>
      <c r="H29" s="52">
        <f t="shared" ref="H29:H79" ca="1" si="1">SUM($F29:$G29)</f>
        <v>78.297877215975944</v>
      </c>
      <c r="I29" s="52">
        <f ca="1">$O28</f>
        <v>0</v>
      </c>
      <c r="J29" s="52">
        <f ca="1">_xlfn.NORM.INV(RAND(),VLOOKUP($B29,Calculations!$AA$12:$AD$23,3,0),VLOOKUP($B29,Calculations!$AA$12:$AD$23,4,0))</f>
        <v>70.275546666981768</v>
      </c>
      <c r="K29" s="52">
        <f t="shared" ref="K29:K79" ca="1" si="2">$I29+$J29</f>
        <v>70.275546666981768</v>
      </c>
      <c r="L29" s="52">
        <f ca="1">MIN(MAX(Model!$K$7+Model!$I29-($H29-VLOOKUP($B29,Calculations!$AA$12:$AD$23,3,0)),0),$E29/(Inputs!$C$20+Inputs!$C$18))</f>
        <v>81.043612811923836</v>
      </c>
      <c r="M29" s="52">
        <f ca="1">IF($K29&gt;$H29,MAX(MIN($K29-$H29,($D29-$Q29)/Inputs!$C$20),0),0)</f>
        <v>0</v>
      </c>
      <c r="N29" s="50">
        <f ca="1">ROUND(_xll.RiskTriang(Inputs!$C$14,Inputs!$D$14,Inputs!$E$14)+$C29,0)</f>
        <v>13</v>
      </c>
      <c r="O29" s="52">
        <f t="shared" ref="O29:O79" ca="1" si="3">MAX($K29-$H29-$M29,0)</f>
        <v>0</v>
      </c>
      <c r="P29" s="52">
        <f t="shared" ref="P29:P79" ca="1" si="4">MAX($H29-$K29,0)</f>
        <v>8.0223305489941765</v>
      </c>
      <c r="Q29" s="43">
        <f ca="1">$L29*Inputs!$C$20</f>
        <v>246615.71378668424</v>
      </c>
      <c r="R29" s="43">
        <f ca="1">($L29*Inputs!$C$18)+(Inputs!$D$18*Model!$M29)</f>
        <v>13777.414178027053</v>
      </c>
      <c r="S29" s="43">
        <f ca="1">$P29*Inputs!$C$22</f>
        <v>40.111652744970883</v>
      </c>
      <c r="T29" s="43">
        <f ca="1">$M29*Inputs!$C$20</f>
        <v>0</v>
      </c>
      <c r="U29" s="43">
        <f t="shared" ref="U29:U79" ca="1" si="5">SUM($Q29:$T29)</f>
        <v>260433.23961745625</v>
      </c>
      <c r="V29" s="43">
        <f t="shared" ref="V29:V79" ca="1" si="6">MAX($E29-U29,0)</f>
        <v>0</v>
      </c>
      <c r="W29" s="52">
        <f ca="1">($K29-$M29-$O29)</f>
        <v>70.275546666981768</v>
      </c>
      <c r="X29" s="52">
        <f t="shared" ref="X29:X79" ca="1" si="7">$W29/$K29</f>
        <v>1</v>
      </c>
      <c r="Y29" s="43">
        <f ca="1">$O29*(Inputs!$D$18+Inputs!$C$20)</f>
        <v>0</v>
      </c>
    </row>
    <row r="30" spans="2:25" x14ac:dyDescent="0.25">
      <c r="B30">
        <v>1</v>
      </c>
      <c r="C30" s="23">
        <v>3</v>
      </c>
      <c r="D30" s="43">
        <f>Inputs!$C$5*Inputs!$C$8/COUNTIFS(Model!$B$28:$B$79,Model!$B30)</f>
        <v>260393.12796471128</v>
      </c>
      <c r="E30" s="43">
        <f t="shared" ref="E30:E79" ca="1" si="8">$D30+$V29</f>
        <v>260393.12796471128</v>
      </c>
      <c r="F30" s="52">
        <f t="shared" ref="F30:F79" ca="1" si="9">$P29</f>
        <v>8.0223305489941765</v>
      </c>
      <c r="G30" s="52">
        <f t="shared" ca="1" si="0"/>
        <v>62.577397970037133</v>
      </c>
      <c r="H30" s="52">
        <f t="shared" ca="1" si="1"/>
        <v>70.599728519031316</v>
      </c>
      <c r="I30" s="52">
        <f t="shared" ref="I30:I79" ca="1" si="10">$O29</f>
        <v>0</v>
      </c>
      <c r="J30" s="52">
        <f ca="1">_xlfn.NORM.INV(RAND(),VLOOKUP($B30,Calculations!$AA$12:$AD$23,3,0),VLOOKUP($B30,Calculations!$AA$12:$AD$23,4,0))</f>
        <v>71.167534591330693</v>
      </c>
      <c r="K30" s="52">
        <f t="shared" ca="1" si="2"/>
        <v>71.167534591330693</v>
      </c>
      <c r="L30" s="52">
        <f ca="1">MIN(MAX(Model!$K$7+Model!$I30-($H30-VLOOKUP($B30,Calculations!$AA$12:$AD$23,3,0)),0),$E30/(Inputs!$C$20+Inputs!$C$18))</f>
        <v>81.043612811923836</v>
      </c>
      <c r="M30" s="52">
        <f ca="1">IF($K30&gt;$H30,MAX(MIN($K30-$H30,($D30-$Q30)/Inputs!$C$20),0),0)</f>
        <v>0.5678060722993763</v>
      </c>
      <c r="N30" s="50">
        <f ca="1">ROUND(_xll.RiskTriang(Inputs!$C$14,Inputs!$D$14,Inputs!$E$14)+$C30,0)</f>
        <v>14</v>
      </c>
      <c r="O30" s="52">
        <f t="shared" ca="1" si="3"/>
        <v>0</v>
      </c>
      <c r="P30" s="52">
        <f t="shared" ca="1" si="4"/>
        <v>0</v>
      </c>
      <c r="Q30" s="43">
        <f ca="1">$L30*Inputs!$C$20</f>
        <v>246615.71378668424</v>
      </c>
      <c r="R30" s="43">
        <f ca="1">($L30*Inputs!$C$18)+(Inputs!$D$18*Model!$M30)</f>
        <v>15140.148751545556</v>
      </c>
      <c r="S30" s="43">
        <f ca="1">$P30*Inputs!$C$22</f>
        <v>0</v>
      </c>
      <c r="T30" s="43">
        <f ca="1">$M30*Inputs!$C$20</f>
        <v>1727.8338780070021</v>
      </c>
      <c r="U30" s="43">
        <f t="shared" ca="1" si="5"/>
        <v>263483.69641623681</v>
      </c>
      <c r="V30" s="43">
        <f t="shared" ca="1" si="6"/>
        <v>0</v>
      </c>
      <c r="W30" s="52">
        <f t="shared" ref="W30:W79" ca="1" si="11">($K30-$M30-$O30)</f>
        <v>70.599728519031316</v>
      </c>
      <c r="X30" s="52">
        <f t="shared" ca="1" si="7"/>
        <v>0.99202155764478961</v>
      </c>
      <c r="Y30" s="43">
        <f ca="1">$O30*(Inputs!$D$18+Inputs!$C$20)</f>
        <v>0</v>
      </c>
    </row>
    <row r="31" spans="2:25" x14ac:dyDescent="0.25">
      <c r="B31">
        <v>1</v>
      </c>
      <c r="C31" s="23">
        <v>4</v>
      </c>
      <c r="D31" s="43">
        <f>Inputs!$C$5*Inputs!$C$8/COUNTIFS(Model!$B$28:$B$79,Model!$B31)</f>
        <v>260393.12796471128</v>
      </c>
      <c r="E31" s="43">
        <f t="shared" ca="1" si="8"/>
        <v>260393.12796471128</v>
      </c>
      <c r="F31" s="52">
        <f t="shared" ca="1" si="9"/>
        <v>0</v>
      </c>
      <c r="G31" s="52">
        <f t="shared" ca="1" si="0"/>
        <v>57.540227251536919</v>
      </c>
      <c r="H31" s="52">
        <f t="shared" ca="1" si="1"/>
        <v>57.540227251536919</v>
      </c>
      <c r="I31" s="52">
        <f t="shared" ca="1" si="10"/>
        <v>0</v>
      </c>
      <c r="J31" s="52">
        <f ca="1">_xlfn.NORM.INV(RAND(),VLOOKUP($B31,Calculations!$AA$12:$AD$23,3,0),VLOOKUP($B31,Calculations!$AA$12:$AD$23,4,0))</f>
        <v>64.929648153964422</v>
      </c>
      <c r="K31" s="52">
        <f t="shared" ca="1" si="2"/>
        <v>64.929648153964422</v>
      </c>
      <c r="L31" s="52">
        <f ca="1">MIN(MAX(Model!$K$7+Model!$I31-($H31-VLOOKUP($B31,Calculations!$AA$12:$AD$23,3,0)),0),$E31/(Inputs!$C$20+Inputs!$C$18))</f>
        <v>81.043612811923836</v>
      </c>
      <c r="M31" s="52">
        <f ca="1">IF($K31&gt;$H31,MAX(MIN($K31-$H31,($D31-$Q31)/Inputs!$C$20),0),0)</f>
        <v>4.5275761347443453</v>
      </c>
      <c r="N31" s="50">
        <f ca="1">ROUND(_xll.RiskTriang(Inputs!$C$14,Inputs!$D$14,Inputs!$E$14)+$C31,0)</f>
        <v>15</v>
      </c>
      <c r="O31" s="52">
        <f t="shared" ca="1" si="3"/>
        <v>2.8618447676831575</v>
      </c>
      <c r="P31" s="52">
        <f t="shared" ca="1" si="4"/>
        <v>0</v>
      </c>
      <c r="Q31" s="43">
        <f ca="1">$L31*Inputs!$C$20</f>
        <v>246615.71378668424</v>
      </c>
      <c r="R31" s="43">
        <f ca="1">($L31*Inputs!$C$18)+(Inputs!$D$18*Model!$M31)</f>
        <v>24643.596901413483</v>
      </c>
      <c r="S31" s="43">
        <f ca="1">$P31*Inputs!$C$22</f>
        <v>0</v>
      </c>
      <c r="T31" s="43">
        <f ca="1">$M31*Inputs!$C$20</f>
        <v>13777.414178027042</v>
      </c>
      <c r="U31" s="43">
        <f t="shared" ca="1" si="5"/>
        <v>285036.72486612474</v>
      </c>
      <c r="V31" s="43">
        <f t="shared" ca="1" si="6"/>
        <v>0</v>
      </c>
      <c r="W31" s="52">
        <f t="shared" ca="1" si="11"/>
        <v>57.540227251536919</v>
      </c>
      <c r="X31" s="52">
        <f t="shared" ca="1" si="7"/>
        <v>0.88619342453688743</v>
      </c>
      <c r="Y31" s="43">
        <f ca="1">$O31*(Inputs!$D$18+Inputs!$C$20)</f>
        <v>15577.021070499426</v>
      </c>
    </row>
    <row r="32" spans="2:25" x14ac:dyDescent="0.25">
      <c r="B32">
        <v>1</v>
      </c>
      <c r="C32" s="23">
        <v>5</v>
      </c>
      <c r="D32" s="43">
        <f>Inputs!$C$5*Inputs!$C$8/COUNTIFS(Model!$B$28:$B$79,Model!$B32)</f>
        <v>260393.12796471128</v>
      </c>
      <c r="E32" s="43">
        <f t="shared" ca="1" si="8"/>
        <v>260393.12796471128</v>
      </c>
      <c r="F32" s="52">
        <f t="shared" ca="1" si="9"/>
        <v>0</v>
      </c>
      <c r="G32" s="52">
        <f t="shared" ca="1" si="0"/>
        <v>57.540227251536919</v>
      </c>
      <c r="H32" s="52">
        <f t="shared" ca="1" si="1"/>
        <v>57.540227251536919</v>
      </c>
      <c r="I32" s="52">
        <f t="shared" ca="1" si="10"/>
        <v>2.8618447676831575</v>
      </c>
      <c r="J32" s="52">
        <f ca="1">_xlfn.NORM.INV(RAND(),VLOOKUP($B32,Calculations!$AA$12:$AD$23,3,0),VLOOKUP($B32,Calculations!$AA$12:$AD$23,4,0))</f>
        <v>64.975721433111815</v>
      </c>
      <c r="K32" s="52">
        <f t="shared" ca="1" si="2"/>
        <v>67.837566200794967</v>
      </c>
      <c r="L32" s="52">
        <f ca="1">MIN(MAX(Model!$K$7+Model!$I32-($H32-VLOOKUP($B32,Calculations!$AA$12:$AD$23,3,0)),0),$E32/(Inputs!$C$20+Inputs!$C$18))</f>
        <v>81.043612811923836</v>
      </c>
      <c r="M32" s="52">
        <f ca="1">IF($K32&gt;$H32,MAX(MIN($K32-$H32,($D32-$Q32)/Inputs!$C$20),0),0)</f>
        <v>4.5275761347443453</v>
      </c>
      <c r="N32" s="50">
        <f ca="1">ROUND(_xll.RiskTriang(Inputs!$C$14,Inputs!$D$14,Inputs!$E$14)+$C32,0)</f>
        <v>16</v>
      </c>
      <c r="O32" s="52">
        <f t="shared" ca="1" si="3"/>
        <v>5.7697628145137028</v>
      </c>
      <c r="P32" s="52">
        <f t="shared" ca="1" si="4"/>
        <v>0</v>
      </c>
      <c r="Q32" s="43">
        <f ca="1">$L32*Inputs!$C$20</f>
        <v>246615.71378668424</v>
      </c>
      <c r="R32" s="43">
        <f ca="1">($L32*Inputs!$C$18)+(Inputs!$D$18*Model!$M32)</f>
        <v>24643.596901413483</v>
      </c>
      <c r="S32" s="43">
        <f ca="1">$P32*Inputs!$C$22</f>
        <v>0</v>
      </c>
      <c r="T32" s="43">
        <f ca="1">$M32*Inputs!$C$20</f>
        <v>13777.414178027042</v>
      </c>
      <c r="U32" s="43">
        <f t="shared" ca="1" si="5"/>
        <v>285036.72486612474</v>
      </c>
      <c r="V32" s="43">
        <f t="shared" ca="1" si="6"/>
        <v>0</v>
      </c>
      <c r="W32" s="52">
        <f t="shared" ca="1" si="11"/>
        <v>57.540227251536919</v>
      </c>
      <c r="X32" s="52">
        <f t="shared" ca="1" si="7"/>
        <v>0.84820594950622841</v>
      </c>
      <c r="Y32" s="43">
        <f ca="1">$O32*(Inputs!$D$18+Inputs!$C$20)</f>
        <v>31404.818999398085</v>
      </c>
    </row>
    <row r="33" spans="2:25" x14ac:dyDescent="0.25">
      <c r="B33">
        <v>2</v>
      </c>
      <c r="C33" s="23">
        <v>6</v>
      </c>
      <c r="D33" s="43">
        <f>Inputs!$C$5*Inputs!$D$8/COUNTIFS(Model!$B$28:$B$79,Model!$B33)</f>
        <v>344028.09101309016</v>
      </c>
      <c r="E33" s="43">
        <f t="shared" ca="1" si="8"/>
        <v>344028.09101309016</v>
      </c>
      <c r="F33" s="52">
        <f t="shared" ca="1" si="9"/>
        <v>0</v>
      </c>
      <c r="G33" s="52">
        <f t="shared" ca="1" si="0"/>
        <v>57.540227251536919</v>
      </c>
      <c r="H33" s="52">
        <f t="shared" ca="1" si="1"/>
        <v>57.540227251536919</v>
      </c>
      <c r="I33" s="52">
        <f t="shared" ca="1" si="10"/>
        <v>5.7697628145137028</v>
      </c>
      <c r="J33" s="52">
        <f ca="1">_xlfn.NORM.INV(RAND(),VLOOKUP($B33,Calculations!$AA$12:$AD$23,3,0),VLOOKUP($B33,Calculations!$AA$12:$AD$23,4,0))</f>
        <v>88.724731489302059</v>
      </c>
      <c r="K33" s="52">
        <f t="shared" ca="1" si="2"/>
        <v>94.494494303815756</v>
      </c>
      <c r="L33" s="52">
        <f ca="1">MIN(MAX(Model!$K$7+Model!$I33-($H33-VLOOKUP($B33,Calculations!$AA$12:$AD$23,3,0)),0),$E33/(Inputs!$C$20+Inputs!$C$18))</f>
        <v>107.07379116498294</v>
      </c>
      <c r="M33" s="52">
        <f ca="1">IF($K33&gt;$H33,MAX(MIN($K33-$H33,($D33-$Q33)/Inputs!$C$20),0),0)</f>
        <v>5.9817760427364748</v>
      </c>
      <c r="N33" s="50">
        <f ca="1">ROUND(_xll.RiskTriang(Inputs!$C$14,Inputs!$D$14,Inputs!$E$14)+$C33,0)</f>
        <v>17</v>
      </c>
      <c r="O33" s="52">
        <f t="shared" ca="1" si="3"/>
        <v>30.972491009542363</v>
      </c>
      <c r="P33" s="52">
        <f t="shared" ca="1" si="4"/>
        <v>0</v>
      </c>
      <c r="Q33" s="43">
        <f ca="1">$L33*Inputs!$C$20</f>
        <v>325825.54651504307</v>
      </c>
      <c r="R33" s="43">
        <f ca="1">($L33*Inputs!$C$18)+(Inputs!$D$18*Model!$M33)</f>
        <v>32558.807000614637</v>
      </c>
      <c r="S33" s="43">
        <f ca="1">$P33*Inputs!$C$22</f>
        <v>0</v>
      </c>
      <c r="T33" s="43">
        <f ca="1">$M33*Inputs!$C$20</f>
        <v>18202.544498047093</v>
      </c>
      <c r="U33" s="43">
        <f t="shared" ca="1" si="5"/>
        <v>376586.89801370481</v>
      </c>
      <c r="V33" s="43">
        <f t="shared" ca="1" si="6"/>
        <v>0</v>
      </c>
      <c r="W33" s="52">
        <f t="shared" ca="1" si="11"/>
        <v>57.540227251536919</v>
      </c>
      <c r="X33" s="52">
        <f t="shared" ca="1" si="7"/>
        <v>0.6089267705537994</v>
      </c>
      <c r="Y33" s="43">
        <f ca="1">$O33*(Inputs!$D$18+Inputs!$C$20)</f>
        <v>168583.26856493909</v>
      </c>
    </row>
    <row r="34" spans="2:25" x14ac:dyDescent="0.25">
      <c r="B34">
        <v>2</v>
      </c>
      <c r="C34" s="23">
        <v>7</v>
      </c>
      <c r="D34" s="43">
        <f>Inputs!$C$5*Inputs!$D$8/COUNTIFS(Model!$B$28:$B$79,Model!$B34)</f>
        <v>344028.09101309016</v>
      </c>
      <c r="E34" s="43">
        <f t="shared" ca="1" si="8"/>
        <v>344028.09101309016</v>
      </c>
      <c r="F34" s="52">
        <f t="shared" ca="1" si="9"/>
        <v>0</v>
      </c>
      <c r="G34" s="52">
        <f t="shared" ca="1" si="0"/>
        <v>57.540227251536919</v>
      </c>
      <c r="H34" s="52">
        <f t="shared" ca="1" si="1"/>
        <v>57.540227251536919</v>
      </c>
      <c r="I34" s="52">
        <f t="shared" ca="1" si="10"/>
        <v>30.972491009542363</v>
      </c>
      <c r="J34" s="52">
        <f ca="1">_xlfn.NORM.INV(RAND(),VLOOKUP($B34,Calculations!$AA$12:$AD$23,3,0),VLOOKUP($B34,Calculations!$AA$12:$AD$23,4,0))</f>
        <v>87.570676548264998</v>
      </c>
      <c r="K34" s="52">
        <f t="shared" ca="1" si="2"/>
        <v>118.54316755780737</v>
      </c>
      <c r="L34" s="52">
        <f ca="1">MIN(MAX(Model!$K$7+Model!$I34-($H34-VLOOKUP($B34,Calculations!$AA$12:$AD$23,3,0)),0),$E34/(Inputs!$C$20+Inputs!$C$18))</f>
        <v>107.07379116498294</v>
      </c>
      <c r="M34" s="52">
        <f ca="1">IF($K34&gt;$H34,MAX(MIN($K34-$H34,($D34-$Q34)/Inputs!$C$20),0),0)</f>
        <v>5.9817760427364748</v>
      </c>
      <c r="N34" s="50">
        <f ca="1">ROUND(_xll.RiskTriang(Inputs!$C$14,Inputs!$D$14,Inputs!$E$14)+$C34,0)</f>
        <v>18</v>
      </c>
      <c r="O34" s="52">
        <f t="shared" ca="1" si="3"/>
        <v>55.021164263533969</v>
      </c>
      <c r="P34" s="52">
        <f t="shared" ca="1" si="4"/>
        <v>0</v>
      </c>
      <c r="Q34" s="43">
        <f ca="1">$L34*Inputs!$C$20</f>
        <v>325825.54651504307</v>
      </c>
      <c r="R34" s="43">
        <f ca="1">($L34*Inputs!$C$18)+(Inputs!$D$18*Model!$M34)</f>
        <v>32558.807000614637</v>
      </c>
      <c r="S34" s="43">
        <f ca="1">$P34*Inputs!$C$22</f>
        <v>0</v>
      </c>
      <c r="T34" s="43">
        <f ca="1">$M34*Inputs!$C$20</f>
        <v>18202.544498047093</v>
      </c>
      <c r="U34" s="43">
        <f t="shared" ca="1" si="5"/>
        <v>376586.89801370481</v>
      </c>
      <c r="V34" s="43">
        <f t="shared" ca="1" si="6"/>
        <v>0</v>
      </c>
      <c r="W34" s="52">
        <f t="shared" ca="1" si="11"/>
        <v>57.540227251536926</v>
      </c>
      <c r="X34" s="52">
        <f t="shared" ca="1" si="7"/>
        <v>0.48539471685263968</v>
      </c>
      <c r="Y34" s="43">
        <f ca="1">$O34*(Inputs!$D$18+Inputs!$C$20)</f>
        <v>299480.19708641537</v>
      </c>
    </row>
    <row r="35" spans="2:25" x14ac:dyDescent="0.25">
      <c r="B35">
        <v>2</v>
      </c>
      <c r="C35" s="23">
        <v>8</v>
      </c>
      <c r="D35" s="43">
        <f>Inputs!$C$5*Inputs!$D$8/COUNTIFS(Model!$B$28:$B$79,Model!$B35)</f>
        <v>344028.09101309016</v>
      </c>
      <c r="E35" s="43">
        <f t="shared" ca="1" si="8"/>
        <v>344028.09101309016</v>
      </c>
      <c r="F35" s="52">
        <f t="shared" ca="1" si="9"/>
        <v>0</v>
      </c>
      <c r="G35" s="52">
        <f t="shared" ca="1" si="0"/>
        <v>54.525167705956079</v>
      </c>
      <c r="H35" s="52">
        <f t="shared" ca="1" si="1"/>
        <v>54.525167705956079</v>
      </c>
      <c r="I35" s="52">
        <f t="shared" ca="1" si="10"/>
        <v>55.021164263533969</v>
      </c>
      <c r="J35" s="52">
        <f ca="1">_xlfn.NORM.INV(RAND(),VLOOKUP($B35,Calculations!$AA$12:$AD$23,3,0),VLOOKUP($B35,Calculations!$AA$12:$AD$23,4,0))</f>
        <v>84.93326832758089</v>
      </c>
      <c r="K35" s="52">
        <f t="shared" ca="1" si="2"/>
        <v>139.95443259111485</v>
      </c>
      <c r="L35" s="52">
        <f ca="1">MIN(MAX(Model!$K$7+Model!$I35-($H35-VLOOKUP($B35,Calculations!$AA$12:$AD$23,3,0)),0),$E35/(Inputs!$C$20+Inputs!$C$18))</f>
        <v>107.07379116498294</v>
      </c>
      <c r="M35" s="52">
        <f ca="1">IF($K35&gt;$H35,MAX(MIN($K35-$H35,($D35-$Q35)/Inputs!$C$20),0),0)</f>
        <v>5.9817760427364748</v>
      </c>
      <c r="N35" s="50">
        <f ca="1">ROUND(_xll.RiskTriang(Inputs!$C$14,Inputs!$D$14,Inputs!$E$14)+$C35,0)</f>
        <v>19</v>
      </c>
      <c r="O35" s="52">
        <f t="shared" ca="1" si="3"/>
        <v>79.447488842422302</v>
      </c>
      <c r="P35" s="52">
        <f t="shared" ca="1" si="4"/>
        <v>0</v>
      </c>
      <c r="Q35" s="43">
        <f ca="1">$L35*Inputs!$C$20</f>
        <v>325825.54651504307</v>
      </c>
      <c r="R35" s="43">
        <f ca="1">($L35*Inputs!$C$18)+(Inputs!$D$18*Model!$M35)</f>
        <v>32558.807000614637</v>
      </c>
      <c r="S35" s="43">
        <f ca="1">$P35*Inputs!$C$22</f>
        <v>0</v>
      </c>
      <c r="T35" s="43">
        <f ca="1">$M35*Inputs!$C$20</f>
        <v>18202.544498047093</v>
      </c>
      <c r="U35" s="43">
        <f t="shared" ca="1" si="5"/>
        <v>376586.89801370481</v>
      </c>
      <c r="V35" s="43">
        <f t="shared" ca="1" si="6"/>
        <v>0</v>
      </c>
      <c r="W35" s="52">
        <f t="shared" ca="1" si="11"/>
        <v>54.525167705956079</v>
      </c>
      <c r="X35" s="52">
        <f t="shared" ca="1" si="7"/>
        <v>0.38959228869338192</v>
      </c>
      <c r="Y35" s="43">
        <f ca="1">$O35*(Inputs!$D$18+Inputs!$C$20)</f>
        <v>432432.68176930462</v>
      </c>
    </row>
    <row r="36" spans="2:25" x14ac:dyDescent="0.25">
      <c r="B36">
        <v>2</v>
      </c>
      <c r="C36" s="23">
        <v>9</v>
      </c>
      <c r="D36" s="43">
        <f>Inputs!$C$5*Inputs!$D$8/COUNTIFS(Model!$B$28:$B$79,Model!$B36)</f>
        <v>344028.09101309016</v>
      </c>
      <c r="E36" s="43">
        <f t="shared" ca="1" si="8"/>
        <v>344028.09101309016</v>
      </c>
      <c r="F36" s="52">
        <f t="shared" ca="1" si="9"/>
        <v>0</v>
      </c>
      <c r="G36" s="52">
        <f t="shared" ca="1" si="0"/>
        <v>54.525167705956079</v>
      </c>
      <c r="H36" s="52">
        <f t="shared" ca="1" si="1"/>
        <v>54.525167705956079</v>
      </c>
      <c r="I36" s="52">
        <f t="shared" ca="1" si="10"/>
        <v>79.447488842422302</v>
      </c>
      <c r="J36" s="52">
        <f ca="1">_xlfn.NORM.INV(RAND(),VLOOKUP($B36,Calculations!$AA$12:$AD$23,3,0),VLOOKUP($B36,Calculations!$AA$12:$AD$23,4,0))</f>
        <v>88.185397746943835</v>
      </c>
      <c r="K36" s="52">
        <f t="shared" ca="1" si="2"/>
        <v>167.63288658936614</v>
      </c>
      <c r="L36" s="52">
        <f ca="1">MIN(MAX(Model!$K$7+Model!$I36-($H36-VLOOKUP($B36,Calculations!$AA$12:$AD$23,3,0)),0),$E36/(Inputs!$C$20+Inputs!$C$18))</f>
        <v>107.07379116498294</v>
      </c>
      <c r="M36" s="52">
        <f ca="1">IF($K36&gt;$H36,MAX(MIN($K36-$H36,($D36-$Q36)/Inputs!$C$20),0),0)</f>
        <v>5.9817760427364748</v>
      </c>
      <c r="N36" s="50">
        <f ca="1">ROUND(_xll.RiskTriang(Inputs!$C$14,Inputs!$D$14,Inputs!$E$14)+$C36,0)</f>
        <v>20</v>
      </c>
      <c r="O36" s="52">
        <f t="shared" ca="1" si="3"/>
        <v>107.12594284067359</v>
      </c>
      <c r="P36" s="52">
        <f t="shared" ca="1" si="4"/>
        <v>0</v>
      </c>
      <c r="Q36" s="43">
        <f ca="1">$L36*Inputs!$C$20</f>
        <v>325825.54651504307</v>
      </c>
      <c r="R36" s="43">
        <f ca="1">($L36*Inputs!$C$18)+(Inputs!$D$18*Model!$M36)</f>
        <v>32558.807000614637</v>
      </c>
      <c r="S36" s="43">
        <f ca="1">$P36*Inputs!$C$22</f>
        <v>0</v>
      </c>
      <c r="T36" s="43">
        <f ca="1">$M36*Inputs!$C$20</f>
        <v>18202.544498047093</v>
      </c>
      <c r="U36" s="43">
        <f t="shared" ca="1" si="5"/>
        <v>376586.89801370481</v>
      </c>
      <c r="V36" s="43">
        <f t="shared" ca="1" si="6"/>
        <v>0</v>
      </c>
      <c r="W36" s="52">
        <f t="shared" ca="1" si="11"/>
        <v>54.525167705956079</v>
      </c>
      <c r="X36" s="52">
        <f t="shared" ca="1" si="7"/>
        <v>0.32526533913074612</v>
      </c>
      <c r="Y36" s="43">
        <f ca="1">$O36*(Inputs!$D$18+Inputs!$C$20)</f>
        <v>583086.50688178639</v>
      </c>
    </row>
    <row r="37" spans="2:25" x14ac:dyDescent="0.25">
      <c r="B37">
        <v>3</v>
      </c>
      <c r="C37" s="23">
        <v>10</v>
      </c>
      <c r="D37" s="43">
        <f>Inputs!$C$5*Inputs!$E$8/COUNTIFS(Model!$B$28:$B$79,Model!$B37)</f>
        <v>279089.08377656393</v>
      </c>
      <c r="E37" s="43">
        <f t="shared" ca="1" si="8"/>
        <v>279089.08377656393</v>
      </c>
      <c r="F37" s="52">
        <f t="shared" ca="1" si="9"/>
        <v>0</v>
      </c>
      <c r="G37" s="52">
        <f t="shared" ca="1" si="0"/>
        <v>54.525167705956079</v>
      </c>
      <c r="H37" s="52">
        <f t="shared" ca="1" si="1"/>
        <v>54.525167705956079</v>
      </c>
      <c r="I37" s="52">
        <f t="shared" ca="1" si="10"/>
        <v>107.12594284067359</v>
      </c>
      <c r="J37" s="52">
        <f ca="1">_xlfn.NORM.INV(RAND(),VLOOKUP($B37,Calculations!$AA$12:$AD$23,3,0),VLOOKUP($B37,Calculations!$AA$12:$AD$23,4,0))</f>
        <v>73.96768193397115</v>
      </c>
      <c r="K37" s="52">
        <f t="shared" ca="1" si="2"/>
        <v>181.09362477464475</v>
      </c>
      <c r="L37" s="52">
        <f ca="1">MIN(MAX(Model!$K$7+Model!$I37-($H37-VLOOKUP($B37,Calculations!$AA$12:$AD$23,3,0)),0),$E37/(Inputs!$C$20+Inputs!$C$18))</f>
        <v>86.86245993668345</v>
      </c>
      <c r="M37" s="52">
        <f ca="1">IF($K37&gt;$H37,MAX(MIN($K37-$H37,($D37-$Q37)/Inputs!$C$20),0),0)</f>
        <v>4.8526513931108139</v>
      </c>
      <c r="N37" s="50">
        <f ca="1">ROUND(_xll.RiskTriang(Inputs!$C$14,Inputs!$D$14,Inputs!$E$14)+$C37,0)</f>
        <v>21</v>
      </c>
      <c r="O37" s="52">
        <f t="shared" ca="1" si="3"/>
        <v>121.71580567557785</v>
      </c>
      <c r="P37" s="52">
        <f t="shared" ca="1" si="4"/>
        <v>0</v>
      </c>
      <c r="Q37" s="43">
        <f ca="1">$L37*Inputs!$C$20</f>
        <v>264322.46558732772</v>
      </c>
      <c r="R37" s="43">
        <f ca="1">($L37*Inputs!$C$18)+(Inputs!$D$18*Model!$M37)</f>
        <v>26412.981532702142</v>
      </c>
      <c r="S37" s="43">
        <f ca="1">$P37*Inputs!$C$22</f>
        <v>0</v>
      </c>
      <c r="T37" s="43">
        <f ca="1">$M37*Inputs!$C$20</f>
        <v>14766.618189236207</v>
      </c>
      <c r="U37" s="43">
        <f t="shared" ca="1" si="5"/>
        <v>305502.06530926609</v>
      </c>
      <c r="V37" s="43">
        <f t="shared" ca="1" si="6"/>
        <v>0</v>
      </c>
      <c r="W37" s="52">
        <f t="shared" ca="1" si="11"/>
        <v>54.525167705956079</v>
      </c>
      <c r="X37" s="52">
        <f t="shared" ca="1" si="7"/>
        <v>0.30108827836323837</v>
      </c>
      <c r="Y37" s="43">
        <f ca="1">$O37*(Inputs!$D$18+Inputs!$C$20)</f>
        <v>662499.13029217022</v>
      </c>
    </row>
    <row r="38" spans="2:25" x14ac:dyDescent="0.25">
      <c r="B38">
        <v>3</v>
      </c>
      <c r="C38" s="23">
        <v>11</v>
      </c>
      <c r="D38" s="43">
        <f>Inputs!$C$5*Inputs!$E$8/COUNTIFS(Model!$B$28:$B$79,Model!$B38)</f>
        <v>279089.08377656393</v>
      </c>
      <c r="E38" s="43">
        <f t="shared" ca="1" si="8"/>
        <v>279089.08377656393</v>
      </c>
      <c r="F38" s="52">
        <f t="shared" ca="1" si="9"/>
        <v>0</v>
      </c>
      <c r="G38" s="52">
        <f t="shared" ca="1" si="0"/>
        <v>54.525167705956079</v>
      </c>
      <c r="H38" s="52">
        <f t="shared" ca="1" si="1"/>
        <v>54.525167705956079</v>
      </c>
      <c r="I38" s="52">
        <f t="shared" ca="1" si="10"/>
        <v>121.71580567557785</v>
      </c>
      <c r="J38" s="52">
        <f ca="1">_xlfn.NORM.INV(RAND(),VLOOKUP($B38,Calculations!$AA$12:$AD$23,3,0),VLOOKUP($B38,Calculations!$AA$12:$AD$23,4,0))</f>
        <v>71.58592635511593</v>
      </c>
      <c r="K38" s="52">
        <f t="shared" ca="1" si="2"/>
        <v>193.30173203069378</v>
      </c>
      <c r="L38" s="52">
        <f ca="1">MIN(MAX(Model!$K$7+Model!$I38-($H38-VLOOKUP($B38,Calculations!$AA$12:$AD$23,3,0)),0),$E38/(Inputs!$C$20+Inputs!$C$18))</f>
        <v>86.86245993668345</v>
      </c>
      <c r="M38" s="52">
        <f ca="1">IF($K38&gt;$H38,MAX(MIN($K38-$H38,($D38-$Q38)/Inputs!$C$20),0),0)</f>
        <v>4.8526513931108139</v>
      </c>
      <c r="N38" s="50">
        <f ca="1">ROUND(_xll.RiskTriang(Inputs!$C$14,Inputs!$D$14,Inputs!$E$14)+$C38,0)</f>
        <v>22</v>
      </c>
      <c r="O38" s="52">
        <f t="shared" ca="1" si="3"/>
        <v>133.92391293162689</v>
      </c>
      <c r="P38" s="52">
        <f t="shared" ca="1" si="4"/>
        <v>0</v>
      </c>
      <c r="Q38" s="43">
        <f ca="1">$L38*Inputs!$C$20</f>
        <v>264322.46558732772</v>
      </c>
      <c r="R38" s="43">
        <f ca="1">($L38*Inputs!$C$18)+(Inputs!$D$18*Model!$M38)</f>
        <v>26412.981532702142</v>
      </c>
      <c r="S38" s="43">
        <f ca="1">$P38*Inputs!$C$22</f>
        <v>0</v>
      </c>
      <c r="T38" s="43">
        <f ca="1">$M38*Inputs!$C$20</f>
        <v>14766.618189236207</v>
      </c>
      <c r="U38" s="43">
        <f t="shared" ca="1" si="5"/>
        <v>305502.06530926609</v>
      </c>
      <c r="V38" s="43">
        <f t="shared" ca="1" si="6"/>
        <v>0</v>
      </c>
      <c r="W38" s="52">
        <f t="shared" ca="1" si="11"/>
        <v>54.525167705956079</v>
      </c>
      <c r="X38" s="52">
        <f t="shared" ca="1" si="7"/>
        <v>0.28207283573278175</v>
      </c>
      <c r="Y38" s="43">
        <f ca="1">$O38*(Inputs!$D$18+Inputs!$C$20)</f>
        <v>728947.85808684514</v>
      </c>
    </row>
    <row r="39" spans="2:25" x14ac:dyDescent="0.25">
      <c r="B39">
        <v>3</v>
      </c>
      <c r="C39" s="23">
        <v>12</v>
      </c>
      <c r="D39" s="43">
        <f>Inputs!$C$5*Inputs!$E$8/COUNTIFS(Model!$B$28:$B$79,Model!$B39)</f>
        <v>279089.08377656393</v>
      </c>
      <c r="E39" s="43">
        <f t="shared" ca="1" si="8"/>
        <v>279089.08377656393</v>
      </c>
      <c r="F39" s="52">
        <f t="shared" ca="1" si="9"/>
        <v>0</v>
      </c>
      <c r="G39" s="52">
        <f t="shared" ca="1" si="0"/>
        <v>81.043612811923836</v>
      </c>
      <c r="H39" s="52">
        <f t="shared" ca="1" si="1"/>
        <v>81.043612811923836</v>
      </c>
      <c r="I39" s="52">
        <f t="shared" ca="1" si="10"/>
        <v>133.92391293162689</v>
      </c>
      <c r="J39" s="52">
        <f ca="1">_xlfn.NORM.INV(RAND(),VLOOKUP($B39,Calculations!$AA$12:$AD$23,3,0),VLOOKUP($B39,Calculations!$AA$12:$AD$23,4,0))</f>
        <v>69.67375108702349</v>
      </c>
      <c r="K39" s="52">
        <f t="shared" ca="1" si="2"/>
        <v>203.59766401865039</v>
      </c>
      <c r="L39" s="52">
        <f ca="1">MIN(MAX(Model!$K$7+Model!$I39-($H39-VLOOKUP($B39,Calculations!$AA$12:$AD$23,3,0)),0),$E39/(Inputs!$C$20+Inputs!$C$18))</f>
        <v>86.86245993668345</v>
      </c>
      <c r="M39" s="52">
        <f ca="1">IF($K39&gt;$H39,MAX(MIN($K39-$H39,($D39-$Q39)/Inputs!$C$20),0),0)</f>
        <v>4.8526513931108139</v>
      </c>
      <c r="N39" s="50">
        <f ca="1">ROUND(_xll.RiskTriang(Inputs!$C$14,Inputs!$D$14,Inputs!$E$14)+$C39,0)</f>
        <v>23</v>
      </c>
      <c r="O39" s="52">
        <f t="shared" ca="1" si="3"/>
        <v>117.70139981361574</v>
      </c>
      <c r="P39" s="52">
        <f t="shared" ca="1" si="4"/>
        <v>0</v>
      </c>
      <c r="Q39" s="43">
        <f ca="1">$L39*Inputs!$C$20</f>
        <v>264322.46558732772</v>
      </c>
      <c r="R39" s="43">
        <f ca="1">($L39*Inputs!$C$18)+(Inputs!$D$18*Model!$M39)</f>
        <v>26412.981532702142</v>
      </c>
      <c r="S39" s="43">
        <f ca="1">$P39*Inputs!$C$22</f>
        <v>0</v>
      </c>
      <c r="T39" s="43">
        <f ca="1">$M39*Inputs!$C$20</f>
        <v>14766.618189236207</v>
      </c>
      <c r="U39" s="43">
        <f t="shared" ca="1" si="5"/>
        <v>305502.06530926609</v>
      </c>
      <c r="V39" s="43">
        <f t="shared" ca="1" si="6"/>
        <v>0</v>
      </c>
      <c r="W39" s="52">
        <f t="shared" ca="1" si="11"/>
        <v>81.043612811923836</v>
      </c>
      <c r="X39" s="52">
        <f t="shared" ca="1" si="7"/>
        <v>0.39805767518285429</v>
      </c>
      <c r="Y39" s="43">
        <f ca="1">$O39*(Inputs!$D$18+Inputs!$C$20)</f>
        <v>640648.71918551042</v>
      </c>
    </row>
    <row r="40" spans="2:25" x14ac:dyDescent="0.25">
      <c r="B40">
        <v>3</v>
      </c>
      <c r="C40" s="23">
        <v>13</v>
      </c>
      <c r="D40" s="43">
        <f>Inputs!$C$5*Inputs!$E$8/COUNTIFS(Model!$B$28:$B$79,Model!$B40)</f>
        <v>279089.08377656393</v>
      </c>
      <c r="E40" s="43">
        <f t="shared" ca="1" si="8"/>
        <v>279089.08377656393</v>
      </c>
      <c r="F40" s="52">
        <f t="shared" ca="1" si="9"/>
        <v>0</v>
      </c>
      <c r="G40" s="52">
        <f t="shared" ca="1" si="0"/>
        <v>81.043612811923836</v>
      </c>
      <c r="H40" s="52">
        <f t="shared" ca="1" si="1"/>
        <v>81.043612811923836</v>
      </c>
      <c r="I40" s="52">
        <f t="shared" ca="1" si="10"/>
        <v>117.70139981361574</v>
      </c>
      <c r="J40" s="52">
        <f ca="1">_xlfn.NORM.INV(RAND(),VLOOKUP($B40,Calculations!$AA$12:$AD$23,3,0),VLOOKUP($B40,Calculations!$AA$12:$AD$23,4,0))</f>
        <v>69.223672668780125</v>
      </c>
      <c r="K40" s="52">
        <f t="shared" ca="1" si="2"/>
        <v>186.92507248239588</v>
      </c>
      <c r="L40" s="52">
        <f ca="1">MIN(MAX(Model!$K$7+Model!$I40-($H40-VLOOKUP($B40,Calculations!$AA$12:$AD$23,3,0)),0),$E40/(Inputs!$C$20+Inputs!$C$18))</f>
        <v>86.86245993668345</v>
      </c>
      <c r="M40" s="52">
        <f ca="1">IF($K40&gt;$H40,MAX(MIN($K40-$H40,($D40-$Q40)/Inputs!$C$20),0),0)</f>
        <v>4.8526513931108139</v>
      </c>
      <c r="N40" s="50">
        <f ca="1">ROUND(_xll.RiskTriang(Inputs!$C$14,Inputs!$D$14,Inputs!$E$14)+$C40,0)</f>
        <v>24</v>
      </c>
      <c r="O40" s="52">
        <f t="shared" ca="1" si="3"/>
        <v>101.02880827736122</v>
      </c>
      <c r="P40" s="52">
        <f t="shared" ca="1" si="4"/>
        <v>0</v>
      </c>
      <c r="Q40" s="43">
        <f ca="1">$L40*Inputs!$C$20</f>
        <v>264322.46558732772</v>
      </c>
      <c r="R40" s="43">
        <f ca="1">($L40*Inputs!$C$18)+(Inputs!$D$18*Model!$M40)</f>
        <v>26412.981532702142</v>
      </c>
      <c r="S40" s="43">
        <f ca="1">$P40*Inputs!$C$22</f>
        <v>0</v>
      </c>
      <c r="T40" s="43">
        <f ca="1">$M40*Inputs!$C$20</f>
        <v>14766.618189236207</v>
      </c>
      <c r="U40" s="43">
        <f t="shared" ca="1" si="5"/>
        <v>305502.06530926609</v>
      </c>
      <c r="V40" s="43">
        <f t="shared" ca="1" si="6"/>
        <v>0</v>
      </c>
      <c r="W40" s="52">
        <f t="shared" ca="1" si="11"/>
        <v>81.043612811923836</v>
      </c>
      <c r="X40" s="52">
        <f t="shared" ca="1" si="7"/>
        <v>0.43356202426807305</v>
      </c>
      <c r="Y40" s="43">
        <f ca="1">$O40*(Inputs!$D$18+Inputs!$C$20)</f>
        <v>549899.8034536771</v>
      </c>
    </row>
    <row r="41" spans="2:25" x14ac:dyDescent="0.25">
      <c r="B41">
        <v>3</v>
      </c>
      <c r="C41" s="23">
        <v>14</v>
      </c>
      <c r="D41" s="43">
        <f>Inputs!$C$5*Inputs!$E$8/COUNTIFS(Model!$B$28:$B$79,Model!$B41)</f>
        <v>279089.08377656393</v>
      </c>
      <c r="E41" s="43">
        <f t="shared" ca="1" si="8"/>
        <v>279089.08377656393</v>
      </c>
      <c r="F41" s="52">
        <f t="shared" ca="1" si="9"/>
        <v>0</v>
      </c>
      <c r="G41" s="52">
        <f t="shared" ca="1" si="0"/>
        <v>81.043612811923836</v>
      </c>
      <c r="H41" s="52">
        <f t="shared" ca="1" si="1"/>
        <v>81.043612811923836</v>
      </c>
      <c r="I41" s="52">
        <f t="shared" ca="1" si="10"/>
        <v>101.02880827736122</v>
      </c>
      <c r="J41" s="52">
        <f ca="1">_xlfn.NORM.INV(RAND(),VLOOKUP($B41,Calculations!$AA$12:$AD$23,3,0),VLOOKUP($B41,Calculations!$AA$12:$AD$23,4,0))</f>
        <v>64.746022289257027</v>
      </c>
      <c r="K41" s="52">
        <f t="shared" ca="1" si="2"/>
        <v>165.77483056661825</v>
      </c>
      <c r="L41" s="52">
        <f ca="1">MIN(MAX(Model!$K$7+Model!$I41-($H41-VLOOKUP($B41,Calculations!$AA$12:$AD$23,3,0)),0),$E41/(Inputs!$C$20+Inputs!$C$18))</f>
        <v>86.86245993668345</v>
      </c>
      <c r="M41" s="52">
        <f ca="1">IF($K41&gt;$H41,MAX(MIN($K41-$H41,($D41-$Q41)/Inputs!$C$20),0),0)</f>
        <v>4.8526513931108139</v>
      </c>
      <c r="N41" s="50">
        <f ca="1">ROUND(_xll.RiskTriang(Inputs!$C$14,Inputs!$D$14,Inputs!$E$14)+$C41,0)</f>
        <v>25</v>
      </c>
      <c r="O41" s="52">
        <f t="shared" ca="1" si="3"/>
        <v>79.878566361583594</v>
      </c>
      <c r="P41" s="52">
        <f t="shared" ca="1" si="4"/>
        <v>0</v>
      </c>
      <c r="Q41" s="43">
        <f ca="1">$L41*Inputs!$C$20</f>
        <v>264322.46558732772</v>
      </c>
      <c r="R41" s="43">
        <f ca="1">($L41*Inputs!$C$18)+(Inputs!$D$18*Model!$M41)</f>
        <v>26412.981532702142</v>
      </c>
      <c r="S41" s="43">
        <f ca="1">$P41*Inputs!$C$22</f>
        <v>0</v>
      </c>
      <c r="T41" s="43">
        <f ca="1">$M41*Inputs!$C$20</f>
        <v>14766.618189236207</v>
      </c>
      <c r="U41" s="43">
        <f t="shared" ca="1" si="5"/>
        <v>305502.06530926609</v>
      </c>
      <c r="V41" s="43">
        <f t="shared" ca="1" si="6"/>
        <v>0</v>
      </c>
      <c r="W41" s="52">
        <f t="shared" ca="1" si="11"/>
        <v>81.043612811923836</v>
      </c>
      <c r="X41" s="52">
        <f t="shared" ca="1" si="7"/>
        <v>0.48887766939599231</v>
      </c>
      <c r="Y41" s="43">
        <f ca="1">$O41*(Inputs!$D$18+Inputs!$C$20)</f>
        <v>434779.03670609952</v>
      </c>
    </row>
    <row r="42" spans="2:25" x14ac:dyDescent="0.25">
      <c r="B42">
        <v>4</v>
      </c>
      <c r="C42" s="23">
        <v>15</v>
      </c>
      <c r="D42" s="43">
        <f>Inputs!$C$5*Inputs!$F$8/COUNTIFS(Model!$B$28:$B$79,Model!$B42)</f>
        <v>328571.20775960112</v>
      </c>
      <c r="E42" s="43">
        <f t="shared" ca="1" si="8"/>
        <v>328571.20775960112</v>
      </c>
      <c r="F42" s="52">
        <f t="shared" ca="1" si="9"/>
        <v>0</v>
      </c>
      <c r="G42" s="52">
        <f t="shared" ca="1" si="0"/>
        <v>81.043612811923836</v>
      </c>
      <c r="H42" s="52">
        <f t="shared" ca="1" si="1"/>
        <v>81.043612811923836</v>
      </c>
      <c r="I42" s="52">
        <f t="shared" ca="1" si="10"/>
        <v>79.878566361583594</v>
      </c>
      <c r="J42" s="52">
        <f ca="1">_xlfn.NORM.INV(RAND(),VLOOKUP($B42,Calculations!$AA$12:$AD$23,3,0),VLOOKUP($B42,Calculations!$AA$12:$AD$23,4,0))</f>
        <v>76.840694749161571</v>
      </c>
      <c r="K42" s="52">
        <f t="shared" ca="1" si="2"/>
        <v>156.71926111074515</v>
      </c>
      <c r="L42" s="52">
        <f ca="1">MIN(MAX(Model!$K$7+Model!$I42-($H42-VLOOKUP($B42,Calculations!$AA$12:$AD$23,3,0)),0),$E42/(Inputs!$C$20+Inputs!$C$18))</f>
        <v>102.26305874870872</v>
      </c>
      <c r="M42" s="52">
        <f ca="1">IF($K42&gt;$H42,MAX(MIN($K42-$H42,($D42-$Q42)/Inputs!$C$20),0),0)</f>
        <v>5.7130200418273063</v>
      </c>
      <c r="N42" s="50">
        <f ca="1">ROUND(_xll.RiskTriang(Inputs!$C$14,Inputs!$D$14,Inputs!$E$14)+$C42,0)</f>
        <v>26</v>
      </c>
      <c r="O42" s="52">
        <f t="shared" ca="1" si="3"/>
        <v>69.962628256994009</v>
      </c>
      <c r="P42" s="52">
        <f t="shared" ca="1" si="4"/>
        <v>0</v>
      </c>
      <c r="Q42" s="43">
        <f ca="1">$L42*Inputs!$C$20</f>
        <v>311186.48777232063</v>
      </c>
      <c r="R42" s="43">
        <f ca="1">($L42*Inputs!$C$18)+(Inputs!$D$18*Model!$M42)</f>
        <v>31095.968087666017</v>
      </c>
      <c r="S42" s="43">
        <f ca="1">$P42*Inputs!$C$22</f>
        <v>0</v>
      </c>
      <c r="T42" s="43">
        <f ca="1">$M42*Inputs!$C$20</f>
        <v>17384.719987280492</v>
      </c>
      <c r="U42" s="43">
        <f t="shared" ca="1" si="5"/>
        <v>359667.17584726715</v>
      </c>
      <c r="V42" s="43">
        <f t="shared" ca="1" si="6"/>
        <v>0</v>
      </c>
      <c r="W42" s="52">
        <f t="shared" ca="1" si="11"/>
        <v>81.04361281192385</v>
      </c>
      <c r="X42" s="52">
        <f t="shared" ca="1" si="7"/>
        <v>0.51712605226395658</v>
      </c>
      <c r="Y42" s="43">
        <f ca="1">$O42*(Inputs!$D$18+Inputs!$C$20)</f>
        <v>380806.58560281841</v>
      </c>
    </row>
    <row r="43" spans="2:25" x14ac:dyDescent="0.25">
      <c r="B43">
        <v>4</v>
      </c>
      <c r="C43" s="23">
        <v>16</v>
      </c>
      <c r="D43" s="43">
        <f>Inputs!$C$5*Inputs!$F$8/COUNTIFS(Model!$B$28:$B$79,Model!$B43)</f>
        <v>328571.20775960112</v>
      </c>
      <c r="E43" s="43">
        <f t="shared" ca="1" si="8"/>
        <v>328571.20775960112</v>
      </c>
      <c r="F43" s="52">
        <f t="shared" ca="1" si="9"/>
        <v>0</v>
      </c>
      <c r="G43" s="52">
        <f t="shared" ca="1" si="0"/>
        <v>81.043612811923836</v>
      </c>
      <c r="H43" s="52">
        <f t="shared" ca="1" si="1"/>
        <v>81.043612811923836</v>
      </c>
      <c r="I43" s="52">
        <f t="shared" ca="1" si="10"/>
        <v>69.962628256994009</v>
      </c>
      <c r="J43" s="52">
        <f ca="1">_xlfn.NORM.INV(RAND(),VLOOKUP($B43,Calculations!$AA$12:$AD$23,3,0),VLOOKUP($B43,Calculations!$AA$12:$AD$23,4,0))</f>
        <v>85.08337206333492</v>
      </c>
      <c r="K43" s="52">
        <f t="shared" ca="1" si="2"/>
        <v>155.04600032032891</v>
      </c>
      <c r="L43" s="52">
        <f ca="1">MIN(MAX(Model!$K$7+Model!$I43-($H43-VLOOKUP($B43,Calculations!$AA$12:$AD$23,3,0)),0),$E43/(Inputs!$C$20+Inputs!$C$18))</f>
        <v>102.26305874870872</v>
      </c>
      <c r="M43" s="52">
        <f ca="1">IF($K43&gt;$H43,MAX(MIN($K43-$H43,($D43-$Q43)/Inputs!$C$20),0),0)</f>
        <v>5.7130200418273063</v>
      </c>
      <c r="N43" s="50">
        <f ca="1">ROUND(_xll.RiskTriang(Inputs!$C$14,Inputs!$D$14,Inputs!$E$14)+$C43,0)</f>
        <v>27</v>
      </c>
      <c r="O43" s="52">
        <f t="shared" ca="1" si="3"/>
        <v>68.289367466577772</v>
      </c>
      <c r="P43" s="52">
        <f t="shared" ca="1" si="4"/>
        <v>0</v>
      </c>
      <c r="Q43" s="43">
        <f ca="1">$L43*Inputs!$C$20</f>
        <v>311186.48777232063</v>
      </c>
      <c r="R43" s="43">
        <f ca="1">($L43*Inputs!$C$18)+(Inputs!$D$18*Model!$M43)</f>
        <v>31095.968087666017</v>
      </c>
      <c r="S43" s="43">
        <f ca="1">$P43*Inputs!$C$22</f>
        <v>0</v>
      </c>
      <c r="T43" s="43">
        <f ca="1">$M43*Inputs!$C$20</f>
        <v>17384.719987280492</v>
      </c>
      <c r="U43" s="43">
        <f t="shared" ca="1" si="5"/>
        <v>359667.17584726715</v>
      </c>
      <c r="V43" s="43">
        <f t="shared" ca="1" si="6"/>
        <v>0</v>
      </c>
      <c r="W43" s="52">
        <f t="shared" ca="1" si="11"/>
        <v>81.04361281192385</v>
      </c>
      <c r="X43" s="52">
        <f t="shared" ca="1" si="7"/>
        <v>0.52270689114511637</v>
      </c>
      <c r="Y43" s="43">
        <f ca="1">$O43*(Inputs!$D$18+Inputs!$C$20)</f>
        <v>371699.02712058282</v>
      </c>
    </row>
    <row r="44" spans="2:25" x14ac:dyDescent="0.25">
      <c r="B44">
        <v>4</v>
      </c>
      <c r="C44" s="23">
        <v>17</v>
      </c>
      <c r="D44" s="43">
        <f>Inputs!$C$5*Inputs!$F$8/COUNTIFS(Model!$B$28:$B$79,Model!$B44)</f>
        <v>328571.20775960112</v>
      </c>
      <c r="E44" s="43">
        <f t="shared" ca="1" si="8"/>
        <v>328571.20775960112</v>
      </c>
      <c r="F44" s="52">
        <f t="shared" ca="1" si="9"/>
        <v>0</v>
      </c>
      <c r="G44" s="52">
        <f t="shared" ca="1" si="0"/>
        <v>107.07379116498294</v>
      </c>
      <c r="H44" s="52">
        <f t="shared" ca="1" si="1"/>
        <v>107.07379116498294</v>
      </c>
      <c r="I44" s="52">
        <f t="shared" ca="1" si="10"/>
        <v>68.289367466577772</v>
      </c>
      <c r="J44" s="52">
        <f ca="1">_xlfn.NORM.INV(RAND(),VLOOKUP($B44,Calculations!$AA$12:$AD$23,3,0),VLOOKUP($B44,Calculations!$AA$12:$AD$23,4,0))</f>
        <v>85.589421620359587</v>
      </c>
      <c r="K44" s="52">
        <f t="shared" ca="1" si="2"/>
        <v>153.87878908693736</v>
      </c>
      <c r="L44" s="52">
        <f ca="1">MIN(MAX(Model!$K$7+Model!$I44-($H44-VLOOKUP($B44,Calculations!$AA$12:$AD$23,3,0)),0),$E44/(Inputs!$C$20+Inputs!$C$18))</f>
        <v>102.26305874870872</v>
      </c>
      <c r="M44" s="52">
        <f ca="1">IF($K44&gt;$H44,MAX(MIN($K44-$H44,($D44-$Q44)/Inputs!$C$20),0),0)</f>
        <v>5.7130200418273063</v>
      </c>
      <c r="N44" s="50">
        <f ca="1">ROUND(_xll.RiskTriang(Inputs!$C$14,Inputs!$D$14,Inputs!$E$14)+$C44,0)</f>
        <v>28</v>
      </c>
      <c r="O44" s="52">
        <f t="shared" ca="1" si="3"/>
        <v>41.091977880127118</v>
      </c>
      <c r="P44" s="52">
        <f t="shared" ca="1" si="4"/>
        <v>0</v>
      </c>
      <c r="Q44" s="43">
        <f ca="1">$L44*Inputs!$C$20</f>
        <v>311186.48777232063</v>
      </c>
      <c r="R44" s="43">
        <f ca="1">($L44*Inputs!$C$18)+(Inputs!$D$18*Model!$M44)</f>
        <v>31095.968087666017</v>
      </c>
      <c r="S44" s="43">
        <f ca="1">$P44*Inputs!$C$22</f>
        <v>0</v>
      </c>
      <c r="T44" s="43">
        <f ca="1">$M44*Inputs!$C$20</f>
        <v>17384.719987280492</v>
      </c>
      <c r="U44" s="43">
        <f t="shared" ca="1" si="5"/>
        <v>359667.17584726715</v>
      </c>
      <c r="V44" s="43">
        <f t="shared" ca="1" si="6"/>
        <v>0</v>
      </c>
      <c r="W44" s="52">
        <f t="shared" ca="1" si="11"/>
        <v>107.07379116498292</v>
      </c>
      <c r="X44" s="52">
        <f t="shared" ca="1" si="7"/>
        <v>0.69583203637305158</v>
      </c>
      <c r="Y44" s="43">
        <f ca="1">$O44*(Inputs!$D$18+Inputs!$C$20)</f>
        <v>223663.63560153189</v>
      </c>
    </row>
    <row r="45" spans="2:25" x14ac:dyDescent="0.25">
      <c r="B45">
        <v>4</v>
      </c>
      <c r="C45" s="23">
        <v>18</v>
      </c>
      <c r="D45" s="43">
        <f>Inputs!$C$5*Inputs!$F$8/COUNTIFS(Model!$B$28:$B$79,Model!$B45)</f>
        <v>328571.20775960112</v>
      </c>
      <c r="E45" s="43">
        <f t="shared" ca="1" si="8"/>
        <v>328571.20775960112</v>
      </c>
      <c r="F45" s="52">
        <f t="shared" ca="1" si="9"/>
        <v>0</v>
      </c>
      <c r="G45" s="52">
        <f t="shared" ca="1" si="0"/>
        <v>107.07379116498294</v>
      </c>
      <c r="H45" s="52">
        <f t="shared" ca="1" si="1"/>
        <v>107.07379116498294</v>
      </c>
      <c r="I45" s="52">
        <f t="shared" ca="1" si="10"/>
        <v>41.091977880127118</v>
      </c>
      <c r="J45" s="52">
        <f ca="1">_xlfn.NORM.INV(RAND(),VLOOKUP($B45,Calculations!$AA$12:$AD$23,3,0),VLOOKUP($B45,Calculations!$AA$12:$AD$23,4,0))</f>
        <v>80.350003816835908</v>
      </c>
      <c r="K45" s="52">
        <f t="shared" ca="1" si="2"/>
        <v>121.44198169696303</v>
      </c>
      <c r="L45" s="52">
        <f ca="1">MIN(MAX(Model!$K$7+Model!$I45-($H45-VLOOKUP($B45,Calculations!$AA$12:$AD$23,3,0)),0),$E45/(Inputs!$C$20+Inputs!$C$18))</f>
        <v>102.26305874870872</v>
      </c>
      <c r="M45" s="52">
        <f ca="1">IF($K45&gt;$H45,MAX(MIN($K45-$H45,($D45-$Q45)/Inputs!$C$20),0),0)</f>
        <v>5.7130200418273063</v>
      </c>
      <c r="N45" s="50">
        <f ca="1">ROUND(_xll.RiskTriang(Inputs!$C$14,Inputs!$D$14,Inputs!$E$14)+$C45,0)</f>
        <v>29</v>
      </c>
      <c r="O45" s="52">
        <f t="shared" ca="1" si="3"/>
        <v>8.6551704901527842</v>
      </c>
      <c r="P45" s="52">
        <f t="shared" ca="1" si="4"/>
        <v>0</v>
      </c>
      <c r="Q45" s="43">
        <f ca="1">$L45*Inputs!$C$20</f>
        <v>311186.48777232063</v>
      </c>
      <c r="R45" s="43">
        <f ca="1">($L45*Inputs!$C$18)+(Inputs!$D$18*Model!$M45)</f>
        <v>31095.968087666017</v>
      </c>
      <c r="S45" s="43">
        <f ca="1">$P45*Inputs!$C$22</f>
        <v>0</v>
      </c>
      <c r="T45" s="43">
        <f ca="1">$M45*Inputs!$C$20</f>
        <v>17384.719987280492</v>
      </c>
      <c r="U45" s="43">
        <f t="shared" ca="1" si="5"/>
        <v>359667.17584726715</v>
      </c>
      <c r="V45" s="43">
        <f t="shared" ca="1" si="6"/>
        <v>0</v>
      </c>
      <c r="W45" s="52">
        <f t="shared" ca="1" si="11"/>
        <v>107.07379116498294</v>
      </c>
      <c r="X45" s="52">
        <f t="shared" ca="1" si="7"/>
        <v>0.8816867912462647</v>
      </c>
      <c r="Y45" s="43">
        <f ca="1">$O45*(Inputs!$D$18+Inputs!$C$20)</f>
        <v>47110.092977901608</v>
      </c>
    </row>
    <row r="46" spans="2:25" x14ac:dyDescent="0.25">
      <c r="B46">
        <v>5</v>
      </c>
      <c r="C46" s="23">
        <v>19</v>
      </c>
      <c r="D46" s="43">
        <f>Inputs!$C$5*Inputs!$G$8/COUNTIFS(Model!$B$28:$B$79,Model!$B46)</f>
        <v>319302.43080872926</v>
      </c>
      <c r="E46" s="43">
        <f t="shared" ca="1" si="8"/>
        <v>319302.43080872926</v>
      </c>
      <c r="F46" s="52">
        <f t="shared" ca="1" si="9"/>
        <v>0</v>
      </c>
      <c r="G46" s="52">
        <f t="shared" ca="1" si="0"/>
        <v>107.07379116498294</v>
      </c>
      <c r="H46" s="52">
        <f t="shared" ca="1" si="1"/>
        <v>107.07379116498294</v>
      </c>
      <c r="I46" s="52">
        <f t="shared" ca="1" si="10"/>
        <v>8.6551704901527842</v>
      </c>
      <c r="J46" s="52">
        <f ca="1">_xlfn.NORM.INV(RAND(),VLOOKUP($B46,Calculations!$AA$12:$AD$23,3,0),VLOOKUP($B46,Calculations!$AA$12:$AD$23,4,0))</f>
        <v>82.550620523747725</v>
      </c>
      <c r="K46" s="52">
        <f t="shared" ca="1" si="2"/>
        <v>91.205791013900509</v>
      </c>
      <c r="L46" s="52">
        <f ca="1">MIN(MAX(Model!$K$7+Model!$I46-($H46-VLOOKUP($B46,Calculations!$AA$12:$AD$23,3,0)),0),$E46/(Inputs!$C$20+Inputs!$C$18))</f>
        <v>99.378285343519849</v>
      </c>
      <c r="M46" s="52">
        <f ca="1">IF($K46&gt;$H46,MAX(MIN($K46-$H46,($D46-$Q46)/Inputs!$C$20),0),0)</f>
        <v>0</v>
      </c>
      <c r="N46" s="50">
        <f ca="1">ROUND(_xll.RiskTriang(Inputs!$C$14,Inputs!$D$14,Inputs!$E$14)+$C46,0)</f>
        <v>30</v>
      </c>
      <c r="O46" s="52">
        <f t="shared" ca="1" si="3"/>
        <v>0</v>
      </c>
      <c r="P46" s="52">
        <f t="shared" ca="1" si="4"/>
        <v>15.868000151082427</v>
      </c>
      <c r="Q46" s="43">
        <f ca="1">$L46*Inputs!$C$20</f>
        <v>302408.1223003309</v>
      </c>
      <c r="R46" s="43">
        <f ca="1">($L46*Inputs!$C$18)+(Inputs!$D$18*Model!$M46)</f>
        <v>16894.308508398375</v>
      </c>
      <c r="S46" s="43">
        <f ca="1">$P46*Inputs!$C$22</f>
        <v>79.340000755412134</v>
      </c>
      <c r="T46" s="43">
        <f ca="1">$M46*Inputs!$C$20</f>
        <v>0</v>
      </c>
      <c r="U46" s="43">
        <f t="shared" ca="1" si="5"/>
        <v>319381.77080948465</v>
      </c>
      <c r="V46" s="43">
        <f t="shared" ca="1" si="6"/>
        <v>0</v>
      </c>
      <c r="W46" s="52">
        <f t="shared" ca="1" si="11"/>
        <v>91.205791013900509</v>
      </c>
      <c r="X46" s="52">
        <f t="shared" ca="1" si="7"/>
        <v>1</v>
      </c>
      <c r="Y46" s="43">
        <f ca="1">$O46*(Inputs!$D$18+Inputs!$C$20)</f>
        <v>0</v>
      </c>
    </row>
    <row r="47" spans="2:25" x14ac:dyDescent="0.25">
      <c r="B47">
        <v>5</v>
      </c>
      <c r="C47" s="23">
        <v>20</v>
      </c>
      <c r="D47" s="43">
        <f>Inputs!$C$5*Inputs!$G$8/COUNTIFS(Model!$B$28:$B$79,Model!$B47)</f>
        <v>319302.43080872926</v>
      </c>
      <c r="E47" s="43">
        <f t="shared" ca="1" si="8"/>
        <v>319302.43080872926</v>
      </c>
      <c r="F47" s="52">
        <f t="shared" ca="1" si="9"/>
        <v>15.868000151082427</v>
      </c>
      <c r="G47" s="52">
        <f t="shared" ca="1" si="0"/>
        <v>107.07379116498294</v>
      </c>
      <c r="H47" s="52">
        <f t="shared" ca="1" si="1"/>
        <v>122.94179131606536</v>
      </c>
      <c r="I47" s="52">
        <f t="shared" ca="1" si="10"/>
        <v>0</v>
      </c>
      <c r="J47" s="52">
        <f ca="1">_xlfn.NORM.INV(RAND(),VLOOKUP($B47,Calculations!$AA$12:$AD$23,3,0),VLOOKUP($B47,Calculations!$AA$12:$AD$23,4,0))</f>
        <v>75.466259337661057</v>
      </c>
      <c r="K47" s="52">
        <f t="shared" ca="1" si="2"/>
        <v>75.466259337661057</v>
      </c>
      <c r="L47" s="52">
        <f ca="1">MIN(MAX(Model!$K$7+Model!$I47-($H47-VLOOKUP($B47,Calculations!$AA$12:$AD$23,3,0)),0),$E47/(Inputs!$C$20+Inputs!$C$18))</f>
        <v>99.378285343519849</v>
      </c>
      <c r="M47" s="52">
        <f ca="1">IF($K47&gt;$H47,MAX(MIN($K47-$H47,($D47-$Q47)/Inputs!$C$20),0),0)</f>
        <v>0</v>
      </c>
      <c r="N47" s="50">
        <f ca="1">ROUND(_xll.RiskTriang(Inputs!$C$14,Inputs!$D$14,Inputs!$E$14)+$C47,0)</f>
        <v>31</v>
      </c>
      <c r="O47" s="52">
        <f t="shared" ca="1" si="3"/>
        <v>0</v>
      </c>
      <c r="P47" s="52">
        <f t="shared" ca="1" si="4"/>
        <v>47.475531978404305</v>
      </c>
      <c r="Q47" s="43">
        <f ca="1">$L47*Inputs!$C$20</f>
        <v>302408.1223003309</v>
      </c>
      <c r="R47" s="43">
        <f ca="1">($L47*Inputs!$C$18)+(Inputs!$D$18*Model!$M47)</f>
        <v>16894.308508398375</v>
      </c>
      <c r="S47" s="43">
        <f ca="1">$P47*Inputs!$C$22</f>
        <v>237.37765989202154</v>
      </c>
      <c r="T47" s="43">
        <f ca="1">$M47*Inputs!$C$20</f>
        <v>0</v>
      </c>
      <c r="U47" s="43">
        <f t="shared" ca="1" si="5"/>
        <v>319539.80846862128</v>
      </c>
      <c r="V47" s="43">
        <f t="shared" ca="1" si="6"/>
        <v>0</v>
      </c>
      <c r="W47" s="52">
        <f t="shared" ca="1" si="11"/>
        <v>75.466259337661057</v>
      </c>
      <c r="X47" s="52">
        <f t="shared" ca="1" si="7"/>
        <v>1</v>
      </c>
      <c r="Y47" s="43">
        <f ca="1">$O47*(Inputs!$D$18+Inputs!$C$20)</f>
        <v>0</v>
      </c>
    </row>
    <row r="48" spans="2:25" x14ac:dyDescent="0.25">
      <c r="B48">
        <v>5</v>
      </c>
      <c r="C48" s="23">
        <v>21</v>
      </c>
      <c r="D48" s="43">
        <f>Inputs!$C$5*Inputs!$G$8/COUNTIFS(Model!$B$28:$B$79,Model!$B48)</f>
        <v>319302.43080872926</v>
      </c>
      <c r="E48" s="43">
        <f t="shared" ca="1" si="8"/>
        <v>319302.43080872926</v>
      </c>
      <c r="F48" s="52">
        <f t="shared" ca="1" si="9"/>
        <v>47.475531978404305</v>
      </c>
      <c r="G48" s="52">
        <f t="shared" ca="1" si="0"/>
        <v>86.86245993668345</v>
      </c>
      <c r="H48" s="52">
        <f t="shared" ca="1" si="1"/>
        <v>134.33799191508774</v>
      </c>
      <c r="I48" s="52">
        <f t="shared" ca="1" si="10"/>
        <v>0</v>
      </c>
      <c r="J48" s="52">
        <f ca="1">_xlfn.NORM.INV(RAND(),VLOOKUP($B48,Calculations!$AA$12:$AD$23,3,0),VLOOKUP($B48,Calculations!$AA$12:$AD$23,4,0))</f>
        <v>85.545818831900135</v>
      </c>
      <c r="K48" s="52">
        <f t="shared" ca="1" si="2"/>
        <v>85.545818831900135</v>
      </c>
      <c r="L48" s="52">
        <f ca="1">MIN(MAX(Model!$K$7+Model!$I48-($H48-VLOOKUP($B48,Calculations!$AA$12:$AD$23,3,0)),0),$E48/(Inputs!$C$20+Inputs!$C$18))</f>
        <v>99.378285343519849</v>
      </c>
      <c r="M48" s="52">
        <f ca="1">IF($K48&gt;$H48,MAX(MIN($K48-$H48,($D48-$Q48)/Inputs!$C$20),0),0)</f>
        <v>0</v>
      </c>
      <c r="N48" s="50">
        <f ca="1">ROUND(_xll.RiskTriang(Inputs!$C$14,Inputs!$D$14,Inputs!$E$14)+$C48,0)</f>
        <v>32</v>
      </c>
      <c r="O48" s="52">
        <f t="shared" ca="1" si="3"/>
        <v>0</v>
      </c>
      <c r="P48" s="52">
        <f t="shared" ca="1" si="4"/>
        <v>48.792173083187606</v>
      </c>
      <c r="Q48" s="43">
        <f ca="1">$L48*Inputs!$C$20</f>
        <v>302408.1223003309</v>
      </c>
      <c r="R48" s="43">
        <f ca="1">($L48*Inputs!$C$18)+(Inputs!$D$18*Model!$M48)</f>
        <v>16894.308508398375</v>
      </c>
      <c r="S48" s="43">
        <f ca="1">$P48*Inputs!$C$22</f>
        <v>243.96086541593803</v>
      </c>
      <c r="T48" s="43">
        <f ca="1">$M48*Inputs!$C$20</f>
        <v>0</v>
      </c>
      <c r="U48" s="43">
        <f t="shared" ca="1" si="5"/>
        <v>319546.39167414518</v>
      </c>
      <c r="V48" s="43">
        <f t="shared" ca="1" si="6"/>
        <v>0</v>
      </c>
      <c r="W48" s="52">
        <f t="shared" ca="1" si="11"/>
        <v>85.545818831900135</v>
      </c>
      <c r="X48" s="52">
        <f t="shared" ca="1" si="7"/>
        <v>1</v>
      </c>
      <c r="Y48" s="43">
        <f ca="1">$O48*(Inputs!$D$18+Inputs!$C$20)</f>
        <v>0</v>
      </c>
    </row>
    <row r="49" spans="2:25" x14ac:dyDescent="0.25">
      <c r="B49">
        <v>5</v>
      </c>
      <c r="C49" s="23">
        <v>22</v>
      </c>
      <c r="D49" s="43">
        <f>Inputs!$C$5*Inputs!$G$8/COUNTIFS(Model!$B$28:$B$79,Model!$B49)</f>
        <v>319302.43080872926</v>
      </c>
      <c r="E49" s="43">
        <f t="shared" ca="1" si="8"/>
        <v>319302.43080872926</v>
      </c>
      <c r="F49" s="52">
        <f t="shared" ca="1" si="9"/>
        <v>48.792173083187606</v>
      </c>
      <c r="G49" s="52">
        <f t="shared" ca="1" si="0"/>
        <v>86.86245993668345</v>
      </c>
      <c r="H49" s="52">
        <f t="shared" ca="1" si="1"/>
        <v>135.65463301987106</v>
      </c>
      <c r="I49" s="52">
        <f t="shared" ca="1" si="10"/>
        <v>0</v>
      </c>
      <c r="J49" s="52">
        <f ca="1">_xlfn.NORM.INV(RAND(),VLOOKUP($B49,Calculations!$AA$12:$AD$23,3,0),VLOOKUP($B49,Calculations!$AA$12:$AD$23,4,0))</f>
        <v>74.189072055141494</v>
      </c>
      <c r="K49" s="52">
        <f t="shared" ca="1" si="2"/>
        <v>74.189072055141494</v>
      </c>
      <c r="L49" s="52">
        <f ca="1">MIN(MAX(Model!$K$7+Model!$I49-($H49-VLOOKUP($B49,Calculations!$AA$12:$AD$23,3,0)),0),$E49/(Inputs!$C$20+Inputs!$C$18))</f>
        <v>99.378285343519849</v>
      </c>
      <c r="M49" s="52">
        <f ca="1">IF($K49&gt;$H49,MAX(MIN($K49-$H49,($D49-$Q49)/Inputs!$C$20),0),0)</f>
        <v>0</v>
      </c>
      <c r="N49" s="50">
        <f ca="1">ROUND(_xll.RiskTriang(Inputs!$C$14,Inputs!$D$14,Inputs!$E$14)+$C49,0)</f>
        <v>33</v>
      </c>
      <c r="O49" s="52">
        <f t="shared" ca="1" si="3"/>
        <v>0</v>
      </c>
      <c r="P49" s="52">
        <f t="shared" ca="1" si="4"/>
        <v>61.465560964729562</v>
      </c>
      <c r="Q49" s="43">
        <f ca="1">$L49*Inputs!$C$20</f>
        <v>302408.1223003309</v>
      </c>
      <c r="R49" s="43">
        <f ca="1">($L49*Inputs!$C$18)+(Inputs!$D$18*Model!$M49)</f>
        <v>16894.308508398375</v>
      </c>
      <c r="S49" s="43">
        <f ca="1">$P49*Inputs!$C$22</f>
        <v>307.3278048236478</v>
      </c>
      <c r="T49" s="43">
        <f ca="1">$M49*Inputs!$C$20</f>
        <v>0</v>
      </c>
      <c r="U49" s="43">
        <f t="shared" ca="1" si="5"/>
        <v>319609.7586135529</v>
      </c>
      <c r="V49" s="43">
        <f t="shared" ca="1" si="6"/>
        <v>0</v>
      </c>
      <c r="W49" s="52">
        <f t="shared" ca="1" si="11"/>
        <v>74.189072055141494</v>
      </c>
      <c r="X49" s="52">
        <f t="shared" ca="1" si="7"/>
        <v>1</v>
      </c>
      <c r="Y49" s="43">
        <f ca="1">$O49*(Inputs!$D$18+Inputs!$C$20)</f>
        <v>0</v>
      </c>
    </row>
    <row r="50" spans="2:25" x14ac:dyDescent="0.25">
      <c r="B50">
        <v>6</v>
      </c>
      <c r="C50" s="23">
        <v>23</v>
      </c>
      <c r="D50" s="43">
        <f>Inputs!$C$5*Inputs!$H$8/COUNTIFS(Model!$B$28:$B$79,Model!$B50)</f>
        <v>255441.94464698341</v>
      </c>
      <c r="E50" s="43">
        <f t="shared" ca="1" si="8"/>
        <v>255441.94464698341</v>
      </c>
      <c r="F50" s="52">
        <f t="shared" ca="1" si="9"/>
        <v>61.465560964729562</v>
      </c>
      <c r="G50" s="52">
        <f t="shared" ca="1" si="0"/>
        <v>86.86245993668345</v>
      </c>
      <c r="H50" s="52">
        <f t="shared" ca="1" si="1"/>
        <v>148.32802090141303</v>
      </c>
      <c r="I50" s="52">
        <f t="shared" ca="1" si="10"/>
        <v>0</v>
      </c>
      <c r="J50" s="52">
        <f ca="1">_xlfn.NORM.INV(RAND(),VLOOKUP($B50,Calculations!$AA$12:$AD$23,3,0),VLOOKUP($B50,Calculations!$AA$12:$AD$23,4,0))</f>
        <v>65.757466856402232</v>
      </c>
      <c r="K50" s="52">
        <f t="shared" ca="1" si="2"/>
        <v>65.757466856402232</v>
      </c>
      <c r="L50" s="52">
        <f ca="1">MIN(MAX(Model!$K$7+Model!$I50-($H50-VLOOKUP($B50,Calculations!$AA$12:$AD$23,3,0)),0),$E50/(Inputs!$C$20+Inputs!$C$18))</f>
        <v>79.502628274815876</v>
      </c>
      <c r="M50" s="52">
        <f ca="1">IF($K50&gt;$H50,MAX(MIN($K50-$H50,($D50-$Q50)/Inputs!$C$20),0),0)</f>
        <v>0</v>
      </c>
      <c r="N50" s="50">
        <f ca="1">ROUND(_xll.RiskTriang(Inputs!$C$14,Inputs!$D$14,Inputs!$E$14)+$C50,0)</f>
        <v>34</v>
      </c>
      <c r="O50" s="52">
        <f t="shared" ca="1" si="3"/>
        <v>0</v>
      </c>
      <c r="P50" s="52">
        <f t="shared" ca="1" si="4"/>
        <v>82.570554045010795</v>
      </c>
      <c r="Q50" s="43">
        <f ca="1">$L50*Inputs!$C$20</f>
        <v>241926.49784026472</v>
      </c>
      <c r="R50" s="43">
        <f ca="1">($L50*Inputs!$C$18)+(Inputs!$D$18*Model!$M50)</f>
        <v>13515.446806718699</v>
      </c>
      <c r="S50" s="43">
        <f ca="1">$P50*Inputs!$C$22</f>
        <v>412.85277022505397</v>
      </c>
      <c r="T50" s="43">
        <f ca="1">$M50*Inputs!$C$20</f>
        <v>0</v>
      </c>
      <c r="U50" s="43">
        <f t="shared" ca="1" si="5"/>
        <v>255854.79741720849</v>
      </c>
      <c r="V50" s="43">
        <f t="shared" ca="1" si="6"/>
        <v>0</v>
      </c>
      <c r="W50" s="52">
        <f t="shared" ca="1" si="11"/>
        <v>65.757466856402232</v>
      </c>
      <c r="X50" s="52">
        <f t="shared" ca="1" si="7"/>
        <v>1</v>
      </c>
      <c r="Y50" s="43">
        <f ca="1">$O50*(Inputs!$D$18+Inputs!$C$20)</f>
        <v>0</v>
      </c>
    </row>
    <row r="51" spans="2:25" x14ac:dyDescent="0.25">
      <c r="B51">
        <v>6</v>
      </c>
      <c r="C51" s="23">
        <v>24</v>
      </c>
      <c r="D51" s="43">
        <f>Inputs!$C$5*Inputs!$H$8/COUNTIFS(Model!$B$28:$B$79,Model!$B51)</f>
        <v>255441.94464698341</v>
      </c>
      <c r="E51" s="43">
        <f t="shared" ca="1" si="8"/>
        <v>255441.94464698341</v>
      </c>
      <c r="F51" s="52">
        <f t="shared" ca="1" si="9"/>
        <v>82.570554045010795</v>
      </c>
      <c r="G51" s="52">
        <f t="shared" ca="1" si="0"/>
        <v>86.86245993668345</v>
      </c>
      <c r="H51" s="52">
        <f t="shared" ca="1" si="1"/>
        <v>169.43301398169424</v>
      </c>
      <c r="I51" s="52">
        <f t="shared" ca="1" si="10"/>
        <v>0</v>
      </c>
      <c r="J51" s="52">
        <f ca="1">_xlfn.NORM.INV(RAND(),VLOOKUP($B51,Calculations!$AA$12:$AD$23,3,0),VLOOKUP($B51,Calculations!$AA$12:$AD$23,4,0))</f>
        <v>61.994892161160443</v>
      </c>
      <c r="K51" s="52">
        <f t="shared" ca="1" si="2"/>
        <v>61.994892161160443</v>
      </c>
      <c r="L51" s="52">
        <f ca="1">MIN(MAX(Model!$K$7+Model!$I51-($H51-VLOOKUP($B51,Calculations!$AA$12:$AD$23,3,0)),0),$E51/(Inputs!$C$20+Inputs!$C$18))</f>
        <v>79.502628274815876</v>
      </c>
      <c r="M51" s="52">
        <f ca="1">IF($K51&gt;$H51,MAX(MIN($K51-$H51,($D51-$Q51)/Inputs!$C$20),0),0)</f>
        <v>0</v>
      </c>
      <c r="N51" s="50">
        <f ca="1">ROUND(_xll.RiskTriang(Inputs!$C$14,Inputs!$D$14,Inputs!$E$14)+$C51,0)</f>
        <v>35</v>
      </c>
      <c r="O51" s="52">
        <f t="shared" ca="1" si="3"/>
        <v>0</v>
      </c>
      <c r="P51" s="52">
        <f t="shared" ca="1" si="4"/>
        <v>107.43812182053381</v>
      </c>
      <c r="Q51" s="43">
        <f ca="1">$L51*Inputs!$C$20</f>
        <v>241926.49784026472</v>
      </c>
      <c r="R51" s="43">
        <f ca="1">($L51*Inputs!$C$18)+(Inputs!$D$18*Model!$M51)</f>
        <v>13515.446806718699</v>
      </c>
      <c r="S51" s="43">
        <f ca="1">$P51*Inputs!$C$22</f>
        <v>537.19060910266899</v>
      </c>
      <c r="T51" s="43">
        <f ca="1">$M51*Inputs!$C$20</f>
        <v>0</v>
      </c>
      <c r="U51" s="43">
        <f t="shared" ca="1" si="5"/>
        <v>255979.1352560861</v>
      </c>
      <c r="V51" s="43">
        <f t="shared" ca="1" si="6"/>
        <v>0</v>
      </c>
      <c r="W51" s="52">
        <f t="shared" ca="1" si="11"/>
        <v>61.994892161160443</v>
      </c>
      <c r="X51" s="52">
        <f t="shared" ca="1" si="7"/>
        <v>1</v>
      </c>
      <c r="Y51" s="43">
        <f ca="1">$O51*(Inputs!$D$18+Inputs!$C$20)</f>
        <v>0</v>
      </c>
    </row>
    <row r="52" spans="2:25" x14ac:dyDescent="0.25">
      <c r="B52">
        <v>6</v>
      </c>
      <c r="C52" s="23">
        <v>25</v>
      </c>
      <c r="D52" s="43">
        <f>Inputs!$C$5*Inputs!$H$8/COUNTIFS(Model!$B$28:$B$79,Model!$B52)</f>
        <v>255441.94464698341</v>
      </c>
      <c r="E52" s="43">
        <f t="shared" ca="1" si="8"/>
        <v>255441.94464698341</v>
      </c>
      <c r="F52" s="52">
        <f t="shared" ca="1" si="9"/>
        <v>107.43812182053381</v>
      </c>
      <c r="G52" s="52">
        <f t="shared" ca="1" si="0"/>
        <v>86.86245993668345</v>
      </c>
      <c r="H52" s="52">
        <f t="shared" ca="1" si="1"/>
        <v>194.30058175721726</v>
      </c>
      <c r="I52" s="52">
        <f t="shared" ca="1" si="10"/>
        <v>0</v>
      </c>
      <c r="J52" s="52">
        <f ca="1">_xlfn.NORM.INV(RAND(),VLOOKUP($B52,Calculations!$AA$12:$AD$23,3,0),VLOOKUP($B52,Calculations!$AA$12:$AD$23,4,0))</f>
        <v>61.013969346002881</v>
      </c>
      <c r="K52" s="52">
        <f t="shared" ca="1" si="2"/>
        <v>61.013969346002881</v>
      </c>
      <c r="L52" s="52">
        <f ca="1">MIN(MAX(Model!$K$7+Model!$I52-($H52-VLOOKUP($B52,Calculations!$AA$12:$AD$23,3,0)),0),$E52/(Inputs!$C$20+Inputs!$C$18))</f>
        <v>79.502628274815876</v>
      </c>
      <c r="M52" s="52">
        <f ca="1">IF($K52&gt;$H52,MAX(MIN($K52-$H52,($D52-$Q52)/Inputs!$C$20),0),0)</f>
        <v>0</v>
      </c>
      <c r="N52" s="50">
        <f ca="1">ROUND(_xll.RiskTriang(Inputs!$C$14,Inputs!$D$14,Inputs!$E$14)+$C52,0)</f>
        <v>36</v>
      </c>
      <c r="O52" s="52">
        <f t="shared" ca="1" si="3"/>
        <v>0</v>
      </c>
      <c r="P52" s="52">
        <f t="shared" ca="1" si="4"/>
        <v>133.28661241121438</v>
      </c>
      <c r="Q52" s="43">
        <f ca="1">$L52*Inputs!$C$20</f>
        <v>241926.49784026472</v>
      </c>
      <c r="R52" s="43">
        <f ca="1">($L52*Inputs!$C$18)+(Inputs!$D$18*Model!$M52)</f>
        <v>13515.446806718699</v>
      </c>
      <c r="S52" s="43">
        <f ca="1">$P52*Inputs!$C$22</f>
        <v>666.43306205607189</v>
      </c>
      <c r="T52" s="43">
        <f ca="1">$M52*Inputs!$C$20</f>
        <v>0</v>
      </c>
      <c r="U52" s="43">
        <f t="shared" ca="1" si="5"/>
        <v>256108.37770903952</v>
      </c>
      <c r="V52" s="43">
        <f t="shared" ca="1" si="6"/>
        <v>0</v>
      </c>
      <c r="W52" s="52">
        <f t="shared" ca="1" si="11"/>
        <v>61.013969346002881</v>
      </c>
      <c r="X52" s="52">
        <f t="shared" ca="1" si="7"/>
        <v>1</v>
      </c>
      <c r="Y52" s="43">
        <f ca="1">$O52*(Inputs!$D$18+Inputs!$C$20)</f>
        <v>0</v>
      </c>
    </row>
    <row r="53" spans="2:25" x14ac:dyDescent="0.25">
      <c r="B53">
        <v>6</v>
      </c>
      <c r="C53" s="23">
        <v>26</v>
      </c>
      <c r="D53" s="43">
        <f>Inputs!$C$5*Inputs!$H$8/COUNTIFS(Model!$B$28:$B$79,Model!$B53)</f>
        <v>255441.94464698341</v>
      </c>
      <c r="E53" s="43">
        <f t="shared" ca="1" si="8"/>
        <v>255441.94464698341</v>
      </c>
      <c r="F53" s="52">
        <f t="shared" ca="1" si="9"/>
        <v>133.28661241121438</v>
      </c>
      <c r="G53" s="52">
        <f t="shared" ca="1" si="0"/>
        <v>102.26305874870872</v>
      </c>
      <c r="H53" s="52">
        <f t="shared" ca="1" si="1"/>
        <v>235.54967115992309</v>
      </c>
      <c r="I53" s="52">
        <f t="shared" ca="1" si="10"/>
        <v>0</v>
      </c>
      <c r="J53" s="52">
        <f ca="1">_xlfn.NORM.INV(RAND(),VLOOKUP($B53,Calculations!$AA$12:$AD$23,3,0),VLOOKUP($B53,Calculations!$AA$12:$AD$23,4,0))</f>
        <v>66.011109871633039</v>
      </c>
      <c r="K53" s="52">
        <f t="shared" ca="1" si="2"/>
        <v>66.011109871633039</v>
      </c>
      <c r="L53" s="52">
        <f ca="1">MIN(MAX(Model!$K$7+Model!$I53-($H53-VLOOKUP($B53,Calculations!$AA$12:$AD$23,3,0)),0),$E53/(Inputs!$C$20+Inputs!$C$18))</f>
        <v>79.502628274815876</v>
      </c>
      <c r="M53" s="52">
        <f ca="1">IF($K53&gt;$H53,MAX(MIN($K53-$H53,($D53-$Q53)/Inputs!$C$20),0),0)</f>
        <v>0</v>
      </c>
      <c r="N53" s="50">
        <f ca="1">ROUND(_xll.RiskTriang(Inputs!$C$14,Inputs!$D$14,Inputs!$E$14)+$C53,0)</f>
        <v>37</v>
      </c>
      <c r="O53" s="52">
        <f t="shared" ca="1" si="3"/>
        <v>0</v>
      </c>
      <c r="P53" s="52">
        <f t="shared" ca="1" si="4"/>
        <v>169.53856128829005</v>
      </c>
      <c r="Q53" s="43">
        <f ca="1">$L53*Inputs!$C$20</f>
        <v>241926.49784026472</v>
      </c>
      <c r="R53" s="43">
        <f ca="1">($L53*Inputs!$C$18)+(Inputs!$D$18*Model!$M53)</f>
        <v>13515.446806718699</v>
      </c>
      <c r="S53" s="43">
        <f ca="1">$P53*Inputs!$C$22</f>
        <v>847.69280644145033</v>
      </c>
      <c r="T53" s="43">
        <f ca="1">$M53*Inputs!$C$20</f>
        <v>0</v>
      </c>
      <c r="U53" s="43">
        <f t="shared" ca="1" si="5"/>
        <v>256289.63745342489</v>
      </c>
      <c r="V53" s="43">
        <f t="shared" ca="1" si="6"/>
        <v>0</v>
      </c>
      <c r="W53" s="52">
        <f t="shared" ca="1" si="11"/>
        <v>66.011109871633039</v>
      </c>
      <c r="X53" s="52">
        <f t="shared" ca="1" si="7"/>
        <v>1</v>
      </c>
      <c r="Y53" s="43">
        <f ca="1">$O53*(Inputs!$D$18+Inputs!$C$20)</f>
        <v>0</v>
      </c>
    </row>
    <row r="54" spans="2:25" x14ac:dyDescent="0.25">
      <c r="B54">
        <v>6</v>
      </c>
      <c r="C54" s="23">
        <v>27</v>
      </c>
      <c r="D54" s="43">
        <f>Inputs!$C$5*Inputs!$H$8/COUNTIFS(Model!$B$28:$B$79,Model!$B54)</f>
        <v>255441.94464698341</v>
      </c>
      <c r="E54" s="43">
        <f t="shared" ca="1" si="8"/>
        <v>255441.94464698341</v>
      </c>
      <c r="F54" s="52">
        <f t="shared" ca="1" si="9"/>
        <v>169.53856128829005</v>
      </c>
      <c r="G54" s="52">
        <f t="shared" ca="1" si="0"/>
        <v>102.26305874870872</v>
      </c>
      <c r="H54" s="52">
        <f t="shared" ca="1" si="1"/>
        <v>271.80162003699877</v>
      </c>
      <c r="I54" s="52">
        <f t="shared" ca="1" si="10"/>
        <v>0</v>
      </c>
      <c r="J54" s="52">
        <f ca="1">_xlfn.NORM.INV(RAND(),VLOOKUP($B54,Calculations!$AA$12:$AD$23,3,0),VLOOKUP($B54,Calculations!$AA$12:$AD$23,4,0))</f>
        <v>67.298210233301745</v>
      </c>
      <c r="K54" s="52">
        <f t="shared" ca="1" si="2"/>
        <v>67.298210233301745</v>
      </c>
      <c r="L54" s="52">
        <f ca="1">MIN(MAX(Model!$K$7+Model!$I54-($H54-VLOOKUP($B54,Calculations!$AA$12:$AD$23,3,0)),0),$E54/(Inputs!$C$20+Inputs!$C$18))</f>
        <v>79.502628274815876</v>
      </c>
      <c r="M54" s="52">
        <f ca="1">IF($K54&gt;$H54,MAX(MIN($K54-$H54,($D54-$Q54)/Inputs!$C$20),0),0)</f>
        <v>0</v>
      </c>
      <c r="N54" s="50">
        <f ca="1">ROUND(_xll.RiskTriang(Inputs!$C$14,Inputs!$D$14,Inputs!$E$14)+$C54,0)</f>
        <v>38</v>
      </c>
      <c r="O54" s="52">
        <f t="shared" ca="1" si="3"/>
        <v>0</v>
      </c>
      <c r="P54" s="52">
        <f t="shared" ca="1" si="4"/>
        <v>204.50340980369702</v>
      </c>
      <c r="Q54" s="43">
        <f ca="1">$L54*Inputs!$C$20</f>
        <v>241926.49784026472</v>
      </c>
      <c r="R54" s="43">
        <f ca="1">($L54*Inputs!$C$18)+(Inputs!$D$18*Model!$M54)</f>
        <v>13515.446806718699</v>
      </c>
      <c r="S54" s="43">
        <f ca="1">$P54*Inputs!$C$22</f>
        <v>1022.5170490184851</v>
      </c>
      <c r="T54" s="43">
        <f ca="1">$M54*Inputs!$C$20</f>
        <v>0</v>
      </c>
      <c r="U54" s="43">
        <f t="shared" ca="1" si="5"/>
        <v>256464.46169600193</v>
      </c>
      <c r="V54" s="43">
        <f t="shared" ca="1" si="6"/>
        <v>0</v>
      </c>
      <c r="W54" s="52">
        <f t="shared" ca="1" si="11"/>
        <v>67.298210233301745</v>
      </c>
      <c r="X54" s="52">
        <f t="shared" ca="1" si="7"/>
        <v>1</v>
      </c>
      <c r="Y54" s="43">
        <f ca="1">$O54*(Inputs!$D$18+Inputs!$C$20)</f>
        <v>0</v>
      </c>
    </row>
    <row r="55" spans="2:25" x14ac:dyDescent="0.25">
      <c r="B55">
        <v>7</v>
      </c>
      <c r="C55" s="23">
        <v>28</v>
      </c>
      <c r="D55" s="43">
        <f>Inputs!$C$5*Inputs!$I$8/COUNTIFS(Model!$B$28:$B$79,Model!$B55)</f>
        <v>319302.43080872926</v>
      </c>
      <c r="E55" s="43">
        <f t="shared" ca="1" si="8"/>
        <v>319302.43080872926</v>
      </c>
      <c r="F55" s="52">
        <f t="shared" ca="1" si="9"/>
        <v>204.50340980369702</v>
      </c>
      <c r="G55" s="52">
        <f t="shared" ca="1" si="0"/>
        <v>102.26305874870872</v>
      </c>
      <c r="H55" s="52">
        <f t="shared" ca="1" si="1"/>
        <v>306.76646855240574</v>
      </c>
      <c r="I55" s="52">
        <f t="shared" ca="1" si="10"/>
        <v>0</v>
      </c>
      <c r="J55" s="52">
        <f ca="1">_xlfn.NORM.INV(RAND(),VLOOKUP($B55,Calculations!$AA$12:$AD$23,3,0),VLOOKUP($B55,Calculations!$AA$12:$AD$23,4,0))</f>
        <v>80.603789010718387</v>
      </c>
      <c r="K55" s="52">
        <f t="shared" ca="1" si="2"/>
        <v>80.603789010718387</v>
      </c>
      <c r="L55" s="52">
        <f ca="1">MIN(MAX(Model!$K$7+Model!$I55-($H55-VLOOKUP($B55,Calculations!$AA$12:$AD$23,3,0)),0),$E55/(Inputs!$C$20+Inputs!$C$18))</f>
        <v>99.378285343519849</v>
      </c>
      <c r="M55" s="52">
        <f ca="1">IF($K55&gt;$H55,MAX(MIN($K55-$H55,($D55-$Q55)/Inputs!$C$20),0),0)</f>
        <v>0</v>
      </c>
      <c r="N55" s="50">
        <f ca="1">ROUND(_xll.RiskTriang(Inputs!$C$14,Inputs!$D$14,Inputs!$E$14)+$C55,0)</f>
        <v>39</v>
      </c>
      <c r="O55" s="52">
        <f t="shared" ca="1" si="3"/>
        <v>0</v>
      </c>
      <c r="P55" s="52">
        <f t="shared" ca="1" si="4"/>
        <v>226.16267954168734</v>
      </c>
      <c r="Q55" s="43">
        <f ca="1">$L55*Inputs!$C$20</f>
        <v>302408.1223003309</v>
      </c>
      <c r="R55" s="43">
        <f ca="1">($L55*Inputs!$C$18)+(Inputs!$D$18*Model!$M55)</f>
        <v>16894.308508398375</v>
      </c>
      <c r="S55" s="43">
        <f ca="1">$P55*Inputs!$C$22</f>
        <v>1130.8133977084367</v>
      </c>
      <c r="T55" s="43">
        <f ca="1">$M55*Inputs!$C$20</f>
        <v>0</v>
      </c>
      <c r="U55" s="43">
        <f t="shared" ca="1" si="5"/>
        <v>320433.24420643772</v>
      </c>
      <c r="V55" s="43">
        <f t="shared" ca="1" si="6"/>
        <v>0</v>
      </c>
      <c r="W55" s="52">
        <f t="shared" ca="1" si="11"/>
        <v>80.603789010718387</v>
      </c>
      <c r="X55" s="52">
        <f t="shared" ca="1" si="7"/>
        <v>1</v>
      </c>
      <c r="Y55" s="43">
        <f ca="1">$O55*(Inputs!$D$18+Inputs!$C$20)</f>
        <v>0</v>
      </c>
    </row>
    <row r="56" spans="2:25" x14ac:dyDescent="0.25">
      <c r="B56">
        <v>7</v>
      </c>
      <c r="C56" s="23">
        <v>29</v>
      </c>
      <c r="D56" s="43">
        <f>Inputs!$C$5*Inputs!$I$8/COUNTIFS(Model!$B$28:$B$79,Model!$B56)</f>
        <v>319302.43080872926</v>
      </c>
      <c r="E56" s="43">
        <f t="shared" ca="1" si="8"/>
        <v>319302.43080872926</v>
      </c>
      <c r="F56" s="52">
        <f t="shared" ca="1" si="9"/>
        <v>226.16267954168734</v>
      </c>
      <c r="G56" s="52">
        <f t="shared" ca="1" si="0"/>
        <v>102.26305874870872</v>
      </c>
      <c r="H56" s="52">
        <f t="shared" ca="1" si="1"/>
        <v>328.42573829039605</v>
      </c>
      <c r="I56" s="52">
        <f t="shared" ca="1" si="10"/>
        <v>0</v>
      </c>
      <c r="J56" s="52">
        <f ca="1">_xlfn.NORM.INV(RAND(),VLOOKUP($B56,Calculations!$AA$12:$AD$23,3,0),VLOOKUP($B56,Calculations!$AA$12:$AD$23,4,0))</f>
        <v>81.551774731401636</v>
      </c>
      <c r="K56" s="52">
        <f t="shared" ca="1" si="2"/>
        <v>81.551774731401636</v>
      </c>
      <c r="L56" s="52">
        <f ca="1">MIN(MAX(Model!$K$7+Model!$I56-($H56-VLOOKUP($B56,Calculations!$AA$12:$AD$23,3,0)),0),$E56/(Inputs!$C$20+Inputs!$C$18))</f>
        <v>99.378285343519849</v>
      </c>
      <c r="M56" s="52">
        <f ca="1">IF($K56&gt;$H56,MAX(MIN($K56-$H56,($D56-$Q56)/Inputs!$C$20),0),0)</f>
        <v>0</v>
      </c>
      <c r="N56" s="50">
        <f ca="1">ROUND(_xll.RiskTriang(Inputs!$C$14,Inputs!$D$14,Inputs!$E$14)+$C56,0)</f>
        <v>40</v>
      </c>
      <c r="O56" s="52">
        <f t="shared" ca="1" si="3"/>
        <v>0</v>
      </c>
      <c r="P56" s="52">
        <f t="shared" ca="1" si="4"/>
        <v>246.87396355899443</v>
      </c>
      <c r="Q56" s="43">
        <f ca="1">$L56*Inputs!$C$20</f>
        <v>302408.1223003309</v>
      </c>
      <c r="R56" s="43">
        <f ca="1">($L56*Inputs!$C$18)+(Inputs!$D$18*Model!$M56)</f>
        <v>16894.308508398375</v>
      </c>
      <c r="S56" s="43">
        <f ca="1">$P56*Inputs!$C$22</f>
        <v>1234.3698177949723</v>
      </c>
      <c r="T56" s="43">
        <f ca="1">$M56*Inputs!$C$20</f>
        <v>0</v>
      </c>
      <c r="U56" s="43">
        <f t="shared" ca="1" si="5"/>
        <v>320536.80062652426</v>
      </c>
      <c r="V56" s="43">
        <f t="shared" ca="1" si="6"/>
        <v>0</v>
      </c>
      <c r="W56" s="52">
        <f t="shared" ca="1" si="11"/>
        <v>81.551774731401636</v>
      </c>
      <c r="X56" s="52">
        <f t="shared" ca="1" si="7"/>
        <v>1</v>
      </c>
      <c r="Y56" s="43">
        <f ca="1">$O56*(Inputs!$D$18+Inputs!$C$20)</f>
        <v>0</v>
      </c>
    </row>
    <row r="57" spans="2:25" x14ac:dyDescent="0.25">
      <c r="B57">
        <v>7</v>
      </c>
      <c r="C57" s="23">
        <v>30</v>
      </c>
      <c r="D57" s="43">
        <f>Inputs!$C$5*Inputs!$I$8/COUNTIFS(Model!$B$28:$B$79,Model!$B57)</f>
        <v>319302.43080872926</v>
      </c>
      <c r="E57" s="43">
        <f t="shared" ca="1" si="8"/>
        <v>319302.43080872926</v>
      </c>
      <c r="F57" s="52">
        <f t="shared" ca="1" si="9"/>
        <v>246.87396355899443</v>
      </c>
      <c r="G57" s="52">
        <f t="shared" ca="1" si="0"/>
        <v>99.378285343519849</v>
      </c>
      <c r="H57" s="52">
        <f t="shared" ca="1" si="1"/>
        <v>346.25224890251428</v>
      </c>
      <c r="I57" s="52">
        <f t="shared" ca="1" si="10"/>
        <v>0</v>
      </c>
      <c r="J57" s="52">
        <f ca="1">_xlfn.NORM.INV(RAND(),VLOOKUP($B57,Calculations!$AA$12:$AD$23,3,0),VLOOKUP($B57,Calculations!$AA$12:$AD$23,4,0))</f>
        <v>79.770633808439356</v>
      </c>
      <c r="K57" s="52">
        <f t="shared" ca="1" si="2"/>
        <v>79.770633808439356</v>
      </c>
      <c r="L57" s="52">
        <f ca="1">MIN(MAX(Model!$K$7+Model!$I57-($H57-VLOOKUP($B57,Calculations!$AA$12:$AD$23,3,0)),0),$E57/(Inputs!$C$20+Inputs!$C$18))</f>
        <v>99.378285343519849</v>
      </c>
      <c r="M57" s="52">
        <f ca="1">IF($K57&gt;$H57,MAX(MIN($K57-$H57,($D57-$Q57)/Inputs!$C$20),0),0)</f>
        <v>0</v>
      </c>
      <c r="N57" s="50">
        <f ca="1">ROUND(_xll.RiskTriang(Inputs!$C$14,Inputs!$D$14,Inputs!$E$14)+$C57,0)</f>
        <v>41</v>
      </c>
      <c r="O57" s="52">
        <f t="shared" ca="1" si="3"/>
        <v>0</v>
      </c>
      <c r="P57" s="52">
        <f t="shared" ca="1" si="4"/>
        <v>266.48161509407493</v>
      </c>
      <c r="Q57" s="43">
        <f ca="1">$L57*Inputs!$C$20</f>
        <v>302408.1223003309</v>
      </c>
      <c r="R57" s="43">
        <f ca="1">($L57*Inputs!$C$18)+(Inputs!$D$18*Model!$M57)</f>
        <v>16894.308508398375</v>
      </c>
      <c r="S57" s="43">
        <f ca="1">$P57*Inputs!$C$22</f>
        <v>1332.4080754703746</v>
      </c>
      <c r="T57" s="43">
        <f ca="1">$M57*Inputs!$C$20</f>
        <v>0</v>
      </c>
      <c r="U57" s="43">
        <f t="shared" ca="1" si="5"/>
        <v>320634.83888419962</v>
      </c>
      <c r="V57" s="43">
        <f t="shared" ca="1" si="6"/>
        <v>0</v>
      </c>
      <c r="W57" s="52">
        <f t="shared" ca="1" si="11"/>
        <v>79.770633808439356</v>
      </c>
      <c r="X57" s="52">
        <f t="shared" ca="1" si="7"/>
        <v>1</v>
      </c>
      <c r="Y57" s="43">
        <f ca="1">$O57*(Inputs!$D$18+Inputs!$C$20)</f>
        <v>0</v>
      </c>
    </row>
    <row r="58" spans="2:25" x14ac:dyDescent="0.25">
      <c r="B58">
        <v>7</v>
      </c>
      <c r="C58" s="23">
        <v>31</v>
      </c>
      <c r="D58" s="43">
        <f>Inputs!$C$5*Inputs!$I$8/COUNTIFS(Model!$B$28:$B$79,Model!$B58)</f>
        <v>319302.43080872926</v>
      </c>
      <c r="E58" s="43">
        <f t="shared" ca="1" si="8"/>
        <v>319302.43080872926</v>
      </c>
      <c r="F58" s="52">
        <f t="shared" ca="1" si="9"/>
        <v>266.48161509407493</v>
      </c>
      <c r="G58" s="52">
        <f t="shared" ca="1" si="0"/>
        <v>99.378285343519849</v>
      </c>
      <c r="H58" s="52">
        <f t="shared" ca="1" si="1"/>
        <v>365.85990043759477</v>
      </c>
      <c r="I58" s="52">
        <f t="shared" ca="1" si="10"/>
        <v>0</v>
      </c>
      <c r="J58" s="52">
        <f ca="1">_xlfn.NORM.INV(RAND(),VLOOKUP($B58,Calculations!$AA$12:$AD$23,3,0),VLOOKUP($B58,Calculations!$AA$12:$AD$23,4,0))</f>
        <v>77.297956812051211</v>
      </c>
      <c r="K58" s="52">
        <f t="shared" ca="1" si="2"/>
        <v>77.297956812051211</v>
      </c>
      <c r="L58" s="52">
        <f ca="1">MIN(MAX(Model!$K$7+Model!$I58-($H58-VLOOKUP($B58,Calculations!$AA$12:$AD$23,3,0)),0),$E58/(Inputs!$C$20+Inputs!$C$18))</f>
        <v>99.378285343519849</v>
      </c>
      <c r="M58" s="52">
        <f ca="1">IF($K58&gt;$H58,MAX(MIN($K58-$H58,($D58-$Q58)/Inputs!$C$20),0),0)</f>
        <v>0</v>
      </c>
      <c r="N58" s="50">
        <f ca="1">ROUND(_xll.RiskTriang(Inputs!$C$14,Inputs!$D$14,Inputs!$E$14)+$C58,0)</f>
        <v>42</v>
      </c>
      <c r="O58" s="52">
        <f t="shared" ca="1" si="3"/>
        <v>0</v>
      </c>
      <c r="P58" s="52">
        <f t="shared" ca="1" si="4"/>
        <v>288.56194362554356</v>
      </c>
      <c r="Q58" s="43">
        <f ca="1">$L58*Inputs!$C$20</f>
        <v>302408.1223003309</v>
      </c>
      <c r="R58" s="43">
        <f ca="1">($L58*Inputs!$C$18)+(Inputs!$D$18*Model!$M58)</f>
        <v>16894.308508398375</v>
      </c>
      <c r="S58" s="43">
        <f ca="1">$P58*Inputs!$C$22</f>
        <v>1442.8097181277178</v>
      </c>
      <c r="T58" s="43">
        <f ca="1">$M58*Inputs!$C$20</f>
        <v>0</v>
      </c>
      <c r="U58" s="43">
        <f t="shared" ca="1" si="5"/>
        <v>320745.24052685697</v>
      </c>
      <c r="V58" s="43">
        <f t="shared" ca="1" si="6"/>
        <v>0</v>
      </c>
      <c r="W58" s="52">
        <f t="shared" ca="1" si="11"/>
        <v>77.297956812051211</v>
      </c>
      <c r="X58" s="52">
        <f t="shared" ca="1" si="7"/>
        <v>1</v>
      </c>
      <c r="Y58" s="43">
        <f ca="1">$O58*(Inputs!$D$18+Inputs!$C$20)</f>
        <v>0</v>
      </c>
    </row>
    <row r="59" spans="2:25" x14ac:dyDescent="0.25">
      <c r="B59">
        <v>8</v>
      </c>
      <c r="C59" s="23">
        <v>32</v>
      </c>
      <c r="D59" s="43">
        <f>Inputs!$C$5*Inputs!$J$8/COUNTIFS(Model!$B$28:$B$79,Model!$B59)</f>
        <v>272225.47823038651</v>
      </c>
      <c r="E59" s="43">
        <f t="shared" ca="1" si="8"/>
        <v>272225.47823038651</v>
      </c>
      <c r="F59" s="52">
        <f t="shared" ca="1" si="9"/>
        <v>288.56194362554356</v>
      </c>
      <c r="G59" s="52">
        <f t="shared" ca="1" si="0"/>
        <v>99.378285343519849</v>
      </c>
      <c r="H59" s="52">
        <f t="shared" ca="1" si="1"/>
        <v>387.94022896906341</v>
      </c>
      <c r="I59" s="52">
        <f t="shared" ca="1" si="10"/>
        <v>0</v>
      </c>
      <c r="J59" s="52">
        <f ca="1">_xlfn.NORM.INV(RAND(),VLOOKUP($B59,Calculations!$AA$12:$AD$23,3,0),VLOOKUP($B59,Calculations!$AA$12:$AD$23,4,0))</f>
        <v>66.081681148978987</v>
      </c>
      <c r="K59" s="52">
        <f t="shared" ca="1" si="2"/>
        <v>66.081681148978987</v>
      </c>
      <c r="L59" s="52">
        <f ca="1">MIN(MAX(Model!$K$7+Model!$I59-($H59-VLOOKUP($B59,Calculations!$AA$12:$AD$23,3,0)),0),$E59/(Inputs!$C$20+Inputs!$C$18))</f>
        <v>84.726261509612982</v>
      </c>
      <c r="M59" s="52">
        <f ca="1">IF($K59&gt;$H59,MAX(MIN($K59-$H59,($D59-$Q59)/Inputs!$C$20),0),0)</f>
        <v>0</v>
      </c>
      <c r="N59" s="50">
        <f ca="1">ROUND(_xll.RiskTriang(Inputs!$C$14,Inputs!$D$14,Inputs!$E$14)+$C59,0)</f>
        <v>43</v>
      </c>
      <c r="O59" s="52">
        <f t="shared" ca="1" si="3"/>
        <v>0</v>
      </c>
      <c r="P59" s="52">
        <f t="shared" ca="1" si="4"/>
        <v>321.85854782008442</v>
      </c>
      <c r="Q59" s="43">
        <f ca="1">$L59*Inputs!$C$20</f>
        <v>257822.01377375232</v>
      </c>
      <c r="R59" s="43">
        <f ca="1">($L59*Inputs!$C$18)+(Inputs!$D$18*Model!$M59)</f>
        <v>14403.464456634207</v>
      </c>
      <c r="S59" s="43">
        <f ca="1">$P59*Inputs!$C$22</f>
        <v>1609.2927391004221</v>
      </c>
      <c r="T59" s="43">
        <f ca="1">$M59*Inputs!$C$20</f>
        <v>0</v>
      </c>
      <c r="U59" s="43">
        <f t="shared" ca="1" si="5"/>
        <v>273834.77096948691</v>
      </c>
      <c r="V59" s="43">
        <f t="shared" ca="1" si="6"/>
        <v>0</v>
      </c>
      <c r="W59" s="52">
        <f t="shared" ca="1" si="11"/>
        <v>66.081681148978987</v>
      </c>
      <c r="X59" s="52">
        <f t="shared" ca="1" si="7"/>
        <v>1</v>
      </c>
      <c r="Y59" s="43">
        <f ca="1">$O59*(Inputs!$D$18+Inputs!$C$20)</f>
        <v>0</v>
      </c>
    </row>
    <row r="60" spans="2:25" x14ac:dyDescent="0.25">
      <c r="B60">
        <v>8</v>
      </c>
      <c r="C60" s="23">
        <v>33</v>
      </c>
      <c r="D60" s="43">
        <f>Inputs!$C$5*Inputs!$J$8/COUNTIFS(Model!$B$28:$B$79,Model!$B60)</f>
        <v>272225.47823038651</v>
      </c>
      <c r="E60" s="43">
        <f t="shared" ca="1" si="8"/>
        <v>272225.47823038651</v>
      </c>
      <c r="F60" s="52">
        <f t="shared" ca="1" si="9"/>
        <v>321.85854782008442</v>
      </c>
      <c r="G60" s="52">
        <f t="shared" ca="1" si="0"/>
        <v>99.378285343519849</v>
      </c>
      <c r="H60" s="52">
        <f t="shared" ca="1" si="1"/>
        <v>421.23683316360427</v>
      </c>
      <c r="I60" s="52">
        <f t="shared" ca="1" si="10"/>
        <v>0</v>
      </c>
      <c r="J60" s="52">
        <f ca="1">_xlfn.NORM.INV(RAND(),VLOOKUP($B60,Calculations!$AA$12:$AD$23,3,0),VLOOKUP($B60,Calculations!$AA$12:$AD$23,4,0))</f>
        <v>73.324862925160545</v>
      </c>
      <c r="K60" s="52">
        <f t="shared" ca="1" si="2"/>
        <v>73.324862925160545</v>
      </c>
      <c r="L60" s="52">
        <f ca="1">MIN(MAX(Model!$K$7+Model!$I60-($H60-VLOOKUP($B60,Calculations!$AA$12:$AD$23,3,0)),0),$E60/(Inputs!$C$20+Inputs!$C$18))</f>
        <v>70.691396441075312</v>
      </c>
      <c r="M60" s="52">
        <f ca="1">IF($K60&gt;$H60,MAX(MIN($K60-$H60,($D60-$Q60)/Inputs!$C$20),0),0)</f>
        <v>0</v>
      </c>
      <c r="N60" s="50">
        <f ca="1">ROUND(_xll.RiskTriang(Inputs!$C$14,Inputs!$D$14,Inputs!$E$14)+$C60,0)</f>
        <v>44</v>
      </c>
      <c r="O60" s="52">
        <f t="shared" ca="1" si="3"/>
        <v>0</v>
      </c>
      <c r="P60" s="52">
        <f t="shared" ca="1" si="4"/>
        <v>347.9119702384437</v>
      </c>
      <c r="Q60" s="43">
        <f ca="1">$L60*Inputs!$C$20</f>
        <v>215113.91937019216</v>
      </c>
      <c r="R60" s="43">
        <f ca="1">($L60*Inputs!$C$18)+(Inputs!$D$18*Model!$M60)</f>
        <v>12017.537394982803</v>
      </c>
      <c r="S60" s="43">
        <f ca="1">$P60*Inputs!$C$22</f>
        <v>1739.5598511922185</v>
      </c>
      <c r="T60" s="43">
        <f ca="1">$M60*Inputs!$C$20</f>
        <v>0</v>
      </c>
      <c r="U60" s="43">
        <f t="shared" ca="1" si="5"/>
        <v>228871.01661636718</v>
      </c>
      <c r="V60" s="43">
        <f t="shared" ca="1" si="6"/>
        <v>43354.461614019325</v>
      </c>
      <c r="W60" s="52">
        <f t="shared" ca="1" si="11"/>
        <v>73.324862925160545</v>
      </c>
      <c r="X60" s="52">
        <f t="shared" ca="1" si="7"/>
        <v>1</v>
      </c>
      <c r="Y60" s="43">
        <f ca="1">$O60*(Inputs!$D$18+Inputs!$C$20)</f>
        <v>0</v>
      </c>
    </row>
    <row r="61" spans="2:25" x14ac:dyDescent="0.25">
      <c r="B61">
        <v>8</v>
      </c>
      <c r="C61" s="23">
        <v>34</v>
      </c>
      <c r="D61" s="43">
        <f>Inputs!$C$5*Inputs!$J$8/COUNTIFS(Model!$B$28:$B$79,Model!$B61)</f>
        <v>272225.47823038651</v>
      </c>
      <c r="E61" s="43">
        <f t="shared" ca="1" si="8"/>
        <v>315579.93984440586</v>
      </c>
      <c r="F61" s="52">
        <f t="shared" ca="1" si="9"/>
        <v>347.9119702384437</v>
      </c>
      <c r="G61" s="52">
        <f t="shared" ca="1" si="0"/>
        <v>79.502628274815876</v>
      </c>
      <c r="H61" s="52">
        <f t="shared" ca="1" si="1"/>
        <v>427.41459851325959</v>
      </c>
      <c r="I61" s="52">
        <f t="shared" ca="1" si="10"/>
        <v>0</v>
      </c>
      <c r="J61" s="52">
        <f ca="1">_xlfn.NORM.INV(RAND(),VLOOKUP($B61,Calculations!$AA$12:$AD$23,3,0),VLOOKUP($B61,Calculations!$AA$12:$AD$23,4,0))</f>
        <v>69.856419718289615</v>
      </c>
      <c r="K61" s="52">
        <f t="shared" ca="1" si="2"/>
        <v>69.856419718289615</v>
      </c>
      <c r="L61" s="52">
        <f ca="1">MIN(MAX(Model!$K$7+Model!$I61-($H61-VLOOKUP($B61,Calculations!$AA$12:$AD$23,3,0)),0),$E61/(Inputs!$C$20+Inputs!$C$18))</f>
        <v>64.513631091420052</v>
      </c>
      <c r="M61" s="52">
        <f ca="1">IF($K61&gt;$H61,MAX(MIN($K61-$H61,($D61-$Q61)/Inputs!$C$20),0),0)</f>
        <v>0</v>
      </c>
      <c r="N61" s="50">
        <f ca="1">ROUND(_xll.RiskTriang(Inputs!$C$14,Inputs!$D$14,Inputs!$E$14)+$C61,0)</f>
        <v>45</v>
      </c>
      <c r="O61" s="52">
        <f t="shared" ca="1" si="3"/>
        <v>0</v>
      </c>
      <c r="P61" s="52">
        <f t="shared" ca="1" si="4"/>
        <v>357.55817879496999</v>
      </c>
      <c r="Q61" s="43">
        <f ca="1">$L61*Inputs!$C$20</f>
        <v>196314.97941119122</v>
      </c>
      <c r="R61" s="43">
        <f ca="1">($L61*Inputs!$C$18)+(Inputs!$D$18*Model!$M61)</f>
        <v>10967.317285541409</v>
      </c>
      <c r="S61" s="43">
        <f ca="1">$P61*Inputs!$C$22</f>
        <v>1787.79089397485</v>
      </c>
      <c r="T61" s="43">
        <f ca="1">$M61*Inputs!$C$20</f>
        <v>0</v>
      </c>
      <c r="U61" s="43">
        <f t="shared" ca="1" si="5"/>
        <v>209070.0875907075</v>
      </c>
      <c r="V61" s="43">
        <f t="shared" ca="1" si="6"/>
        <v>106509.85225369837</v>
      </c>
      <c r="W61" s="52">
        <f t="shared" ca="1" si="11"/>
        <v>69.856419718289615</v>
      </c>
      <c r="X61" s="52">
        <f t="shared" ca="1" si="7"/>
        <v>1</v>
      </c>
      <c r="Y61" s="43">
        <f ca="1">$O61*(Inputs!$D$18+Inputs!$C$20)</f>
        <v>0</v>
      </c>
    </row>
    <row r="62" spans="2:25" x14ac:dyDescent="0.25">
      <c r="B62">
        <v>8</v>
      </c>
      <c r="C62" s="23">
        <v>35</v>
      </c>
      <c r="D62" s="43">
        <f>Inputs!$C$5*Inputs!$J$8/COUNTIFS(Model!$B$28:$B$79,Model!$B62)</f>
        <v>272225.47823038651</v>
      </c>
      <c r="E62" s="43">
        <f t="shared" ca="1" si="8"/>
        <v>378735.3304840849</v>
      </c>
      <c r="F62" s="52">
        <f t="shared" ca="1" si="9"/>
        <v>357.55817879496999</v>
      </c>
      <c r="G62" s="52">
        <f t="shared" ca="1" si="0"/>
        <v>79.502628274815876</v>
      </c>
      <c r="H62" s="52">
        <f t="shared" ca="1" si="1"/>
        <v>437.06080706978588</v>
      </c>
      <c r="I62" s="52">
        <f t="shared" ca="1" si="10"/>
        <v>0</v>
      </c>
      <c r="J62" s="52">
        <f ca="1">_xlfn.NORM.INV(RAND(),VLOOKUP($B62,Calculations!$AA$12:$AD$23,3,0),VLOOKUP($B62,Calculations!$AA$12:$AD$23,4,0))</f>
        <v>78.09717685149559</v>
      </c>
      <c r="K62" s="52">
        <f t="shared" ca="1" si="2"/>
        <v>78.09717685149559</v>
      </c>
      <c r="L62" s="52">
        <f ca="1">MIN(MAX(Model!$K$7+Model!$I62-($H62-VLOOKUP($B62,Calculations!$AA$12:$AD$23,3,0)),0),$E62/(Inputs!$C$20+Inputs!$C$18))</f>
        <v>54.867422534893763</v>
      </c>
      <c r="M62" s="52">
        <f ca="1">IF($K62&gt;$H62,MAX(MIN($K62-$H62,($D62-$Q62)/Inputs!$C$20),0),0)</f>
        <v>0</v>
      </c>
      <c r="N62" s="50">
        <f ca="1">ROUND(_xll.RiskTriang(Inputs!$C$14,Inputs!$D$14,Inputs!$E$14)+$C62,0)</f>
        <v>46</v>
      </c>
      <c r="O62" s="52">
        <f t="shared" ca="1" si="3"/>
        <v>0</v>
      </c>
      <c r="P62" s="52">
        <f t="shared" ca="1" si="4"/>
        <v>358.96363021829029</v>
      </c>
      <c r="Q62" s="43">
        <f ca="1">$L62*Inputs!$C$20</f>
        <v>166961.56677368173</v>
      </c>
      <c r="R62" s="43">
        <f ca="1">($L62*Inputs!$C$18)+(Inputs!$D$18*Model!$M62)</f>
        <v>9327.4618309319394</v>
      </c>
      <c r="S62" s="43">
        <f ca="1">$P62*Inputs!$C$22</f>
        <v>1794.8181510914515</v>
      </c>
      <c r="T62" s="43">
        <f ca="1">$M62*Inputs!$C$20</f>
        <v>0</v>
      </c>
      <c r="U62" s="43">
        <f t="shared" ca="1" si="5"/>
        <v>178083.84675570513</v>
      </c>
      <c r="V62" s="43">
        <f t="shared" ca="1" si="6"/>
        <v>200651.48372837977</v>
      </c>
      <c r="W62" s="52">
        <f t="shared" ca="1" si="11"/>
        <v>78.09717685149559</v>
      </c>
      <c r="X62" s="52">
        <f t="shared" ca="1" si="7"/>
        <v>1</v>
      </c>
      <c r="Y62" s="43">
        <f ca="1">$O62*(Inputs!$D$18+Inputs!$C$20)</f>
        <v>0</v>
      </c>
    </row>
    <row r="63" spans="2:25" x14ac:dyDescent="0.25">
      <c r="B63">
        <v>8</v>
      </c>
      <c r="C63" s="23">
        <v>36</v>
      </c>
      <c r="D63" s="43">
        <f>Inputs!$C$5*Inputs!$J$8/COUNTIFS(Model!$B$28:$B$79,Model!$B63)</f>
        <v>272225.47823038651</v>
      </c>
      <c r="E63" s="43">
        <f t="shared" ca="1" si="8"/>
        <v>472876.96195876627</v>
      </c>
      <c r="F63" s="52">
        <f t="shared" ca="1" si="9"/>
        <v>358.96363021829029</v>
      </c>
      <c r="G63" s="52">
        <f t="shared" ca="1" si="0"/>
        <v>79.502628274815876</v>
      </c>
      <c r="H63" s="52">
        <f t="shared" ca="1" si="1"/>
        <v>438.46625849310618</v>
      </c>
      <c r="I63" s="52">
        <f t="shared" ca="1" si="10"/>
        <v>0</v>
      </c>
      <c r="J63" s="52">
        <f ca="1">_xlfn.NORM.INV(RAND(),VLOOKUP($B63,Calculations!$AA$12:$AD$23,3,0),VLOOKUP($B63,Calculations!$AA$12:$AD$23,4,0))</f>
        <v>66.471925941117917</v>
      </c>
      <c r="K63" s="52">
        <f t="shared" ca="1" si="2"/>
        <v>66.471925941117917</v>
      </c>
      <c r="L63" s="52">
        <f ca="1">MIN(MAX(Model!$K$7+Model!$I63-($H63-VLOOKUP($B63,Calculations!$AA$12:$AD$23,3,0)),0),$E63/(Inputs!$C$20+Inputs!$C$18))</f>
        <v>53.461971111573462</v>
      </c>
      <c r="M63" s="52">
        <f ca="1">IF($K63&gt;$H63,MAX(MIN($K63-$H63,($D63-$Q63)/Inputs!$C$20),0),0)</f>
        <v>0</v>
      </c>
      <c r="N63" s="50">
        <f ca="1">ROUND(_xll.RiskTriang(Inputs!$C$14,Inputs!$D$14,Inputs!$E$14)+$C63,0)</f>
        <v>47</v>
      </c>
      <c r="O63" s="52">
        <f t="shared" ca="1" si="3"/>
        <v>0</v>
      </c>
      <c r="P63" s="52">
        <f t="shared" ca="1" si="4"/>
        <v>371.99433255198824</v>
      </c>
      <c r="Q63" s="43">
        <f ca="1">$L63*Inputs!$C$20</f>
        <v>162684.77809251804</v>
      </c>
      <c r="R63" s="43">
        <f ca="1">($L63*Inputs!$C$18)+(Inputs!$D$18*Model!$M63)</f>
        <v>9088.5350889674883</v>
      </c>
      <c r="S63" s="43">
        <f ca="1">$P63*Inputs!$C$22</f>
        <v>1859.9716627599412</v>
      </c>
      <c r="T63" s="43">
        <f ca="1">$M63*Inputs!$C$20</f>
        <v>0</v>
      </c>
      <c r="U63" s="43">
        <f t="shared" ca="1" si="5"/>
        <v>173633.28484424547</v>
      </c>
      <c r="V63" s="43">
        <f t="shared" ca="1" si="6"/>
        <v>299243.6771145208</v>
      </c>
      <c r="W63" s="52">
        <f t="shared" ca="1" si="11"/>
        <v>66.471925941117917</v>
      </c>
      <c r="X63" s="52">
        <f t="shared" ca="1" si="7"/>
        <v>1</v>
      </c>
      <c r="Y63" s="43">
        <f ca="1">$O63*(Inputs!$D$18+Inputs!$C$20)</f>
        <v>0</v>
      </c>
    </row>
    <row r="64" spans="2:25" x14ac:dyDescent="0.25">
      <c r="B64">
        <v>9</v>
      </c>
      <c r="C64" s="23">
        <v>37</v>
      </c>
      <c r="D64" s="43">
        <f>Inputs!$C$5*Inputs!$K$8/COUNTIFS(Model!$B$28:$B$79,Model!$B64)</f>
        <v>379208.87800810544</v>
      </c>
      <c r="E64" s="43">
        <f t="shared" ca="1" si="8"/>
        <v>678452.55512262625</v>
      </c>
      <c r="F64" s="52">
        <f t="shared" ca="1" si="9"/>
        <v>371.99433255198824</v>
      </c>
      <c r="G64" s="52">
        <f t="shared" ca="1" si="0"/>
        <v>79.502628274815876</v>
      </c>
      <c r="H64" s="52">
        <f t="shared" ca="1" si="1"/>
        <v>451.49696082680413</v>
      </c>
      <c r="I64" s="52">
        <f t="shared" ca="1" si="10"/>
        <v>0</v>
      </c>
      <c r="J64" s="52">
        <f ca="1">_xlfn.NORM.INV(RAND(),VLOOKUP($B64,Calculations!$AA$12:$AD$23,3,0),VLOOKUP($B64,Calculations!$AA$12:$AD$23,4,0))</f>
        <v>90.30492320968591</v>
      </c>
      <c r="K64" s="52">
        <f t="shared" ca="1" si="2"/>
        <v>90.30492320968591</v>
      </c>
      <c r="L64" s="52">
        <f ca="1">MIN(MAX(Model!$K$7+Model!$I64-($H64-VLOOKUP($B64,Calculations!$AA$12:$AD$23,3,0)),0),$E64/(Inputs!$C$20+Inputs!$C$18))</f>
        <v>67.519755835383819</v>
      </c>
      <c r="M64" s="52">
        <f ca="1">IF($K64&gt;$H64,MAX(MIN($K64-$H64,($D64-$Q64)/Inputs!$C$20),0),0)</f>
        <v>0</v>
      </c>
      <c r="N64" s="50">
        <f ca="1">ROUND(_xll.RiskTriang(Inputs!$C$14,Inputs!$D$14,Inputs!$E$14)+$C64,0)</f>
        <v>48</v>
      </c>
      <c r="O64" s="52">
        <f t="shared" ca="1" si="3"/>
        <v>0</v>
      </c>
      <c r="P64" s="52">
        <f t="shared" ca="1" si="4"/>
        <v>361.19203761711822</v>
      </c>
      <c r="Q64" s="43">
        <f ca="1">$L64*Inputs!$C$20</f>
        <v>205462.61700707296</v>
      </c>
      <c r="R64" s="43">
        <f ca="1">($L64*Inputs!$C$18)+(Inputs!$D$18*Model!$M64)</f>
        <v>11478.35849201525</v>
      </c>
      <c r="S64" s="43">
        <f ca="1">$P64*Inputs!$C$22</f>
        <v>1805.9601880855912</v>
      </c>
      <c r="T64" s="43">
        <f ca="1">$M64*Inputs!$C$20</f>
        <v>0</v>
      </c>
      <c r="U64" s="43">
        <f t="shared" ca="1" si="5"/>
        <v>218746.9356871738</v>
      </c>
      <c r="V64" s="43">
        <f t="shared" ca="1" si="6"/>
        <v>459705.61943545245</v>
      </c>
      <c r="W64" s="52">
        <f t="shared" ca="1" si="11"/>
        <v>90.30492320968591</v>
      </c>
      <c r="X64" s="52">
        <f t="shared" ca="1" si="7"/>
        <v>1</v>
      </c>
      <c r="Y64" s="43">
        <f ca="1">$O64*(Inputs!$D$18+Inputs!$C$20)</f>
        <v>0</v>
      </c>
    </row>
    <row r="65" spans="2:25" x14ac:dyDescent="0.25">
      <c r="B65">
        <v>9</v>
      </c>
      <c r="C65" s="23">
        <v>38</v>
      </c>
      <c r="D65" s="43">
        <f>Inputs!$C$5*Inputs!$K$8/COUNTIFS(Model!$B$28:$B$79,Model!$B65)</f>
        <v>379208.87800810544</v>
      </c>
      <c r="E65" s="43">
        <f t="shared" ca="1" si="8"/>
        <v>838914.49744355795</v>
      </c>
      <c r="F65" s="52">
        <f t="shared" ca="1" si="9"/>
        <v>361.19203761711822</v>
      </c>
      <c r="G65" s="52">
        <f t="shared" ca="1" si="0"/>
        <v>79.502628274815876</v>
      </c>
      <c r="H65" s="52">
        <f t="shared" ca="1" si="1"/>
        <v>440.69466589193411</v>
      </c>
      <c r="I65" s="52">
        <f t="shared" ca="1" si="10"/>
        <v>0</v>
      </c>
      <c r="J65" s="52">
        <f ca="1">_xlfn.NORM.INV(RAND(),VLOOKUP($B65,Calculations!$AA$12:$AD$23,3,0),VLOOKUP($B65,Calculations!$AA$12:$AD$23,4,0))</f>
        <v>84.44288537027218</v>
      </c>
      <c r="K65" s="52">
        <f t="shared" ca="1" si="2"/>
        <v>84.44288537027218</v>
      </c>
      <c r="L65" s="52">
        <f ca="1">MIN(MAX(Model!$K$7+Model!$I65-($H65-VLOOKUP($B65,Calculations!$AA$12:$AD$23,3,0)),0),$E65/(Inputs!$C$20+Inputs!$C$18))</f>
        <v>78.322050770253838</v>
      </c>
      <c r="M65" s="52">
        <f ca="1">IF($K65&gt;$H65,MAX(MIN($K65-$H65,($D65-$Q65)/Inputs!$C$20),0),0)</f>
        <v>0</v>
      </c>
      <c r="N65" s="50">
        <f ca="1">ROUND(_xll.RiskTriang(Inputs!$C$14,Inputs!$D$14,Inputs!$E$14)+$C65,0)</f>
        <v>49</v>
      </c>
      <c r="O65" s="52">
        <f t="shared" ca="1" si="3"/>
        <v>0</v>
      </c>
      <c r="P65" s="52">
        <f t="shared" ca="1" si="4"/>
        <v>356.25178052166194</v>
      </c>
      <c r="Q65" s="43">
        <f ca="1">$L65*Inputs!$C$20</f>
        <v>238334.00049388243</v>
      </c>
      <c r="R65" s="43">
        <f ca="1">($L65*Inputs!$C$18)+(Inputs!$D$18*Model!$M65)</f>
        <v>13314.748630943153</v>
      </c>
      <c r="S65" s="43">
        <f ca="1">$P65*Inputs!$C$22</f>
        <v>1781.2589026083097</v>
      </c>
      <c r="T65" s="43">
        <f ca="1">$M65*Inputs!$C$20</f>
        <v>0</v>
      </c>
      <c r="U65" s="43">
        <f t="shared" ca="1" si="5"/>
        <v>253430.00802743388</v>
      </c>
      <c r="V65" s="43">
        <f t="shared" ca="1" si="6"/>
        <v>585484.48941612407</v>
      </c>
      <c r="W65" s="52">
        <f t="shared" ca="1" si="11"/>
        <v>84.44288537027218</v>
      </c>
      <c r="X65" s="52">
        <f t="shared" ca="1" si="7"/>
        <v>1</v>
      </c>
      <c r="Y65" s="43">
        <f ca="1">$O65*(Inputs!$D$18+Inputs!$C$20)</f>
        <v>0</v>
      </c>
    </row>
    <row r="66" spans="2:25" x14ac:dyDescent="0.25">
      <c r="B66">
        <v>9</v>
      </c>
      <c r="C66" s="23">
        <v>39</v>
      </c>
      <c r="D66" s="43">
        <f>Inputs!$C$5*Inputs!$K$8/COUNTIFS(Model!$B$28:$B$79,Model!$B66)</f>
        <v>379208.87800810544</v>
      </c>
      <c r="E66" s="43">
        <f t="shared" ca="1" si="8"/>
        <v>964693.36742422951</v>
      </c>
      <c r="F66" s="52">
        <f t="shared" ca="1" si="9"/>
        <v>356.25178052166194</v>
      </c>
      <c r="G66" s="52">
        <f t="shared" ca="1" si="0"/>
        <v>99.378285343519849</v>
      </c>
      <c r="H66" s="52">
        <f t="shared" ca="1" si="1"/>
        <v>455.63006586518179</v>
      </c>
      <c r="I66" s="52">
        <f t="shared" ca="1" si="10"/>
        <v>0</v>
      </c>
      <c r="J66" s="52">
        <f ca="1">_xlfn.NORM.INV(RAND(),VLOOKUP($B66,Calculations!$AA$12:$AD$23,3,0),VLOOKUP($B66,Calculations!$AA$12:$AD$23,4,0))</f>
        <v>105.2204163168025</v>
      </c>
      <c r="K66" s="52">
        <f t="shared" ca="1" si="2"/>
        <v>105.2204163168025</v>
      </c>
      <c r="L66" s="52">
        <f ca="1">MIN(MAX(Model!$K$7+Model!$I66-($H66-VLOOKUP($B66,Calculations!$AA$12:$AD$23,3,0)),0),$E66/(Inputs!$C$20+Inputs!$C$18))</f>
        <v>63.386650797006155</v>
      </c>
      <c r="M66" s="52">
        <f ca="1">IF($K66&gt;$H66,MAX(MIN($K66-$H66,($D66-$Q66)/Inputs!$C$20),0),0)</f>
        <v>0</v>
      </c>
      <c r="N66" s="50">
        <f ca="1">ROUND(_xll.RiskTriang(Inputs!$C$14,Inputs!$D$14,Inputs!$E$14)+$C66,0)</f>
        <v>50</v>
      </c>
      <c r="O66" s="52">
        <f t="shared" ca="1" si="3"/>
        <v>0</v>
      </c>
      <c r="P66" s="52">
        <f t="shared" ca="1" si="4"/>
        <v>350.40964954837932</v>
      </c>
      <c r="Q66" s="43">
        <f ca="1">$L66*Inputs!$C$20</f>
        <v>192885.57837528974</v>
      </c>
      <c r="R66" s="43">
        <f ca="1">($L66*Inputs!$C$18)+(Inputs!$D$18*Model!$M66)</f>
        <v>10775.730635491047</v>
      </c>
      <c r="S66" s="43">
        <f ca="1">$P66*Inputs!$C$22</f>
        <v>1752.0482477418966</v>
      </c>
      <c r="T66" s="43">
        <f ca="1">$M66*Inputs!$C$20</f>
        <v>0</v>
      </c>
      <c r="U66" s="43">
        <f t="shared" ca="1" si="5"/>
        <v>205413.35725852268</v>
      </c>
      <c r="V66" s="43">
        <f t="shared" ca="1" si="6"/>
        <v>759280.01016570686</v>
      </c>
      <c r="W66" s="52">
        <f t="shared" ca="1" si="11"/>
        <v>105.2204163168025</v>
      </c>
      <c r="X66" s="52">
        <f t="shared" ca="1" si="7"/>
        <v>1</v>
      </c>
      <c r="Y66" s="43">
        <f ca="1">$O66*(Inputs!$D$18+Inputs!$C$20)</f>
        <v>0</v>
      </c>
    </row>
    <row r="67" spans="2:25" x14ac:dyDescent="0.25">
      <c r="B67">
        <v>9</v>
      </c>
      <c r="C67" s="23">
        <v>40</v>
      </c>
      <c r="D67" s="43">
        <f>Inputs!$C$5*Inputs!$K$8/COUNTIFS(Model!$B$28:$B$79,Model!$B67)</f>
        <v>379208.87800810544</v>
      </c>
      <c r="E67" s="43">
        <f t="shared" ca="1" si="8"/>
        <v>1138488.8881738123</v>
      </c>
      <c r="F67" s="52">
        <f t="shared" ca="1" si="9"/>
        <v>350.40964954837932</v>
      </c>
      <c r="G67" s="52">
        <f t="shared" ca="1" si="0"/>
        <v>99.378285343519849</v>
      </c>
      <c r="H67" s="52">
        <f t="shared" ca="1" si="1"/>
        <v>449.78793489189917</v>
      </c>
      <c r="I67" s="52">
        <f t="shared" ca="1" si="10"/>
        <v>0</v>
      </c>
      <c r="J67" s="52">
        <f ca="1">_xlfn.NORM.INV(RAND(),VLOOKUP($B67,Calculations!$AA$12:$AD$23,3,0),VLOOKUP($B67,Calculations!$AA$12:$AD$23,4,0))</f>
        <v>86.317257958399892</v>
      </c>
      <c r="K67" s="52">
        <f t="shared" ca="1" si="2"/>
        <v>86.317257958399892</v>
      </c>
      <c r="L67" s="52">
        <f ca="1">MIN(MAX(Model!$K$7+Model!$I67-($H67-VLOOKUP($B67,Calculations!$AA$12:$AD$23,3,0)),0),$E67/(Inputs!$C$20+Inputs!$C$18))</f>
        <v>69.228781770288776</v>
      </c>
      <c r="M67" s="52">
        <f ca="1">IF($K67&gt;$H67,MAX(MIN($K67-$H67,($D67-$Q67)/Inputs!$C$20),0),0)</f>
        <v>0</v>
      </c>
      <c r="N67" s="50">
        <f ca="1">ROUND(_xll.RiskTriang(Inputs!$C$14,Inputs!$D$14,Inputs!$E$14)+$C67,0)</f>
        <v>51</v>
      </c>
      <c r="O67" s="52">
        <f t="shared" ca="1" si="3"/>
        <v>0</v>
      </c>
      <c r="P67" s="52">
        <f t="shared" ca="1" si="4"/>
        <v>363.47067693349925</v>
      </c>
      <c r="Q67" s="43">
        <f ca="1">$L67*Inputs!$C$20</f>
        <v>210663.18292698875</v>
      </c>
      <c r="R67" s="43">
        <f ca="1">($L67*Inputs!$C$18)+(Inputs!$D$18*Model!$M67)</f>
        <v>11768.892900949091</v>
      </c>
      <c r="S67" s="43">
        <f ca="1">$P67*Inputs!$C$22</f>
        <v>1817.3533846674964</v>
      </c>
      <c r="T67" s="43">
        <f ca="1">$M67*Inputs!$C$20</f>
        <v>0</v>
      </c>
      <c r="U67" s="43">
        <f t="shared" ca="1" si="5"/>
        <v>224249.42921260532</v>
      </c>
      <c r="V67" s="43">
        <f t="shared" ca="1" si="6"/>
        <v>914239.45896120695</v>
      </c>
      <c r="W67" s="52">
        <f t="shared" ca="1" si="11"/>
        <v>86.317257958399892</v>
      </c>
      <c r="X67" s="52">
        <f t="shared" ca="1" si="7"/>
        <v>1</v>
      </c>
      <c r="Y67" s="43">
        <f ca="1">$O67*(Inputs!$D$18+Inputs!$C$20)</f>
        <v>0</v>
      </c>
    </row>
    <row r="68" spans="2:25" x14ac:dyDescent="0.25">
      <c r="B68">
        <v>10</v>
      </c>
      <c r="C68" s="23">
        <v>41</v>
      </c>
      <c r="D68" s="43">
        <f>Inputs!$C$5*Inputs!$L$8/COUNTIFS(Model!$B$28:$B$79,Model!$B68)</f>
        <v>367481.82547126478</v>
      </c>
      <c r="E68" s="43">
        <f t="shared" ca="1" si="8"/>
        <v>1281721.2844324717</v>
      </c>
      <c r="F68" s="52">
        <f t="shared" ca="1" si="9"/>
        <v>363.47067693349925</v>
      </c>
      <c r="G68" s="52">
        <f t="shared" ca="1" si="0"/>
        <v>99.378285343519849</v>
      </c>
      <c r="H68" s="52">
        <f t="shared" ca="1" si="1"/>
        <v>462.8489622770191</v>
      </c>
      <c r="I68" s="52">
        <f t="shared" ca="1" si="10"/>
        <v>0</v>
      </c>
      <c r="J68" s="52">
        <f ca="1">_xlfn.NORM.INV(RAND(),VLOOKUP($B68,Calculations!$AA$12:$AD$23,3,0),VLOOKUP($B68,Calculations!$AA$12:$AD$23,4,0))</f>
        <v>91.23791282921016</v>
      </c>
      <c r="K68" s="52">
        <f t="shared" ca="1" si="2"/>
        <v>91.23791282921016</v>
      </c>
      <c r="L68" s="52">
        <f ca="1">MIN(MAX(Model!$K$7+Model!$I68-($H68-VLOOKUP($B68,Calculations!$AA$12:$AD$23,3,0)),0),$E68/(Inputs!$C$20+Inputs!$C$18))</f>
        <v>53.198432868681664</v>
      </c>
      <c r="M68" s="52">
        <f ca="1">IF($K68&gt;$H68,MAX(MIN($K68-$H68,($D68-$Q68)/Inputs!$C$20),0),0)</f>
        <v>0</v>
      </c>
      <c r="N68" s="50">
        <f ca="1">ROUND(_xll.RiskTriang(Inputs!$C$14,Inputs!$D$14,Inputs!$E$14)+$C68,0)</f>
        <v>52</v>
      </c>
      <c r="O68" s="52">
        <f t="shared" ca="1" si="3"/>
        <v>0</v>
      </c>
      <c r="P68" s="52">
        <f t="shared" ca="1" si="4"/>
        <v>371.61104944780891</v>
      </c>
      <c r="Q68" s="43">
        <f ca="1">$L68*Inputs!$C$20</f>
        <v>161882.8312193983</v>
      </c>
      <c r="R68" s="43">
        <f ca="1">($L68*Inputs!$C$18)+(Inputs!$D$18*Model!$M68)</f>
        <v>9043.7335876758825</v>
      </c>
      <c r="S68" s="43">
        <f ca="1">$P68*Inputs!$C$22</f>
        <v>1858.0552472390445</v>
      </c>
      <c r="T68" s="43">
        <f ca="1">$M68*Inputs!$C$20</f>
        <v>0</v>
      </c>
      <c r="U68" s="43">
        <f t="shared" ca="1" si="5"/>
        <v>172784.62005431321</v>
      </c>
      <c r="V68" s="43">
        <f t="shared" ca="1" si="6"/>
        <v>1108936.6643781585</v>
      </c>
      <c r="W68" s="52">
        <f t="shared" ca="1" si="11"/>
        <v>91.23791282921016</v>
      </c>
      <c r="X68" s="52">
        <f t="shared" ca="1" si="7"/>
        <v>1</v>
      </c>
      <c r="Y68" s="43">
        <f ca="1">$O68*(Inputs!$D$18+Inputs!$C$20)</f>
        <v>0</v>
      </c>
    </row>
    <row r="69" spans="2:25" x14ac:dyDescent="0.25">
      <c r="B69">
        <v>10</v>
      </c>
      <c r="C69" s="23">
        <v>42</v>
      </c>
      <c r="D69" s="43">
        <f>Inputs!$C$5*Inputs!$L$8/COUNTIFS(Model!$B$28:$B$79,Model!$B69)</f>
        <v>367481.82547126478</v>
      </c>
      <c r="E69" s="43">
        <f t="shared" ca="1" si="8"/>
        <v>1476418.4898494233</v>
      </c>
      <c r="F69" s="52">
        <f t="shared" ca="1" si="9"/>
        <v>371.61104944780891</v>
      </c>
      <c r="G69" s="52">
        <f t="shared" ca="1" si="0"/>
        <v>99.378285343519849</v>
      </c>
      <c r="H69" s="52">
        <f t="shared" ca="1" si="1"/>
        <v>470.98933479132876</v>
      </c>
      <c r="I69" s="52">
        <f t="shared" ca="1" si="10"/>
        <v>0</v>
      </c>
      <c r="J69" s="52">
        <f ca="1">_xlfn.NORM.INV(RAND(),VLOOKUP($B69,Calculations!$AA$12:$AD$23,3,0),VLOOKUP($B69,Calculations!$AA$12:$AD$23,4,0))</f>
        <v>95.794354440429984</v>
      </c>
      <c r="K69" s="52">
        <f t="shared" ca="1" si="2"/>
        <v>95.794354440429984</v>
      </c>
      <c r="L69" s="52">
        <f ca="1">MIN(MAX(Model!$K$7+Model!$I69-($H69-VLOOKUP($B69,Calculations!$AA$12:$AD$23,3,0)),0),$E69/(Inputs!$C$20+Inputs!$C$18))</f>
        <v>45.058060354372003</v>
      </c>
      <c r="M69" s="52">
        <f ca="1">IF($K69&gt;$H69,MAX(MIN($K69-$H69,($D69-$Q69)/Inputs!$C$20),0),0)</f>
        <v>0</v>
      </c>
      <c r="N69" s="50">
        <f ca="1">ROUND(_xll.RiskTriang(Inputs!$C$14,Inputs!$D$14,Inputs!$E$14)+$C69,0)</f>
        <v>53</v>
      </c>
      <c r="O69" s="52">
        <f t="shared" ca="1" si="3"/>
        <v>0</v>
      </c>
      <c r="P69" s="52">
        <f t="shared" ca="1" si="4"/>
        <v>375.19498035089879</v>
      </c>
      <c r="Q69" s="43">
        <f ca="1">$L69*Inputs!$C$20</f>
        <v>137111.67765835402</v>
      </c>
      <c r="R69" s="43">
        <f ca="1">($L69*Inputs!$C$18)+(Inputs!$D$18*Model!$M69)</f>
        <v>7659.8702602432404</v>
      </c>
      <c r="S69" s="43">
        <f ca="1">$P69*Inputs!$C$22</f>
        <v>1875.9749017544939</v>
      </c>
      <c r="T69" s="43">
        <f ca="1">$M69*Inputs!$C$20</f>
        <v>0</v>
      </c>
      <c r="U69" s="43">
        <f t="shared" ca="1" si="5"/>
        <v>146647.52282035176</v>
      </c>
      <c r="V69" s="43">
        <f t="shared" ca="1" si="6"/>
        <v>1329770.9670290714</v>
      </c>
      <c r="W69" s="52">
        <f t="shared" ca="1" si="11"/>
        <v>95.794354440429984</v>
      </c>
      <c r="X69" s="52">
        <f t="shared" ca="1" si="7"/>
        <v>1</v>
      </c>
      <c r="Y69" s="43">
        <f ca="1">$O69*(Inputs!$D$18+Inputs!$C$20)</f>
        <v>0</v>
      </c>
    </row>
    <row r="70" spans="2:25" x14ac:dyDescent="0.25">
      <c r="B70">
        <v>10</v>
      </c>
      <c r="C70" s="23">
        <v>43</v>
      </c>
      <c r="D70" s="43">
        <f>Inputs!$C$5*Inputs!$L$8/COUNTIFS(Model!$B$28:$B$79,Model!$B70)</f>
        <v>367481.82547126478</v>
      </c>
      <c r="E70" s="43">
        <f t="shared" ca="1" si="8"/>
        <v>1697252.7925003362</v>
      </c>
      <c r="F70" s="52">
        <f t="shared" ca="1" si="9"/>
        <v>375.19498035089879</v>
      </c>
      <c r="G70" s="52">
        <f t="shared" ca="1" si="0"/>
        <v>84.726261509612982</v>
      </c>
      <c r="H70" s="52">
        <f t="shared" ca="1" si="1"/>
        <v>459.92124186051177</v>
      </c>
      <c r="I70" s="52">
        <f t="shared" ca="1" si="10"/>
        <v>0</v>
      </c>
      <c r="J70" s="52">
        <f ca="1">_xlfn.NORM.INV(RAND(),VLOOKUP($B70,Calculations!$AA$12:$AD$23,3,0),VLOOKUP($B70,Calculations!$AA$12:$AD$23,4,0))</f>
        <v>90.471811735240223</v>
      </c>
      <c r="K70" s="52">
        <f t="shared" ca="1" si="2"/>
        <v>90.471811735240223</v>
      </c>
      <c r="L70" s="52">
        <f ca="1">MIN(MAX(Model!$K$7+Model!$I70-($H70-VLOOKUP($B70,Calculations!$AA$12:$AD$23,3,0)),0),$E70/(Inputs!$C$20+Inputs!$C$18))</f>
        <v>56.126153285188991</v>
      </c>
      <c r="M70" s="52">
        <f ca="1">IF($K70&gt;$H70,MAX(MIN($K70-$H70,($D70-$Q70)/Inputs!$C$20),0),0)</f>
        <v>0</v>
      </c>
      <c r="N70" s="50">
        <f ca="1">ROUND(_xll.RiskTriang(Inputs!$C$14,Inputs!$D$14,Inputs!$E$14)+$C70,0)</f>
        <v>54</v>
      </c>
      <c r="O70" s="52">
        <f t="shared" ca="1" si="3"/>
        <v>0</v>
      </c>
      <c r="P70" s="52">
        <f t="shared" ca="1" si="4"/>
        <v>369.44943012527153</v>
      </c>
      <c r="Q70" s="43">
        <f ca="1">$L70*Inputs!$C$20</f>
        <v>170791.88444683011</v>
      </c>
      <c r="R70" s="43">
        <f ca="1">($L70*Inputs!$C$18)+(Inputs!$D$18*Model!$M70)</f>
        <v>9541.4460584821281</v>
      </c>
      <c r="S70" s="43">
        <f ca="1">$P70*Inputs!$C$22</f>
        <v>1847.2471506263578</v>
      </c>
      <c r="T70" s="43">
        <f ca="1">$M70*Inputs!$C$20</f>
        <v>0</v>
      </c>
      <c r="U70" s="43">
        <f t="shared" ca="1" si="5"/>
        <v>182180.5776559386</v>
      </c>
      <c r="V70" s="43">
        <f t="shared" ca="1" si="6"/>
        <v>1515072.2148443975</v>
      </c>
      <c r="W70" s="52">
        <f t="shared" ca="1" si="11"/>
        <v>90.471811735240223</v>
      </c>
      <c r="X70" s="52">
        <f t="shared" ca="1" si="7"/>
        <v>1</v>
      </c>
      <c r="Y70" s="43">
        <f ca="1">$O70*(Inputs!$D$18+Inputs!$C$20)</f>
        <v>0</v>
      </c>
    </row>
    <row r="71" spans="2:25" x14ac:dyDescent="0.25">
      <c r="B71">
        <v>10</v>
      </c>
      <c r="C71" s="23">
        <v>44</v>
      </c>
      <c r="D71" s="43">
        <f>Inputs!$C$5*Inputs!$L$8/COUNTIFS(Model!$B$28:$B$79,Model!$B71)</f>
        <v>367481.82547126478</v>
      </c>
      <c r="E71" s="43">
        <f t="shared" ca="1" si="8"/>
        <v>1882554.0403156623</v>
      </c>
      <c r="F71" s="52">
        <f t="shared" ca="1" si="9"/>
        <v>369.44943012527153</v>
      </c>
      <c r="G71" s="52">
        <f t="shared" ca="1" si="0"/>
        <v>70.691396441075312</v>
      </c>
      <c r="H71" s="52">
        <f t="shared" ca="1" si="1"/>
        <v>440.14082656634685</v>
      </c>
      <c r="I71" s="52">
        <f t="shared" ca="1" si="10"/>
        <v>0</v>
      </c>
      <c r="J71" s="52">
        <f ca="1">_xlfn.NORM.INV(RAND(),VLOOKUP($B71,Calculations!$AA$12:$AD$23,3,0),VLOOKUP($B71,Calculations!$AA$12:$AD$23,4,0))</f>
        <v>97.831303574467171</v>
      </c>
      <c r="K71" s="52">
        <f t="shared" ca="1" si="2"/>
        <v>97.831303574467171</v>
      </c>
      <c r="L71" s="52">
        <f ca="1">MIN(MAX(Model!$K$7+Model!$I71-($H71-VLOOKUP($B71,Calculations!$AA$12:$AD$23,3,0)),0),$E71/(Inputs!$C$20+Inputs!$C$18))</f>
        <v>75.906568579353916</v>
      </c>
      <c r="M71" s="52">
        <f ca="1">IF($K71&gt;$H71,MAX(MIN($K71-$H71,($D71-$Q71)/Inputs!$C$20),0),0)</f>
        <v>0</v>
      </c>
      <c r="N71" s="50">
        <f ca="1">ROUND(_xll.RiskTriang(Inputs!$C$14,Inputs!$D$14,Inputs!$E$14)+$C71,0)</f>
        <v>55</v>
      </c>
      <c r="O71" s="52">
        <f t="shared" ca="1" si="3"/>
        <v>0</v>
      </c>
      <c r="P71" s="52">
        <f t="shared" ca="1" si="4"/>
        <v>342.3095229918797</v>
      </c>
      <c r="Q71" s="43">
        <f ca="1">$L71*Inputs!$C$20</f>
        <v>230983.68818697397</v>
      </c>
      <c r="R71" s="43">
        <f ca="1">($L71*Inputs!$C$18)+(Inputs!$D$18*Model!$M71)</f>
        <v>12904.116658490166</v>
      </c>
      <c r="S71" s="43">
        <f ca="1">$P71*Inputs!$C$22</f>
        <v>1711.5476149593985</v>
      </c>
      <c r="T71" s="43">
        <f ca="1">$M71*Inputs!$C$20</f>
        <v>0</v>
      </c>
      <c r="U71" s="43">
        <f t="shared" ca="1" si="5"/>
        <v>245599.35246042351</v>
      </c>
      <c r="V71" s="43">
        <f t="shared" ca="1" si="6"/>
        <v>1636954.6878552388</v>
      </c>
      <c r="W71" s="52">
        <f t="shared" ca="1" si="11"/>
        <v>97.831303574467171</v>
      </c>
      <c r="X71" s="52">
        <f t="shared" ca="1" si="7"/>
        <v>1</v>
      </c>
      <c r="Y71" s="43">
        <f ca="1">$O71*(Inputs!$D$18+Inputs!$C$20)</f>
        <v>0</v>
      </c>
    </row>
    <row r="72" spans="2:25" x14ac:dyDescent="0.25">
      <c r="B72">
        <v>11</v>
      </c>
      <c r="C72" s="23">
        <v>45</v>
      </c>
      <c r="D72" s="43">
        <f>Inputs!$C$5*Inputs!$M$8/COUNTIFS($B$28:$B$79,$B72)</f>
        <v>337901.35790802131</v>
      </c>
      <c r="E72" s="43">
        <f t="shared" ca="1" si="8"/>
        <v>1974856.0457632602</v>
      </c>
      <c r="F72" s="52">
        <f t="shared" ca="1" si="9"/>
        <v>342.3095229918797</v>
      </c>
      <c r="G72" s="52">
        <f t="shared" ca="1" si="0"/>
        <v>64.513631091420052</v>
      </c>
      <c r="H72" s="52">
        <f t="shared" ca="1" si="1"/>
        <v>406.82315408329976</v>
      </c>
      <c r="I72" s="52">
        <f t="shared" ca="1" si="10"/>
        <v>0</v>
      </c>
      <c r="J72" s="52">
        <f ca="1">_xlfn.NORM.INV(RAND(),VLOOKUP($B72,Calculations!$AA$12:$AD$23,3,0),VLOOKUP($B72,Calculations!$AA$12:$AD$23,4,0))</f>
        <v>91.311743544539226</v>
      </c>
      <c r="K72" s="52">
        <f t="shared" ca="1" si="2"/>
        <v>91.311743544539226</v>
      </c>
      <c r="L72" s="52">
        <f ca="1">MIN(MAX(Model!$K$7+Model!$I72-($H72-VLOOKUP($B72,Calculations!$AA$12:$AD$23,3,0)),0),$E72/(Inputs!$C$20+Inputs!$C$18))</f>
        <v>101.73438642694526</v>
      </c>
      <c r="M72" s="52">
        <f ca="1">IF($K72&gt;$H72,MAX(MIN($K72-$H72,($D72-$Q72)/Inputs!$C$20),0),0)</f>
        <v>0</v>
      </c>
      <c r="N72" s="50">
        <f ca="1">ROUND(_xll.RiskTriang(Inputs!$C$14,Inputs!$D$14,Inputs!$E$14)+$C72,0)</f>
        <v>56</v>
      </c>
      <c r="O72" s="52">
        <f t="shared" ca="1" si="3"/>
        <v>0</v>
      </c>
      <c r="P72" s="52">
        <f t="shared" ca="1" si="4"/>
        <v>315.51141053876052</v>
      </c>
      <c r="Q72" s="43">
        <f ca="1">$L72*Inputs!$C$20</f>
        <v>309577.73789719446</v>
      </c>
      <c r="R72" s="43">
        <f ca="1">($L72*Inputs!$C$18)+(Inputs!$D$18*Model!$M72)</f>
        <v>17294.845692580693</v>
      </c>
      <c r="S72" s="43">
        <f ca="1">$P72*Inputs!$C$22</f>
        <v>1577.5570526938027</v>
      </c>
      <c r="T72" s="43">
        <f ca="1">$M72*Inputs!$C$20</f>
        <v>0</v>
      </c>
      <c r="U72" s="43">
        <f t="shared" ca="1" si="5"/>
        <v>328450.14064246893</v>
      </c>
      <c r="V72" s="43">
        <f t="shared" ca="1" si="6"/>
        <v>1646405.9051207914</v>
      </c>
      <c r="W72" s="52">
        <f t="shared" ca="1" si="11"/>
        <v>91.311743544539226</v>
      </c>
      <c r="X72" s="52">
        <f t="shared" ca="1" si="7"/>
        <v>1</v>
      </c>
      <c r="Y72" s="43">
        <f ca="1">$O72*(Inputs!$D$18+Inputs!$C$20)</f>
        <v>0</v>
      </c>
    </row>
    <row r="73" spans="2:25" x14ac:dyDescent="0.25">
      <c r="B73">
        <v>11</v>
      </c>
      <c r="C73" s="23">
        <v>46</v>
      </c>
      <c r="D73" s="43">
        <f>Inputs!$C$5*Inputs!$M$8/COUNTIFS($B$28:$B$79,$B73)</f>
        <v>337901.35790802131</v>
      </c>
      <c r="E73" s="43">
        <f t="shared" ca="1" si="8"/>
        <v>1984307.2630288126</v>
      </c>
      <c r="F73" s="52">
        <f t="shared" ca="1" si="9"/>
        <v>315.51141053876052</v>
      </c>
      <c r="G73" s="52">
        <f t="shared" ca="1" si="0"/>
        <v>54.867422534893763</v>
      </c>
      <c r="H73" s="52">
        <f t="shared" ca="1" si="1"/>
        <v>370.37883307365428</v>
      </c>
      <c r="I73" s="52">
        <f t="shared" ca="1" si="10"/>
        <v>0</v>
      </c>
      <c r="J73" s="52">
        <f ca="1">_xlfn.NORM.INV(RAND(),VLOOKUP($B73,Calculations!$AA$12:$AD$23,3,0),VLOOKUP($B73,Calculations!$AA$12:$AD$23,4,0))</f>
        <v>83.690426737054963</v>
      </c>
      <c r="K73" s="52">
        <f t="shared" ca="1" si="2"/>
        <v>83.690426737054963</v>
      </c>
      <c r="L73" s="52">
        <f ca="1">MIN(MAX(Model!$K$7+Model!$I73-($H73-VLOOKUP($B73,Calculations!$AA$12:$AD$23,3,0)),0),$E73/(Inputs!$C$20+Inputs!$C$18))</f>
        <v>138.17870743659074</v>
      </c>
      <c r="M73" s="52">
        <f ca="1">IF($K73&gt;$H73,MAX(MIN($K73-$H73,($D73-$Q73)/Inputs!$C$20),0),0)</f>
        <v>0</v>
      </c>
      <c r="N73" s="50">
        <f ca="1">ROUND(_xll.RiskTriang(Inputs!$C$14,Inputs!$D$14,Inputs!$E$14)+$C73,0)</f>
        <v>57</v>
      </c>
      <c r="O73" s="52">
        <f t="shared" ca="1" si="3"/>
        <v>0</v>
      </c>
      <c r="P73" s="52">
        <f t="shared" ca="1" si="4"/>
        <v>286.68840633659931</v>
      </c>
      <c r="Q73" s="43">
        <f ca="1">$L73*Inputs!$C$20</f>
        <v>420477.80672954564</v>
      </c>
      <c r="R73" s="43">
        <f ca="1">($L73*Inputs!$C$18)+(Inputs!$D$18*Model!$M73)</f>
        <v>23490.380264220425</v>
      </c>
      <c r="S73" s="43">
        <f ca="1">$P73*Inputs!$C$22</f>
        <v>1433.4420316829965</v>
      </c>
      <c r="T73" s="43">
        <f ca="1">$M73*Inputs!$C$20</f>
        <v>0</v>
      </c>
      <c r="U73" s="43">
        <f t="shared" ca="1" si="5"/>
        <v>445401.62902544905</v>
      </c>
      <c r="V73" s="43">
        <f t="shared" ca="1" si="6"/>
        <v>1538905.6340033635</v>
      </c>
      <c r="W73" s="52">
        <f t="shared" ca="1" si="11"/>
        <v>83.690426737054963</v>
      </c>
      <c r="X73" s="52">
        <f t="shared" ca="1" si="7"/>
        <v>1</v>
      </c>
      <c r="Y73" s="43">
        <f ca="1">$O73*(Inputs!$D$18+Inputs!$C$20)</f>
        <v>0</v>
      </c>
    </row>
    <row r="74" spans="2:25" x14ac:dyDescent="0.25">
      <c r="B74">
        <v>11</v>
      </c>
      <c r="C74" s="23">
        <v>47</v>
      </c>
      <c r="D74" s="43">
        <f>Inputs!$C$5*Inputs!$M$8/COUNTIFS($B$28:$B$79,$B74)</f>
        <v>337901.35790802131</v>
      </c>
      <c r="E74" s="43">
        <f t="shared" ca="1" si="8"/>
        <v>1876806.9919113847</v>
      </c>
      <c r="F74" s="52">
        <f t="shared" ca="1" si="9"/>
        <v>286.68840633659931</v>
      </c>
      <c r="G74" s="52">
        <f t="shared" ca="1" si="0"/>
        <v>53.461971111573462</v>
      </c>
      <c r="H74" s="52">
        <f t="shared" ca="1" si="1"/>
        <v>340.15037744817278</v>
      </c>
      <c r="I74" s="52">
        <f t="shared" ca="1" si="10"/>
        <v>0</v>
      </c>
      <c r="J74" s="52">
        <f ca="1">_xlfn.NORM.INV(RAND(),VLOOKUP($B74,Calculations!$AA$12:$AD$23,3,0),VLOOKUP($B74,Calculations!$AA$12:$AD$23,4,0))</f>
        <v>90.190324692549325</v>
      </c>
      <c r="K74" s="52">
        <f t="shared" ca="1" si="2"/>
        <v>90.190324692549325</v>
      </c>
      <c r="L74" s="52">
        <f ca="1">MIN(MAX(Model!$K$7+Model!$I74-($H74-VLOOKUP($B74,Calculations!$AA$12:$AD$23,3,0)),0),$E74/(Inputs!$C$20+Inputs!$C$18))</f>
        <v>168.40716306207224</v>
      </c>
      <c r="M74" s="52">
        <f ca="1">IF($K74&gt;$H74,MAX(MIN($K74-$H74,($D74-$Q74)/Inputs!$C$20),0),0)</f>
        <v>0</v>
      </c>
      <c r="N74" s="50">
        <f ca="1">ROUND(_xll.RiskTriang(Inputs!$C$14,Inputs!$D$14,Inputs!$E$14)+$C74,0)</f>
        <v>58</v>
      </c>
      <c r="O74" s="52">
        <f t="shared" ca="1" si="3"/>
        <v>0</v>
      </c>
      <c r="P74" s="52">
        <f t="shared" ca="1" si="4"/>
        <v>249.96005275562345</v>
      </c>
      <c r="Q74" s="43">
        <f ca="1">$L74*Inputs!$C$20</f>
        <v>512462.99719788582</v>
      </c>
      <c r="R74" s="43">
        <f ca="1">($L74*Inputs!$C$18)+(Inputs!$D$18*Model!$M74)</f>
        <v>28629.217720552282</v>
      </c>
      <c r="S74" s="43">
        <f ca="1">$P74*Inputs!$C$22</f>
        <v>1249.8002637781174</v>
      </c>
      <c r="T74" s="43">
        <f ca="1">$M74*Inputs!$C$20</f>
        <v>0</v>
      </c>
      <c r="U74" s="43">
        <f t="shared" ca="1" si="5"/>
        <v>542342.01518221619</v>
      </c>
      <c r="V74" s="43">
        <f t="shared" ca="1" si="6"/>
        <v>1334464.9767291686</v>
      </c>
      <c r="W74" s="52">
        <f t="shared" ca="1" si="11"/>
        <v>90.190324692549325</v>
      </c>
      <c r="X74" s="52">
        <f t="shared" ca="1" si="7"/>
        <v>1</v>
      </c>
      <c r="Y74" s="43">
        <f ca="1">$O74*(Inputs!$D$18+Inputs!$C$20)</f>
        <v>0</v>
      </c>
    </row>
    <row r="75" spans="2:25" x14ac:dyDescent="0.25">
      <c r="B75">
        <v>11</v>
      </c>
      <c r="C75" s="23">
        <v>48</v>
      </c>
      <c r="D75" s="43">
        <f>Inputs!$C$5*Inputs!$M$8/COUNTIFS($B$28:$B$79,$B75)</f>
        <v>337901.35790802131</v>
      </c>
      <c r="E75" s="43">
        <f t="shared" ca="1" si="8"/>
        <v>1672366.3346371897</v>
      </c>
      <c r="F75" s="52">
        <f t="shared" ca="1" si="9"/>
        <v>249.96005275562345</v>
      </c>
      <c r="G75" s="52">
        <f t="shared" ca="1" si="0"/>
        <v>67.519755835383819</v>
      </c>
      <c r="H75" s="52">
        <f t="shared" ca="1" si="1"/>
        <v>317.47980859100727</v>
      </c>
      <c r="I75" s="52">
        <f t="shared" ca="1" si="10"/>
        <v>0</v>
      </c>
      <c r="J75" s="52">
        <f ca="1">_xlfn.NORM.INV(RAND(),VLOOKUP($B75,Calculations!$AA$12:$AD$23,3,0),VLOOKUP($B75,Calculations!$AA$12:$AD$23,4,0))</f>
        <v>84.647345892386994</v>
      </c>
      <c r="K75" s="52">
        <f t="shared" ca="1" si="2"/>
        <v>84.647345892386994</v>
      </c>
      <c r="L75" s="52">
        <f ca="1">MIN(MAX(Model!$K$7+Model!$I75-($H75-VLOOKUP($B75,Calculations!$AA$12:$AD$23,3,0)),0),$E75/(Inputs!$C$20+Inputs!$C$18))</f>
        <v>191.07773191923775</v>
      </c>
      <c r="M75" s="52">
        <f ca="1">IF($K75&gt;$H75,MAX(MIN($K75-$H75,($D75-$Q75)/Inputs!$C$20),0),0)</f>
        <v>0</v>
      </c>
      <c r="N75" s="50">
        <f ca="1">ROUND(_xll.RiskTriang(Inputs!$C$14,Inputs!$D$14,Inputs!$E$14)+$C75,0)</f>
        <v>59</v>
      </c>
      <c r="O75" s="52">
        <f t="shared" ca="1" si="3"/>
        <v>0</v>
      </c>
      <c r="P75" s="52">
        <f t="shared" ca="1" si="4"/>
        <v>232.83246269862028</v>
      </c>
      <c r="Q75" s="43">
        <f ca="1">$L75*Inputs!$C$20</f>
        <v>581449.53823024046</v>
      </c>
      <c r="R75" s="43">
        <f ca="1">($L75*Inputs!$C$18)+(Inputs!$D$18*Model!$M75)</f>
        <v>32483.214426270417</v>
      </c>
      <c r="S75" s="43">
        <f ca="1">$P75*Inputs!$C$22</f>
        <v>1164.1623134931015</v>
      </c>
      <c r="T75" s="43">
        <f ca="1">$M75*Inputs!$C$20</f>
        <v>0</v>
      </c>
      <c r="U75" s="43">
        <f t="shared" ca="1" si="5"/>
        <v>615096.914970004</v>
      </c>
      <c r="V75" s="43">
        <f t="shared" ca="1" si="6"/>
        <v>1057269.4196671857</v>
      </c>
      <c r="W75" s="52">
        <f t="shared" ca="1" si="11"/>
        <v>84.647345892386994</v>
      </c>
      <c r="X75" s="52">
        <f t="shared" ca="1" si="7"/>
        <v>1</v>
      </c>
      <c r="Y75" s="43">
        <f ca="1">$O75*(Inputs!$D$18+Inputs!$C$20)</f>
        <v>0</v>
      </c>
    </row>
    <row r="76" spans="2:25" x14ac:dyDescent="0.25">
      <c r="B76">
        <v>12</v>
      </c>
      <c r="C76" s="23">
        <v>49</v>
      </c>
      <c r="D76" s="43">
        <f>Inputs!$C$5*Inputs!$N$8/COUNTIFS(Model!$B$28:$B$79,Model!$B76)</f>
        <v>320195.61075878504</v>
      </c>
      <c r="E76" s="43">
        <f t="shared" ca="1" si="8"/>
        <v>1377465.0304259709</v>
      </c>
      <c r="F76" s="52">
        <f t="shared" ca="1" si="9"/>
        <v>232.83246269862028</v>
      </c>
      <c r="G76" s="52">
        <f t="shared" ca="1" si="0"/>
        <v>78.322050770253838</v>
      </c>
      <c r="H76" s="52">
        <f t="shared" ca="1" si="1"/>
        <v>311.15451346887414</v>
      </c>
      <c r="I76" s="52">
        <f t="shared" ca="1" si="10"/>
        <v>0</v>
      </c>
      <c r="J76" s="52">
        <f ca="1">_xlfn.NORM.INV(RAND(),VLOOKUP($B76,Calculations!$AA$12:$AD$23,3,0),VLOOKUP($B76,Calculations!$AA$12:$AD$23,4,0))</f>
        <v>84.415885271544994</v>
      </c>
      <c r="K76" s="52">
        <f t="shared" ca="1" si="2"/>
        <v>84.415885271544994</v>
      </c>
      <c r="L76" s="52">
        <f ca="1">MIN(MAX(Model!$K$7+Model!$I76-($H76-VLOOKUP($B76,Calculations!$AA$12:$AD$23,3,0)),0),$E76/(Inputs!$C$20+Inputs!$C$18))</f>
        <v>192.91988382950697</v>
      </c>
      <c r="M76" s="52">
        <f ca="1">IF($K76&gt;$H76,MAX(MIN($K76-$H76,($D76-$Q76)/Inputs!$C$20),0),0)</f>
        <v>0</v>
      </c>
      <c r="N76" s="50">
        <f ca="1">ROUND(_xll.RiskTriang(Inputs!$C$14,Inputs!$D$14,Inputs!$E$14)+$C76,0)</f>
        <v>60</v>
      </c>
      <c r="O76" s="52">
        <f t="shared" ca="1" si="3"/>
        <v>0</v>
      </c>
      <c r="P76" s="52">
        <f t="shared" ca="1" si="4"/>
        <v>226.73862819732915</v>
      </c>
      <c r="Q76" s="43">
        <f ca="1">$L76*Inputs!$C$20</f>
        <v>587055.20649318967</v>
      </c>
      <c r="R76" s="43">
        <f ca="1">($L76*Inputs!$C$18)+(Inputs!$D$18*Model!$M76)</f>
        <v>32796.380251016184</v>
      </c>
      <c r="S76" s="43">
        <f ca="1">$P76*Inputs!$C$22</f>
        <v>1133.6931409866456</v>
      </c>
      <c r="T76" s="43">
        <f ca="1">$M76*Inputs!$C$20</f>
        <v>0</v>
      </c>
      <c r="U76" s="43">
        <f t="shared" ca="1" si="5"/>
        <v>620985.27988519252</v>
      </c>
      <c r="V76" s="43">
        <f t="shared" ca="1" si="6"/>
        <v>756479.75054077839</v>
      </c>
      <c r="W76" s="52">
        <f t="shared" ca="1" si="11"/>
        <v>84.415885271544994</v>
      </c>
      <c r="X76" s="52">
        <f t="shared" ca="1" si="7"/>
        <v>1</v>
      </c>
      <c r="Y76" s="43">
        <f ca="1">$O76*(Inputs!$D$18+Inputs!$C$20)</f>
        <v>0</v>
      </c>
    </row>
    <row r="77" spans="2:25" x14ac:dyDescent="0.25">
      <c r="B77">
        <v>12</v>
      </c>
      <c r="C77" s="23">
        <v>50</v>
      </c>
      <c r="D77" s="43">
        <f>Inputs!$C$5*Inputs!$N$8/COUNTIFS(Model!$B$28:$B$79,Model!$B77)</f>
        <v>320195.61075878504</v>
      </c>
      <c r="E77" s="43">
        <f t="shared" ca="1" si="8"/>
        <v>1076675.3612995634</v>
      </c>
      <c r="F77" s="52">
        <f t="shared" ca="1" si="9"/>
        <v>226.73862819732915</v>
      </c>
      <c r="G77" s="52">
        <f t="shared" ca="1" si="0"/>
        <v>63.386650797006155</v>
      </c>
      <c r="H77" s="52">
        <f t="shared" ca="1" si="1"/>
        <v>290.1252789943353</v>
      </c>
      <c r="I77" s="52">
        <f t="shared" ca="1" si="10"/>
        <v>0</v>
      </c>
      <c r="J77" s="52">
        <f ca="1">_xlfn.NORM.INV(RAND(),VLOOKUP($B77,Calculations!$AA$12:$AD$23,3,0),VLOOKUP($B77,Calculations!$AA$12:$AD$23,4,0))</f>
        <v>81.165132258877023</v>
      </c>
      <c r="K77" s="52">
        <f t="shared" ca="1" si="2"/>
        <v>81.165132258877023</v>
      </c>
      <c r="L77" s="52">
        <f ca="1">MIN(MAX(Model!$K$7+Model!$I77-($H77-VLOOKUP($B77,Calculations!$AA$12:$AD$23,3,0)),0),$E77/(Inputs!$C$20+Inputs!$C$18))</f>
        <v>213.94911830404581</v>
      </c>
      <c r="M77" s="52">
        <f ca="1">IF($K77&gt;$H77,MAX(MIN($K77-$H77,($D77-$Q77)/Inputs!$C$20),0),0)</f>
        <v>0</v>
      </c>
      <c r="N77" s="50">
        <f ca="1">ROUND(_xll.RiskTriang(Inputs!$C$14,Inputs!$D$14,Inputs!$E$14)+$C77,0)</f>
        <v>61</v>
      </c>
      <c r="O77" s="52">
        <f t="shared" ca="1" si="3"/>
        <v>0</v>
      </c>
      <c r="P77" s="52">
        <f t="shared" ca="1" si="4"/>
        <v>208.9601467354583</v>
      </c>
      <c r="Q77" s="43">
        <f ca="1">$L77*Inputs!$C$20</f>
        <v>651047.16699921142</v>
      </c>
      <c r="R77" s="43">
        <f ca="1">($L77*Inputs!$C$18)+(Inputs!$D$18*Model!$M77)</f>
        <v>36371.350111687789</v>
      </c>
      <c r="S77" s="43">
        <f ca="1">$P77*Inputs!$C$22</f>
        <v>1044.8007336772914</v>
      </c>
      <c r="T77" s="43">
        <f ca="1">$M77*Inputs!$C$20</f>
        <v>0</v>
      </c>
      <c r="U77" s="43">
        <f t="shared" ca="1" si="5"/>
        <v>688463.31784457655</v>
      </c>
      <c r="V77" s="43">
        <f t="shared" ca="1" si="6"/>
        <v>388212.04345498688</v>
      </c>
      <c r="W77" s="52">
        <f t="shared" ca="1" si="11"/>
        <v>81.165132258877023</v>
      </c>
      <c r="X77" s="52">
        <f t="shared" ca="1" si="7"/>
        <v>1</v>
      </c>
      <c r="Y77" s="43">
        <f ca="1">$O77*(Inputs!$D$18+Inputs!$C$20)</f>
        <v>0</v>
      </c>
    </row>
    <row r="78" spans="2:25" x14ac:dyDescent="0.25">
      <c r="B78">
        <v>12</v>
      </c>
      <c r="C78" s="23">
        <v>51</v>
      </c>
      <c r="D78" s="43">
        <f>Inputs!$C$5*Inputs!$N$8/COUNTIFS(Model!$B$28:$B$79,Model!$B78)</f>
        <v>320195.61075878504</v>
      </c>
      <c r="E78" s="43">
        <f t="shared" ca="1" si="8"/>
        <v>708407.65421377192</v>
      </c>
      <c r="F78" s="52">
        <f t="shared" ca="1" si="9"/>
        <v>208.9601467354583</v>
      </c>
      <c r="G78" s="52">
        <f t="shared" ca="1" si="0"/>
        <v>69.228781770288776</v>
      </c>
      <c r="H78" s="52">
        <f t="shared" ca="1" si="1"/>
        <v>278.18892850574707</v>
      </c>
      <c r="I78" s="52">
        <f t="shared" ca="1" si="10"/>
        <v>0</v>
      </c>
      <c r="J78" s="52">
        <f ca="1">_xlfn.NORM.INV(RAND(),VLOOKUP($B78,Calculations!$AA$12:$AD$23,3,0),VLOOKUP($B78,Calculations!$AA$12:$AD$23,4,0))</f>
        <v>77.754107877755388</v>
      </c>
      <c r="K78" s="52">
        <f t="shared" ca="1" si="2"/>
        <v>77.754107877755388</v>
      </c>
      <c r="L78" s="52">
        <f ca="1">MIN(MAX(Model!$K$7+Model!$I78-($H78-VLOOKUP($B78,Calculations!$AA$12:$AD$23,3,0)),0),$E78/(Inputs!$C$20+Inputs!$C$18))</f>
        <v>220.48168509610082</v>
      </c>
      <c r="M78" s="52">
        <f ca="1">IF($K78&gt;$H78,MAX(MIN($K78-$H78,($D78-$Q78)/Inputs!$C$20),0),0)</f>
        <v>0</v>
      </c>
      <c r="N78" s="50">
        <f ca="1">ROUND(_xll.RiskTriang(Inputs!$C$14,Inputs!$D$14,Inputs!$E$14)+$C78,0)</f>
        <v>62</v>
      </c>
      <c r="O78" s="52">
        <f t="shared" ca="1" si="3"/>
        <v>0</v>
      </c>
      <c r="P78" s="52">
        <f t="shared" ca="1" si="4"/>
        <v>200.43482062799168</v>
      </c>
      <c r="Q78" s="43">
        <f ca="1">$L78*Inputs!$C$20</f>
        <v>670925.76774743479</v>
      </c>
      <c r="R78" s="43">
        <f ca="1">($L78*Inputs!$C$18)+(Inputs!$D$18*Model!$M78)</f>
        <v>37481.886466337142</v>
      </c>
      <c r="S78" s="43">
        <f ca="1">$P78*Inputs!$C$22</f>
        <v>1002.1741031399584</v>
      </c>
      <c r="T78" s="43">
        <f ca="1">$M78*Inputs!$C$20</f>
        <v>0</v>
      </c>
      <c r="U78" s="43">
        <f t="shared" ca="1" si="5"/>
        <v>709409.82831691194</v>
      </c>
      <c r="V78" s="43">
        <f t="shared" ca="1" si="6"/>
        <v>0</v>
      </c>
      <c r="W78" s="52">
        <f t="shared" ca="1" si="11"/>
        <v>77.754107877755388</v>
      </c>
      <c r="X78" s="52">
        <f t="shared" ca="1" si="7"/>
        <v>1</v>
      </c>
      <c r="Y78" s="43">
        <f ca="1">$O78*(Inputs!$D$18+Inputs!$C$20)</f>
        <v>0</v>
      </c>
    </row>
    <row r="79" spans="2:25" x14ac:dyDescent="0.25">
      <c r="B79">
        <v>12</v>
      </c>
      <c r="C79" s="23">
        <v>52</v>
      </c>
      <c r="D79" s="43">
        <f>Inputs!$C$5*Inputs!$N$8/COUNTIFS(Model!$B$28:$B$79,Model!$B79)</f>
        <v>320195.61075878504</v>
      </c>
      <c r="E79" s="43">
        <f t="shared" ca="1" si="8"/>
        <v>320195.61075878504</v>
      </c>
      <c r="F79" s="52">
        <f t="shared" ca="1" si="9"/>
        <v>200.43482062799168</v>
      </c>
      <c r="G79" s="52">
        <f t="shared" ca="1" si="0"/>
        <v>53.198432868681664</v>
      </c>
      <c r="H79" s="52">
        <f t="shared" ca="1" si="1"/>
        <v>253.63325349667335</v>
      </c>
      <c r="I79" s="52">
        <f t="shared" ca="1" si="10"/>
        <v>0</v>
      </c>
      <c r="J79" s="52">
        <f ca="1">_xlfn.NORM.INV(RAND(),VLOOKUP($B79,Calculations!$AA$12:$AD$23,3,0),VLOOKUP($B79,Calculations!$AA$12:$AD$23,4,0))</f>
        <v>84.012987579092155</v>
      </c>
      <c r="K79" s="52">
        <f t="shared" ca="1" si="2"/>
        <v>84.012987579092155</v>
      </c>
      <c r="L79" s="52">
        <f ca="1">MIN(MAX(Model!$K$7+Model!$I79-($H79-VLOOKUP($B79,Calculations!$AA$12:$AD$23,3,0)),0),$E79/(Inputs!$C$20+Inputs!$C$18))</f>
        <v>99.656274745964836</v>
      </c>
      <c r="M79" s="52">
        <f ca="1">IF($K79&gt;$H79,MAX(MIN($K79-$H79,($D79-$Q79)/Inputs!$C$20),0),0)</f>
        <v>0</v>
      </c>
      <c r="N79" s="50">
        <f ca="1">ROUND(_xll.RiskTriang(Inputs!$C$14,Inputs!$D$14,Inputs!$E$14)+$C79,0)</f>
        <v>63</v>
      </c>
      <c r="O79" s="52">
        <f t="shared" ca="1" si="3"/>
        <v>0</v>
      </c>
      <c r="P79" s="52">
        <f t="shared" ca="1" si="4"/>
        <v>169.62026591758121</v>
      </c>
      <c r="Q79" s="43">
        <f ca="1">$L79*Inputs!$C$20</f>
        <v>303254.044051971</v>
      </c>
      <c r="R79" s="43">
        <f ca="1">($L79*Inputs!$C$18)+(Inputs!$D$18*Model!$M79)</f>
        <v>16941.566706814021</v>
      </c>
      <c r="S79" s="43">
        <f ca="1">$P79*Inputs!$C$22</f>
        <v>848.10132958790609</v>
      </c>
      <c r="T79" s="43">
        <f ca="1">$M79*Inputs!$C$20</f>
        <v>0</v>
      </c>
      <c r="U79" s="43">
        <f t="shared" ca="1" si="5"/>
        <v>321043.71208837297</v>
      </c>
      <c r="V79" s="43">
        <f t="shared" ca="1" si="6"/>
        <v>0</v>
      </c>
      <c r="W79" s="52">
        <f t="shared" ca="1" si="11"/>
        <v>84.012987579092155</v>
      </c>
      <c r="X79" s="52">
        <f t="shared" ca="1" si="7"/>
        <v>1</v>
      </c>
      <c r="Y79" s="43">
        <f ca="1">$O79*(Inputs!$D$18+Inputs!$C$20)</f>
        <v>0</v>
      </c>
    </row>
  </sheetData>
  <mergeCells count="12">
    <mergeCell ref="B2:P3"/>
    <mergeCell ref="W14:Y14"/>
    <mergeCell ref="D12:F12"/>
    <mergeCell ref="Q14:U14"/>
    <mergeCell ref="F14:H14"/>
    <mergeCell ref="L14:M14"/>
    <mergeCell ref="I14:K14"/>
    <mergeCell ref="D7:F7"/>
    <mergeCell ref="D8:F8"/>
    <mergeCell ref="D9:F9"/>
    <mergeCell ref="D10:F10"/>
    <mergeCell ref="D11:F1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7"/>
  <sheetViews>
    <sheetView workbookViewId="0"/>
  </sheetViews>
  <sheetFormatPr defaultRowHeight="15" x14ac:dyDescent="0.25"/>
  <cols>
    <col min="1" max="26" width="18.7109375" customWidth="1"/>
  </cols>
  <sheetData>
    <row r="1" spans="1:98" x14ac:dyDescent="0.25">
      <c r="A1" t="s">
        <v>267</v>
      </c>
      <c r="B1" t="s">
        <v>274</v>
      </c>
      <c r="C1" t="s">
        <v>271</v>
      </c>
      <c r="D1" t="s">
        <v>272</v>
      </c>
      <c r="E1" t="s">
        <v>269</v>
      </c>
      <c r="F1" t="s">
        <v>270</v>
      </c>
      <c r="G1" t="s">
        <v>286</v>
      </c>
      <c r="H1" t="s">
        <v>277</v>
      </c>
      <c r="I1" t="s">
        <v>278</v>
      </c>
      <c r="J1" t="s">
        <v>279</v>
      </c>
      <c r="K1" t="s">
        <v>280</v>
      </c>
      <c r="L1" t="s">
        <v>275</v>
      </c>
      <c r="M1" t="s">
        <v>281</v>
      </c>
      <c r="N1" t="s">
        <v>283</v>
      </c>
      <c r="O1" t="s">
        <v>287</v>
      </c>
      <c r="P1" t="s">
        <v>289</v>
      </c>
      <c r="Q1" t="s">
        <v>288</v>
      </c>
      <c r="R1" t="s">
        <v>268</v>
      </c>
      <c r="S1" t="s">
        <v>273</v>
      </c>
      <c r="Y1" t="s">
        <v>282</v>
      </c>
      <c r="Z1" t="s">
        <v>284</v>
      </c>
      <c r="AA1" t="s">
        <v>276</v>
      </c>
      <c r="AB1" t="s">
        <v>285</v>
      </c>
    </row>
    <row r="2" spans="1:98" x14ac:dyDescent="0.25">
      <c r="E2" s="10">
        <f ca="1">Model!$G$7</f>
        <v>16651850.649367152</v>
      </c>
      <c r="S2">
        <v>1</v>
      </c>
    </row>
    <row r="3" spans="1:98" x14ac:dyDescent="0.25">
      <c r="A3" t="s">
        <v>265</v>
      </c>
      <c r="B3">
        <v>1</v>
      </c>
      <c r="C3" t="s">
        <v>266</v>
      </c>
    </row>
    <row r="4" spans="1:98" x14ac:dyDescent="0.25">
      <c r="A4" t="s">
        <v>267</v>
      </c>
      <c r="B4" t="s">
        <v>274</v>
      </c>
      <c r="C4" t="s">
        <v>271</v>
      </c>
      <c r="D4" t="s">
        <v>272</v>
      </c>
      <c r="E4" t="s">
        <v>269</v>
      </c>
      <c r="F4" t="s">
        <v>270</v>
      </c>
      <c r="G4" t="s">
        <v>286</v>
      </c>
      <c r="H4" t="s">
        <v>277</v>
      </c>
      <c r="I4" t="s">
        <v>278</v>
      </c>
      <c r="J4" t="s">
        <v>279</v>
      </c>
      <c r="K4" t="s">
        <v>280</v>
      </c>
      <c r="L4" t="s">
        <v>275</v>
      </c>
      <c r="M4" t="s">
        <v>281</v>
      </c>
      <c r="N4" t="s">
        <v>283</v>
      </c>
      <c r="O4" t="s">
        <v>287</v>
      </c>
      <c r="P4" t="s">
        <v>289</v>
      </c>
      <c r="Q4" t="s">
        <v>288</v>
      </c>
      <c r="R4" t="s">
        <v>268</v>
      </c>
      <c r="S4" t="s">
        <v>273</v>
      </c>
      <c r="Y4" t="s">
        <v>282</v>
      </c>
      <c r="Z4" t="s">
        <v>284</v>
      </c>
      <c r="AA4" t="s">
        <v>276</v>
      </c>
      <c r="AB4" t="s">
        <v>285</v>
      </c>
    </row>
    <row r="5" spans="1:98" x14ac:dyDescent="0.25">
      <c r="A5">
        <v>1</v>
      </c>
      <c r="B5" t="b">
        <v>1</v>
      </c>
      <c r="C5">
        <v>0</v>
      </c>
      <c r="D5" t="s">
        <v>301</v>
      </c>
      <c r="E5" s="5">
        <f>Inputs!$I$15</f>
        <v>1</v>
      </c>
      <c r="F5" s="63" t="s">
        <v>382</v>
      </c>
      <c r="G5" t="s">
        <v>372</v>
      </c>
      <c r="H5" s="63" t="s">
        <v>371</v>
      </c>
      <c r="I5" s="63" t="s">
        <v>320</v>
      </c>
      <c r="J5" s="63" t="s">
        <v>257</v>
      </c>
      <c r="K5" s="63" t="s">
        <v>257</v>
      </c>
      <c r="L5" s="63" t="s">
        <v>290</v>
      </c>
      <c r="M5">
        <v>7</v>
      </c>
      <c r="N5" t="b">
        <v>1</v>
      </c>
      <c r="O5" t="b">
        <v>0</v>
      </c>
      <c r="P5">
        <v>1</v>
      </c>
      <c r="Q5">
        <v>0</v>
      </c>
      <c r="R5">
        <v>1</v>
      </c>
      <c r="S5">
        <v>0</v>
      </c>
      <c r="T5" t="s">
        <v>383</v>
      </c>
      <c r="U5" s="63" t="s">
        <v>290</v>
      </c>
      <c r="W5">
        <v>0</v>
      </c>
      <c r="X5">
        <v>0</v>
      </c>
      <c r="Y5">
        <v>0</v>
      </c>
      <c r="Z5">
        <v>1</v>
      </c>
      <c r="AA5" t="b">
        <v>1</v>
      </c>
      <c r="AC5" s="63" t="s">
        <v>331</v>
      </c>
      <c r="AD5" s="63" t="s">
        <v>332</v>
      </c>
      <c r="AE5" s="63" t="s">
        <v>333</v>
      </c>
      <c r="AF5" s="63" t="s">
        <v>334</v>
      </c>
      <c r="AG5" s="63" t="s">
        <v>335</v>
      </c>
      <c r="AH5" s="63" t="s">
        <v>336</v>
      </c>
      <c r="AI5" s="63" t="s">
        <v>321</v>
      </c>
      <c r="AJ5" s="63" t="s">
        <v>336</v>
      </c>
      <c r="AK5" s="63" t="s">
        <v>321</v>
      </c>
      <c r="AL5" s="63" t="s">
        <v>257</v>
      </c>
      <c r="AM5" s="63" t="s">
        <v>257</v>
      </c>
      <c r="AN5" s="63" t="s">
        <v>257</v>
      </c>
      <c r="AO5" s="63" t="s">
        <v>257</v>
      </c>
      <c r="AP5" s="63" t="s">
        <v>257</v>
      </c>
      <c r="AQ5" s="63" t="s">
        <v>257</v>
      </c>
      <c r="AR5" s="63" t="s">
        <v>257</v>
      </c>
      <c r="AS5" s="63" t="s">
        <v>257</v>
      </c>
      <c r="AT5" s="63" t="s">
        <v>257</v>
      </c>
      <c r="AU5" s="63" t="s">
        <v>257</v>
      </c>
      <c r="AV5" s="63" t="s">
        <v>257</v>
      </c>
      <c r="BB5" s="63" t="s">
        <v>373</v>
      </c>
      <c r="BC5" s="63" t="s">
        <v>374</v>
      </c>
      <c r="BD5" s="63" t="s">
        <v>375</v>
      </c>
      <c r="BE5" s="63" t="s">
        <v>376</v>
      </c>
      <c r="BF5" s="63" t="s">
        <v>377</v>
      </c>
      <c r="BG5" s="63" t="s">
        <v>378</v>
      </c>
      <c r="BH5" s="63" t="s">
        <v>290</v>
      </c>
      <c r="BI5" s="63" t="s">
        <v>337</v>
      </c>
      <c r="BJ5" s="63" t="s">
        <v>327</v>
      </c>
      <c r="BK5" s="63" t="s">
        <v>298</v>
      </c>
      <c r="BL5" s="63" t="s">
        <v>302</v>
      </c>
      <c r="BM5" s="63" t="s">
        <v>303</v>
      </c>
      <c r="BN5" s="63" t="s">
        <v>297</v>
      </c>
      <c r="BO5" s="63" t="s">
        <v>304</v>
      </c>
      <c r="BP5" s="63" t="s">
        <v>305</v>
      </c>
      <c r="BQ5" s="63" t="s">
        <v>306</v>
      </c>
      <c r="BR5" s="63" t="s">
        <v>291</v>
      </c>
      <c r="BS5" s="63" t="s">
        <v>292</v>
      </c>
      <c r="BT5" s="63" t="s">
        <v>293</v>
      </c>
      <c r="BU5" s="63" t="s">
        <v>291</v>
      </c>
      <c r="CA5" t="s">
        <v>340</v>
      </c>
      <c r="CB5" t="s">
        <v>341</v>
      </c>
      <c r="CC5" t="s">
        <v>342</v>
      </c>
      <c r="CD5" t="s">
        <v>343</v>
      </c>
      <c r="CE5" t="s">
        <v>344</v>
      </c>
      <c r="CF5" t="s">
        <v>345</v>
      </c>
      <c r="CG5" t="s">
        <v>322</v>
      </c>
      <c r="CH5" t="s">
        <v>345</v>
      </c>
      <c r="CI5" t="s">
        <v>322</v>
      </c>
      <c r="CJ5" t="s">
        <v>299</v>
      </c>
      <c r="CK5" t="s">
        <v>307</v>
      </c>
      <c r="CL5" t="s">
        <v>308</v>
      </c>
      <c r="CM5" t="s">
        <v>300</v>
      </c>
      <c r="CN5" t="s">
        <v>309</v>
      </c>
      <c r="CO5" t="s">
        <v>310</v>
      </c>
      <c r="CP5" t="s">
        <v>311</v>
      </c>
      <c r="CQ5" t="s">
        <v>296</v>
      </c>
      <c r="CR5" t="s">
        <v>294</v>
      </c>
      <c r="CS5" t="s">
        <v>295</v>
      </c>
      <c r="CT5" t="s">
        <v>296</v>
      </c>
    </row>
    <row r="6" spans="1:98" x14ac:dyDescent="0.25">
      <c r="A6">
        <v>2</v>
      </c>
      <c r="B6" t="b">
        <v>1</v>
      </c>
      <c r="C6">
        <v>0</v>
      </c>
      <c r="D6" t="s">
        <v>301</v>
      </c>
      <c r="E6">
        <f>Inputs!$D$14</f>
        <v>11</v>
      </c>
      <c r="F6" s="63" t="s">
        <v>366</v>
      </c>
      <c r="G6" t="s">
        <v>328</v>
      </c>
      <c r="H6" s="63" t="s">
        <v>367</v>
      </c>
      <c r="I6" s="63" t="s">
        <v>320</v>
      </c>
      <c r="J6" s="63" t="s">
        <v>257</v>
      </c>
      <c r="K6" s="63" t="s">
        <v>257</v>
      </c>
      <c r="L6" s="63" t="s">
        <v>347</v>
      </c>
      <c r="M6">
        <v>9</v>
      </c>
      <c r="N6" t="b">
        <v>1</v>
      </c>
      <c r="O6" t="b">
        <v>0</v>
      </c>
      <c r="P6">
        <v>1</v>
      </c>
      <c r="Q6">
        <v>0</v>
      </c>
      <c r="R6">
        <v>1</v>
      </c>
      <c r="S6">
        <v>0</v>
      </c>
      <c r="T6" t="s">
        <v>346</v>
      </c>
      <c r="U6" s="63" t="s">
        <v>347</v>
      </c>
      <c r="W6">
        <v>0</v>
      </c>
      <c r="X6">
        <v>0</v>
      </c>
      <c r="Y6">
        <v>0</v>
      </c>
      <c r="Z6">
        <v>1</v>
      </c>
      <c r="AA6" t="b">
        <v>1</v>
      </c>
      <c r="AC6" s="63" t="s">
        <v>329</v>
      </c>
      <c r="AD6" s="63" t="s">
        <v>330</v>
      </c>
      <c r="AE6" s="63" t="s">
        <v>331</v>
      </c>
      <c r="AF6" s="63" t="s">
        <v>332</v>
      </c>
      <c r="AG6" s="63" t="s">
        <v>333</v>
      </c>
      <c r="AH6" s="63" t="s">
        <v>334</v>
      </c>
      <c r="AI6" s="63" t="s">
        <v>335</v>
      </c>
      <c r="AJ6" s="63" t="s">
        <v>336</v>
      </c>
      <c r="AK6" s="63" t="s">
        <v>321</v>
      </c>
      <c r="BB6" s="63" t="s">
        <v>348</v>
      </c>
      <c r="BC6" s="63" t="s">
        <v>349</v>
      </c>
      <c r="BD6" s="63" t="s">
        <v>350</v>
      </c>
      <c r="BE6" s="63" t="s">
        <v>351</v>
      </c>
      <c r="BF6" s="63" t="s">
        <v>352</v>
      </c>
      <c r="BG6" s="63" t="s">
        <v>353</v>
      </c>
      <c r="BH6" s="63" t="s">
        <v>354</v>
      </c>
      <c r="BI6" s="63" t="s">
        <v>355</v>
      </c>
      <c r="BJ6" s="63" t="s">
        <v>347</v>
      </c>
      <c r="CA6" t="s">
        <v>338</v>
      </c>
      <c r="CB6" t="s">
        <v>339</v>
      </c>
      <c r="CC6" t="s">
        <v>340</v>
      </c>
      <c r="CD6" t="s">
        <v>341</v>
      </c>
      <c r="CE6" t="s">
        <v>342</v>
      </c>
      <c r="CF6" t="s">
        <v>343</v>
      </c>
      <c r="CG6" t="s">
        <v>344</v>
      </c>
      <c r="CH6" t="s">
        <v>345</v>
      </c>
      <c r="CI6" t="s">
        <v>322</v>
      </c>
    </row>
    <row r="7" spans="1:98" x14ac:dyDescent="0.25">
      <c r="A7">
        <v>3</v>
      </c>
      <c r="B7" t="b">
        <v>1</v>
      </c>
      <c r="C7">
        <v>0</v>
      </c>
      <c r="D7" t="s">
        <v>301</v>
      </c>
      <c r="E7">
        <f>Inputs!$E$14</f>
        <v>15</v>
      </c>
      <c r="F7" s="63" t="s">
        <v>368</v>
      </c>
      <c r="G7" t="s">
        <v>328</v>
      </c>
      <c r="H7" s="63" t="s">
        <v>367</v>
      </c>
      <c r="I7" s="63" t="s">
        <v>320</v>
      </c>
      <c r="J7" s="63" t="s">
        <v>257</v>
      </c>
      <c r="K7" s="63" t="s">
        <v>257</v>
      </c>
      <c r="L7" s="63" t="s">
        <v>357</v>
      </c>
      <c r="M7">
        <v>9</v>
      </c>
      <c r="N7" t="b">
        <v>1</v>
      </c>
      <c r="O7" t="b">
        <v>0</v>
      </c>
      <c r="P7">
        <v>1</v>
      </c>
      <c r="Q7">
        <v>0</v>
      </c>
      <c r="R7">
        <v>1</v>
      </c>
      <c r="S7">
        <v>0</v>
      </c>
      <c r="T7" t="s">
        <v>356</v>
      </c>
      <c r="U7" s="63" t="s">
        <v>357</v>
      </c>
      <c r="W7">
        <v>0</v>
      </c>
      <c r="X7">
        <v>0</v>
      </c>
      <c r="Y7">
        <v>0</v>
      </c>
      <c r="Z7">
        <v>1</v>
      </c>
      <c r="AA7" t="b">
        <v>1</v>
      </c>
      <c r="AC7" s="63" t="s">
        <v>329</v>
      </c>
      <c r="AD7" s="63" t="s">
        <v>330</v>
      </c>
      <c r="AE7" s="63" t="s">
        <v>331</v>
      </c>
      <c r="AF7" s="63" t="s">
        <v>332</v>
      </c>
      <c r="AG7" s="63" t="s">
        <v>333</v>
      </c>
      <c r="AH7" s="63" t="s">
        <v>334</v>
      </c>
      <c r="AI7" s="63" t="s">
        <v>335</v>
      </c>
      <c r="AJ7" s="63" t="s">
        <v>336</v>
      </c>
      <c r="AK7" s="63" t="s">
        <v>321</v>
      </c>
      <c r="BB7" s="63" t="s">
        <v>358</v>
      </c>
      <c r="BC7" s="63" t="s">
        <v>359</v>
      </c>
      <c r="BD7" s="63" t="s">
        <v>360</v>
      </c>
      <c r="BE7" s="63" t="s">
        <v>361</v>
      </c>
      <c r="BF7" s="63" t="s">
        <v>362</v>
      </c>
      <c r="BG7" s="63" t="s">
        <v>363</v>
      </c>
      <c r="BH7" s="63" t="s">
        <v>364</v>
      </c>
      <c r="BI7" s="63" t="s">
        <v>365</v>
      </c>
      <c r="BJ7" s="63" t="s">
        <v>357</v>
      </c>
      <c r="CA7" t="s">
        <v>338</v>
      </c>
      <c r="CB7" t="s">
        <v>339</v>
      </c>
      <c r="CC7" t="s">
        <v>340</v>
      </c>
      <c r="CD7" t="s">
        <v>341</v>
      </c>
      <c r="CE7" t="s">
        <v>342</v>
      </c>
      <c r="CF7" t="s">
        <v>343</v>
      </c>
      <c r="CG7" t="s">
        <v>344</v>
      </c>
      <c r="CH7" t="s">
        <v>345</v>
      </c>
      <c r="CI7" t="s">
        <v>322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S958"/>
  <sheetViews>
    <sheetView showGridLines="0" showRowColHeaders="0" zoomScale="90" zoomScaleNormal="90" workbookViewId="0"/>
  </sheetViews>
  <sheetFormatPr defaultRowHeight="15" x14ac:dyDescent="0.25"/>
  <cols>
    <col min="1" max="1" width="2.85546875" customWidth="1"/>
    <col min="2" max="2" width="6.140625" customWidth="1"/>
    <col min="3" max="19" width="12.7109375" bestFit="1" customWidth="1"/>
    <col min="20" max="29" width="11.140625" bestFit="1" customWidth="1"/>
  </cols>
  <sheetData>
    <row r="2" spans="2:19" x14ac:dyDescent="0.25">
      <c r="B2" s="102" t="s">
        <v>391</v>
      </c>
      <c r="C2" s="102"/>
      <c r="D2" s="102"/>
      <c r="E2" s="102"/>
      <c r="F2" s="102"/>
      <c r="G2" s="102"/>
      <c r="H2" s="102"/>
      <c r="I2" s="102"/>
      <c r="J2" s="102"/>
      <c r="K2" s="102"/>
      <c r="L2" s="102"/>
      <c r="M2" s="102"/>
      <c r="N2" s="102"/>
      <c r="O2" s="102"/>
      <c r="P2" s="102"/>
      <c r="Q2" s="102"/>
      <c r="R2" s="102"/>
    </row>
    <row r="3" spans="2:19" x14ac:dyDescent="0.25">
      <c r="B3" s="102"/>
      <c r="C3" s="102"/>
      <c r="D3" s="102"/>
      <c r="E3" s="102"/>
      <c r="F3" s="102"/>
      <c r="G3" s="102"/>
      <c r="H3" s="102"/>
      <c r="I3" s="102"/>
      <c r="J3" s="102"/>
      <c r="K3" s="102"/>
      <c r="L3" s="102"/>
      <c r="M3" s="102"/>
      <c r="N3" s="102"/>
      <c r="O3" s="102"/>
      <c r="P3" s="102"/>
      <c r="Q3" s="102"/>
      <c r="R3" s="102"/>
    </row>
    <row r="5" spans="2:19" x14ac:dyDescent="0.25">
      <c r="B5" s="110" t="s">
        <v>261</v>
      </c>
      <c r="C5" s="110"/>
      <c r="D5" s="110"/>
      <c r="E5" s="110"/>
      <c r="F5" s="110"/>
      <c r="G5" s="110"/>
      <c r="H5" s="110"/>
      <c r="I5" s="110"/>
      <c r="J5" s="110"/>
      <c r="K5" s="110"/>
      <c r="L5" s="110"/>
      <c r="M5" s="110"/>
      <c r="N5" s="110"/>
      <c r="O5" s="110"/>
      <c r="P5" s="110"/>
      <c r="Q5" s="110"/>
      <c r="R5" s="110"/>
    </row>
    <row r="7" spans="2:19" x14ac:dyDescent="0.25">
      <c r="B7" s="122" t="s">
        <v>312</v>
      </c>
      <c r="C7" s="122"/>
      <c r="D7" s="122"/>
      <c r="E7" s="122"/>
      <c r="F7" s="122"/>
      <c r="G7" s="122"/>
      <c r="H7" s="122"/>
      <c r="I7" s="122"/>
      <c r="J7" s="122"/>
      <c r="K7" s="122"/>
      <c r="L7" s="122"/>
      <c r="M7" s="122"/>
      <c r="N7" s="122"/>
      <c r="O7" s="122"/>
      <c r="P7" s="122"/>
      <c r="Q7" s="122"/>
      <c r="R7" s="122"/>
      <c r="S7" s="122"/>
    </row>
    <row r="8" spans="2:19" x14ac:dyDescent="0.25">
      <c r="C8" s="70">
        <v>1</v>
      </c>
      <c r="D8" s="70">
        <v>1.25</v>
      </c>
      <c r="E8" s="70">
        <v>1.5</v>
      </c>
      <c r="F8" s="70">
        <v>1.75</v>
      </c>
      <c r="G8" s="70">
        <v>2</v>
      </c>
      <c r="H8" s="70">
        <v>2.25</v>
      </c>
      <c r="I8" s="70">
        <v>2.5</v>
      </c>
      <c r="J8" s="70">
        <v>2.75</v>
      </c>
      <c r="K8" s="70">
        <v>3</v>
      </c>
      <c r="L8" s="70">
        <v>3.25</v>
      </c>
      <c r="M8" s="70">
        <v>3.5</v>
      </c>
      <c r="N8" s="70">
        <v>3.75</v>
      </c>
      <c r="O8" s="70">
        <v>4</v>
      </c>
      <c r="P8" s="70">
        <v>4.25</v>
      </c>
      <c r="Q8" s="70">
        <v>4.5</v>
      </c>
      <c r="R8" s="70">
        <v>4.75</v>
      </c>
      <c r="S8" s="70">
        <v>5</v>
      </c>
    </row>
    <row r="9" spans="2:19" x14ac:dyDescent="0.25">
      <c r="B9" s="70" t="s">
        <v>2</v>
      </c>
      <c r="C9" s="69">
        <v>16161892.444774</v>
      </c>
      <c r="D9" s="69">
        <v>16531388.390697941</v>
      </c>
      <c r="E9" s="69">
        <v>16786090.724020965</v>
      </c>
      <c r="F9" s="69">
        <v>16909766.975534879</v>
      </c>
      <c r="G9" s="69">
        <v>16979486.662475865</v>
      </c>
      <c r="H9" s="69">
        <v>17037907.72892338</v>
      </c>
      <c r="I9" s="69">
        <v>17082703.975180399</v>
      </c>
      <c r="J9" s="69">
        <v>17119211.895052612</v>
      </c>
      <c r="K9" s="69">
        <v>17153288.781445831</v>
      </c>
      <c r="L9" s="69">
        <v>17184531.610377625</v>
      </c>
      <c r="M9" s="69">
        <v>17207820.521953728</v>
      </c>
      <c r="N9" s="69">
        <v>17221631.043044187</v>
      </c>
      <c r="O9" s="69">
        <v>17233685.380643237</v>
      </c>
      <c r="P9" s="69">
        <v>17241755.447919153</v>
      </c>
      <c r="Q9" s="69">
        <v>17246582.571751002</v>
      </c>
      <c r="R9" s="69">
        <v>17247241.512042638</v>
      </c>
      <c r="S9" s="69">
        <v>17241357.857320759</v>
      </c>
    </row>
    <row r="10" spans="2:19" x14ac:dyDescent="0.25">
      <c r="B10" s="70" t="s">
        <v>4</v>
      </c>
      <c r="C10" s="69">
        <v>12802657.57905519</v>
      </c>
      <c r="D10" s="69">
        <v>13553147.91573571</v>
      </c>
      <c r="E10" s="69">
        <v>13425940.277571158</v>
      </c>
      <c r="F10" s="69">
        <v>13331528.29378343</v>
      </c>
      <c r="G10" s="69">
        <v>14280713.697279328</v>
      </c>
      <c r="H10" s="69">
        <v>14344874.389696242</v>
      </c>
      <c r="I10" s="69">
        <v>16144832.45724155</v>
      </c>
      <c r="J10" s="69">
        <v>16169610.876175659</v>
      </c>
      <c r="K10" s="69">
        <v>16326944.390937077</v>
      </c>
      <c r="L10" s="69">
        <v>16373778.093464421</v>
      </c>
      <c r="M10" s="69">
        <v>16432128.434227617</v>
      </c>
      <c r="N10" s="69">
        <v>16624498.347295986</v>
      </c>
      <c r="O10" s="69">
        <v>16685118.706802238</v>
      </c>
      <c r="P10" s="69">
        <v>16703429.15539515</v>
      </c>
      <c r="Q10" s="69">
        <v>16333742.851813247</v>
      </c>
      <c r="R10" s="69">
        <v>15656726.254818071</v>
      </c>
      <c r="S10" s="69">
        <v>15503459.38324381</v>
      </c>
    </row>
    <row r="11" spans="2:19" x14ac:dyDescent="0.25">
      <c r="B11" s="70" t="s">
        <v>5</v>
      </c>
      <c r="C11" s="69">
        <v>16981378.705453772</v>
      </c>
      <c r="D11" s="69">
        <v>17126538.028753467</v>
      </c>
      <c r="E11" s="69">
        <v>17178638.277413335</v>
      </c>
      <c r="F11" s="69">
        <v>17271126.108518276</v>
      </c>
      <c r="G11" s="69">
        <v>17294289.399702426</v>
      </c>
      <c r="H11" s="69">
        <v>17288945.033972055</v>
      </c>
      <c r="I11" s="69">
        <v>17288206.441568553</v>
      </c>
      <c r="J11" s="69">
        <v>17304931.872847166</v>
      </c>
      <c r="K11" s="69">
        <v>17323066.163505033</v>
      </c>
      <c r="L11" s="69">
        <v>17326320.01665296</v>
      </c>
      <c r="M11" s="69">
        <v>17333933.121258494</v>
      </c>
      <c r="N11" s="69">
        <v>17314238.024379287</v>
      </c>
      <c r="O11" s="69">
        <v>17325531.608501177</v>
      </c>
      <c r="P11" s="69">
        <v>17340616.781755202</v>
      </c>
      <c r="Q11" s="69">
        <v>17329835.023755651</v>
      </c>
      <c r="R11" s="69">
        <v>17326983.623704016</v>
      </c>
      <c r="S11" s="69">
        <v>17331942.693867762</v>
      </c>
    </row>
    <row r="30" spans="2:19" x14ac:dyDescent="0.25">
      <c r="B30" s="122" t="s">
        <v>325</v>
      </c>
      <c r="C30" s="122"/>
      <c r="D30" s="122"/>
      <c r="E30" s="122"/>
      <c r="F30" s="122"/>
      <c r="G30" s="122"/>
      <c r="H30" s="122"/>
      <c r="I30" s="122"/>
      <c r="J30" s="122"/>
      <c r="K30" s="122"/>
      <c r="L30" s="122"/>
      <c r="M30" s="122"/>
      <c r="N30" s="122"/>
      <c r="O30" s="122"/>
      <c r="P30" s="122"/>
      <c r="Q30" s="122"/>
      <c r="R30" s="122"/>
      <c r="S30" s="122"/>
    </row>
    <row r="31" spans="2:19" x14ac:dyDescent="0.25">
      <c r="C31" s="70" t="s">
        <v>322</v>
      </c>
      <c r="D31" s="70" t="s">
        <v>323</v>
      </c>
      <c r="E31" s="70" t="s">
        <v>313</v>
      </c>
      <c r="F31" s="70" t="s">
        <v>314</v>
      </c>
      <c r="G31" s="70" t="s">
        <v>315</v>
      </c>
      <c r="H31" s="70" t="s">
        <v>316</v>
      </c>
      <c r="I31" s="70" t="s">
        <v>317</v>
      </c>
      <c r="J31" s="70" t="s">
        <v>318</v>
      </c>
      <c r="K31" s="70" t="s">
        <v>319</v>
      </c>
    </row>
    <row r="32" spans="2:19" x14ac:dyDescent="0.25">
      <c r="B32" s="70" t="s">
        <v>324</v>
      </c>
      <c r="C32" s="72">
        <v>16199716</v>
      </c>
      <c r="D32" s="72">
        <v>17009701.800000001</v>
      </c>
      <c r="E32" s="72">
        <v>17819687.600000001</v>
      </c>
      <c r="F32" s="72">
        <v>18629673.399999999</v>
      </c>
      <c r="G32" s="72">
        <v>19439659.199999999</v>
      </c>
      <c r="H32" s="72">
        <v>20249645</v>
      </c>
      <c r="I32" s="72">
        <v>21059630.800000001</v>
      </c>
      <c r="J32" s="72">
        <v>21869616.600000001</v>
      </c>
      <c r="K32" s="72">
        <v>22679602.399999999</v>
      </c>
    </row>
    <row r="33" spans="2:11" x14ac:dyDescent="0.25">
      <c r="B33" s="70" t="s">
        <v>2</v>
      </c>
      <c r="C33" s="72">
        <v>16152264.131266627</v>
      </c>
      <c r="D33" s="72">
        <v>17209104.895786427</v>
      </c>
      <c r="E33" s="72">
        <v>18233331.381817359</v>
      </c>
      <c r="F33" s="72">
        <v>19049921.661409751</v>
      </c>
      <c r="G33" s="72">
        <v>19822023.628817607</v>
      </c>
      <c r="H33" s="72">
        <v>20540303.218071628</v>
      </c>
      <c r="I33" s="72">
        <v>21257301.476482227</v>
      </c>
      <c r="J33" s="72">
        <v>21962777.688343793</v>
      </c>
      <c r="K33" s="72">
        <v>22664546.596713707</v>
      </c>
    </row>
    <row r="34" spans="2:11" x14ac:dyDescent="0.25">
      <c r="B34" s="70" t="s">
        <v>4</v>
      </c>
      <c r="C34" s="72">
        <v>12813669.538780762</v>
      </c>
      <c r="D34" s="72">
        <v>13220371.433573091</v>
      </c>
      <c r="E34" s="72">
        <v>14287020.807992263</v>
      </c>
      <c r="F34" s="72">
        <v>13321228.735484947</v>
      </c>
      <c r="G34" s="72">
        <v>13105823.462164249</v>
      </c>
      <c r="H34" s="72">
        <v>15205991.145756878</v>
      </c>
      <c r="I34" s="72">
        <v>16214978.128379835</v>
      </c>
      <c r="J34" s="72">
        <v>16839028.329403806</v>
      </c>
      <c r="K34" s="72">
        <v>17404192.881599601</v>
      </c>
    </row>
    <row r="35" spans="2:11" x14ac:dyDescent="0.25">
      <c r="B35" s="70" t="s">
        <v>5</v>
      </c>
      <c r="C35" s="72">
        <v>17072076.874144439</v>
      </c>
      <c r="D35" s="72">
        <v>17921559.589087989</v>
      </c>
      <c r="E35" s="72">
        <v>18737810.219210964</v>
      </c>
      <c r="F35" s="72">
        <v>19548095.6463282</v>
      </c>
      <c r="G35" s="72">
        <v>20341333.629760146</v>
      </c>
      <c r="H35" s="72">
        <v>21176304.910562478</v>
      </c>
      <c r="I35" s="72">
        <v>22007155.833959788</v>
      </c>
      <c r="J35" s="72">
        <v>22853548.073504604</v>
      </c>
      <c r="K35" s="72">
        <v>23610692.211512312</v>
      </c>
    </row>
    <row r="53" spans="2:19" x14ac:dyDescent="0.25">
      <c r="B53" s="122" t="s">
        <v>326</v>
      </c>
      <c r="C53" s="122"/>
      <c r="D53" s="122"/>
      <c r="E53" s="122"/>
      <c r="F53" s="122"/>
      <c r="G53" s="122"/>
      <c r="H53" s="122"/>
      <c r="I53" s="122"/>
      <c r="J53" s="122"/>
      <c r="K53" s="122"/>
      <c r="L53" s="122"/>
      <c r="M53" s="122"/>
      <c r="N53" s="122"/>
      <c r="O53" s="122"/>
      <c r="P53" s="122"/>
      <c r="Q53" s="122"/>
      <c r="R53" s="122"/>
      <c r="S53" s="122"/>
    </row>
    <row r="54" spans="2:19" x14ac:dyDescent="0.25">
      <c r="C54" s="70" t="s">
        <v>340</v>
      </c>
      <c r="D54" s="70" t="s">
        <v>341</v>
      </c>
      <c r="E54" s="70" t="s">
        <v>342</v>
      </c>
      <c r="F54" s="70" t="s">
        <v>343</v>
      </c>
      <c r="G54" s="70" t="s">
        <v>344</v>
      </c>
      <c r="H54" s="70" t="s">
        <v>345</v>
      </c>
      <c r="I54" s="70" t="s">
        <v>322</v>
      </c>
    </row>
    <row r="55" spans="2:19" x14ac:dyDescent="0.25">
      <c r="B55" s="70" t="s">
        <v>324</v>
      </c>
      <c r="C55" s="37">
        <v>0.7</v>
      </c>
      <c r="D55" s="37">
        <v>0.75</v>
      </c>
      <c r="E55" s="37">
        <v>0.8</v>
      </c>
      <c r="F55" s="37">
        <v>0.85</v>
      </c>
      <c r="G55" s="37">
        <v>0.9</v>
      </c>
      <c r="H55" s="37">
        <v>0.95</v>
      </c>
      <c r="I55" s="37">
        <v>1</v>
      </c>
    </row>
    <row r="56" spans="2:19" x14ac:dyDescent="0.25">
      <c r="B56" s="70" t="s">
        <v>2</v>
      </c>
      <c r="C56" s="72">
        <v>15240414.892814757</v>
      </c>
      <c r="D56" s="72">
        <v>15516798.739738489</v>
      </c>
      <c r="E56" s="72">
        <v>15733382.184183069</v>
      </c>
      <c r="F56" s="72">
        <v>15872759.650198553</v>
      </c>
      <c r="G56" s="72">
        <v>16001889.451038525</v>
      </c>
      <c r="H56" s="72">
        <v>16083554.960876763</v>
      </c>
      <c r="I56" s="72">
        <v>16122804.377084507</v>
      </c>
    </row>
    <row r="57" spans="2:19" x14ac:dyDescent="0.25">
      <c r="B57" s="70" t="s">
        <v>4</v>
      </c>
      <c r="C57" s="72">
        <v>12939817.026308214</v>
      </c>
      <c r="D57" s="72">
        <v>13130428.71735476</v>
      </c>
      <c r="E57" s="72">
        <v>12842423.963290576</v>
      </c>
      <c r="F57" s="72">
        <v>12789636.508787477</v>
      </c>
      <c r="G57" s="72">
        <v>12933078.275364956</v>
      </c>
      <c r="H57" s="72">
        <v>12496640.231585385</v>
      </c>
      <c r="I57" s="72">
        <v>12448253.29375447</v>
      </c>
    </row>
    <row r="58" spans="2:19" x14ac:dyDescent="0.25">
      <c r="B58" s="70" t="s">
        <v>5</v>
      </c>
      <c r="C58" s="72">
        <v>16824917.749316227</v>
      </c>
      <c r="D58" s="72">
        <v>16929010.362711061</v>
      </c>
      <c r="E58" s="72">
        <v>17064029.50025152</v>
      </c>
      <c r="F58" s="72">
        <v>16968888.690227896</v>
      </c>
      <c r="G58" s="72">
        <v>16992428.186662968</v>
      </c>
      <c r="H58" s="72">
        <v>16989202.514837205</v>
      </c>
      <c r="I58" s="72">
        <v>17062024.6975579</v>
      </c>
    </row>
    <row r="75" spans="2:19" x14ac:dyDescent="0.25">
      <c r="B75" s="122" t="s">
        <v>379</v>
      </c>
      <c r="C75" s="122"/>
      <c r="D75" s="122"/>
      <c r="E75" s="122"/>
      <c r="F75" s="122"/>
      <c r="G75" s="122"/>
      <c r="H75" s="122"/>
      <c r="I75" s="122"/>
      <c r="J75" s="122"/>
      <c r="K75" s="122"/>
      <c r="L75" s="122"/>
      <c r="M75" s="122"/>
      <c r="N75" s="122"/>
      <c r="O75" s="122"/>
      <c r="P75" s="122"/>
      <c r="Q75" s="122"/>
      <c r="R75" s="122"/>
      <c r="S75" s="122"/>
    </row>
    <row r="76" spans="2:19" x14ac:dyDescent="0.25">
      <c r="C76" s="70" t="s">
        <v>341</v>
      </c>
      <c r="D76" s="70" t="s">
        <v>342</v>
      </c>
      <c r="E76" s="70" t="s">
        <v>343</v>
      </c>
      <c r="F76" s="70" t="s">
        <v>344</v>
      </c>
      <c r="G76" s="70" t="s">
        <v>345</v>
      </c>
      <c r="H76" s="70" t="s">
        <v>322</v>
      </c>
    </row>
    <row r="77" spans="2:19" x14ac:dyDescent="0.25">
      <c r="B77" s="70" t="s">
        <v>324</v>
      </c>
      <c r="C77" s="37">
        <v>0.75</v>
      </c>
      <c r="D77" s="37">
        <v>0.8</v>
      </c>
      <c r="E77" s="37">
        <v>0.85</v>
      </c>
      <c r="F77" s="37">
        <v>0.9</v>
      </c>
      <c r="G77" s="37">
        <v>0.95</v>
      </c>
      <c r="H77" s="37">
        <v>1</v>
      </c>
    </row>
    <row r="78" spans="2:19" x14ac:dyDescent="0.25">
      <c r="B78" s="70" t="s">
        <v>2</v>
      </c>
      <c r="C78" s="72">
        <v>16327065.968774471</v>
      </c>
      <c r="D78" s="72">
        <v>16273843.376106095</v>
      </c>
      <c r="E78" s="72">
        <v>16199655.31474543</v>
      </c>
      <c r="F78" s="72">
        <v>16152630.90125569</v>
      </c>
      <c r="G78" s="72">
        <v>16142301.089358732</v>
      </c>
      <c r="H78" s="72">
        <v>16141908.495379928</v>
      </c>
    </row>
    <row r="79" spans="2:19" x14ac:dyDescent="0.25">
      <c r="B79" s="70" t="s">
        <v>4</v>
      </c>
      <c r="C79" s="72">
        <v>14042086.191969691</v>
      </c>
      <c r="D79" s="72">
        <v>13035139.204088069</v>
      </c>
      <c r="E79" s="72">
        <v>13611740.908873044</v>
      </c>
      <c r="F79" s="72">
        <v>12892173.263932198</v>
      </c>
      <c r="G79" s="72">
        <v>12734024.732761471</v>
      </c>
      <c r="H79" s="72">
        <v>12847601.363402085</v>
      </c>
    </row>
    <row r="80" spans="2:19" x14ac:dyDescent="0.25">
      <c r="B80" s="70" t="s">
        <v>5</v>
      </c>
      <c r="C80" s="72">
        <v>16937734.452936109</v>
      </c>
      <c r="D80" s="72">
        <v>16902406.160927314</v>
      </c>
      <c r="E80" s="72">
        <v>16967553.346699379</v>
      </c>
      <c r="F80" s="72">
        <v>17015039.352229107</v>
      </c>
      <c r="G80" s="72">
        <v>17031907.652964272</v>
      </c>
      <c r="H80" s="72">
        <v>17052933.968951929</v>
      </c>
    </row>
    <row r="97" spans="2:19" x14ac:dyDescent="0.25">
      <c r="B97" s="122" t="s">
        <v>384</v>
      </c>
      <c r="C97" s="122"/>
      <c r="D97" s="122"/>
      <c r="E97" s="122"/>
      <c r="F97" s="122"/>
      <c r="G97" s="122"/>
      <c r="H97" s="122"/>
      <c r="I97" s="122"/>
      <c r="J97" s="122"/>
      <c r="K97" s="122"/>
      <c r="L97" s="122"/>
      <c r="M97" s="122"/>
      <c r="N97" s="122"/>
      <c r="O97" s="122"/>
      <c r="P97" s="122"/>
      <c r="Q97" s="122"/>
      <c r="R97" s="122"/>
      <c r="S97" s="122"/>
    </row>
    <row r="98" spans="2:19" x14ac:dyDescent="0.25">
      <c r="C98" s="123" t="s">
        <v>385</v>
      </c>
      <c r="D98" s="124"/>
      <c r="E98" s="124"/>
      <c r="F98" s="124"/>
      <c r="G98" s="124"/>
      <c r="H98" s="124"/>
      <c r="I98" s="125"/>
    </row>
    <row r="99" spans="2:19" x14ac:dyDescent="0.25">
      <c r="B99" s="70" t="s">
        <v>324</v>
      </c>
      <c r="C99" s="77">
        <v>0.02</v>
      </c>
      <c r="D99" s="77">
        <v>2.5000000000000001E-2</v>
      </c>
      <c r="E99" s="77">
        <v>0.03</v>
      </c>
      <c r="F99" s="77">
        <v>3.5000000000000003E-2</v>
      </c>
      <c r="G99" s="77">
        <v>0.04</v>
      </c>
      <c r="H99" s="77">
        <v>4.4999999999999998E-2</v>
      </c>
      <c r="I99" s="77">
        <v>0.05</v>
      </c>
    </row>
    <row r="100" spans="2:19" x14ac:dyDescent="0.25">
      <c r="B100" s="70" t="s">
        <v>2</v>
      </c>
      <c r="C100" s="72">
        <v>16133844.499621112</v>
      </c>
      <c r="D100" s="72">
        <v>16137003.586400671</v>
      </c>
      <c r="E100" s="72">
        <v>16137309.289656516</v>
      </c>
      <c r="F100" s="72">
        <v>16126892.672107935</v>
      </c>
      <c r="G100" s="72">
        <v>16145595.152736133</v>
      </c>
      <c r="H100" s="72">
        <v>16154917.174739476</v>
      </c>
      <c r="I100" s="72">
        <v>16134326.356296305</v>
      </c>
    </row>
    <row r="101" spans="2:19" x14ac:dyDescent="0.25">
      <c r="B101" s="70" t="s">
        <v>4</v>
      </c>
      <c r="C101" s="72">
        <v>13076414.909609165</v>
      </c>
      <c r="D101" s="72">
        <v>12975637.283265216</v>
      </c>
      <c r="E101" s="72">
        <v>13048030.030908564</v>
      </c>
      <c r="F101" s="72">
        <v>13089460.851047069</v>
      </c>
      <c r="G101" s="72">
        <v>12966347.738836866</v>
      </c>
      <c r="H101" s="72">
        <v>12967532.087021077</v>
      </c>
      <c r="I101" s="72">
        <v>13053504.219498944</v>
      </c>
    </row>
    <row r="102" spans="2:19" x14ac:dyDescent="0.25">
      <c r="B102" s="70" t="s">
        <v>5</v>
      </c>
      <c r="C102" s="72">
        <v>17098531.656496793</v>
      </c>
      <c r="D102" s="72">
        <v>17098673.290288471</v>
      </c>
      <c r="E102" s="72">
        <v>17099842.780627944</v>
      </c>
      <c r="F102" s="72">
        <v>17098821.874350205</v>
      </c>
      <c r="G102" s="72">
        <v>17123677.587328028</v>
      </c>
      <c r="H102" s="72">
        <v>17098885.369027663</v>
      </c>
      <c r="I102" s="72">
        <v>17098581.123821564</v>
      </c>
    </row>
    <row r="120" spans="2:19" x14ac:dyDescent="0.25">
      <c r="B120" s="122" t="s">
        <v>386</v>
      </c>
      <c r="C120" s="122"/>
      <c r="D120" s="122"/>
      <c r="E120" s="122"/>
      <c r="F120" s="122"/>
      <c r="G120" s="122"/>
      <c r="H120" s="122"/>
      <c r="I120" s="122"/>
      <c r="J120" s="122"/>
      <c r="K120" s="122"/>
      <c r="L120" s="122"/>
      <c r="M120" s="122"/>
      <c r="N120" s="122"/>
      <c r="O120" s="122"/>
      <c r="P120" s="122"/>
      <c r="Q120" s="122"/>
      <c r="R120" s="122"/>
      <c r="S120" s="122"/>
    </row>
    <row r="121" spans="2:19" x14ac:dyDescent="0.25">
      <c r="C121" s="70" t="s">
        <v>340</v>
      </c>
      <c r="D121" s="70" t="s">
        <v>341</v>
      </c>
      <c r="E121" s="70" t="s">
        <v>342</v>
      </c>
      <c r="F121" s="70" t="s">
        <v>343</v>
      </c>
      <c r="G121" s="70" t="s">
        <v>344</v>
      </c>
      <c r="H121" s="70" t="s">
        <v>345</v>
      </c>
      <c r="I121" s="70" t="s">
        <v>322</v>
      </c>
    </row>
    <row r="122" spans="2:19" x14ac:dyDescent="0.25">
      <c r="B122" s="70" t="s">
        <v>324</v>
      </c>
      <c r="C122" s="76">
        <v>119</v>
      </c>
      <c r="D122" s="76">
        <v>127.5</v>
      </c>
      <c r="E122" s="76">
        <v>136</v>
      </c>
      <c r="F122" s="76">
        <v>144.5</v>
      </c>
      <c r="G122" s="76">
        <v>153</v>
      </c>
      <c r="H122" s="76">
        <v>161.5</v>
      </c>
      <c r="I122" s="76">
        <v>170</v>
      </c>
    </row>
    <row r="123" spans="2:19" x14ac:dyDescent="0.25">
      <c r="B123" s="70" t="s">
        <v>2</v>
      </c>
      <c r="C123" s="72">
        <v>15981279.621580783</v>
      </c>
      <c r="D123" s="72">
        <v>16003167.220961746</v>
      </c>
      <c r="E123" s="72">
        <v>16030325.697528036</v>
      </c>
      <c r="F123" s="72">
        <v>16036453.456516599</v>
      </c>
      <c r="G123" s="72">
        <v>16082274.020601574</v>
      </c>
      <c r="H123" s="72">
        <v>16082189.777573256</v>
      </c>
      <c r="I123" s="72">
        <v>16112153.085562402</v>
      </c>
    </row>
    <row r="124" spans="2:19" x14ac:dyDescent="0.25">
      <c r="B124" s="70" t="s">
        <v>4</v>
      </c>
      <c r="C124" s="72">
        <v>12535523.688436</v>
      </c>
      <c r="D124" s="72">
        <v>12695368.591504976</v>
      </c>
      <c r="E124" s="72">
        <v>12894455.180547817</v>
      </c>
      <c r="F124" s="72">
        <v>12952580.125150423</v>
      </c>
      <c r="G124" s="72">
        <v>12513008.205562757</v>
      </c>
      <c r="H124" s="72">
        <v>12687271.659603143</v>
      </c>
      <c r="I124" s="72">
        <v>12782627.554928159</v>
      </c>
    </row>
    <row r="125" spans="2:19" x14ac:dyDescent="0.25">
      <c r="B125" s="70" t="s">
        <v>5</v>
      </c>
      <c r="C125" s="72">
        <v>16842289.009176783</v>
      </c>
      <c r="D125" s="72">
        <v>16842851.191712476</v>
      </c>
      <c r="E125" s="72">
        <v>16876724.452701826</v>
      </c>
      <c r="F125" s="72">
        <v>16998916.519395143</v>
      </c>
      <c r="G125" s="72">
        <v>17040201.734602105</v>
      </c>
      <c r="H125" s="72">
        <v>17076700.990916543</v>
      </c>
      <c r="I125" s="72">
        <v>17131788.920479421</v>
      </c>
    </row>
    <row r="143" spans="2:19" x14ac:dyDescent="0.25">
      <c r="B143" s="122" t="s">
        <v>387</v>
      </c>
      <c r="C143" s="122"/>
      <c r="D143" s="122"/>
      <c r="E143" s="122"/>
      <c r="F143" s="122"/>
      <c r="G143" s="122"/>
      <c r="H143" s="122"/>
      <c r="I143" s="122"/>
      <c r="J143" s="122"/>
      <c r="K143" s="122"/>
      <c r="L143" s="122"/>
      <c r="M143" s="122"/>
      <c r="N143" s="122"/>
      <c r="O143" s="122"/>
      <c r="P143" s="122"/>
      <c r="Q143" s="122"/>
      <c r="R143" s="122"/>
      <c r="S143" s="122"/>
    </row>
    <row r="144" spans="2:19" x14ac:dyDescent="0.25">
      <c r="C144" s="70" t="s">
        <v>340</v>
      </c>
      <c r="D144" s="70" t="s">
        <v>341</v>
      </c>
      <c r="E144" s="70" t="s">
        <v>342</v>
      </c>
      <c r="F144" s="70" t="s">
        <v>343</v>
      </c>
      <c r="G144" s="70" t="s">
        <v>344</v>
      </c>
      <c r="H144" s="70" t="s">
        <v>345</v>
      </c>
      <c r="I144" s="70" t="s">
        <v>322</v>
      </c>
    </row>
    <row r="145" spans="2:9" x14ac:dyDescent="0.25">
      <c r="B145" s="70" t="s">
        <v>324</v>
      </c>
      <c r="C145" s="76">
        <v>1680</v>
      </c>
      <c r="D145" s="76">
        <v>1800</v>
      </c>
      <c r="E145" s="76">
        <v>1920</v>
      </c>
      <c r="F145" s="76">
        <v>2040</v>
      </c>
      <c r="G145" s="76">
        <v>2160</v>
      </c>
      <c r="H145" s="76">
        <v>2280</v>
      </c>
      <c r="I145" s="76">
        <v>2400</v>
      </c>
    </row>
    <row r="146" spans="2:9" x14ac:dyDescent="0.25">
      <c r="B146" s="70" t="s">
        <v>2</v>
      </c>
      <c r="C146" s="72">
        <v>16086464.39162905</v>
      </c>
      <c r="D146" s="72">
        <v>16098735.578788735</v>
      </c>
      <c r="E146" s="72">
        <v>16117722.046057943</v>
      </c>
      <c r="F146" s="72">
        <v>16130442.163102441</v>
      </c>
      <c r="G146" s="72">
        <v>16128919.474907521</v>
      </c>
      <c r="H146" s="72">
        <v>16127987.50945493</v>
      </c>
      <c r="I146" s="72">
        <v>16135267.657689529</v>
      </c>
    </row>
    <row r="147" spans="2:9" x14ac:dyDescent="0.25">
      <c r="B147" s="70" t="s">
        <v>4</v>
      </c>
      <c r="C147" s="72">
        <v>12859176.231749227</v>
      </c>
      <c r="D147" s="72">
        <v>12791889.308529519</v>
      </c>
      <c r="E147" s="72">
        <v>12711410.068499966</v>
      </c>
      <c r="F147" s="72">
        <v>13097237.400256079</v>
      </c>
      <c r="G147" s="72">
        <v>13064993.370256219</v>
      </c>
      <c r="H147" s="72">
        <v>12754679.309352651</v>
      </c>
      <c r="I147" s="72">
        <v>12854072.035546562</v>
      </c>
    </row>
    <row r="148" spans="2:9" x14ac:dyDescent="0.25">
      <c r="B148" s="70" t="s">
        <v>5</v>
      </c>
      <c r="C148" s="72">
        <v>16966135.683219515</v>
      </c>
      <c r="D148" s="72">
        <v>17050012.960649509</v>
      </c>
      <c r="E148" s="72">
        <v>17025731.887788258</v>
      </c>
      <c r="F148" s="72">
        <v>17024030.925674424</v>
      </c>
      <c r="G148" s="72">
        <v>17043581.866896827</v>
      </c>
      <c r="H148" s="72">
        <v>17097347.090374906</v>
      </c>
      <c r="I148" s="72">
        <v>17150807.074898433</v>
      </c>
    </row>
    <row r="166" spans="2:19" x14ac:dyDescent="0.25">
      <c r="B166" s="110" t="s">
        <v>393</v>
      </c>
      <c r="C166" s="110"/>
      <c r="D166" s="110"/>
      <c r="E166" s="110"/>
      <c r="F166" s="110"/>
      <c r="G166" s="110"/>
      <c r="H166" s="110"/>
      <c r="I166" s="110"/>
      <c r="J166" s="110"/>
      <c r="K166" s="110"/>
      <c r="L166" s="110"/>
      <c r="M166" s="110"/>
      <c r="N166" s="110"/>
      <c r="O166" s="110"/>
      <c r="P166" s="110"/>
      <c r="Q166" s="110"/>
      <c r="R166" s="110"/>
    </row>
    <row r="168" spans="2:19" x14ac:dyDescent="0.25">
      <c r="B168" s="122" t="s">
        <v>312</v>
      </c>
      <c r="C168" s="122"/>
      <c r="D168" s="122"/>
      <c r="E168" s="122"/>
      <c r="F168" s="122"/>
      <c r="G168" s="122"/>
      <c r="H168" s="122"/>
      <c r="I168" s="122"/>
      <c r="J168" s="122"/>
      <c r="K168" s="122"/>
      <c r="L168" s="122"/>
      <c r="M168" s="122"/>
      <c r="N168" s="122"/>
      <c r="O168" s="122"/>
      <c r="P168" s="122"/>
      <c r="Q168" s="122"/>
      <c r="R168" s="122"/>
      <c r="S168" s="122"/>
    </row>
    <row r="169" spans="2:19" x14ac:dyDescent="0.25">
      <c r="B169" s="84"/>
      <c r="C169" s="70">
        <v>1</v>
      </c>
      <c r="D169" s="70">
        <v>1.25</v>
      </c>
      <c r="E169" s="70">
        <v>1.5</v>
      </c>
      <c r="F169" s="70">
        <v>1.75</v>
      </c>
      <c r="G169" s="70">
        <v>2</v>
      </c>
      <c r="H169" s="70">
        <v>2.25</v>
      </c>
      <c r="I169" s="70">
        <v>2.5</v>
      </c>
      <c r="J169" s="70">
        <v>2.75</v>
      </c>
      <c r="K169" s="70">
        <v>3</v>
      </c>
      <c r="L169" s="70">
        <v>3.25</v>
      </c>
      <c r="M169" s="70">
        <v>3.5</v>
      </c>
      <c r="N169" s="70">
        <v>3.75</v>
      </c>
      <c r="O169" s="70">
        <v>4</v>
      </c>
      <c r="P169" s="70">
        <v>4.25</v>
      </c>
      <c r="Q169" s="70">
        <v>4.5</v>
      </c>
      <c r="R169" s="70">
        <v>4.75</v>
      </c>
      <c r="S169" s="70">
        <v>5</v>
      </c>
    </row>
    <row r="170" spans="2:19" x14ac:dyDescent="0.25">
      <c r="B170" s="70" t="s">
        <v>2</v>
      </c>
      <c r="C170" s="87">
        <v>0.31173076923076981</v>
      </c>
      <c r="D170" s="87">
        <v>0.39757692307692261</v>
      </c>
      <c r="E170" s="87">
        <v>0.44855769230769094</v>
      </c>
      <c r="F170" s="87">
        <v>0.47901923076923014</v>
      </c>
      <c r="G170" s="87">
        <v>0.49519230769230799</v>
      </c>
      <c r="H170" s="87">
        <v>0.5036346153846164</v>
      </c>
      <c r="I170" s="87">
        <v>0.50548076923077023</v>
      </c>
      <c r="J170" s="87">
        <v>0.50057692307692347</v>
      </c>
      <c r="K170" s="87">
        <v>0.49057692307692208</v>
      </c>
      <c r="L170" s="87">
        <v>0.48101923076922859</v>
      </c>
      <c r="M170" s="87">
        <v>0.46832692307691942</v>
      </c>
      <c r="N170" s="87">
        <v>0.45424999999999532</v>
      </c>
      <c r="O170" s="87">
        <v>0.4428846153846101</v>
      </c>
      <c r="P170" s="87">
        <v>0.42980769230768678</v>
      </c>
      <c r="Q170" s="87">
        <v>0.41684615384614865</v>
      </c>
      <c r="R170" s="87">
        <v>0.40801923076922647</v>
      </c>
      <c r="S170" s="87">
        <v>0.40007692307691972</v>
      </c>
    </row>
    <row r="171" spans="2:19" x14ac:dyDescent="0.25">
      <c r="B171" s="70" t="s">
        <v>4</v>
      </c>
      <c r="C171" s="87">
        <v>3.8461538461538464E-2</v>
      </c>
      <c r="D171" s="87">
        <v>0.17307692307692307</v>
      </c>
      <c r="E171" s="87">
        <v>0.25</v>
      </c>
      <c r="F171" s="87">
        <v>0.32692307692307693</v>
      </c>
      <c r="G171" s="87">
        <v>0.32692307692307693</v>
      </c>
      <c r="H171" s="87">
        <v>0.34615384615384615</v>
      </c>
      <c r="I171" s="87">
        <v>0.36538461538461536</v>
      </c>
      <c r="J171" s="87">
        <v>0.36538461538461536</v>
      </c>
      <c r="K171" s="87">
        <v>0.38461538461538464</v>
      </c>
      <c r="L171" s="87">
        <v>0.36538461538461536</v>
      </c>
      <c r="M171" s="87">
        <v>0.34615384615384615</v>
      </c>
      <c r="N171" s="87">
        <v>0.36538461538461536</v>
      </c>
      <c r="O171" s="87">
        <v>0.34615384615384615</v>
      </c>
      <c r="P171" s="87">
        <v>0.32692307692307693</v>
      </c>
      <c r="Q171" s="87">
        <v>0.30769230769230771</v>
      </c>
      <c r="R171" s="87">
        <v>0.32692307692307693</v>
      </c>
      <c r="S171" s="87">
        <v>0.32692307692307693</v>
      </c>
    </row>
    <row r="172" spans="2:19" x14ac:dyDescent="0.25">
      <c r="B172" s="70" t="s">
        <v>5</v>
      </c>
      <c r="C172" s="87">
        <v>0.55769230769230771</v>
      </c>
      <c r="D172" s="87">
        <v>0.61538461538461542</v>
      </c>
      <c r="E172" s="87">
        <v>0.63461538461538458</v>
      </c>
      <c r="F172" s="87">
        <v>0.65384615384615385</v>
      </c>
      <c r="G172" s="87">
        <v>0.63461538461538458</v>
      </c>
      <c r="H172" s="87">
        <v>0.61538461538461542</v>
      </c>
      <c r="I172" s="87">
        <v>0.59615384615384615</v>
      </c>
      <c r="J172" s="87">
        <v>0.61538461538461542</v>
      </c>
      <c r="K172" s="87">
        <v>0.59615384615384615</v>
      </c>
      <c r="L172" s="87">
        <v>0.59615384615384615</v>
      </c>
      <c r="M172" s="87">
        <v>0.57692307692307687</v>
      </c>
      <c r="N172" s="87">
        <v>0.55769230769230771</v>
      </c>
      <c r="O172" s="87">
        <v>0.53846153846153844</v>
      </c>
      <c r="P172" s="87">
        <v>0.51923076923076927</v>
      </c>
      <c r="Q172" s="87">
        <v>0.51923076923076927</v>
      </c>
      <c r="R172" s="87">
        <v>0.5</v>
      </c>
      <c r="S172" s="87">
        <v>0.48076923076923078</v>
      </c>
    </row>
    <row r="190" spans="2:19" x14ac:dyDescent="0.25">
      <c r="B190" s="122" t="s">
        <v>325</v>
      </c>
      <c r="C190" s="122"/>
      <c r="D190" s="122"/>
      <c r="E190" s="122"/>
      <c r="F190" s="122"/>
      <c r="G190" s="122"/>
      <c r="H190" s="122"/>
      <c r="I190" s="122"/>
      <c r="J190" s="122"/>
      <c r="K190" s="122"/>
      <c r="L190" s="122"/>
      <c r="M190" s="122"/>
      <c r="N190" s="122"/>
      <c r="O190" s="122"/>
      <c r="P190" s="122"/>
      <c r="Q190" s="122"/>
      <c r="R190" s="122"/>
      <c r="S190" s="122"/>
    </row>
    <row r="191" spans="2:19" x14ac:dyDescent="0.25">
      <c r="B191" s="85"/>
      <c r="C191" s="70" t="s">
        <v>322</v>
      </c>
      <c r="D191" s="70" t="s">
        <v>323</v>
      </c>
      <c r="E191" s="70" t="s">
        <v>313</v>
      </c>
      <c r="F191" s="70" t="s">
        <v>314</v>
      </c>
      <c r="G191" s="70" t="s">
        <v>315</v>
      </c>
      <c r="H191" s="70" t="s">
        <v>316</v>
      </c>
      <c r="I191" s="70" t="s">
        <v>317</v>
      </c>
      <c r="J191" s="70" t="s">
        <v>318</v>
      </c>
      <c r="K191" s="70" t="s">
        <v>319</v>
      </c>
    </row>
    <row r="192" spans="2:19" x14ac:dyDescent="0.25">
      <c r="B192" s="70" t="s">
        <v>324</v>
      </c>
      <c r="C192" s="72">
        <v>16199716</v>
      </c>
      <c r="D192" s="72">
        <v>17009701.800000001</v>
      </c>
      <c r="E192" s="72">
        <v>17819687.600000001</v>
      </c>
      <c r="F192" s="72">
        <v>18629673.399999999</v>
      </c>
      <c r="G192" s="72">
        <v>19439659.199999999</v>
      </c>
      <c r="H192" s="72">
        <v>20249645</v>
      </c>
      <c r="I192" s="72">
        <v>21059630.800000001</v>
      </c>
      <c r="J192" s="72">
        <v>21869616.600000001</v>
      </c>
      <c r="K192" s="72">
        <v>22679602.399999999</v>
      </c>
    </row>
    <row r="193" spans="2:11" x14ac:dyDescent="0.25">
      <c r="B193" s="70" t="s">
        <v>2</v>
      </c>
      <c r="C193" s="89">
        <v>0.31353846153846138</v>
      </c>
      <c r="D193" s="89">
        <v>0.33928846153846159</v>
      </c>
      <c r="E193" s="89">
        <v>0.361134615384616</v>
      </c>
      <c r="F193" s="89">
        <v>0.36290384615384658</v>
      </c>
      <c r="G193" s="89">
        <v>0.35742307692307734</v>
      </c>
      <c r="H193" s="89">
        <v>0.35305769230769257</v>
      </c>
      <c r="I193" s="89">
        <v>0.34842307692307639</v>
      </c>
      <c r="J193" s="89">
        <v>0.34551923076923069</v>
      </c>
      <c r="K193" s="89">
        <v>0.33988461538461573</v>
      </c>
    </row>
    <row r="194" spans="2:11" x14ac:dyDescent="0.25">
      <c r="B194" s="70" t="s">
        <v>4</v>
      </c>
      <c r="C194" s="89">
        <v>3.8461538461538464E-2</v>
      </c>
      <c r="D194" s="89">
        <v>5.7692307692307696E-2</v>
      </c>
      <c r="E194" s="89">
        <v>5.7692307692307696E-2</v>
      </c>
      <c r="F194" s="89">
        <v>5.7692307692307696E-2</v>
      </c>
      <c r="G194" s="89">
        <v>9.6153846153846159E-2</v>
      </c>
      <c r="H194" s="89">
        <v>0.11538461538461539</v>
      </c>
      <c r="I194" s="89">
        <v>0.11538461538461539</v>
      </c>
      <c r="J194" s="89">
        <v>9.6153846153846159E-2</v>
      </c>
      <c r="K194" s="89">
        <v>9.6153846153846159E-2</v>
      </c>
    </row>
    <row r="195" spans="2:11" x14ac:dyDescent="0.25">
      <c r="B195" s="70" t="s">
        <v>5</v>
      </c>
      <c r="C195" s="89">
        <v>0.63461538461538458</v>
      </c>
      <c r="D195" s="89">
        <v>0.59615384615384615</v>
      </c>
      <c r="E195" s="89">
        <v>0.61538461538461542</v>
      </c>
      <c r="F195" s="89">
        <v>0.57692307692307687</v>
      </c>
      <c r="G195" s="89">
        <v>0.57692307692307687</v>
      </c>
      <c r="H195" s="89">
        <v>0.53846153846153844</v>
      </c>
      <c r="I195" s="89">
        <v>0.53846153846153844</v>
      </c>
      <c r="J195" s="89">
        <v>0.53846153846153844</v>
      </c>
      <c r="K195" s="89">
        <v>0.51923076923076927</v>
      </c>
    </row>
    <row r="213" spans="2:19" x14ac:dyDescent="0.25">
      <c r="B213" s="122" t="s">
        <v>326</v>
      </c>
      <c r="C213" s="122"/>
      <c r="D213" s="122"/>
      <c r="E213" s="122"/>
      <c r="F213" s="122"/>
      <c r="G213" s="122"/>
      <c r="H213" s="122"/>
      <c r="I213" s="122"/>
      <c r="J213" s="122"/>
      <c r="K213" s="122"/>
      <c r="L213" s="122"/>
      <c r="M213" s="122"/>
      <c r="N213" s="122"/>
      <c r="O213" s="122"/>
      <c r="P213" s="122"/>
      <c r="Q213" s="122"/>
      <c r="R213" s="122"/>
      <c r="S213" s="122"/>
    </row>
    <row r="214" spans="2:19" x14ac:dyDescent="0.25">
      <c r="B214" s="85"/>
      <c r="C214" s="70" t="s">
        <v>340</v>
      </c>
      <c r="D214" s="70" t="s">
        <v>341</v>
      </c>
      <c r="E214" s="70" t="s">
        <v>342</v>
      </c>
      <c r="F214" s="70" t="s">
        <v>343</v>
      </c>
      <c r="G214" s="70" t="s">
        <v>344</v>
      </c>
      <c r="H214" s="70" t="s">
        <v>345</v>
      </c>
      <c r="I214" s="70" t="s">
        <v>322</v>
      </c>
    </row>
    <row r="215" spans="2:19" x14ac:dyDescent="0.25">
      <c r="B215" s="70" t="s">
        <v>324</v>
      </c>
      <c r="C215" s="86">
        <v>0.7</v>
      </c>
      <c r="D215" s="86">
        <v>0.75</v>
      </c>
      <c r="E215" s="86">
        <v>0.8</v>
      </c>
      <c r="F215" s="86">
        <v>0.85</v>
      </c>
      <c r="G215" s="86">
        <v>0.9</v>
      </c>
      <c r="H215" s="86">
        <v>0.95</v>
      </c>
      <c r="I215" s="86">
        <v>1</v>
      </c>
    </row>
    <row r="216" spans="2:19" x14ac:dyDescent="0.25">
      <c r="B216" s="70" t="s">
        <v>2</v>
      </c>
      <c r="C216" s="86">
        <v>0.22434615384615375</v>
      </c>
      <c r="D216" s="86">
        <v>0.24182692307692266</v>
      </c>
      <c r="E216" s="86">
        <v>0.25736538461538472</v>
      </c>
      <c r="F216" s="86">
        <v>0.27084615384615401</v>
      </c>
      <c r="G216" s="86">
        <v>0.2802115384615384</v>
      </c>
      <c r="H216" s="86">
        <v>0.29482692307692315</v>
      </c>
      <c r="I216" s="86">
        <v>0.31023076923076964</v>
      </c>
    </row>
    <row r="217" spans="2:19" x14ac:dyDescent="0.25">
      <c r="B217" s="70" t="s">
        <v>4</v>
      </c>
      <c r="C217" s="86">
        <v>0</v>
      </c>
      <c r="D217" s="86">
        <v>1.9230769230769232E-2</v>
      </c>
      <c r="E217" s="86">
        <v>1.9230769230769232E-2</v>
      </c>
      <c r="F217" s="86">
        <v>1.9230769230769232E-2</v>
      </c>
      <c r="G217" s="86">
        <v>1.9230769230769232E-2</v>
      </c>
      <c r="H217" s="86">
        <v>5.7692307692307696E-2</v>
      </c>
      <c r="I217" s="86">
        <v>1.9230769230769232E-2</v>
      </c>
    </row>
    <row r="218" spans="2:19" x14ac:dyDescent="0.25">
      <c r="B218" s="70" t="s">
        <v>5</v>
      </c>
      <c r="C218" s="86">
        <v>0.5</v>
      </c>
      <c r="D218" s="86">
        <v>0.5</v>
      </c>
      <c r="E218" s="86">
        <v>0.48076923076923078</v>
      </c>
      <c r="F218" s="86">
        <v>0.51923076923076927</v>
      </c>
      <c r="G218" s="86">
        <v>0.57692307692307687</v>
      </c>
      <c r="H218" s="86">
        <v>0.67307692307692313</v>
      </c>
      <c r="I218" s="86">
        <v>0.59615384615384615</v>
      </c>
    </row>
    <row r="236" spans="2:19" x14ac:dyDescent="0.25">
      <c r="B236" s="122" t="s">
        <v>379</v>
      </c>
      <c r="C236" s="122"/>
      <c r="D236" s="122"/>
      <c r="E236" s="122"/>
      <c r="F236" s="122"/>
      <c r="G236" s="122"/>
      <c r="H236" s="122"/>
      <c r="I236" s="122"/>
      <c r="J236" s="122"/>
      <c r="K236" s="122"/>
      <c r="L236" s="122"/>
      <c r="M236" s="122"/>
      <c r="N236" s="122"/>
      <c r="O236" s="122"/>
      <c r="P236" s="122"/>
      <c r="Q236" s="122"/>
      <c r="R236" s="122"/>
      <c r="S236" s="122"/>
    </row>
    <row r="237" spans="2:19" x14ac:dyDescent="0.25">
      <c r="B237" s="85"/>
      <c r="C237" s="70" t="s">
        <v>341</v>
      </c>
      <c r="D237" s="70" t="s">
        <v>342</v>
      </c>
      <c r="E237" s="70" t="s">
        <v>343</v>
      </c>
      <c r="F237" s="70" t="s">
        <v>344</v>
      </c>
      <c r="G237" s="70" t="s">
        <v>345</v>
      </c>
      <c r="H237" s="70" t="s">
        <v>322</v>
      </c>
    </row>
    <row r="238" spans="2:19" x14ac:dyDescent="0.25">
      <c r="B238" s="70" t="s">
        <v>324</v>
      </c>
      <c r="C238" s="86">
        <v>0.75</v>
      </c>
      <c r="D238" s="86">
        <v>0.8</v>
      </c>
      <c r="E238" s="86">
        <v>0.85</v>
      </c>
      <c r="F238" s="86">
        <v>0.9</v>
      </c>
      <c r="G238" s="86">
        <v>0.95</v>
      </c>
      <c r="H238" s="86">
        <v>1</v>
      </c>
    </row>
    <row r="239" spans="2:19" x14ac:dyDescent="0.25">
      <c r="B239" s="70" t="s">
        <v>2</v>
      </c>
      <c r="C239" s="86">
        <v>0.27767307692307819</v>
      </c>
      <c r="D239" s="86">
        <v>0.28246153846153882</v>
      </c>
      <c r="E239" s="86">
        <v>0.28661538461538483</v>
      </c>
      <c r="F239" s="86">
        <v>0.2924230769230774</v>
      </c>
      <c r="G239" s="86">
        <v>0.30171153846153886</v>
      </c>
      <c r="H239" s="86">
        <v>0.31373076923076959</v>
      </c>
    </row>
    <row r="240" spans="2:19" x14ac:dyDescent="0.25">
      <c r="B240" s="70" t="s">
        <v>4</v>
      </c>
      <c r="C240" s="86">
        <v>7.6923076923076927E-2</v>
      </c>
      <c r="D240" s="86">
        <v>7.6923076923076927E-2</v>
      </c>
      <c r="E240" s="86">
        <v>3.8461538461538464E-2</v>
      </c>
      <c r="F240" s="86">
        <v>0</v>
      </c>
      <c r="G240" s="86">
        <v>1.9230769230769232E-2</v>
      </c>
      <c r="H240" s="86">
        <v>1.9230769230769232E-2</v>
      </c>
    </row>
    <row r="241" spans="2:8" x14ac:dyDescent="0.25">
      <c r="B241" s="70" t="s">
        <v>5</v>
      </c>
      <c r="C241" s="86">
        <v>0.48076923076923078</v>
      </c>
      <c r="D241" s="86">
        <v>0.51923076923076927</v>
      </c>
      <c r="E241" s="86">
        <v>0.51923076923076927</v>
      </c>
      <c r="F241" s="86">
        <v>0.53846153846153844</v>
      </c>
      <c r="G241" s="86">
        <v>0.55769230769230771</v>
      </c>
      <c r="H241" s="86">
        <v>0.61538461538461542</v>
      </c>
    </row>
    <row r="259" spans="2:19" x14ac:dyDescent="0.25">
      <c r="B259" s="122" t="s">
        <v>384</v>
      </c>
      <c r="C259" s="122"/>
      <c r="D259" s="122"/>
      <c r="E259" s="122"/>
      <c r="F259" s="122"/>
      <c r="G259" s="122"/>
      <c r="H259" s="122"/>
      <c r="I259" s="122"/>
      <c r="J259" s="122"/>
      <c r="K259" s="122"/>
      <c r="L259" s="122"/>
      <c r="M259" s="122"/>
      <c r="N259" s="122"/>
      <c r="O259" s="122"/>
      <c r="P259" s="122"/>
      <c r="Q259" s="122"/>
      <c r="R259" s="122"/>
      <c r="S259" s="122"/>
    </row>
    <row r="260" spans="2:19" x14ac:dyDescent="0.25">
      <c r="B260" s="85"/>
      <c r="C260" s="70" t="s">
        <v>394</v>
      </c>
      <c r="D260" s="70" t="s">
        <v>395</v>
      </c>
      <c r="E260" s="70" t="s">
        <v>396</v>
      </c>
      <c r="F260" s="70" t="s">
        <v>397</v>
      </c>
      <c r="G260" s="70" t="s">
        <v>398</v>
      </c>
      <c r="H260" s="70" t="s">
        <v>399</v>
      </c>
      <c r="I260" s="70" t="s">
        <v>323</v>
      </c>
    </row>
    <row r="261" spans="2:19" x14ac:dyDescent="0.25">
      <c r="B261" s="70" t="s">
        <v>324</v>
      </c>
      <c r="C261" s="86">
        <v>0.02</v>
      </c>
      <c r="D261" s="86">
        <v>2.5000000000000001E-2</v>
      </c>
      <c r="E261" s="86">
        <v>0.03</v>
      </c>
      <c r="F261" s="86">
        <v>3.5000000000000003E-2</v>
      </c>
      <c r="G261" s="86">
        <v>0.04</v>
      </c>
      <c r="H261" s="86">
        <v>4.4999999999999998E-2</v>
      </c>
      <c r="I261" s="86">
        <v>0.05</v>
      </c>
    </row>
    <row r="262" spans="2:19" x14ac:dyDescent="0.25">
      <c r="B262" s="70" t="s">
        <v>2</v>
      </c>
      <c r="C262" s="86">
        <v>0.3132307692307692</v>
      </c>
      <c r="D262" s="86">
        <v>0.31284615384615388</v>
      </c>
      <c r="E262" s="86">
        <v>0.31250000000000028</v>
      </c>
      <c r="F262" s="86">
        <v>0.31465384615384634</v>
      </c>
      <c r="G262" s="86">
        <v>0.31442307692307703</v>
      </c>
      <c r="H262" s="86">
        <v>0.31459615384615369</v>
      </c>
      <c r="I262" s="86">
        <v>0.31384615384615389</v>
      </c>
    </row>
    <row r="263" spans="2:19" x14ac:dyDescent="0.25">
      <c r="B263" s="70" t="s">
        <v>4</v>
      </c>
      <c r="C263" s="86">
        <v>5.7692307692307696E-2</v>
      </c>
      <c r="D263" s="86">
        <v>3.8461538461538464E-2</v>
      </c>
      <c r="E263" s="86">
        <v>1.9230769230769232E-2</v>
      </c>
      <c r="F263" s="86">
        <v>1.9230769230769232E-2</v>
      </c>
      <c r="G263" s="86">
        <v>5.7692307692307696E-2</v>
      </c>
      <c r="H263" s="86">
        <v>5.7692307692307696E-2</v>
      </c>
      <c r="I263" s="86">
        <v>5.7692307692307696E-2</v>
      </c>
    </row>
    <row r="264" spans="2:19" x14ac:dyDescent="0.25">
      <c r="B264" s="70" t="s">
        <v>5</v>
      </c>
      <c r="C264" s="86">
        <v>0.55769230769230771</v>
      </c>
      <c r="D264" s="86">
        <v>0.57692307692307687</v>
      </c>
      <c r="E264" s="86">
        <v>0.55769230769230771</v>
      </c>
      <c r="F264" s="86">
        <v>0.57692307692307687</v>
      </c>
      <c r="G264" s="86">
        <v>0.57692307692307687</v>
      </c>
      <c r="H264" s="86">
        <v>0.63461538461538458</v>
      </c>
      <c r="I264" s="86">
        <v>0.55769230769230771</v>
      </c>
    </row>
    <row r="282" spans="2:19" x14ac:dyDescent="0.25">
      <c r="B282" s="122" t="s">
        <v>386</v>
      </c>
      <c r="C282" s="122"/>
      <c r="D282" s="122"/>
      <c r="E282" s="122"/>
      <c r="F282" s="122"/>
      <c r="G282" s="122"/>
      <c r="H282" s="122"/>
      <c r="I282" s="122"/>
      <c r="J282" s="122"/>
      <c r="K282" s="122"/>
      <c r="L282" s="122"/>
      <c r="M282" s="122"/>
      <c r="N282" s="122"/>
      <c r="O282" s="122"/>
      <c r="P282" s="122"/>
      <c r="Q282" s="122"/>
      <c r="R282" s="122"/>
      <c r="S282" s="122"/>
    </row>
    <row r="283" spans="2:19" x14ac:dyDescent="0.25">
      <c r="B283" s="85"/>
      <c r="C283" s="70" t="s">
        <v>340</v>
      </c>
      <c r="D283" s="70" t="s">
        <v>341</v>
      </c>
      <c r="E283" s="70" t="s">
        <v>342</v>
      </c>
      <c r="F283" s="70" t="s">
        <v>343</v>
      </c>
      <c r="G283" s="70" t="s">
        <v>344</v>
      </c>
      <c r="H283" s="70" t="s">
        <v>345</v>
      </c>
      <c r="I283" s="70" t="s">
        <v>322</v>
      </c>
    </row>
    <row r="284" spans="2:19" x14ac:dyDescent="0.25">
      <c r="B284" s="70" t="s">
        <v>324</v>
      </c>
      <c r="C284" s="72">
        <v>119</v>
      </c>
      <c r="D284" s="72">
        <v>127.5</v>
      </c>
      <c r="E284" s="72">
        <v>136</v>
      </c>
      <c r="F284" s="72">
        <v>144.5</v>
      </c>
      <c r="G284" s="72">
        <v>153</v>
      </c>
      <c r="H284" s="72">
        <v>161.5</v>
      </c>
      <c r="I284" s="72">
        <v>170</v>
      </c>
    </row>
    <row r="285" spans="2:19" x14ac:dyDescent="0.25">
      <c r="B285" s="70" t="s">
        <v>2</v>
      </c>
      <c r="C285" s="86">
        <v>0.32734615384615379</v>
      </c>
      <c r="D285" s="86">
        <v>0.32440384615384626</v>
      </c>
      <c r="E285" s="86">
        <v>0.32230769230769224</v>
      </c>
      <c r="F285" s="86">
        <v>0.31984615384615384</v>
      </c>
      <c r="G285" s="86">
        <v>0.31746153846153863</v>
      </c>
      <c r="H285" s="86">
        <v>0.31444230769230791</v>
      </c>
      <c r="I285" s="86">
        <v>0.3129615384615389</v>
      </c>
    </row>
    <row r="286" spans="2:19" x14ac:dyDescent="0.25">
      <c r="B286" s="70" t="s">
        <v>4</v>
      </c>
      <c r="C286" s="86">
        <v>3.8461538461538464E-2</v>
      </c>
      <c r="D286" s="86">
        <v>3.8461538461538464E-2</v>
      </c>
      <c r="E286" s="86">
        <v>3.8461538461538464E-2</v>
      </c>
      <c r="F286" s="86">
        <v>3.8461538461538464E-2</v>
      </c>
      <c r="G286" s="86">
        <v>3.8461538461538464E-2</v>
      </c>
      <c r="H286" s="86">
        <v>3.8461538461538464E-2</v>
      </c>
      <c r="I286" s="86">
        <v>5.7692307692307696E-2</v>
      </c>
    </row>
    <row r="287" spans="2:19" x14ac:dyDescent="0.25">
      <c r="B287" s="70" t="s">
        <v>5</v>
      </c>
      <c r="C287" s="86">
        <v>0.59615384615384615</v>
      </c>
      <c r="D287" s="86">
        <v>0.59615384615384615</v>
      </c>
      <c r="E287" s="86">
        <v>0.61538461538461542</v>
      </c>
      <c r="F287" s="86">
        <v>0.63461538461538458</v>
      </c>
      <c r="G287" s="86">
        <v>0.59615384615384615</v>
      </c>
      <c r="H287" s="86">
        <v>0.61538461538461542</v>
      </c>
      <c r="I287" s="86">
        <v>0.61538461538461542</v>
      </c>
    </row>
    <row r="305" spans="2:19" x14ac:dyDescent="0.25">
      <c r="B305" s="122" t="s">
        <v>387</v>
      </c>
      <c r="C305" s="122"/>
      <c r="D305" s="122"/>
      <c r="E305" s="122"/>
      <c r="F305" s="122"/>
      <c r="G305" s="122"/>
      <c r="H305" s="122"/>
      <c r="I305" s="122"/>
      <c r="J305" s="122"/>
      <c r="K305" s="122"/>
      <c r="L305" s="122"/>
      <c r="M305" s="122"/>
      <c r="N305" s="122"/>
      <c r="O305" s="122"/>
      <c r="P305" s="122"/>
      <c r="Q305" s="122"/>
      <c r="R305" s="122"/>
      <c r="S305" s="122"/>
    </row>
    <row r="306" spans="2:19" x14ac:dyDescent="0.25">
      <c r="B306" s="85"/>
      <c r="C306" s="70" t="s">
        <v>340</v>
      </c>
      <c r="D306" s="70" t="s">
        <v>341</v>
      </c>
      <c r="E306" s="70" t="s">
        <v>342</v>
      </c>
      <c r="F306" s="70" t="s">
        <v>343</v>
      </c>
      <c r="G306" s="70" t="s">
        <v>344</v>
      </c>
      <c r="H306" s="70" t="s">
        <v>345</v>
      </c>
      <c r="I306" s="70" t="s">
        <v>322</v>
      </c>
    </row>
    <row r="307" spans="2:19" x14ac:dyDescent="0.25">
      <c r="B307" s="70" t="s">
        <v>324</v>
      </c>
      <c r="C307" s="72">
        <v>1680</v>
      </c>
      <c r="D307" s="72">
        <v>1800</v>
      </c>
      <c r="E307" s="72">
        <v>1920</v>
      </c>
      <c r="F307" s="72">
        <v>2040</v>
      </c>
      <c r="G307" s="72">
        <v>2160</v>
      </c>
      <c r="H307" s="72">
        <v>2280</v>
      </c>
      <c r="I307" s="72">
        <v>2400</v>
      </c>
    </row>
    <row r="308" spans="2:19" x14ac:dyDescent="0.25">
      <c r="B308" s="70" t="s">
        <v>2</v>
      </c>
      <c r="C308" s="86">
        <v>0.31065384615384617</v>
      </c>
      <c r="D308" s="86">
        <v>0.31069230769230749</v>
      </c>
      <c r="E308" s="86">
        <v>0.31038461538461531</v>
      </c>
      <c r="F308" s="86">
        <v>0.31103846153846176</v>
      </c>
      <c r="G308" s="86">
        <v>0.31109615384615369</v>
      </c>
      <c r="H308" s="86">
        <v>0.31115384615384628</v>
      </c>
      <c r="I308" s="86">
        <v>0.3113076923076924</v>
      </c>
    </row>
    <row r="309" spans="2:19" x14ac:dyDescent="0.25">
      <c r="B309" s="70" t="s">
        <v>4</v>
      </c>
      <c r="C309" s="86">
        <v>0</v>
      </c>
      <c r="D309" s="86">
        <v>0</v>
      </c>
      <c r="E309" s="86">
        <v>0</v>
      </c>
      <c r="F309" s="86">
        <v>0</v>
      </c>
      <c r="G309" s="86">
        <v>0</v>
      </c>
      <c r="H309" s="86">
        <v>1.9230769230769232E-2</v>
      </c>
      <c r="I309" s="86">
        <v>0</v>
      </c>
    </row>
    <row r="310" spans="2:19" x14ac:dyDescent="0.25">
      <c r="B310" s="70" t="s">
        <v>5</v>
      </c>
      <c r="C310" s="86">
        <v>0.55769230769230771</v>
      </c>
      <c r="D310" s="86">
        <v>0.57692307692307687</v>
      </c>
      <c r="E310" s="86">
        <v>0.55769230769230771</v>
      </c>
      <c r="F310" s="86">
        <v>0.57692307692307687</v>
      </c>
      <c r="G310" s="86">
        <v>0.55769230769230771</v>
      </c>
      <c r="H310" s="86">
        <v>0.57692307692307687</v>
      </c>
      <c r="I310" s="86">
        <v>0.55769230769230771</v>
      </c>
    </row>
    <row r="329" spans="2:19" x14ac:dyDescent="0.25">
      <c r="B329" s="110" t="s">
        <v>400</v>
      </c>
      <c r="C329" s="110"/>
      <c r="D329" s="110"/>
      <c r="E329" s="110"/>
      <c r="F329" s="110"/>
      <c r="G329" s="110"/>
      <c r="H329" s="110"/>
      <c r="I329" s="110"/>
      <c r="J329" s="110"/>
      <c r="K329" s="110"/>
      <c r="L329" s="110"/>
      <c r="M329" s="110"/>
      <c r="N329" s="110"/>
      <c r="O329" s="110"/>
      <c r="P329" s="110"/>
      <c r="Q329" s="110"/>
      <c r="R329" s="110"/>
    </row>
    <row r="331" spans="2:19" x14ac:dyDescent="0.25">
      <c r="B331" s="122" t="s">
        <v>312</v>
      </c>
      <c r="C331" s="122"/>
      <c r="D331" s="122"/>
      <c r="E331" s="122"/>
      <c r="F331" s="122"/>
      <c r="G331" s="122"/>
      <c r="H331" s="122"/>
      <c r="I331" s="122"/>
      <c r="J331" s="122"/>
      <c r="K331" s="122"/>
      <c r="L331" s="122"/>
      <c r="M331" s="122"/>
      <c r="N331" s="122"/>
      <c r="O331" s="122"/>
      <c r="P331" s="122"/>
      <c r="Q331" s="122"/>
      <c r="R331" s="122"/>
      <c r="S331" s="122"/>
    </row>
    <row r="332" spans="2:19" x14ac:dyDescent="0.25">
      <c r="B332" s="84"/>
      <c r="C332" s="70">
        <v>1</v>
      </c>
      <c r="D332" s="70">
        <v>1.25</v>
      </c>
      <c r="E332" s="70">
        <v>1.5</v>
      </c>
      <c r="F332" s="70">
        <v>1.75</v>
      </c>
      <c r="G332" s="70">
        <v>2</v>
      </c>
      <c r="H332" s="70">
        <v>2.25</v>
      </c>
      <c r="I332" s="70">
        <v>2.5</v>
      </c>
      <c r="J332" s="70">
        <v>2.75</v>
      </c>
      <c r="K332" s="70">
        <v>3</v>
      </c>
      <c r="L332" s="70">
        <v>3.25</v>
      </c>
      <c r="M332" s="70">
        <v>3.5</v>
      </c>
      <c r="N332" s="70">
        <v>3.75</v>
      </c>
      <c r="O332" s="70">
        <v>4</v>
      </c>
      <c r="P332" s="70">
        <v>4.25</v>
      </c>
      <c r="Q332" s="70">
        <v>4.5</v>
      </c>
      <c r="R332" s="70">
        <v>4.75</v>
      </c>
      <c r="S332" s="70">
        <v>5</v>
      </c>
    </row>
    <row r="333" spans="2:19" x14ac:dyDescent="0.25">
      <c r="B333" s="70" t="s">
        <v>2</v>
      </c>
      <c r="C333" s="72">
        <v>172861.71109894192</v>
      </c>
      <c r="D333" s="72">
        <v>360672.25804844499</v>
      </c>
      <c r="E333" s="72">
        <v>551890.86849256034</v>
      </c>
      <c r="F333" s="72">
        <v>722980.11186211591</v>
      </c>
      <c r="G333" s="72">
        <v>874257.94472199003</v>
      </c>
      <c r="H333" s="72">
        <v>1001293.0763811432</v>
      </c>
      <c r="I333" s="72">
        <v>1110002.9470402028</v>
      </c>
      <c r="J333" s="72">
        <v>1205915.3149397986</v>
      </c>
      <c r="K333" s="72">
        <v>1292455.7350595305</v>
      </c>
      <c r="L333" s="72">
        <v>1368807.6678771672</v>
      </c>
      <c r="M333" s="72">
        <v>1442607.0859019717</v>
      </c>
      <c r="N333" s="72">
        <v>1513649.3407668669</v>
      </c>
      <c r="O333" s="72">
        <v>1575987.3649858572</v>
      </c>
      <c r="P333" s="72">
        <v>1640058.1920847702</v>
      </c>
      <c r="Q333" s="72">
        <v>1697940.0527696423</v>
      </c>
      <c r="R333" s="72">
        <v>1754402.9763433815</v>
      </c>
      <c r="S333" s="72">
        <v>1809654.3193842017</v>
      </c>
    </row>
    <row r="334" spans="2:19" x14ac:dyDescent="0.25">
      <c r="B334" s="70" t="s">
        <v>4</v>
      </c>
      <c r="C334" s="72">
        <v>4852.6881503665973</v>
      </c>
      <c r="D334" s="72">
        <v>79511.84851805045</v>
      </c>
      <c r="E334" s="72">
        <v>237438.55333267391</v>
      </c>
      <c r="F334" s="72">
        <v>385325.4024006697</v>
      </c>
      <c r="G334" s="72">
        <v>527899.33750679949</v>
      </c>
      <c r="H334" s="72">
        <v>576155.39071303117</v>
      </c>
      <c r="I334" s="72">
        <v>704469.33512853505</v>
      </c>
      <c r="J334" s="72">
        <v>759313.18916854716</v>
      </c>
      <c r="K334" s="72">
        <v>908979.48974762717</v>
      </c>
      <c r="L334" s="72">
        <v>930885.97074325779</v>
      </c>
      <c r="M334" s="72">
        <v>952462.82555729011</v>
      </c>
      <c r="N334" s="72">
        <v>1024541.6425101482</v>
      </c>
      <c r="O334" s="72">
        <v>1115599.3484683121</v>
      </c>
      <c r="P334" s="72">
        <v>1133987.7328915428</v>
      </c>
      <c r="Q334" s="72">
        <v>1217212.0357041992</v>
      </c>
      <c r="R334" s="72">
        <v>1241341.7640519454</v>
      </c>
      <c r="S334" s="72">
        <v>1299473.1209753482</v>
      </c>
    </row>
    <row r="335" spans="2:19" x14ac:dyDescent="0.25">
      <c r="B335" s="70" t="s">
        <v>5</v>
      </c>
      <c r="C335" s="72">
        <v>546360.45564485027</v>
      </c>
      <c r="D335" s="72">
        <v>697819.18560511572</v>
      </c>
      <c r="E335" s="72">
        <v>950609.8368286679</v>
      </c>
      <c r="F335" s="72">
        <v>1113000.0532182718</v>
      </c>
      <c r="G335" s="72">
        <v>1291287.094830262</v>
      </c>
      <c r="H335" s="72">
        <v>1432835.0873266247</v>
      </c>
      <c r="I335" s="72">
        <v>1491246.6886472071</v>
      </c>
      <c r="J335" s="72">
        <v>1629007.0164772845</v>
      </c>
      <c r="K335" s="72">
        <v>1788868.464609198</v>
      </c>
      <c r="L335" s="72">
        <v>1822961.0711698565</v>
      </c>
      <c r="M335" s="72">
        <v>1908809.7573032354</v>
      </c>
      <c r="N335" s="72">
        <v>1949380.6516782104</v>
      </c>
      <c r="O335" s="72">
        <v>2069351.232663733</v>
      </c>
      <c r="P335" s="72">
        <v>2110753.6945863115</v>
      </c>
      <c r="Q335" s="72">
        <v>2199352.155068473</v>
      </c>
      <c r="R335" s="72">
        <v>2238964.9134954191</v>
      </c>
      <c r="S335" s="72">
        <v>2256259.8019520054</v>
      </c>
    </row>
    <row r="353" spans="2:19" x14ac:dyDescent="0.25">
      <c r="B353" s="122" t="s">
        <v>325</v>
      </c>
      <c r="C353" s="122"/>
      <c r="D353" s="122"/>
      <c r="E353" s="122"/>
      <c r="F353" s="122"/>
      <c r="G353" s="122"/>
      <c r="H353" s="122"/>
      <c r="I353" s="122"/>
      <c r="J353" s="122"/>
      <c r="K353" s="122"/>
      <c r="L353" s="122"/>
      <c r="M353" s="122"/>
      <c r="N353" s="122"/>
      <c r="O353" s="122"/>
      <c r="P353" s="122"/>
      <c r="Q353" s="122"/>
      <c r="R353" s="122"/>
      <c r="S353" s="122"/>
    </row>
    <row r="354" spans="2:19" x14ac:dyDescent="0.25">
      <c r="B354" s="85"/>
      <c r="C354" s="70" t="s">
        <v>322</v>
      </c>
      <c r="D354" s="70" t="s">
        <v>323</v>
      </c>
      <c r="E354" s="70" t="s">
        <v>313</v>
      </c>
      <c r="F354" s="70" t="s">
        <v>314</v>
      </c>
      <c r="G354" s="70" t="s">
        <v>315</v>
      </c>
      <c r="H354" s="70" t="s">
        <v>316</v>
      </c>
      <c r="I354" s="70" t="s">
        <v>317</v>
      </c>
      <c r="J354" s="70" t="s">
        <v>318</v>
      </c>
      <c r="K354" s="70" t="s">
        <v>319</v>
      </c>
    </row>
    <row r="355" spans="2:19" x14ac:dyDescent="0.25">
      <c r="B355" s="70" t="s">
        <v>324</v>
      </c>
      <c r="C355" s="72">
        <v>16199716</v>
      </c>
      <c r="D355" s="72">
        <v>17009701.800000001</v>
      </c>
      <c r="E355" s="72">
        <v>17819687.600000001</v>
      </c>
      <c r="F355" s="72">
        <v>18629673.399999999</v>
      </c>
      <c r="G355" s="72">
        <v>19439659.199999999</v>
      </c>
      <c r="H355" s="72">
        <v>20249645</v>
      </c>
      <c r="I355" s="72">
        <v>21059630.800000001</v>
      </c>
      <c r="J355" s="72">
        <v>21869616.600000001</v>
      </c>
      <c r="K355" s="72">
        <v>22679602.399999999</v>
      </c>
    </row>
    <row r="356" spans="2:19" x14ac:dyDescent="0.25">
      <c r="B356" s="70" t="s">
        <v>2</v>
      </c>
      <c r="C356" s="72">
        <v>172825.78858299361</v>
      </c>
      <c r="D356" s="72">
        <v>213253.01701751916</v>
      </c>
      <c r="E356" s="72">
        <v>269095.99783623114</v>
      </c>
      <c r="F356" s="72">
        <v>302392.33321329404</v>
      </c>
      <c r="G356" s="72">
        <v>315942.55191471335</v>
      </c>
      <c r="H356" s="72">
        <v>324073.55123117048</v>
      </c>
      <c r="I356" s="72">
        <v>326224.04839220364</v>
      </c>
      <c r="J356" s="72">
        <v>329410.0823876037</v>
      </c>
      <c r="K356" s="72">
        <v>328662.00309237756</v>
      </c>
    </row>
    <row r="357" spans="2:19" x14ac:dyDescent="0.25">
      <c r="B357" s="70" t="s">
        <v>4</v>
      </c>
      <c r="C357" s="72">
        <v>3584.3732357037447</v>
      </c>
      <c r="D357" s="72">
        <v>14715.526665322403</v>
      </c>
      <c r="E357" s="72">
        <v>20227.925845936752</v>
      </c>
      <c r="F357" s="72">
        <v>26089.918053714711</v>
      </c>
      <c r="G357" s="72">
        <v>38011.713672899925</v>
      </c>
      <c r="H357" s="72">
        <v>73102.064282497988</v>
      </c>
      <c r="I357" s="72">
        <v>42574.548300224356</v>
      </c>
      <c r="J357" s="72">
        <v>20686.40386390944</v>
      </c>
      <c r="K357" s="72">
        <v>86731.5511022508</v>
      </c>
    </row>
    <row r="358" spans="2:19" x14ac:dyDescent="0.25">
      <c r="B358" s="70" t="s">
        <v>5</v>
      </c>
      <c r="C358" s="72">
        <v>507398.51330089447</v>
      </c>
      <c r="D358" s="72">
        <v>623820.72946799605</v>
      </c>
      <c r="E358" s="72">
        <v>624404.91276234272</v>
      </c>
      <c r="F358" s="72">
        <v>645065.32392897899</v>
      </c>
      <c r="G358" s="72">
        <v>722072.85100640543</v>
      </c>
      <c r="H358" s="72">
        <v>706229.20763352327</v>
      </c>
      <c r="I358" s="72">
        <v>709788.99937975535</v>
      </c>
      <c r="J358" s="72">
        <v>717127.58424956049</v>
      </c>
      <c r="K358" s="72">
        <v>681717.17585357337</v>
      </c>
    </row>
    <row r="376" spans="2:19" x14ac:dyDescent="0.25">
      <c r="B376" s="122" t="s">
        <v>326</v>
      </c>
      <c r="C376" s="122"/>
      <c r="D376" s="122"/>
      <c r="E376" s="122"/>
      <c r="F376" s="122"/>
      <c r="G376" s="122"/>
      <c r="H376" s="122"/>
      <c r="I376" s="122"/>
      <c r="J376" s="122"/>
      <c r="K376" s="122"/>
      <c r="L376" s="122"/>
      <c r="M376" s="122"/>
      <c r="N376" s="122"/>
      <c r="O376" s="122"/>
      <c r="P376" s="122"/>
      <c r="Q376" s="122"/>
      <c r="R376" s="122"/>
      <c r="S376" s="122"/>
    </row>
    <row r="377" spans="2:19" x14ac:dyDescent="0.25">
      <c r="B377" s="85"/>
      <c r="C377" s="70" t="s">
        <v>340</v>
      </c>
      <c r="D377" s="70" t="s">
        <v>341</v>
      </c>
      <c r="E377" s="70" t="s">
        <v>342</v>
      </c>
      <c r="F377" s="70" t="s">
        <v>343</v>
      </c>
      <c r="G377" s="70" t="s">
        <v>344</v>
      </c>
      <c r="H377" s="70" t="s">
        <v>345</v>
      </c>
      <c r="I377" s="70" t="s">
        <v>322</v>
      </c>
    </row>
    <row r="378" spans="2:19" x14ac:dyDescent="0.25">
      <c r="B378" s="70" t="s">
        <v>324</v>
      </c>
      <c r="C378" s="86">
        <v>0.7</v>
      </c>
      <c r="D378" s="86">
        <v>0.75</v>
      </c>
      <c r="E378" s="86">
        <v>0.8</v>
      </c>
      <c r="F378" s="86">
        <v>0.85</v>
      </c>
      <c r="G378" s="86">
        <v>0.9</v>
      </c>
      <c r="H378" s="86">
        <v>0.95</v>
      </c>
      <c r="I378" s="86">
        <v>1</v>
      </c>
    </row>
    <row r="379" spans="2:19" x14ac:dyDescent="0.25">
      <c r="B379" s="70" t="s">
        <v>2</v>
      </c>
      <c r="C379" s="72">
        <v>97280.858062162442</v>
      </c>
      <c r="D379" s="72">
        <v>111260.81724661874</v>
      </c>
      <c r="E379" s="72">
        <v>123386.1837608363</v>
      </c>
      <c r="F379" s="72">
        <v>136495.79251082719</v>
      </c>
      <c r="G379" s="72">
        <v>146868.28624005546</v>
      </c>
      <c r="H379" s="72">
        <v>157985.82011936518</v>
      </c>
      <c r="I379" s="72">
        <v>172981.54627392051</v>
      </c>
    </row>
    <row r="380" spans="2:19" x14ac:dyDescent="0.25">
      <c r="B380" s="70" t="s">
        <v>4</v>
      </c>
      <c r="C380" s="72">
        <v>0</v>
      </c>
      <c r="D380" s="72">
        <v>0</v>
      </c>
      <c r="E380" s="72">
        <v>4610.0292742078345</v>
      </c>
      <c r="F380" s="72">
        <v>0</v>
      </c>
      <c r="G380" s="72">
        <v>2009.793298642594</v>
      </c>
      <c r="H380" s="72">
        <v>0</v>
      </c>
      <c r="I380" s="72">
        <v>5594.0349875635693</v>
      </c>
    </row>
    <row r="381" spans="2:19" x14ac:dyDescent="0.25">
      <c r="B381" s="70" t="s">
        <v>5</v>
      </c>
      <c r="C381" s="72">
        <v>328628.35889990284</v>
      </c>
      <c r="D381" s="72">
        <v>343114.02186773677</v>
      </c>
      <c r="E381" s="72">
        <v>410539.43005431839</v>
      </c>
      <c r="F381" s="72">
        <v>428748.92851114372</v>
      </c>
      <c r="G381" s="72">
        <v>453352.19515372091</v>
      </c>
      <c r="H381" s="72">
        <v>455579.1255785519</v>
      </c>
      <c r="I381" s="72">
        <v>502827.1283577311</v>
      </c>
    </row>
    <row r="399" spans="2:19" x14ac:dyDescent="0.25">
      <c r="B399" s="122" t="s">
        <v>379</v>
      </c>
      <c r="C399" s="122"/>
      <c r="D399" s="122"/>
      <c r="E399" s="122"/>
      <c r="F399" s="122"/>
      <c r="G399" s="122"/>
      <c r="H399" s="122"/>
      <c r="I399" s="122"/>
      <c r="J399" s="122"/>
      <c r="K399" s="122"/>
      <c r="L399" s="122"/>
      <c r="M399" s="122"/>
      <c r="N399" s="122"/>
      <c r="O399" s="122"/>
      <c r="P399" s="122"/>
      <c r="Q399" s="122"/>
      <c r="R399" s="122"/>
      <c r="S399" s="122"/>
    </row>
    <row r="400" spans="2:19" x14ac:dyDescent="0.25">
      <c r="B400" s="85"/>
      <c r="C400" s="70" t="s">
        <v>341</v>
      </c>
      <c r="D400" s="70" t="s">
        <v>342</v>
      </c>
      <c r="E400" s="70" t="s">
        <v>343</v>
      </c>
      <c r="F400" s="70" t="s">
        <v>344</v>
      </c>
      <c r="G400" s="70" t="s">
        <v>345</v>
      </c>
      <c r="H400" s="70" t="s">
        <v>322</v>
      </c>
    </row>
    <row r="401" spans="2:8" x14ac:dyDescent="0.25">
      <c r="B401" s="70" t="s">
        <v>324</v>
      </c>
      <c r="C401" s="86">
        <v>0.75</v>
      </c>
      <c r="D401" s="86">
        <v>0.8</v>
      </c>
      <c r="E401" s="86">
        <v>0.85</v>
      </c>
      <c r="F401" s="86">
        <v>0.9</v>
      </c>
      <c r="G401" s="86">
        <v>0.95</v>
      </c>
      <c r="H401" s="86">
        <v>1</v>
      </c>
    </row>
    <row r="402" spans="2:8" x14ac:dyDescent="0.25">
      <c r="B402" s="70" t="s">
        <v>2</v>
      </c>
      <c r="C402" s="72">
        <v>124006.22036882151</v>
      </c>
      <c r="D402" s="72">
        <v>131404.40587734501</v>
      </c>
      <c r="E402" s="72">
        <v>140577.87185633497</v>
      </c>
      <c r="F402" s="72">
        <v>150577.55899093288</v>
      </c>
      <c r="G402" s="72">
        <v>162257.08731335707</v>
      </c>
      <c r="H402" s="72">
        <v>174506.40437494704</v>
      </c>
    </row>
    <row r="403" spans="2:8" x14ac:dyDescent="0.25">
      <c r="B403" s="70" t="s">
        <v>4</v>
      </c>
      <c r="C403" s="72">
        <v>9640.667813440281</v>
      </c>
      <c r="D403" s="72">
        <v>14241.366831417728</v>
      </c>
      <c r="E403" s="72">
        <v>1404.9363469825005</v>
      </c>
      <c r="F403" s="72">
        <v>1369.3665374074824</v>
      </c>
      <c r="G403" s="72">
        <v>4598.4705503609785</v>
      </c>
      <c r="H403" s="72">
        <v>6495.6058897363318</v>
      </c>
    </row>
    <row r="404" spans="2:8" x14ac:dyDescent="0.25">
      <c r="B404" s="70" t="s">
        <v>5</v>
      </c>
      <c r="C404" s="72">
        <v>299875.50073315116</v>
      </c>
      <c r="D404" s="72">
        <v>358283.54747187428</v>
      </c>
      <c r="E404" s="72">
        <v>421757.74454423157</v>
      </c>
      <c r="F404" s="72">
        <v>428190.13218429877</v>
      </c>
      <c r="G404" s="72">
        <v>535096.80907298357</v>
      </c>
      <c r="H404" s="72">
        <v>535396.85835772892</v>
      </c>
    </row>
    <row r="422" spans="2:19" x14ac:dyDescent="0.25">
      <c r="B422" s="122" t="s">
        <v>384</v>
      </c>
      <c r="C422" s="122"/>
      <c r="D422" s="122"/>
      <c r="E422" s="122"/>
      <c r="F422" s="122"/>
      <c r="G422" s="122"/>
      <c r="H422" s="122"/>
      <c r="I422" s="122"/>
      <c r="J422" s="122"/>
      <c r="K422" s="122"/>
      <c r="L422" s="122"/>
      <c r="M422" s="122"/>
      <c r="N422" s="122"/>
      <c r="O422" s="122"/>
      <c r="P422" s="122"/>
      <c r="Q422" s="122"/>
      <c r="R422" s="122"/>
      <c r="S422" s="122"/>
    </row>
    <row r="423" spans="2:19" x14ac:dyDescent="0.25">
      <c r="B423" s="85"/>
      <c r="C423" s="70" t="s">
        <v>394</v>
      </c>
      <c r="D423" s="70" t="s">
        <v>395</v>
      </c>
      <c r="E423" s="70" t="s">
        <v>396</v>
      </c>
      <c r="F423" s="70" t="s">
        <v>397</v>
      </c>
      <c r="G423" s="70" t="s">
        <v>398</v>
      </c>
      <c r="H423" s="70" t="s">
        <v>399</v>
      </c>
      <c r="I423" s="70" t="s">
        <v>323</v>
      </c>
    </row>
    <row r="424" spans="2:19" x14ac:dyDescent="0.25">
      <c r="B424" s="70" t="s">
        <v>324</v>
      </c>
      <c r="C424" s="86">
        <v>0.02</v>
      </c>
      <c r="D424" s="86">
        <v>2.5000000000000001E-2</v>
      </c>
      <c r="E424" s="86">
        <v>0.03</v>
      </c>
      <c r="F424" s="86">
        <v>3.5000000000000003E-2</v>
      </c>
      <c r="G424" s="86">
        <v>0.04</v>
      </c>
      <c r="H424" s="86">
        <v>4.4999999999999998E-2</v>
      </c>
      <c r="I424" s="86">
        <v>0.05</v>
      </c>
    </row>
    <row r="425" spans="2:19" x14ac:dyDescent="0.25">
      <c r="B425" s="70" t="s">
        <v>2</v>
      </c>
      <c r="C425" s="72">
        <v>171725.0616541284</v>
      </c>
      <c r="D425" s="72">
        <v>172204.42721955507</v>
      </c>
      <c r="E425" s="72">
        <v>172820.41296201319</v>
      </c>
      <c r="F425" s="72">
        <v>172647.75284634385</v>
      </c>
      <c r="G425" s="72">
        <v>172223.64665387105</v>
      </c>
      <c r="H425" s="72">
        <v>174009.67956182896</v>
      </c>
      <c r="I425" s="72">
        <v>173378.37821209576</v>
      </c>
    </row>
    <row r="426" spans="2:19" x14ac:dyDescent="0.25">
      <c r="B426" s="70" t="s">
        <v>4</v>
      </c>
      <c r="C426" s="72">
        <v>2532.1613405200692</v>
      </c>
      <c r="D426" s="72">
        <v>2866.0030894455972</v>
      </c>
      <c r="E426" s="72">
        <v>660.11405315959144</v>
      </c>
      <c r="F426" s="72">
        <v>1857.5500201263824</v>
      </c>
      <c r="G426" s="72">
        <v>0</v>
      </c>
      <c r="H426" s="72">
        <v>6283.7400621458037</v>
      </c>
      <c r="I426" s="72">
        <v>8060.2154493684156</v>
      </c>
    </row>
    <row r="427" spans="2:19" x14ac:dyDescent="0.25">
      <c r="B427" s="70" t="s">
        <v>5</v>
      </c>
      <c r="C427" s="72">
        <v>558179.00559223117</v>
      </c>
      <c r="D427" s="72">
        <v>532127.77435174549</v>
      </c>
      <c r="E427" s="72">
        <v>546717.89694159839</v>
      </c>
      <c r="F427" s="72">
        <v>558114.85655458563</v>
      </c>
      <c r="G427" s="72">
        <v>565997.92214383616</v>
      </c>
      <c r="H427" s="72">
        <v>557277.52595874877</v>
      </c>
      <c r="I427" s="72">
        <v>585552.57957655867</v>
      </c>
    </row>
    <row r="445" spans="2:19" x14ac:dyDescent="0.25">
      <c r="B445" s="122" t="s">
        <v>386</v>
      </c>
      <c r="C445" s="122"/>
      <c r="D445" s="122"/>
      <c r="E445" s="122"/>
      <c r="F445" s="122"/>
      <c r="G445" s="122"/>
      <c r="H445" s="122"/>
      <c r="I445" s="122"/>
      <c r="J445" s="122"/>
      <c r="K445" s="122"/>
      <c r="L445" s="122"/>
      <c r="M445" s="122"/>
      <c r="N445" s="122"/>
      <c r="O445" s="122"/>
      <c r="P445" s="122"/>
      <c r="Q445" s="122"/>
      <c r="R445" s="122"/>
      <c r="S445" s="122"/>
    </row>
    <row r="446" spans="2:19" x14ac:dyDescent="0.25">
      <c r="B446" s="85"/>
      <c r="C446" s="70" t="s">
        <v>340</v>
      </c>
      <c r="D446" s="70" t="s">
        <v>341</v>
      </c>
      <c r="E446" s="70" t="s">
        <v>342</v>
      </c>
      <c r="F446" s="70" t="s">
        <v>343</v>
      </c>
      <c r="G446" s="70" t="s">
        <v>344</v>
      </c>
      <c r="H446" s="70" t="s">
        <v>345</v>
      </c>
      <c r="I446" s="70" t="s">
        <v>322</v>
      </c>
    </row>
    <row r="447" spans="2:19" x14ac:dyDescent="0.25">
      <c r="B447" s="70" t="s">
        <v>324</v>
      </c>
      <c r="C447" s="72">
        <v>119</v>
      </c>
      <c r="D447" s="72">
        <v>127.5</v>
      </c>
      <c r="E447" s="72">
        <v>136</v>
      </c>
      <c r="F447" s="72">
        <v>144.5</v>
      </c>
      <c r="G447" s="72">
        <v>153</v>
      </c>
      <c r="H447" s="72">
        <v>161.5</v>
      </c>
      <c r="I447" s="72">
        <v>170</v>
      </c>
    </row>
    <row r="448" spans="2:19" x14ac:dyDescent="0.25">
      <c r="B448" s="70" t="s">
        <v>2</v>
      </c>
      <c r="C448" s="72">
        <v>193860.13837201314</v>
      </c>
      <c r="D448" s="72">
        <v>190794.15685837885</v>
      </c>
      <c r="E448" s="72">
        <v>186511.97593312321</v>
      </c>
      <c r="F448" s="72">
        <v>182418.3198777631</v>
      </c>
      <c r="G448" s="72">
        <v>179865.12252314313</v>
      </c>
      <c r="H448" s="72">
        <v>176581.40445379721</v>
      </c>
      <c r="I448" s="72">
        <v>172701.81181472042</v>
      </c>
    </row>
    <row r="449" spans="2:9" x14ac:dyDescent="0.25">
      <c r="B449" s="70" t="s">
        <v>4</v>
      </c>
      <c r="C449" s="72">
        <v>4691.1795388298788</v>
      </c>
      <c r="D449" s="72">
        <v>4747.5783769558493</v>
      </c>
      <c r="E449" s="72">
        <v>2575.8683308415907</v>
      </c>
      <c r="F449" s="72">
        <v>5310.3263040799357</v>
      </c>
      <c r="G449" s="72">
        <v>6309.9158727429904</v>
      </c>
      <c r="H449" s="72">
        <v>6682.7040807208268</v>
      </c>
      <c r="I449" s="72">
        <v>5298.0570102855017</v>
      </c>
    </row>
    <row r="450" spans="2:9" x14ac:dyDescent="0.25">
      <c r="B450" s="70" t="s">
        <v>5</v>
      </c>
      <c r="C450" s="72">
        <v>603579.72465784627</v>
      </c>
      <c r="D450" s="72">
        <v>571016.15870990907</v>
      </c>
      <c r="E450" s="72">
        <v>694049.55976007623</v>
      </c>
      <c r="F450" s="72">
        <v>563768.9037484806</v>
      </c>
      <c r="G450" s="72">
        <v>527644.53904037725</v>
      </c>
      <c r="H450" s="72">
        <v>624649.08080250514</v>
      </c>
      <c r="I450" s="72">
        <v>504622.765729593</v>
      </c>
    </row>
    <row r="468" spans="2:19" x14ac:dyDescent="0.25">
      <c r="B468" s="122" t="s">
        <v>387</v>
      </c>
      <c r="C468" s="122"/>
      <c r="D468" s="122"/>
      <c r="E468" s="122"/>
      <c r="F468" s="122"/>
      <c r="G468" s="122"/>
      <c r="H468" s="122"/>
      <c r="I468" s="122"/>
      <c r="J468" s="122"/>
      <c r="K468" s="122"/>
      <c r="L468" s="122"/>
      <c r="M468" s="122"/>
      <c r="N468" s="122"/>
      <c r="O468" s="122"/>
      <c r="P468" s="122"/>
      <c r="Q468" s="122"/>
      <c r="R468" s="122"/>
      <c r="S468" s="122"/>
    </row>
    <row r="469" spans="2:19" x14ac:dyDescent="0.25">
      <c r="B469" s="85"/>
      <c r="C469" s="70" t="s">
        <v>340</v>
      </c>
      <c r="D469" s="70" t="s">
        <v>341</v>
      </c>
      <c r="E469" s="70" t="s">
        <v>342</v>
      </c>
      <c r="F469" s="70" t="s">
        <v>343</v>
      </c>
      <c r="G469" s="70" t="s">
        <v>344</v>
      </c>
      <c r="H469" s="70" t="s">
        <v>345</v>
      </c>
      <c r="I469" s="70" t="s">
        <v>322</v>
      </c>
    </row>
    <row r="470" spans="2:19" x14ac:dyDescent="0.25">
      <c r="B470" s="70" t="s">
        <v>324</v>
      </c>
      <c r="C470" s="72">
        <v>1680</v>
      </c>
      <c r="D470" s="72">
        <v>1800</v>
      </c>
      <c r="E470" s="72">
        <v>1920</v>
      </c>
      <c r="F470" s="72">
        <v>2040</v>
      </c>
      <c r="G470" s="72">
        <v>2160</v>
      </c>
      <c r="H470" s="72">
        <v>2280</v>
      </c>
      <c r="I470" s="72">
        <v>2400</v>
      </c>
    </row>
    <row r="471" spans="2:19" x14ac:dyDescent="0.25">
      <c r="B471" s="70" t="s">
        <v>2</v>
      </c>
      <c r="C471" s="72">
        <v>150933.92536799572</v>
      </c>
      <c r="D471" s="72">
        <v>154522.03936399135</v>
      </c>
      <c r="E471" s="72">
        <v>157839.76680622439</v>
      </c>
      <c r="F471" s="72">
        <v>161260.1149403055</v>
      </c>
      <c r="G471" s="72">
        <v>165610.46798739603</v>
      </c>
      <c r="H471" s="72">
        <v>170174.06085888928</v>
      </c>
      <c r="I471" s="72">
        <v>173763.44639959509</v>
      </c>
    </row>
    <row r="472" spans="2:19" x14ac:dyDescent="0.25">
      <c r="B472" s="70" t="s">
        <v>4</v>
      </c>
      <c r="C472" s="72">
        <v>2892.6433188292262</v>
      </c>
      <c r="D472" s="72">
        <v>0</v>
      </c>
      <c r="E472" s="72">
        <v>2680.4307121762135</v>
      </c>
      <c r="F472" s="72">
        <v>1256.6612767117056</v>
      </c>
      <c r="G472" s="72">
        <v>1691.1550523379663</v>
      </c>
      <c r="H472" s="72">
        <v>334.92992331685525</v>
      </c>
      <c r="I472" s="72">
        <v>3007.2284751484399</v>
      </c>
    </row>
    <row r="473" spans="2:19" x14ac:dyDescent="0.25">
      <c r="B473" s="70" t="s">
        <v>5</v>
      </c>
      <c r="C473" s="72">
        <v>504221.82633199269</v>
      </c>
      <c r="D473" s="72">
        <v>495844.22013072239</v>
      </c>
      <c r="E473" s="72">
        <v>543214.64051615982</v>
      </c>
      <c r="F473" s="72">
        <v>528739.89345048449</v>
      </c>
      <c r="G473" s="72">
        <v>512583.42203766439</v>
      </c>
      <c r="H473" s="72">
        <v>560297.36007870047</v>
      </c>
      <c r="I473" s="72">
        <v>559686.35358761041</v>
      </c>
    </row>
    <row r="491" spans="2:19" x14ac:dyDescent="0.25">
      <c r="B491" s="110" t="s">
        <v>392</v>
      </c>
      <c r="C491" s="110"/>
      <c r="D491" s="110"/>
      <c r="E491" s="110"/>
      <c r="F491" s="110"/>
      <c r="G491" s="110"/>
      <c r="H491" s="110"/>
      <c r="I491" s="110"/>
      <c r="J491" s="110"/>
      <c r="K491" s="110"/>
      <c r="L491" s="110"/>
      <c r="M491" s="110"/>
      <c r="N491" s="110"/>
      <c r="O491" s="110"/>
      <c r="P491" s="110"/>
      <c r="Q491" s="110"/>
      <c r="R491" s="110"/>
    </row>
    <row r="493" spans="2:19" x14ac:dyDescent="0.25">
      <c r="B493" s="122" t="s">
        <v>312</v>
      </c>
      <c r="C493" s="122"/>
      <c r="D493" s="122"/>
      <c r="E493" s="122"/>
      <c r="F493" s="122"/>
      <c r="G493" s="122"/>
      <c r="H493" s="122"/>
      <c r="I493" s="122"/>
      <c r="J493" s="122"/>
      <c r="K493" s="122"/>
      <c r="L493" s="122"/>
      <c r="M493" s="122"/>
      <c r="N493" s="122"/>
      <c r="O493" s="122"/>
      <c r="P493" s="122"/>
      <c r="Q493" s="122"/>
      <c r="R493" s="122"/>
      <c r="S493" s="122"/>
    </row>
    <row r="494" spans="2:19" x14ac:dyDescent="0.25">
      <c r="C494" s="70">
        <v>1</v>
      </c>
      <c r="D494" s="70">
        <v>1.25</v>
      </c>
      <c r="E494" s="70">
        <v>1.5</v>
      </c>
      <c r="F494" s="70">
        <v>1.75</v>
      </c>
      <c r="G494" s="70">
        <v>2</v>
      </c>
      <c r="H494" s="70">
        <v>2.25</v>
      </c>
      <c r="I494" s="70">
        <v>2.5</v>
      </c>
      <c r="J494" s="70">
        <v>2.75</v>
      </c>
      <c r="K494" s="70">
        <v>3</v>
      </c>
      <c r="L494" s="70">
        <v>3.25</v>
      </c>
      <c r="M494" s="70">
        <v>3.5</v>
      </c>
      <c r="N494" s="70">
        <v>3.75</v>
      </c>
      <c r="O494" s="70">
        <v>4</v>
      </c>
      <c r="P494" s="70">
        <v>4.25</v>
      </c>
      <c r="Q494" s="70">
        <v>4.5</v>
      </c>
      <c r="R494" s="70">
        <v>4.75</v>
      </c>
      <c r="S494" s="70">
        <v>5</v>
      </c>
    </row>
    <row r="495" spans="2:19" x14ac:dyDescent="0.25">
      <c r="B495" s="70" t="s">
        <v>2</v>
      </c>
      <c r="C495" s="37">
        <v>0.71108014058965607</v>
      </c>
      <c r="D495" s="37">
        <v>0.5323338088061611</v>
      </c>
      <c r="E495" s="37">
        <v>0.42449915436817365</v>
      </c>
      <c r="F495" s="37">
        <v>0.35873745043381333</v>
      </c>
      <c r="G495" s="37">
        <v>0.31615607298564175</v>
      </c>
      <c r="H495" s="37">
        <v>0.28687931100830838</v>
      </c>
      <c r="I495" s="37">
        <v>0.26606522697437929</v>
      </c>
      <c r="J495" s="37">
        <v>0.25008595608363532</v>
      </c>
      <c r="K495" s="37">
        <v>0.23750528653720782</v>
      </c>
      <c r="L495" s="37">
        <v>0.22686685214662111</v>
      </c>
      <c r="M495" s="37">
        <v>0.21795156662710316</v>
      </c>
      <c r="N495" s="37">
        <v>0.21025567275112814</v>
      </c>
      <c r="O495" s="37">
        <v>0.2038306475820624</v>
      </c>
      <c r="P495" s="37">
        <v>0.19794027380719087</v>
      </c>
      <c r="Q495" s="37">
        <v>0.19256223762493932</v>
      </c>
      <c r="R495" s="37">
        <v>0.18777367102677259</v>
      </c>
      <c r="S495" s="37">
        <v>0.18342591409453615</v>
      </c>
    </row>
    <row r="496" spans="2:19" x14ac:dyDescent="0.25">
      <c r="B496" s="70" t="s">
        <v>4</v>
      </c>
      <c r="C496" s="37">
        <v>0.43123815963481571</v>
      </c>
      <c r="D496" s="37">
        <v>0.34566252344124881</v>
      </c>
      <c r="E496" s="37">
        <v>0.29652885509860555</v>
      </c>
      <c r="F496" s="37">
        <v>0.26083632556745778</v>
      </c>
      <c r="G496" s="37">
        <v>0.23462340813682592</v>
      </c>
      <c r="H496" s="37">
        <v>0.21156154709123609</v>
      </c>
      <c r="I496" s="37">
        <v>0.20088118878017377</v>
      </c>
      <c r="J496" s="37">
        <v>0.20005228769757924</v>
      </c>
      <c r="K496" s="37">
        <v>0.18799886092489881</v>
      </c>
      <c r="L496" s="37">
        <v>0.18222429344556937</v>
      </c>
      <c r="M496" s="37">
        <v>0.17279337395764605</v>
      </c>
      <c r="N496" s="37">
        <v>0.16845003167602002</v>
      </c>
      <c r="O496" s="37">
        <v>0.16578381563826741</v>
      </c>
      <c r="P496" s="37">
        <v>0.1600203660125657</v>
      </c>
      <c r="Q496" s="37">
        <v>0.15814183001621038</v>
      </c>
      <c r="R496" s="37">
        <v>0.15410992440907106</v>
      </c>
      <c r="S496" s="37">
        <v>0.15224250127843372</v>
      </c>
    </row>
    <row r="497" spans="2:19" x14ac:dyDescent="0.25">
      <c r="B497" s="70" t="s">
        <v>5</v>
      </c>
      <c r="C497" s="37">
        <v>0.9939413843650694</v>
      </c>
      <c r="D497" s="37">
        <v>0.81178776757508131</v>
      </c>
      <c r="E497" s="37">
        <v>0.68381922429206377</v>
      </c>
      <c r="F497" s="37">
        <v>0.5420072830349898</v>
      </c>
      <c r="G497" s="37">
        <v>0.47479559405705435</v>
      </c>
      <c r="H497" s="37">
        <v>0.42060952652320904</v>
      </c>
      <c r="I497" s="37">
        <v>0.37082714854426668</v>
      </c>
      <c r="J497" s="37">
        <v>0.34631466986690324</v>
      </c>
      <c r="K497" s="37">
        <v>0.32376267368832695</v>
      </c>
      <c r="L497" s="37">
        <v>0.30570273274164983</v>
      </c>
      <c r="M497" s="37">
        <v>0.29502739324754701</v>
      </c>
      <c r="N497" s="37">
        <v>0.28983372286130121</v>
      </c>
      <c r="O497" s="37">
        <v>0.27254740164084773</v>
      </c>
      <c r="P497" s="37">
        <v>0.25784678943501366</v>
      </c>
      <c r="Q497" s="37">
        <v>0.25308906401568454</v>
      </c>
      <c r="R497" s="37">
        <v>0.24490402597661362</v>
      </c>
      <c r="S497" s="37">
        <v>0.24153546503183343</v>
      </c>
    </row>
    <row r="515" spans="2:19" x14ac:dyDescent="0.25">
      <c r="B515" s="122" t="s">
        <v>325</v>
      </c>
      <c r="C515" s="122"/>
      <c r="D515" s="122"/>
      <c r="E515" s="122"/>
      <c r="F515" s="122"/>
      <c r="G515" s="122"/>
      <c r="H515" s="122"/>
      <c r="I515" s="122"/>
      <c r="J515" s="122"/>
      <c r="K515" s="122"/>
      <c r="L515" s="122"/>
      <c r="M515" s="122"/>
      <c r="N515" s="122"/>
      <c r="O515" s="122"/>
      <c r="P515" s="122"/>
      <c r="Q515" s="122"/>
      <c r="R515" s="122"/>
      <c r="S515" s="122"/>
    </row>
    <row r="516" spans="2:19" x14ac:dyDescent="0.25">
      <c r="C516" s="90" t="s">
        <v>322</v>
      </c>
      <c r="D516" s="90" t="s">
        <v>323</v>
      </c>
      <c r="E516" s="90" t="s">
        <v>313</v>
      </c>
      <c r="F516" s="90" t="s">
        <v>314</v>
      </c>
      <c r="G516" s="90" t="s">
        <v>315</v>
      </c>
      <c r="H516" s="90" t="s">
        <v>316</v>
      </c>
      <c r="I516" s="90" t="s">
        <v>317</v>
      </c>
    </row>
    <row r="517" spans="2:19" x14ac:dyDescent="0.25">
      <c r="B517" s="90" t="s">
        <v>324</v>
      </c>
      <c r="C517" s="37">
        <v>1</v>
      </c>
      <c r="D517" s="37">
        <v>1.05</v>
      </c>
      <c r="E517" s="37">
        <v>1.1000000000000001</v>
      </c>
      <c r="F517" s="37">
        <v>1.1499999999999999</v>
      </c>
      <c r="G517" s="37">
        <v>1.2</v>
      </c>
      <c r="H517" s="37">
        <v>1.25</v>
      </c>
      <c r="I517" s="37">
        <v>1.3</v>
      </c>
    </row>
    <row r="518" spans="2:19" x14ac:dyDescent="0.25">
      <c r="B518" s="90" t="s">
        <v>2</v>
      </c>
      <c r="C518" s="37">
        <v>0.71007509689714265</v>
      </c>
      <c r="D518" s="37">
        <v>0.66897678707186503</v>
      </c>
      <c r="E518" s="37">
        <v>0.63187193468630776</v>
      </c>
      <c r="F518" s="37">
        <v>0.5951506795303052</v>
      </c>
      <c r="G518" s="37">
        <v>0.56387087320371676</v>
      </c>
      <c r="H518" s="37">
        <v>0.53408843764446723</v>
      </c>
      <c r="I518" s="37">
        <v>0.50750193375043162</v>
      </c>
    </row>
    <row r="519" spans="2:19" x14ac:dyDescent="0.25">
      <c r="B519" s="90" t="s">
        <v>4</v>
      </c>
      <c r="C519" s="37">
        <v>0.43814839767672553</v>
      </c>
      <c r="D519" s="37">
        <v>0.42252576276639447</v>
      </c>
      <c r="E519" s="37">
        <v>0.40442180637033293</v>
      </c>
      <c r="F519" s="37">
        <v>0.38977359093137198</v>
      </c>
      <c r="G519" s="37">
        <v>0.37147293891718081</v>
      </c>
      <c r="H519" s="37">
        <v>0.35937408605763632</v>
      </c>
      <c r="I519" s="37">
        <v>0.34789747228662937</v>
      </c>
    </row>
    <row r="520" spans="2:19" x14ac:dyDescent="0.25">
      <c r="B520" s="90" t="s">
        <v>5</v>
      </c>
      <c r="C520" s="37">
        <v>0.96985754441665717</v>
      </c>
      <c r="D520" s="37">
        <v>0.93962956625937699</v>
      </c>
      <c r="E520" s="37">
        <v>0.91158030397859235</v>
      </c>
      <c r="F520" s="37">
        <v>0.85986040058388169</v>
      </c>
      <c r="G520" s="37">
        <v>0.82013374525895855</v>
      </c>
      <c r="H520" s="37">
        <v>0.75987149940966592</v>
      </c>
      <c r="I520" s="37">
        <v>0.75526999813876028</v>
      </c>
    </row>
    <row r="538" spans="2:19" x14ac:dyDescent="0.25">
      <c r="B538" s="122" t="s">
        <v>326</v>
      </c>
      <c r="C538" s="122"/>
      <c r="D538" s="122"/>
      <c r="E538" s="122"/>
      <c r="F538" s="122"/>
      <c r="G538" s="122"/>
      <c r="H538" s="122"/>
      <c r="I538" s="122"/>
      <c r="J538" s="122"/>
      <c r="K538" s="122"/>
      <c r="L538" s="122"/>
      <c r="M538" s="122"/>
      <c r="N538" s="122"/>
      <c r="O538" s="122"/>
      <c r="P538" s="122"/>
      <c r="Q538" s="122"/>
      <c r="R538" s="122"/>
      <c r="S538" s="122"/>
    </row>
    <row r="539" spans="2:19" x14ac:dyDescent="0.25">
      <c r="C539" s="90" t="s">
        <v>340</v>
      </c>
      <c r="D539" s="90" t="s">
        <v>341</v>
      </c>
      <c r="E539" s="90" t="s">
        <v>342</v>
      </c>
      <c r="F539" s="90" t="s">
        <v>343</v>
      </c>
      <c r="G539" s="90" t="s">
        <v>344</v>
      </c>
      <c r="H539" s="90" t="s">
        <v>345</v>
      </c>
      <c r="I539" s="90" t="s">
        <v>322</v>
      </c>
    </row>
    <row r="540" spans="2:19" x14ac:dyDescent="0.25">
      <c r="B540" s="90" t="s">
        <v>324</v>
      </c>
      <c r="C540" s="37">
        <v>0.7</v>
      </c>
      <c r="D540" s="37">
        <v>0.75</v>
      </c>
      <c r="E540" s="37">
        <v>0.8</v>
      </c>
      <c r="F540" s="37">
        <v>0.85</v>
      </c>
      <c r="G540" s="37">
        <v>0.9</v>
      </c>
      <c r="H540" s="37">
        <v>0.95</v>
      </c>
      <c r="I540" s="37">
        <v>1</v>
      </c>
    </row>
    <row r="541" spans="2:19" x14ac:dyDescent="0.25">
      <c r="B541" s="90" t="s">
        <v>2</v>
      </c>
      <c r="C541" s="37">
        <v>0.81555788176535793</v>
      </c>
      <c r="D541" s="37">
        <v>0.79271770920083884</v>
      </c>
      <c r="E541" s="37">
        <v>0.7774758539371448</v>
      </c>
      <c r="F541" s="37">
        <v>0.75930761749897746</v>
      </c>
      <c r="G541" s="37">
        <v>0.74676253944598281</v>
      </c>
      <c r="H541" s="37">
        <v>0.72734824765657902</v>
      </c>
      <c r="I541" s="37">
        <v>0.71249371857583299</v>
      </c>
    </row>
    <row r="542" spans="2:19" x14ac:dyDescent="0.25">
      <c r="B542" s="90" t="s">
        <v>4</v>
      </c>
      <c r="C542" s="37">
        <v>0.58323892608018224</v>
      </c>
      <c r="D542" s="37">
        <v>0.53539098049137579</v>
      </c>
      <c r="E542" s="37">
        <v>0.48122235883531678</v>
      </c>
      <c r="F542" s="37">
        <v>0.48033452912004693</v>
      </c>
      <c r="G542" s="37">
        <v>0.46444372942178064</v>
      </c>
      <c r="H542" s="37">
        <v>0.46232770843106907</v>
      </c>
      <c r="I542" s="37">
        <v>0.43062267327517478</v>
      </c>
    </row>
    <row r="543" spans="2:19" x14ac:dyDescent="0.25">
      <c r="B543" s="90" t="s">
        <v>5</v>
      </c>
      <c r="C543" s="37">
        <v>0.99083255312055374</v>
      </c>
      <c r="D543" s="37">
        <v>1</v>
      </c>
      <c r="E543" s="37">
        <v>0.99390613476476786</v>
      </c>
      <c r="F543" s="37">
        <v>0.99447553549102152</v>
      </c>
      <c r="G543" s="37">
        <v>0.98403926379979245</v>
      </c>
      <c r="H543" s="37">
        <v>0.99623633234069164</v>
      </c>
      <c r="I543" s="37">
        <v>0.99864717142647397</v>
      </c>
    </row>
    <row r="560" spans="2:19" x14ac:dyDescent="0.25">
      <c r="B560" s="122" t="s">
        <v>379</v>
      </c>
      <c r="C560" s="122"/>
      <c r="D560" s="122"/>
      <c r="E560" s="122"/>
      <c r="F560" s="122"/>
      <c r="G560" s="122"/>
      <c r="H560" s="122"/>
      <c r="I560" s="122"/>
      <c r="J560" s="122"/>
      <c r="K560" s="122"/>
      <c r="L560" s="122"/>
      <c r="M560" s="122"/>
      <c r="N560" s="122"/>
      <c r="O560" s="122"/>
      <c r="P560" s="122"/>
      <c r="Q560" s="122"/>
      <c r="R560" s="122"/>
      <c r="S560" s="122"/>
    </row>
    <row r="561" spans="2:9" x14ac:dyDescent="0.25">
      <c r="C561" s="70" t="s">
        <v>340</v>
      </c>
      <c r="D561" s="70" t="s">
        <v>406</v>
      </c>
      <c r="E561" s="70" t="s">
        <v>407</v>
      </c>
      <c r="F561" s="70" t="s">
        <v>408</v>
      </c>
      <c r="G561" s="70" t="s">
        <v>343</v>
      </c>
      <c r="H561" s="70" t="s">
        <v>409</v>
      </c>
      <c r="I561" s="70" t="s">
        <v>410</v>
      </c>
    </row>
    <row r="562" spans="2:9" x14ac:dyDescent="0.25">
      <c r="B562" s="70" t="s">
        <v>324</v>
      </c>
      <c r="C562" s="37">
        <v>0.7</v>
      </c>
      <c r="D562" s="37">
        <v>0.73750000000000004</v>
      </c>
      <c r="E562" s="37">
        <v>0.77500000000000002</v>
      </c>
      <c r="F562" s="37">
        <v>0.8125</v>
      </c>
      <c r="G562" s="37">
        <v>0.85</v>
      </c>
      <c r="H562" s="37">
        <v>0.88749999999999996</v>
      </c>
      <c r="I562" s="37">
        <v>0.92500000000000004</v>
      </c>
    </row>
    <row r="563" spans="2:9" x14ac:dyDescent="0.25">
      <c r="B563" s="70" t="s">
        <v>2</v>
      </c>
      <c r="C563" s="73">
        <v>0.81479483452365142</v>
      </c>
      <c r="D563" s="73">
        <v>0.79731914250835478</v>
      </c>
      <c r="E563" s="73">
        <v>0.78310232470900776</v>
      </c>
      <c r="F563" s="73">
        <v>0.76769023209532949</v>
      </c>
      <c r="G563" s="73">
        <v>0.75849996140177134</v>
      </c>
      <c r="H563" s="73">
        <v>0.74844410598250022</v>
      </c>
      <c r="I563" s="73">
        <v>0.73803380109836558</v>
      </c>
    </row>
    <row r="564" spans="2:9" x14ac:dyDescent="0.25">
      <c r="B564" s="70" t="s">
        <v>4</v>
      </c>
      <c r="C564" s="73">
        <v>0.52283522710060115</v>
      </c>
      <c r="D564" s="73">
        <v>0.52229530332073248</v>
      </c>
      <c r="E564" s="73">
        <v>0.51516259736333414</v>
      </c>
      <c r="F564" s="73">
        <v>0.48437252242754791</v>
      </c>
      <c r="G564" s="73">
        <v>0.47260641719950786</v>
      </c>
      <c r="H564" s="73">
        <v>0.47695199700718</v>
      </c>
      <c r="I564" s="73">
        <v>0.43575833795849084</v>
      </c>
    </row>
    <row r="565" spans="2:9" x14ac:dyDescent="0.25">
      <c r="B565" s="70" t="s">
        <v>5</v>
      </c>
      <c r="C565" s="73">
        <v>1</v>
      </c>
      <c r="D565" s="73">
        <v>0.99899670326145706</v>
      </c>
      <c r="E565" s="73">
        <v>0.98832608600383876</v>
      </c>
      <c r="F565" s="73">
        <v>0.99609118519478235</v>
      </c>
      <c r="G565" s="73">
        <v>0.99784693938266134</v>
      </c>
      <c r="H565" s="73">
        <v>0.98731975954956996</v>
      </c>
      <c r="I565" s="73">
        <v>0.99344713542922003</v>
      </c>
    </row>
    <row r="583" spans="2:19" x14ac:dyDescent="0.25">
      <c r="B583" s="122" t="s">
        <v>384</v>
      </c>
      <c r="C583" s="122"/>
      <c r="D583" s="122"/>
      <c r="E583" s="122"/>
      <c r="F583" s="122"/>
      <c r="G583" s="122"/>
      <c r="H583" s="122"/>
      <c r="I583" s="122"/>
      <c r="J583" s="122"/>
      <c r="K583" s="122"/>
      <c r="L583" s="122"/>
      <c r="M583" s="122"/>
      <c r="N583" s="122"/>
      <c r="O583" s="122"/>
      <c r="P583" s="122"/>
      <c r="Q583" s="122"/>
      <c r="R583" s="122"/>
      <c r="S583" s="122"/>
    </row>
    <row r="584" spans="2:19" x14ac:dyDescent="0.25">
      <c r="C584" s="70" t="s">
        <v>411</v>
      </c>
      <c r="D584" s="70" t="s">
        <v>412</v>
      </c>
      <c r="E584" s="70" t="s">
        <v>413</v>
      </c>
      <c r="F584" s="70" t="s">
        <v>414</v>
      </c>
      <c r="G584" s="70" t="s">
        <v>415</v>
      </c>
      <c r="H584" s="70" t="s">
        <v>416</v>
      </c>
      <c r="I584" s="70" t="s">
        <v>417</v>
      </c>
    </row>
    <row r="585" spans="2:19" x14ac:dyDescent="0.25">
      <c r="B585" s="91" t="s">
        <v>324</v>
      </c>
      <c r="C585" s="92">
        <v>0.02</v>
      </c>
      <c r="D585" s="92">
        <v>2.5000000000000001E-2</v>
      </c>
      <c r="E585" s="92">
        <v>0.03</v>
      </c>
      <c r="F585" s="92">
        <v>3.5000000000000003E-2</v>
      </c>
      <c r="G585" s="92">
        <v>0.04</v>
      </c>
      <c r="H585" s="92">
        <v>4.4999999999999998E-2</v>
      </c>
      <c r="I585" s="92">
        <v>0.05</v>
      </c>
    </row>
    <row r="586" spans="2:19" x14ac:dyDescent="0.25">
      <c r="B586" s="70" t="s">
        <v>2</v>
      </c>
      <c r="C586" s="37">
        <v>0.70979694599999998</v>
      </c>
      <c r="D586" s="37">
        <v>0.70973487499999999</v>
      </c>
      <c r="E586" s="37">
        <v>0.71011426200000005</v>
      </c>
      <c r="F586" s="37">
        <v>0.70938193900000002</v>
      </c>
      <c r="G586" s="37">
        <v>0.70832623400000005</v>
      </c>
      <c r="H586" s="37">
        <v>0.70842695600000005</v>
      </c>
      <c r="I586" s="37">
        <v>0.70958398</v>
      </c>
    </row>
    <row r="587" spans="2:19" x14ac:dyDescent="0.25">
      <c r="B587" s="70" t="s">
        <v>4</v>
      </c>
      <c r="C587" s="37">
        <v>0.39474005699999998</v>
      </c>
      <c r="D587" s="37">
        <v>0.39900136800000002</v>
      </c>
      <c r="E587" s="37">
        <v>0.39206194300000002</v>
      </c>
      <c r="F587" s="37">
        <v>0.40542801299999998</v>
      </c>
      <c r="G587" s="37">
        <v>0.40448978200000002</v>
      </c>
      <c r="H587" s="37">
        <v>0.39474368799999998</v>
      </c>
      <c r="I587" s="37">
        <v>0.39112755999999999</v>
      </c>
    </row>
    <row r="588" spans="2:19" x14ac:dyDescent="0.25">
      <c r="B588" s="70" t="s">
        <v>5</v>
      </c>
      <c r="C588" s="37">
        <v>0.96888955600000004</v>
      </c>
      <c r="D588" s="37">
        <v>0.97111646600000001</v>
      </c>
      <c r="E588" s="37">
        <v>0.96724617800000001</v>
      </c>
      <c r="F588" s="37">
        <v>0.96830631599999994</v>
      </c>
      <c r="G588" s="37">
        <v>0.97497384200000003</v>
      </c>
      <c r="H588" s="37">
        <v>0.96709830299999999</v>
      </c>
      <c r="I588" s="37">
        <v>0.96243329899999996</v>
      </c>
    </row>
    <row r="606" spans="2:19" x14ac:dyDescent="0.25">
      <c r="B606" s="122" t="s">
        <v>386</v>
      </c>
      <c r="C606" s="122"/>
      <c r="D606" s="122"/>
      <c r="E606" s="122"/>
      <c r="F606" s="122"/>
      <c r="G606" s="122"/>
      <c r="H606" s="122"/>
      <c r="I606" s="122"/>
      <c r="J606" s="122"/>
      <c r="K606" s="122"/>
      <c r="L606" s="122"/>
      <c r="M606" s="122"/>
      <c r="N606" s="122"/>
      <c r="O606" s="122"/>
      <c r="P606" s="122"/>
      <c r="Q606" s="122"/>
      <c r="R606" s="122"/>
      <c r="S606" s="122"/>
    </row>
    <row r="607" spans="2:19" x14ac:dyDescent="0.25">
      <c r="C607" s="70" t="s">
        <v>340</v>
      </c>
      <c r="D607" s="70" t="s">
        <v>341</v>
      </c>
      <c r="E607" s="70" t="s">
        <v>342</v>
      </c>
      <c r="F607" s="70" t="s">
        <v>343</v>
      </c>
      <c r="G607" s="70" t="s">
        <v>344</v>
      </c>
      <c r="H607" s="70" t="s">
        <v>345</v>
      </c>
      <c r="I607" s="70" t="s">
        <v>322</v>
      </c>
    </row>
    <row r="608" spans="2:19" x14ac:dyDescent="0.25">
      <c r="B608" s="70" t="s">
        <v>324</v>
      </c>
      <c r="C608" s="43">
        <v>119</v>
      </c>
      <c r="D608" s="43">
        <v>127.5</v>
      </c>
      <c r="E608" s="43">
        <v>136</v>
      </c>
      <c r="F608" s="43">
        <v>144.5</v>
      </c>
      <c r="G608" s="43">
        <v>153</v>
      </c>
      <c r="H608" s="43">
        <v>161.5</v>
      </c>
      <c r="I608" s="43">
        <v>170</v>
      </c>
    </row>
    <row r="609" spans="2:9" x14ac:dyDescent="0.25">
      <c r="B609" s="70" t="s">
        <v>2</v>
      </c>
      <c r="C609" s="37">
        <v>0.69363645065248092</v>
      </c>
      <c r="D609" s="37">
        <v>0.69736524162879443</v>
      </c>
      <c r="E609" s="37">
        <v>0.69992186336736673</v>
      </c>
      <c r="F609" s="37">
        <v>0.70207600547709159</v>
      </c>
      <c r="G609" s="37">
        <v>0.70593441418110414</v>
      </c>
      <c r="H609" s="37">
        <v>0.70869018337085399</v>
      </c>
      <c r="I609" s="37">
        <v>0.71088241277634578</v>
      </c>
    </row>
    <row r="610" spans="2:9" x14ac:dyDescent="0.25">
      <c r="B610" s="70" t="s">
        <v>4</v>
      </c>
      <c r="C610" s="37">
        <v>0.40816178887169285</v>
      </c>
      <c r="D610" s="37">
        <v>0.41499471132749655</v>
      </c>
      <c r="E610" s="37">
        <v>0.42743009140236726</v>
      </c>
      <c r="F610" s="37">
        <v>0.42314034678995582</v>
      </c>
      <c r="G610" s="37">
        <v>0.40593299967436247</v>
      </c>
      <c r="H610" s="37">
        <v>0.43689380163197855</v>
      </c>
      <c r="I610" s="37">
        <v>0.41644425144420116</v>
      </c>
    </row>
    <row r="611" spans="2:9" x14ac:dyDescent="0.25">
      <c r="B611" s="70" t="s">
        <v>5</v>
      </c>
      <c r="C611" s="37">
        <v>0.99161533695385673</v>
      </c>
      <c r="D611" s="37">
        <v>0.98900239004497714</v>
      </c>
      <c r="E611" s="37">
        <v>0.98919976888474714</v>
      </c>
      <c r="F611" s="37">
        <v>0.97957801528277266</v>
      </c>
      <c r="G611" s="37">
        <v>0.99037236507977711</v>
      </c>
      <c r="H611" s="37">
        <v>0.98276084954059351</v>
      </c>
      <c r="I611" s="37">
        <v>0.99030449557329048</v>
      </c>
    </row>
    <row r="629" spans="2:19" x14ac:dyDescent="0.25">
      <c r="B629" s="122" t="s">
        <v>387</v>
      </c>
      <c r="C629" s="122"/>
      <c r="D629" s="122"/>
      <c r="E629" s="122"/>
      <c r="F629" s="122"/>
      <c r="G629" s="122"/>
      <c r="H629" s="122"/>
      <c r="I629" s="122"/>
      <c r="J629" s="122"/>
      <c r="K629" s="122"/>
      <c r="L629" s="122"/>
      <c r="M629" s="122"/>
      <c r="N629" s="122"/>
      <c r="O629" s="122"/>
      <c r="P629" s="122"/>
      <c r="Q629" s="122"/>
      <c r="R629" s="122"/>
      <c r="S629" s="122"/>
    </row>
    <row r="630" spans="2:19" x14ac:dyDescent="0.25">
      <c r="C630" s="70" t="s">
        <v>340</v>
      </c>
      <c r="D630" s="70" t="s">
        <v>341</v>
      </c>
      <c r="E630" s="70" t="s">
        <v>342</v>
      </c>
      <c r="F630" s="70" t="s">
        <v>343</v>
      </c>
      <c r="G630" s="70" t="s">
        <v>344</v>
      </c>
      <c r="H630" s="70" t="s">
        <v>345</v>
      </c>
      <c r="I630" s="70" t="s">
        <v>322</v>
      </c>
    </row>
    <row r="631" spans="2:19" x14ac:dyDescent="0.25">
      <c r="B631" s="70" t="s">
        <v>324</v>
      </c>
      <c r="C631" s="43">
        <v>1680</v>
      </c>
      <c r="D631" s="43">
        <v>1800</v>
      </c>
      <c r="E631" s="43">
        <v>1920</v>
      </c>
      <c r="F631" s="43">
        <v>2040</v>
      </c>
      <c r="G631" s="43">
        <v>2160</v>
      </c>
      <c r="H631" s="43">
        <v>2280</v>
      </c>
      <c r="I631" s="43">
        <v>2400</v>
      </c>
    </row>
    <row r="632" spans="2:19" x14ac:dyDescent="0.25">
      <c r="B632" s="70" t="s">
        <v>2</v>
      </c>
      <c r="C632" s="92">
        <v>0.71390317161217942</v>
      </c>
      <c r="D632" s="92">
        <v>0.71461045560604397</v>
      </c>
      <c r="E632" s="92">
        <v>0.71557419661242072</v>
      </c>
      <c r="F632" s="92">
        <v>0.71500865262960833</v>
      </c>
      <c r="G632" s="92">
        <v>0.713850070830089</v>
      </c>
      <c r="H632" s="92">
        <v>0.71461741812609592</v>
      </c>
      <c r="I632" s="92">
        <v>0.71440878935689422</v>
      </c>
    </row>
    <row r="633" spans="2:19" x14ac:dyDescent="0.25">
      <c r="B633" s="70" t="s">
        <v>4</v>
      </c>
      <c r="C633" s="92">
        <v>0.41937341029781411</v>
      </c>
      <c r="D633" s="92">
        <v>0.42422161424664723</v>
      </c>
      <c r="E633" s="92">
        <v>0.42197914921932594</v>
      </c>
      <c r="F633" s="92">
        <v>0.4287211185914917</v>
      </c>
      <c r="G633" s="92">
        <v>0.4323734576006667</v>
      </c>
      <c r="H633" s="92">
        <v>0.40904301377069191</v>
      </c>
      <c r="I633" s="92">
        <v>0.4140662305741003</v>
      </c>
    </row>
    <row r="634" spans="2:19" x14ac:dyDescent="0.25">
      <c r="B634" s="70" t="s">
        <v>5</v>
      </c>
      <c r="C634" s="92">
        <v>0.98831020202117059</v>
      </c>
      <c r="D634" s="92">
        <v>0.9820516281214291</v>
      </c>
      <c r="E634" s="92">
        <v>0.98794373033512806</v>
      </c>
      <c r="F634" s="92">
        <v>0.98123971448178771</v>
      </c>
      <c r="G634" s="92">
        <v>0.98560786869777894</v>
      </c>
      <c r="H634" s="92">
        <v>0.99215517284557253</v>
      </c>
      <c r="I634" s="92">
        <v>0.97603020438818522</v>
      </c>
    </row>
    <row r="652" spans="2:19" x14ac:dyDescent="0.25">
      <c r="B652" s="110" t="s">
        <v>418</v>
      </c>
      <c r="C652" s="110"/>
      <c r="D652" s="110"/>
      <c r="E652" s="110"/>
      <c r="F652" s="110"/>
      <c r="G652" s="110"/>
      <c r="H652" s="110"/>
      <c r="I652" s="110"/>
      <c r="J652" s="110"/>
      <c r="K652" s="110"/>
      <c r="L652" s="110"/>
      <c r="M652" s="110"/>
      <c r="N652" s="110"/>
      <c r="O652" s="110"/>
      <c r="P652" s="110"/>
      <c r="Q652" s="110"/>
      <c r="R652" s="110"/>
    </row>
    <row r="654" spans="2:19" x14ac:dyDescent="0.25">
      <c r="B654" s="122" t="s">
        <v>312</v>
      </c>
      <c r="C654" s="122"/>
      <c r="D654" s="122"/>
      <c r="E654" s="122"/>
      <c r="F654" s="122"/>
      <c r="G654" s="122"/>
      <c r="H654" s="122"/>
      <c r="I654" s="122"/>
      <c r="J654" s="122"/>
      <c r="K654" s="122"/>
      <c r="L654" s="122"/>
      <c r="M654" s="122"/>
      <c r="N654" s="122"/>
      <c r="O654" s="122"/>
      <c r="P654" s="122"/>
      <c r="Q654" s="122"/>
      <c r="R654" s="122"/>
      <c r="S654" s="122"/>
    </row>
    <row r="655" spans="2:19" x14ac:dyDescent="0.25">
      <c r="C655" s="70">
        <v>1</v>
      </c>
      <c r="D655" s="70">
        <v>1.25</v>
      </c>
      <c r="E655" s="70">
        <v>1.5</v>
      </c>
      <c r="F655" s="70">
        <v>1.75</v>
      </c>
      <c r="G655" s="70">
        <v>2</v>
      </c>
      <c r="H655" s="70">
        <v>2.25</v>
      </c>
      <c r="I655" s="70">
        <v>2.5</v>
      </c>
      <c r="J655" s="70">
        <v>2.75</v>
      </c>
      <c r="K655" s="70">
        <v>3</v>
      </c>
      <c r="L655" s="70">
        <v>3.25</v>
      </c>
      <c r="M655" s="70">
        <v>3.5</v>
      </c>
      <c r="N655" s="70">
        <v>3.75</v>
      </c>
      <c r="O655" s="70">
        <v>4</v>
      </c>
      <c r="P655" s="70">
        <v>4.25</v>
      </c>
      <c r="Q655" s="70">
        <v>4.5</v>
      </c>
      <c r="R655" s="70">
        <v>4.75</v>
      </c>
      <c r="S655" s="70">
        <v>5</v>
      </c>
    </row>
    <row r="656" spans="2:19" x14ac:dyDescent="0.25">
      <c r="B656" s="70" t="s">
        <v>2</v>
      </c>
      <c r="C656" s="92">
        <v>1.7532485234708687E-2</v>
      </c>
      <c r="D656" s="92">
        <v>1.7443169764411338E-2</v>
      </c>
      <c r="E656" s="92">
        <v>1.7498588336634528E-2</v>
      </c>
      <c r="F656" s="92">
        <v>1.7527749227145232E-2</v>
      </c>
      <c r="G656" s="92">
        <v>1.7485828973812886E-2</v>
      </c>
      <c r="H656" s="92">
        <v>1.7461634287189824E-2</v>
      </c>
      <c r="I656" s="92">
        <v>1.7491267596107526E-2</v>
      </c>
      <c r="J656" s="92">
        <v>1.7500423976688894E-2</v>
      </c>
      <c r="K656" s="92">
        <v>1.7520996704724939E-2</v>
      </c>
      <c r="L656" s="92">
        <v>1.7494552648158426E-2</v>
      </c>
      <c r="M656" s="92">
        <v>1.7450986296424359E-2</v>
      </c>
      <c r="N656" s="92">
        <v>1.7472896453864812E-2</v>
      </c>
      <c r="O656" s="92">
        <v>1.7552484992870293E-2</v>
      </c>
      <c r="P656" s="92">
        <v>1.7476100538134566E-2</v>
      </c>
      <c r="Q656" s="92">
        <v>1.7437711761574409E-2</v>
      </c>
      <c r="R656" s="92">
        <v>1.7476100538134566E-2</v>
      </c>
      <c r="S656" s="92">
        <v>1.7437711761574409E-2</v>
      </c>
    </row>
    <row r="657" spans="2:19" x14ac:dyDescent="0.25">
      <c r="B657" s="70" t="s">
        <v>4</v>
      </c>
      <c r="C657" s="92">
        <v>2.0625126787545641E-3</v>
      </c>
      <c r="D657" s="92">
        <v>1.1349783811554247E-3</v>
      </c>
      <c r="E657" s="92">
        <v>8.9297717903682777E-4</v>
      </c>
      <c r="F657" s="92">
        <v>1.1353874821237687E-3</v>
      </c>
      <c r="G657" s="92">
        <v>0</v>
      </c>
      <c r="H657" s="92">
        <v>0</v>
      </c>
      <c r="I657" s="92">
        <v>7.9227145897142086E-4</v>
      </c>
      <c r="J657" s="92">
        <v>1.1188299401861061E-3</v>
      </c>
      <c r="K657" s="92">
        <v>0</v>
      </c>
      <c r="L657" s="92">
        <v>1.124175604539828E-3</v>
      </c>
      <c r="M657" s="92">
        <v>2.2641269814967784E-3</v>
      </c>
      <c r="N657" s="92">
        <v>0</v>
      </c>
      <c r="O657" s="92">
        <v>0</v>
      </c>
      <c r="P657" s="92">
        <v>9.6233148506681722E-5</v>
      </c>
      <c r="Q657" s="92">
        <v>1.1016990300992172E-3</v>
      </c>
      <c r="R657" s="92">
        <v>9.6233148506681722E-5</v>
      </c>
      <c r="S657" s="92">
        <v>1.1016990300992172E-3</v>
      </c>
    </row>
    <row r="658" spans="2:19" x14ac:dyDescent="0.25">
      <c r="B658" s="70" t="s">
        <v>5</v>
      </c>
      <c r="C658" s="92">
        <v>3.0841269950899669E-2</v>
      </c>
      <c r="D658" s="92">
        <v>3.0067265114217472E-2</v>
      </c>
      <c r="E658" s="92">
        <v>3.1108988793859704E-2</v>
      </c>
      <c r="F658" s="92">
        <v>3.0842601714572968E-2</v>
      </c>
      <c r="G658" s="92">
        <v>3.1106548465519648E-2</v>
      </c>
      <c r="H658" s="92">
        <v>3.1106729067470196E-2</v>
      </c>
      <c r="I658" s="92">
        <v>3.1671601966756155E-2</v>
      </c>
      <c r="J658" s="92">
        <v>3.0606982271502534E-2</v>
      </c>
      <c r="K658" s="92">
        <v>3.1746536767067707E-2</v>
      </c>
      <c r="L658" s="92">
        <v>3.1670934228902638E-2</v>
      </c>
      <c r="M658" s="92">
        <v>3.1106656348245255E-2</v>
      </c>
      <c r="N658" s="92">
        <v>3.0014062397954927E-2</v>
      </c>
      <c r="O658" s="92">
        <v>3.060564687862697E-2</v>
      </c>
      <c r="P658" s="92">
        <v>3.0842891844314463E-2</v>
      </c>
      <c r="Q658" s="92">
        <v>3.1670559439025407E-2</v>
      </c>
      <c r="R658" s="92">
        <v>3.0842891844314463E-2</v>
      </c>
      <c r="S658" s="92">
        <v>3.1670559439025407E-2</v>
      </c>
    </row>
    <row r="676" spans="2:19" x14ac:dyDescent="0.25">
      <c r="B676" s="122" t="s">
        <v>325</v>
      </c>
      <c r="C676" s="122"/>
      <c r="D676" s="122"/>
      <c r="E676" s="122"/>
      <c r="F676" s="122"/>
      <c r="G676" s="122"/>
      <c r="H676" s="122"/>
      <c r="I676" s="122"/>
      <c r="J676" s="122"/>
      <c r="K676" s="122"/>
      <c r="L676" s="122"/>
      <c r="M676" s="122"/>
      <c r="N676" s="122"/>
      <c r="O676" s="122"/>
      <c r="P676" s="122"/>
      <c r="Q676" s="122"/>
      <c r="R676" s="122"/>
      <c r="S676" s="122"/>
    </row>
    <row r="677" spans="2:19" x14ac:dyDescent="0.25">
      <c r="C677" s="70" t="s">
        <v>322</v>
      </c>
      <c r="D677" s="70" t="s">
        <v>323</v>
      </c>
      <c r="E677" s="70" t="s">
        <v>313</v>
      </c>
      <c r="F677" s="70" t="s">
        <v>314</v>
      </c>
      <c r="G677" s="70" t="s">
        <v>315</v>
      </c>
      <c r="H677" s="70" t="s">
        <v>316</v>
      </c>
      <c r="I677" s="70" t="s">
        <v>317</v>
      </c>
      <c r="J677" s="70" t="s">
        <v>318</v>
      </c>
      <c r="K677" s="70" t="s">
        <v>319</v>
      </c>
    </row>
    <row r="678" spans="2:19" x14ac:dyDescent="0.25">
      <c r="B678" s="70" t="s">
        <v>324</v>
      </c>
      <c r="C678" s="37">
        <v>1</v>
      </c>
      <c r="D678" s="37">
        <v>1.05</v>
      </c>
      <c r="E678" s="37">
        <v>1.1000000000000001</v>
      </c>
      <c r="F678" s="37">
        <v>1.1499999999999999</v>
      </c>
      <c r="G678" s="37">
        <v>1.2</v>
      </c>
      <c r="H678" s="37">
        <v>1.25</v>
      </c>
      <c r="I678" s="37">
        <v>1.3</v>
      </c>
      <c r="J678" s="37">
        <v>1.35</v>
      </c>
      <c r="K678" s="37">
        <v>1.4</v>
      </c>
    </row>
    <row r="679" spans="2:19" x14ac:dyDescent="0.25">
      <c r="B679" s="70" t="s">
        <v>2</v>
      </c>
      <c r="C679" s="92">
        <v>1.74874E-2</v>
      </c>
      <c r="D679" s="92">
        <v>1.8920350999999998E-2</v>
      </c>
      <c r="E679" s="92">
        <v>2.0314325000000001E-2</v>
      </c>
      <c r="F679" s="92">
        <v>2.1382690999999999E-2</v>
      </c>
      <c r="G679" s="92">
        <v>2.2300057000000002E-2</v>
      </c>
      <c r="H679" s="92">
        <v>2.3322068000000001E-2</v>
      </c>
      <c r="I679" s="92">
        <v>2.4180447000000001E-2</v>
      </c>
      <c r="J679" s="92">
        <v>2.4992710000000001E-2</v>
      </c>
      <c r="K679" s="92">
        <v>2.5757203999999999E-2</v>
      </c>
    </row>
    <row r="680" spans="2:19" x14ac:dyDescent="0.25">
      <c r="B680" s="70" t="s">
        <v>4</v>
      </c>
      <c r="C680" s="92">
        <v>2.0303019999999999E-3</v>
      </c>
      <c r="D680" s="92">
        <v>5.5273099999999997E-3</v>
      </c>
      <c r="E680" s="92">
        <v>7.1601549999999996E-3</v>
      </c>
      <c r="F680" s="92">
        <v>7.9687709999999995E-3</v>
      </c>
      <c r="G680" s="92">
        <v>8.4119520000000003E-3</v>
      </c>
      <c r="H680" s="92">
        <v>1.2000992E-2</v>
      </c>
      <c r="I680" s="92">
        <v>1.2454424E-2</v>
      </c>
      <c r="J680" s="92">
        <v>1.3842221E-2</v>
      </c>
      <c r="K680" s="92">
        <v>1.4148803E-2</v>
      </c>
      <c r="M680" s="5"/>
    </row>
    <row r="681" spans="2:19" x14ac:dyDescent="0.25">
      <c r="B681" s="70" t="s">
        <v>5</v>
      </c>
      <c r="C681" s="92">
        <v>3.1688108999999999E-2</v>
      </c>
      <c r="D681" s="92">
        <v>3.2717709999999997E-2</v>
      </c>
      <c r="E681" s="92">
        <v>3.3385747E-2</v>
      </c>
      <c r="F681" s="92">
        <v>3.2673278E-2</v>
      </c>
      <c r="G681" s="92">
        <v>3.4085496999999999E-2</v>
      </c>
      <c r="H681" s="92">
        <v>3.2774123000000002E-2</v>
      </c>
      <c r="I681" s="92">
        <v>3.2998405000000001E-2</v>
      </c>
      <c r="J681" s="92">
        <v>3.4059643000000001E-2</v>
      </c>
      <c r="K681" s="92">
        <v>3.4657991999999999E-2</v>
      </c>
      <c r="M681" s="5"/>
    </row>
    <row r="682" spans="2:19" x14ac:dyDescent="0.25">
      <c r="M682" s="5"/>
    </row>
    <row r="683" spans="2:19" x14ac:dyDescent="0.25">
      <c r="M683" s="5"/>
    </row>
    <row r="684" spans="2:19" x14ac:dyDescent="0.25">
      <c r="M684" s="5"/>
    </row>
    <row r="685" spans="2:19" x14ac:dyDescent="0.25">
      <c r="M685" s="5"/>
    </row>
    <row r="686" spans="2:19" x14ac:dyDescent="0.25">
      <c r="M686" s="5"/>
    </row>
    <row r="699" spans="2:19" x14ac:dyDescent="0.25">
      <c r="B699" s="122" t="s">
        <v>326</v>
      </c>
      <c r="C699" s="122"/>
      <c r="D699" s="122"/>
      <c r="E699" s="122"/>
      <c r="F699" s="122"/>
      <c r="G699" s="122"/>
      <c r="H699" s="122"/>
      <c r="I699" s="122"/>
      <c r="J699" s="122"/>
      <c r="K699" s="122"/>
      <c r="L699" s="122"/>
      <c r="M699" s="122"/>
      <c r="N699" s="122"/>
      <c r="O699" s="122"/>
      <c r="P699" s="122"/>
      <c r="Q699" s="122"/>
      <c r="R699" s="122"/>
      <c r="S699" s="122"/>
    </row>
    <row r="700" spans="2:19" x14ac:dyDescent="0.25">
      <c r="C700" s="70" t="s">
        <v>340</v>
      </c>
      <c r="D700" s="70" t="s">
        <v>341</v>
      </c>
      <c r="E700" s="70" t="s">
        <v>342</v>
      </c>
      <c r="F700" s="70" t="s">
        <v>343</v>
      </c>
      <c r="G700" s="70" t="s">
        <v>344</v>
      </c>
      <c r="H700" s="70" t="s">
        <v>345</v>
      </c>
      <c r="I700" s="70" t="s">
        <v>322</v>
      </c>
    </row>
    <row r="701" spans="2:19" x14ac:dyDescent="0.25">
      <c r="B701" s="70" t="s">
        <v>324</v>
      </c>
      <c r="C701" s="37">
        <v>0.7</v>
      </c>
      <c r="D701" s="37">
        <v>0.75</v>
      </c>
      <c r="E701" s="37">
        <v>0.8</v>
      </c>
      <c r="F701" s="37">
        <v>0.85</v>
      </c>
      <c r="G701" s="37">
        <v>0.9</v>
      </c>
      <c r="H701" s="37">
        <v>0.95</v>
      </c>
      <c r="I701" s="37">
        <v>1</v>
      </c>
    </row>
    <row r="702" spans="2:19" x14ac:dyDescent="0.25">
      <c r="B702" s="70" t="s">
        <v>2</v>
      </c>
      <c r="C702" s="73">
        <v>1.3384442999999999E-2</v>
      </c>
      <c r="D702" s="73">
        <v>1.4074165E-2</v>
      </c>
      <c r="E702" s="73">
        <v>1.467736E-2</v>
      </c>
      <c r="F702" s="73">
        <v>1.5295603E-2</v>
      </c>
      <c r="G702" s="73">
        <v>1.5824154E-2</v>
      </c>
      <c r="H702" s="73">
        <v>1.6564193000000001E-2</v>
      </c>
      <c r="I702" s="73">
        <v>1.7596207999999999E-2</v>
      </c>
    </row>
    <row r="703" spans="2:19" x14ac:dyDescent="0.25">
      <c r="B703" s="70" t="s">
        <v>4</v>
      </c>
      <c r="C703" s="73">
        <v>0</v>
      </c>
      <c r="D703" s="73">
        <v>1.862315E-3</v>
      </c>
      <c r="E703" s="73">
        <v>2.2370100000000002E-3</v>
      </c>
      <c r="F703" s="73">
        <v>0</v>
      </c>
      <c r="G703" s="73">
        <v>1.2346709999999999E-3</v>
      </c>
      <c r="H703" s="73">
        <v>2.1420200000000001E-3</v>
      </c>
      <c r="I703" s="73">
        <v>3.053746E-3</v>
      </c>
    </row>
    <row r="704" spans="2:19" x14ac:dyDescent="0.25">
      <c r="B704" s="70" t="s">
        <v>5</v>
      </c>
      <c r="C704" s="73">
        <v>2.6539117000000001E-2</v>
      </c>
      <c r="D704" s="73">
        <v>2.7606519E-2</v>
      </c>
      <c r="E704" s="73">
        <v>2.8575294000000001E-2</v>
      </c>
      <c r="F704" s="73">
        <v>3.0608849E-2</v>
      </c>
      <c r="G704" s="73">
        <v>2.9418273000000002E-2</v>
      </c>
      <c r="H704" s="73">
        <v>3.0440707000000001E-2</v>
      </c>
      <c r="I704" s="73">
        <v>3.2210419999999997E-2</v>
      </c>
    </row>
    <row r="722" spans="2:19" x14ac:dyDescent="0.25">
      <c r="B722" s="122" t="s">
        <v>379</v>
      </c>
      <c r="C722" s="122"/>
      <c r="D722" s="122"/>
      <c r="E722" s="122"/>
      <c r="F722" s="122"/>
      <c r="G722" s="122"/>
      <c r="H722" s="122"/>
      <c r="I722" s="122"/>
      <c r="J722" s="122"/>
      <c r="K722" s="122"/>
      <c r="L722" s="122"/>
      <c r="M722" s="122"/>
      <c r="N722" s="122"/>
      <c r="O722" s="122"/>
      <c r="P722" s="122"/>
      <c r="Q722" s="122"/>
      <c r="R722" s="122"/>
      <c r="S722" s="122"/>
    </row>
    <row r="723" spans="2:19" x14ac:dyDescent="0.25">
      <c r="C723" s="70" t="s">
        <v>341</v>
      </c>
      <c r="D723" s="70" t="s">
        <v>342</v>
      </c>
      <c r="E723" s="70" t="s">
        <v>343</v>
      </c>
      <c r="F723" s="70" t="s">
        <v>344</v>
      </c>
      <c r="G723" s="70" t="s">
        <v>345</v>
      </c>
      <c r="H723" s="70" t="s">
        <v>322</v>
      </c>
    </row>
    <row r="724" spans="2:19" x14ac:dyDescent="0.25">
      <c r="B724" s="70" t="s">
        <v>324</v>
      </c>
      <c r="C724" s="37">
        <v>0.75</v>
      </c>
      <c r="D724" s="37">
        <v>0.8</v>
      </c>
      <c r="E724" s="37">
        <v>0.85</v>
      </c>
      <c r="F724" s="37">
        <v>0.9</v>
      </c>
      <c r="G724" s="37">
        <v>0.95</v>
      </c>
      <c r="H724" s="37">
        <v>1</v>
      </c>
    </row>
    <row r="725" spans="2:19" x14ac:dyDescent="0.25">
      <c r="B725" s="70" t="s">
        <v>2</v>
      </c>
      <c r="C725" s="73">
        <v>1.5585066E-2</v>
      </c>
      <c r="D725" s="73">
        <v>1.5775384E-2</v>
      </c>
      <c r="E725" s="73">
        <v>1.6223234999999999E-2</v>
      </c>
      <c r="F725" s="73">
        <v>1.6524286999999999E-2</v>
      </c>
      <c r="G725" s="73">
        <v>1.7061957999999999E-2</v>
      </c>
      <c r="H725" s="73">
        <v>1.7542482000000002E-2</v>
      </c>
    </row>
    <row r="726" spans="2:19" x14ac:dyDescent="0.25">
      <c r="B726" s="70" t="s">
        <v>4</v>
      </c>
      <c r="C726" s="73">
        <v>6.3370340000000001E-3</v>
      </c>
      <c r="D726" s="73">
        <v>4.8624269999999999E-3</v>
      </c>
      <c r="E726" s="73">
        <v>2.2365169999999999E-3</v>
      </c>
      <c r="F726" s="73">
        <v>4.7201300000000002E-4</v>
      </c>
      <c r="G726" s="73">
        <v>1.9819400000000001E-4</v>
      </c>
      <c r="H726" s="73">
        <v>1.0060469999999999E-3</v>
      </c>
    </row>
    <row r="727" spans="2:19" x14ac:dyDescent="0.25">
      <c r="B727" s="70" t="s">
        <v>5</v>
      </c>
      <c r="C727" s="73">
        <v>2.6255278E-2</v>
      </c>
      <c r="D727" s="73">
        <v>2.7347567999999999E-2</v>
      </c>
      <c r="E727" s="73">
        <v>2.8695340999999999E-2</v>
      </c>
      <c r="F727" s="73">
        <v>3.0630199E-2</v>
      </c>
      <c r="G727" s="73">
        <v>2.8956037E-2</v>
      </c>
      <c r="H727" s="73">
        <v>3.1191107999999999E-2</v>
      </c>
    </row>
    <row r="745" spans="2:19" x14ac:dyDescent="0.25">
      <c r="B745" s="122" t="s">
        <v>384</v>
      </c>
      <c r="C745" s="122"/>
      <c r="D745" s="122"/>
      <c r="E745" s="122"/>
      <c r="F745" s="122"/>
      <c r="G745" s="122"/>
      <c r="H745" s="122"/>
      <c r="I745" s="122"/>
      <c r="J745" s="122"/>
      <c r="K745" s="122"/>
      <c r="L745" s="122"/>
      <c r="M745" s="122"/>
      <c r="N745" s="122"/>
      <c r="O745" s="122"/>
      <c r="P745" s="122"/>
      <c r="Q745" s="122"/>
      <c r="R745" s="122"/>
      <c r="S745" s="122"/>
    </row>
    <row r="746" spans="2:19" x14ac:dyDescent="0.25">
      <c r="C746" s="123" t="s">
        <v>385</v>
      </c>
      <c r="D746" s="124"/>
      <c r="E746" s="124"/>
      <c r="F746" s="124"/>
      <c r="G746" s="124"/>
      <c r="H746" s="124"/>
      <c r="I746" s="125"/>
    </row>
    <row r="747" spans="2:19" x14ac:dyDescent="0.25">
      <c r="B747" s="70" t="s">
        <v>324</v>
      </c>
      <c r="C747" s="77">
        <v>0.02</v>
      </c>
      <c r="D747" s="77">
        <v>2.5000000000000001E-2</v>
      </c>
      <c r="E747" s="77">
        <v>0.03</v>
      </c>
      <c r="F747" s="77">
        <v>3.5000000000000003E-2</v>
      </c>
      <c r="G747" s="77">
        <v>0.04</v>
      </c>
      <c r="H747" s="77">
        <v>4.4999999999999998E-2</v>
      </c>
      <c r="I747" s="77">
        <v>0.05</v>
      </c>
    </row>
    <row r="748" spans="2:19" x14ac:dyDescent="0.25">
      <c r="B748" s="70" t="s">
        <v>2</v>
      </c>
      <c r="C748" s="73">
        <v>1.7514828E-2</v>
      </c>
      <c r="D748" s="73">
        <v>1.7579245E-2</v>
      </c>
      <c r="E748" s="73">
        <v>1.7545616999999999E-2</v>
      </c>
      <c r="F748" s="73">
        <v>1.7570802999999999E-2</v>
      </c>
      <c r="G748" s="73">
        <v>1.7544961000000001E-2</v>
      </c>
      <c r="H748" s="73">
        <v>1.7542967E-2</v>
      </c>
      <c r="I748" s="73">
        <v>1.7587495000000002E-2</v>
      </c>
    </row>
    <row r="749" spans="2:19" x14ac:dyDescent="0.25">
      <c r="B749" s="70" t="s">
        <v>4</v>
      </c>
      <c r="C749" s="73">
        <v>4.2801979999999998E-3</v>
      </c>
      <c r="D749" s="73">
        <v>3.0241669999999999E-3</v>
      </c>
      <c r="E749" s="73">
        <v>4.1233249999999997E-3</v>
      </c>
      <c r="F749" s="73">
        <v>3.4455760000000001E-3</v>
      </c>
      <c r="G749" s="73">
        <v>3.0239139999999999E-3</v>
      </c>
      <c r="H749" s="73">
        <v>3.273139E-3</v>
      </c>
      <c r="I749" s="73">
        <v>3.1281830000000001E-3</v>
      </c>
    </row>
    <row r="750" spans="2:19" x14ac:dyDescent="0.25">
      <c r="B750" s="70" t="s">
        <v>5</v>
      </c>
      <c r="C750" s="73">
        <v>3.1176407999999999E-2</v>
      </c>
      <c r="D750" s="73">
        <v>3.0317192E-2</v>
      </c>
      <c r="E750" s="73">
        <v>3.0903204E-2</v>
      </c>
      <c r="F750" s="73">
        <v>3.1426300999999997E-2</v>
      </c>
      <c r="G750" s="73">
        <v>3.1178494000000001E-2</v>
      </c>
      <c r="H750" s="73">
        <v>3.0914477999999999E-2</v>
      </c>
      <c r="I750" s="73">
        <v>3.0838128999999999E-2</v>
      </c>
    </row>
    <row r="768" spans="2:19" x14ac:dyDescent="0.25">
      <c r="B768" s="122" t="s">
        <v>386</v>
      </c>
      <c r="C768" s="122"/>
      <c r="D768" s="122"/>
      <c r="E768" s="122"/>
      <c r="F768" s="122"/>
      <c r="G768" s="122"/>
      <c r="H768" s="122"/>
      <c r="I768" s="122"/>
      <c r="J768" s="122"/>
      <c r="K768" s="122"/>
      <c r="L768" s="122"/>
      <c r="M768" s="122"/>
      <c r="N768" s="122"/>
      <c r="O768" s="122"/>
      <c r="P768" s="122"/>
      <c r="Q768" s="122"/>
      <c r="R768" s="122"/>
      <c r="S768" s="122"/>
    </row>
    <row r="769" spans="2:9" x14ac:dyDescent="0.25">
      <c r="C769" s="70" t="s">
        <v>340</v>
      </c>
      <c r="D769" s="70" t="s">
        <v>341</v>
      </c>
      <c r="E769" s="70" t="s">
        <v>342</v>
      </c>
      <c r="F769" s="70" t="s">
        <v>343</v>
      </c>
      <c r="G769" s="70" t="s">
        <v>344</v>
      </c>
      <c r="H769" s="70" t="s">
        <v>345</v>
      </c>
      <c r="I769" s="70" t="s">
        <v>322</v>
      </c>
    </row>
    <row r="770" spans="2:9" x14ac:dyDescent="0.25">
      <c r="B770" s="70" t="s">
        <v>324</v>
      </c>
      <c r="C770" s="76">
        <v>119</v>
      </c>
      <c r="D770" s="76">
        <v>127.5</v>
      </c>
      <c r="E770" s="76">
        <v>136</v>
      </c>
      <c r="F770" s="76">
        <v>144.5</v>
      </c>
      <c r="G770" s="76">
        <v>153</v>
      </c>
      <c r="H770" s="76">
        <v>161.5</v>
      </c>
      <c r="I770" s="76">
        <v>170</v>
      </c>
    </row>
    <row r="771" spans="2:9" x14ac:dyDescent="0.25">
      <c r="B771" s="70" t="s">
        <v>2</v>
      </c>
      <c r="C771" s="73">
        <v>1.2880829999999999E-2</v>
      </c>
      <c r="D771" s="73">
        <v>1.3674993999999999E-2</v>
      </c>
      <c r="E771" s="73">
        <v>1.4524673E-2</v>
      </c>
      <c r="F771" s="73">
        <v>1.5314578000000001E-2</v>
      </c>
      <c r="G771" s="73">
        <v>1.6085045999999999E-2</v>
      </c>
      <c r="H771" s="73">
        <v>1.6783421E-2</v>
      </c>
      <c r="I771" s="73">
        <v>1.7595317999999999E-2</v>
      </c>
    </row>
    <row r="772" spans="2:9" x14ac:dyDescent="0.25">
      <c r="B772" s="70" t="s">
        <v>4</v>
      </c>
      <c r="C772" s="73">
        <v>2.8486399999999999E-3</v>
      </c>
      <c r="D772" s="73">
        <v>2.4676310000000001E-3</v>
      </c>
      <c r="E772" s="73">
        <v>1.7939340000000001E-3</v>
      </c>
      <c r="F772" s="73">
        <v>1.808376E-3</v>
      </c>
      <c r="G772" s="73">
        <v>1.760651E-3</v>
      </c>
      <c r="H772" s="73">
        <v>9.5275399999999999E-4</v>
      </c>
      <c r="I772" s="73">
        <v>6.5082099999999999E-4</v>
      </c>
    </row>
    <row r="773" spans="2:9" x14ac:dyDescent="0.25">
      <c r="B773" s="70" t="s">
        <v>5</v>
      </c>
      <c r="C773" s="73">
        <v>2.2728992999999999E-2</v>
      </c>
      <c r="D773" s="73">
        <v>2.3728835E-2</v>
      </c>
      <c r="E773" s="73">
        <v>2.6422945E-2</v>
      </c>
      <c r="F773" s="73">
        <v>2.6570963E-2</v>
      </c>
      <c r="G773" s="73">
        <v>2.9084273000000001E-2</v>
      </c>
      <c r="H773" s="73">
        <v>2.9864524E-2</v>
      </c>
      <c r="I773" s="73">
        <v>3.0354208000000001E-2</v>
      </c>
    </row>
    <row r="791" spans="2:19" x14ac:dyDescent="0.25">
      <c r="B791" s="122" t="s">
        <v>387</v>
      </c>
      <c r="C791" s="122"/>
      <c r="D791" s="122"/>
      <c r="E791" s="122"/>
      <c r="F791" s="122"/>
      <c r="G791" s="122"/>
      <c r="H791" s="122"/>
      <c r="I791" s="122"/>
      <c r="J791" s="122"/>
      <c r="K791" s="122"/>
      <c r="L791" s="122"/>
      <c r="M791" s="122"/>
      <c r="N791" s="122"/>
      <c r="O791" s="122"/>
      <c r="P791" s="122"/>
      <c r="Q791" s="122"/>
      <c r="R791" s="122"/>
      <c r="S791" s="122"/>
    </row>
    <row r="792" spans="2:19" x14ac:dyDescent="0.25">
      <c r="C792" s="70" t="s">
        <v>340</v>
      </c>
      <c r="D792" s="70" t="s">
        <v>341</v>
      </c>
      <c r="E792" s="70" t="s">
        <v>342</v>
      </c>
      <c r="F792" s="70" t="s">
        <v>343</v>
      </c>
      <c r="G792" s="70" t="s">
        <v>344</v>
      </c>
      <c r="H792" s="70" t="s">
        <v>345</v>
      </c>
      <c r="I792" s="70" t="s">
        <v>322</v>
      </c>
    </row>
    <row r="793" spans="2:19" x14ac:dyDescent="0.25">
      <c r="B793" s="70" t="s">
        <v>324</v>
      </c>
      <c r="C793" s="76">
        <v>1680</v>
      </c>
      <c r="D793" s="76">
        <v>1800</v>
      </c>
      <c r="E793" s="76">
        <v>1920</v>
      </c>
      <c r="F793" s="76">
        <v>2040</v>
      </c>
      <c r="G793" s="76">
        <v>2160</v>
      </c>
      <c r="H793" s="76">
        <v>2280</v>
      </c>
      <c r="I793" s="76">
        <v>2400</v>
      </c>
    </row>
    <row r="794" spans="2:19" x14ac:dyDescent="0.25">
      <c r="B794" s="70" t="s">
        <v>2</v>
      </c>
      <c r="C794" s="73">
        <v>1.7506244000000001E-2</v>
      </c>
      <c r="D794" s="73">
        <v>1.7409175999999998E-2</v>
      </c>
      <c r="E794" s="73">
        <v>1.7459353E-2</v>
      </c>
      <c r="F794" s="73">
        <v>1.7437584999999999E-2</v>
      </c>
      <c r="G794" s="73">
        <v>1.7443769000000001E-2</v>
      </c>
      <c r="H794" s="73">
        <v>1.7457410999999999E-2</v>
      </c>
      <c r="I794" s="73">
        <v>1.7447766E-2</v>
      </c>
    </row>
    <row r="795" spans="2:19" x14ac:dyDescent="0.25">
      <c r="B795" s="70" t="s">
        <v>4</v>
      </c>
      <c r="C795" s="73">
        <v>1.0454139999999999E-3</v>
      </c>
      <c r="D795" s="73">
        <v>2.0874410000000002E-3</v>
      </c>
      <c r="E795" s="73">
        <v>0</v>
      </c>
      <c r="F795" s="73">
        <v>5.3946500000000004E-4</v>
      </c>
      <c r="G795" s="73">
        <v>1.045053E-3</v>
      </c>
      <c r="H795" s="73">
        <v>1.359234E-3</v>
      </c>
      <c r="I795" s="73">
        <v>1.077321E-3</v>
      </c>
    </row>
    <row r="796" spans="2:19" x14ac:dyDescent="0.25">
      <c r="B796" s="70" t="s">
        <v>5</v>
      </c>
      <c r="C796" s="73">
        <v>3.4773714999999997E-2</v>
      </c>
      <c r="D796" s="73">
        <v>3.3592273999999998E-2</v>
      </c>
      <c r="E796" s="73">
        <v>3.3592588999999999E-2</v>
      </c>
      <c r="F796" s="73">
        <v>3.4565093999999998E-2</v>
      </c>
      <c r="G796" s="73">
        <v>3.4564767000000003E-2</v>
      </c>
      <c r="H796" s="73">
        <v>3.3591749999999997E-2</v>
      </c>
      <c r="I796" s="73">
        <v>3.3743304000000002E-2</v>
      </c>
    </row>
    <row r="814" spans="2:19" x14ac:dyDescent="0.25">
      <c r="B814" s="110" t="s">
        <v>419</v>
      </c>
      <c r="C814" s="110"/>
      <c r="D814" s="110"/>
      <c r="E814" s="110"/>
      <c r="F814" s="110"/>
      <c r="G814" s="110"/>
      <c r="H814" s="110"/>
      <c r="I814" s="110"/>
      <c r="J814" s="110"/>
      <c r="K814" s="110"/>
      <c r="L814" s="110"/>
      <c r="M814" s="110"/>
      <c r="N814" s="110"/>
      <c r="O814" s="110"/>
      <c r="P814" s="110"/>
      <c r="Q814" s="110"/>
      <c r="R814" s="110"/>
    </row>
    <row r="816" spans="2:19" x14ac:dyDescent="0.25">
      <c r="B816" s="122" t="s">
        <v>312</v>
      </c>
      <c r="C816" s="122"/>
      <c r="D816" s="122"/>
      <c r="E816" s="122"/>
      <c r="F816" s="122"/>
      <c r="G816" s="122"/>
      <c r="H816" s="122"/>
      <c r="I816" s="122"/>
      <c r="J816" s="122"/>
      <c r="K816" s="122"/>
      <c r="L816" s="122"/>
      <c r="M816" s="122"/>
      <c r="N816" s="122"/>
      <c r="O816" s="122"/>
      <c r="P816" s="122"/>
      <c r="Q816" s="122"/>
      <c r="R816" s="122"/>
      <c r="S816" s="122"/>
    </row>
    <row r="817" spans="2:19" x14ac:dyDescent="0.25">
      <c r="B817" s="23"/>
      <c r="C817" s="70">
        <v>1</v>
      </c>
      <c r="D817" s="70">
        <v>1.25</v>
      </c>
      <c r="E817" s="70">
        <v>1.5</v>
      </c>
      <c r="F817" s="70">
        <v>1.75</v>
      </c>
      <c r="G817" s="70">
        <v>2</v>
      </c>
      <c r="H817" s="70">
        <v>2.25</v>
      </c>
      <c r="I817" s="70">
        <v>2.5</v>
      </c>
      <c r="J817" s="70">
        <v>2.75</v>
      </c>
      <c r="K817" s="70">
        <v>3</v>
      </c>
      <c r="L817" s="70">
        <v>3.25</v>
      </c>
      <c r="M817" s="70">
        <v>3.5</v>
      </c>
      <c r="N817" s="70">
        <v>3.75</v>
      </c>
      <c r="O817" s="70">
        <v>4</v>
      </c>
      <c r="P817" s="70">
        <v>4.25</v>
      </c>
      <c r="Q817" s="70">
        <v>4.5</v>
      </c>
      <c r="R817" s="70">
        <v>4.75</v>
      </c>
      <c r="S817" s="70">
        <v>5</v>
      </c>
    </row>
    <row r="818" spans="2:19" x14ac:dyDescent="0.25">
      <c r="B818" s="70" t="s">
        <v>2</v>
      </c>
      <c r="C818" s="93">
        <v>4041.3258348639147</v>
      </c>
      <c r="D818" s="93">
        <v>4203.5371261965029</v>
      </c>
      <c r="E818" s="93">
        <v>4312.9457864016149</v>
      </c>
      <c r="F818" s="93">
        <v>4363.48484706621</v>
      </c>
      <c r="G818" s="93">
        <v>4387.8757639266905</v>
      </c>
      <c r="H818" s="93">
        <v>4399.9339845480063</v>
      </c>
      <c r="I818" s="93">
        <v>4413.8175253197687</v>
      </c>
      <c r="J818" s="93">
        <v>4428.4139776066368</v>
      </c>
      <c r="K818" s="93">
        <v>4440.3163009744621</v>
      </c>
      <c r="L818" s="93">
        <v>4449.1036217549799</v>
      </c>
      <c r="M818" s="93">
        <v>4454.7300218514592</v>
      </c>
      <c r="N818" s="93">
        <v>4454.3178603101678</v>
      </c>
      <c r="O818" s="93">
        <v>4447.9376077585976</v>
      </c>
      <c r="P818" s="93">
        <v>4442.9109616335991</v>
      </c>
      <c r="Q818" s="93">
        <v>4433.5525076825752</v>
      </c>
      <c r="R818" s="93">
        <v>4427.3820080834876</v>
      </c>
      <c r="S818" s="93">
        <v>4420.7976733511314</v>
      </c>
    </row>
    <row r="819" spans="2:19" x14ac:dyDescent="0.25">
      <c r="B819" s="70" t="s">
        <v>4</v>
      </c>
      <c r="C819" s="93">
        <v>3124.4459082066678</v>
      </c>
      <c r="D819" s="93">
        <v>3343.493035873104</v>
      </c>
      <c r="E819" s="93">
        <v>3454.3457261509939</v>
      </c>
      <c r="F819" s="93">
        <v>3520.8047173462855</v>
      </c>
      <c r="G819" s="93">
        <v>3659.3660235962707</v>
      </c>
      <c r="H819" s="93">
        <v>3996.4227775468189</v>
      </c>
      <c r="I819" s="93">
        <v>4081.7436290350188</v>
      </c>
      <c r="J819" s="93">
        <v>4100.3761431510657</v>
      </c>
      <c r="K819" s="93">
        <v>4137.1526121109155</v>
      </c>
      <c r="L819" s="93">
        <v>4161.2582460795347</v>
      </c>
      <c r="M819" s="93">
        <v>4179.4769487003368</v>
      </c>
      <c r="N819" s="93">
        <v>4217.9963802329485</v>
      </c>
      <c r="O819" s="93">
        <v>4270.6714534874063</v>
      </c>
      <c r="P819" s="93">
        <v>4242.6107853796766</v>
      </c>
      <c r="Q819" s="93">
        <v>4083.4174197706484</v>
      </c>
      <c r="R819" s="93">
        <v>4147.5781275128538</v>
      </c>
      <c r="S819" s="93">
        <v>4053.4881613697953</v>
      </c>
    </row>
    <row r="820" spans="2:19" x14ac:dyDescent="0.25">
      <c r="B820" s="70" t="s">
        <v>5</v>
      </c>
      <c r="C820" s="93">
        <v>4980.1927842770256</v>
      </c>
      <c r="D820" s="93">
        <v>5035.3014518931877</v>
      </c>
      <c r="E820" s="93">
        <v>5036.7715809578858</v>
      </c>
      <c r="F820" s="93">
        <v>5016.3525934373884</v>
      </c>
      <c r="G820" s="93">
        <v>4963.1524398083575</v>
      </c>
      <c r="H820" s="93">
        <v>4904.295125000991</v>
      </c>
      <c r="I820" s="93">
        <v>4896.2697976651752</v>
      </c>
      <c r="J820" s="93">
        <v>4877.3343031100158</v>
      </c>
      <c r="K820" s="93">
        <v>4842.6480411437842</v>
      </c>
      <c r="L820" s="93">
        <v>4776.0122535083829</v>
      </c>
      <c r="M820" s="93">
        <v>4744.8289355254446</v>
      </c>
      <c r="N820" s="93">
        <v>4709.6631680558712</v>
      </c>
      <c r="O820" s="93">
        <v>4726.1522519154969</v>
      </c>
      <c r="P820" s="93">
        <v>4675.1377695092197</v>
      </c>
      <c r="Q820" s="93">
        <v>4645.6689588367299</v>
      </c>
      <c r="R820" s="93">
        <v>4581.5918614907496</v>
      </c>
      <c r="S820" s="93">
        <v>4559.4913334581361</v>
      </c>
    </row>
    <row r="838" spans="2:19" x14ac:dyDescent="0.25">
      <c r="B838" s="122" t="s">
        <v>325</v>
      </c>
      <c r="C838" s="122"/>
      <c r="D838" s="122"/>
      <c r="E838" s="122"/>
      <c r="F838" s="122"/>
      <c r="G838" s="122"/>
      <c r="H838" s="122"/>
      <c r="I838" s="122"/>
      <c r="J838" s="122"/>
      <c r="K838" s="122"/>
      <c r="L838" s="122"/>
      <c r="M838" s="122"/>
      <c r="N838" s="122"/>
      <c r="O838" s="122"/>
      <c r="P838" s="122"/>
      <c r="Q838" s="122"/>
      <c r="R838" s="122"/>
      <c r="S838" s="122"/>
    </row>
    <row r="839" spans="2:19" x14ac:dyDescent="0.25">
      <c r="B839" s="23"/>
      <c r="C839" s="70" t="s">
        <v>322</v>
      </c>
      <c r="D839" s="70" t="s">
        <v>323</v>
      </c>
      <c r="E839" s="70" t="s">
        <v>313</v>
      </c>
      <c r="F839" s="70" t="s">
        <v>314</v>
      </c>
      <c r="G839" s="70" t="s">
        <v>315</v>
      </c>
      <c r="H839" s="70" t="s">
        <v>316</v>
      </c>
      <c r="I839" s="70" t="s">
        <v>317</v>
      </c>
      <c r="J839" s="70" t="s">
        <v>318</v>
      </c>
      <c r="K839" s="70" t="s">
        <v>319</v>
      </c>
    </row>
    <row r="840" spans="2:19" x14ac:dyDescent="0.25">
      <c r="B840" s="70" t="s">
        <v>324</v>
      </c>
      <c r="C840" s="94">
        <v>1</v>
      </c>
      <c r="D840" s="94">
        <v>1.05</v>
      </c>
      <c r="E840" s="94">
        <v>1.1000000000000001</v>
      </c>
      <c r="F840" s="94">
        <v>1.1499999999999999</v>
      </c>
      <c r="G840" s="94">
        <v>1.2</v>
      </c>
      <c r="H840" s="94">
        <v>1.25</v>
      </c>
      <c r="I840" s="94">
        <v>1.3</v>
      </c>
      <c r="J840" s="94">
        <v>1.35</v>
      </c>
      <c r="K840" s="94">
        <v>1.4</v>
      </c>
    </row>
    <row r="841" spans="2:19" x14ac:dyDescent="0.25">
      <c r="B841" s="70" t="s">
        <v>2</v>
      </c>
      <c r="C841" s="93">
        <v>4034.7605259887969</v>
      </c>
      <c r="D841" s="93">
        <v>4038.0294464483904</v>
      </c>
      <c r="E841" s="93">
        <v>4038.8749759169577</v>
      </c>
      <c r="F841" s="93">
        <v>4037.8396044422266</v>
      </c>
      <c r="G841" s="93">
        <v>4039.703404928448</v>
      </c>
      <c r="H841" s="93">
        <v>4034.7665606722821</v>
      </c>
      <c r="I841" s="93">
        <v>4039.5171301615028</v>
      </c>
      <c r="J841" s="93">
        <v>4035.9734668718784</v>
      </c>
      <c r="K841" s="93">
        <v>4034.4819376025857</v>
      </c>
    </row>
    <row r="842" spans="2:19" x14ac:dyDescent="0.25">
      <c r="B842" s="70" t="s">
        <v>4</v>
      </c>
      <c r="C842" s="93">
        <v>3155.8446631555826</v>
      </c>
      <c r="D842" s="93">
        <v>3203.678776381405</v>
      </c>
      <c r="E842" s="93">
        <v>3166.9606675050918</v>
      </c>
      <c r="F842" s="93">
        <v>3159.7109413987409</v>
      </c>
      <c r="G842" s="93">
        <v>3140.8018663818229</v>
      </c>
      <c r="H842" s="93">
        <v>3119.4729954499599</v>
      </c>
      <c r="I842" s="93">
        <v>3204.9959189933675</v>
      </c>
      <c r="J842" s="93">
        <v>3174.2024110858665</v>
      </c>
      <c r="K842" s="93">
        <v>3219.2631455615292</v>
      </c>
    </row>
    <row r="843" spans="2:19" x14ac:dyDescent="0.25">
      <c r="B843" s="70" t="s">
        <v>5</v>
      </c>
      <c r="C843" s="93">
        <v>4989.9215287089719</v>
      </c>
      <c r="D843" s="93">
        <v>4879.4864153061553</v>
      </c>
      <c r="E843" s="93">
        <v>4926.2215026888916</v>
      </c>
      <c r="F843" s="93">
        <v>5006.6324140160123</v>
      </c>
      <c r="G843" s="93">
        <v>4931.5403093703153</v>
      </c>
      <c r="H843" s="93">
        <v>4885.3178690405475</v>
      </c>
      <c r="I843" s="93">
        <v>4993.2859589355567</v>
      </c>
      <c r="J843" s="93">
        <v>4948.2333354725833</v>
      </c>
      <c r="K843" s="93">
        <v>4963.2894515889793</v>
      </c>
    </row>
    <row r="861" spans="2:19" x14ac:dyDescent="0.25">
      <c r="B861" s="122" t="s">
        <v>326</v>
      </c>
      <c r="C861" s="122"/>
      <c r="D861" s="122"/>
      <c r="E861" s="122"/>
      <c r="F861" s="122"/>
      <c r="G861" s="122"/>
      <c r="H861" s="122"/>
      <c r="I861" s="122"/>
      <c r="J861" s="122"/>
      <c r="K861" s="122"/>
      <c r="L861" s="122"/>
      <c r="M861" s="122"/>
      <c r="N861" s="122"/>
      <c r="O861" s="122"/>
      <c r="P861" s="122"/>
      <c r="Q861" s="122"/>
      <c r="R861" s="122"/>
      <c r="S861" s="122"/>
    </row>
    <row r="862" spans="2:19" x14ac:dyDescent="0.25">
      <c r="B862" s="23"/>
      <c r="C862" s="70" t="s">
        <v>340</v>
      </c>
      <c r="D862" s="70" t="s">
        <v>341</v>
      </c>
      <c r="E862" s="70" t="s">
        <v>342</v>
      </c>
      <c r="F862" s="70" t="s">
        <v>343</v>
      </c>
      <c r="G862" s="70" t="s">
        <v>344</v>
      </c>
      <c r="H862" s="70" t="s">
        <v>345</v>
      </c>
      <c r="I862" s="70" t="s">
        <v>322</v>
      </c>
    </row>
    <row r="863" spans="2:19" x14ac:dyDescent="0.25">
      <c r="B863" s="70" t="s">
        <v>324</v>
      </c>
      <c r="C863" s="94">
        <v>0.7</v>
      </c>
      <c r="D863" s="94">
        <v>0.75</v>
      </c>
      <c r="E863" s="94">
        <v>0.8</v>
      </c>
      <c r="F863" s="94">
        <v>0.85</v>
      </c>
      <c r="G863" s="94">
        <v>0.9</v>
      </c>
      <c r="H863" s="94">
        <v>0.95</v>
      </c>
      <c r="I863" s="94">
        <v>1</v>
      </c>
    </row>
    <row r="864" spans="2:19" x14ac:dyDescent="0.25">
      <c r="B864" s="70" t="s">
        <v>2</v>
      </c>
      <c r="C864" s="93">
        <v>3771.4095537172093</v>
      </c>
      <c r="D864" s="93">
        <v>3848.4263863605993</v>
      </c>
      <c r="E864" s="93">
        <v>3921.7141813244807</v>
      </c>
      <c r="F864" s="93">
        <v>3972.6763874636886</v>
      </c>
      <c r="G864" s="93">
        <v>4007.9856047093708</v>
      </c>
      <c r="H864" s="93">
        <v>4035.1700826459087</v>
      </c>
      <c r="I864" s="93">
        <v>4048.0501348678645</v>
      </c>
    </row>
    <row r="865" spans="2:9" x14ac:dyDescent="0.25">
      <c r="B865" s="70" t="s">
        <v>4</v>
      </c>
      <c r="C865" s="93">
        <v>3180.4611791306002</v>
      </c>
      <c r="D865" s="93">
        <v>3167.90717675728</v>
      </c>
      <c r="E865" s="93">
        <v>3159.4820670357826</v>
      </c>
      <c r="F865" s="93">
        <v>3257.9274037835912</v>
      </c>
      <c r="G865" s="93">
        <v>3168.4687812505335</v>
      </c>
      <c r="H865" s="93">
        <v>3253.283559768834</v>
      </c>
      <c r="I865" s="93">
        <v>3174.0982913743542</v>
      </c>
    </row>
    <row r="866" spans="2:9" x14ac:dyDescent="0.25">
      <c r="B866" s="70" t="s">
        <v>5</v>
      </c>
      <c r="C866" s="93">
        <v>4628.2296261204237</v>
      </c>
      <c r="D866" s="93">
        <v>4424.9825023160765</v>
      </c>
      <c r="E866" s="93">
        <v>4626.8531784366196</v>
      </c>
      <c r="F866" s="93">
        <v>4664.1155818019661</v>
      </c>
      <c r="G866" s="93">
        <v>4612.1956333327498</v>
      </c>
      <c r="H866" s="93">
        <v>4741.7134329389064</v>
      </c>
      <c r="I866" s="93">
        <v>4780.186741303306</v>
      </c>
    </row>
    <row r="884" spans="2:19" x14ac:dyDescent="0.25">
      <c r="B884" s="122" t="s">
        <v>379</v>
      </c>
      <c r="C884" s="122"/>
      <c r="D884" s="122"/>
      <c r="E884" s="122"/>
      <c r="F884" s="122"/>
      <c r="G884" s="122"/>
      <c r="H884" s="122"/>
      <c r="I884" s="122"/>
      <c r="J884" s="122"/>
      <c r="K884" s="122"/>
      <c r="L884" s="122"/>
      <c r="M884" s="122"/>
      <c r="N884" s="122"/>
      <c r="O884" s="122"/>
      <c r="P884" s="122"/>
      <c r="Q884" s="122"/>
      <c r="R884" s="122"/>
      <c r="S884" s="122"/>
    </row>
    <row r="885" spans="2:19" x14ac:dyDescent="0.25">
      <c r="B885" s="23"/>
      <c r="C885" s="70" t="s">
        <v>341</v>
      </c>
      <c r="D885" s="70" t="s">
        <v>342</v>
      </c>
      <c r="E885" s="70" t="s">
        <v>343</v>
      </c>
      <c r="F885" s="70" t="s">
        <v>344</v>
      </c>
      <c r="G885" s="70" t="s">
        <v>345</v>
      </c>
      <c r="H885" s="70" t="s">
        <v>322</v>
      </c>
    </row>
    <row r="886" spans="2:19" x14ac:dyDescent="0.25">
      <c r="B886" s="70" t="s">
        <v>324</v>
      </c>
      <c r="C886" s="94">
        <v>0.75</v>
      </c>
      <c r="D886" s="94">
        <v>0.8</v>
      </c>
      <c r="E886" s="94">
        <v>0.85</v>
      </c>
      <c r="F886" s="94">
        <v>0.9</v>
      </c>
      <c r="G886" s="94">
        <v>0.95</v>
      </c>
      <c r="H886" s="94">
        <v>1</v>
      </c>
    </row>
    <row r="887" spans="2:19" x14ac:dyDescent="0.25">
      <c r="B887" s="70" t="s">
        <v>2</v>
      </c>
      <c r="C887" s="93">
        <v>4079.3008402272649</v>
      </c>
      <c r="D887" s="93">
        <v>4077.0164415080335</v>
      </c>
      <c r="E887" s="93">
        <v>4052.4918245536805</v>
      </c>
      <c r="F887" s="93">
        <v>4048.0237325805856</v>
      </c>
      <c r="G887" s="93">
        <v>4045.0507018043882</v>
      </c>
      <c r="H887" s="93">
        <v>4046.1065617555478</v>
      </c>
    </row>
    <row r="888" spans="2:19" x14ac:dyDescent="0.25">
      <c r="B888" s="70" t="s">
        <v>4</v>
      </c>
      <c r="C888" s="93">
        <v>3413.5876086835538</v>
      </c>
      <c r="D888" s="93">
        <v>3406.4721364890029</v>
      </c>
      <c r="E888" s="93">
        <v>3292.0561511926303</v>
      </c>
      <c r="F888" s="93">
        <v>3210.306554703237</v>
      </c>
      <c r="G888" s="93">
        <v>3208.6157962821271</v>
      </c>
      <c r="H888" s="93">
        <v>3135.1824193043831</v>
      </c>
    </row>
    <row r="889" spans="2:19" x14ac:dyDescent="0.25">
      <c r="B889" s="70" t="s">
        <v>5</v>
      </c>
      <c r="C889" s="93">
        <v>4793.1346626738723</v>
      </c>
      <c r="D889" s="93">
        <v>4672.6732092788252</v>
      </c>
      <c r="E889" s="93">
        <v>4724.1220451983618</v>
      </c>
      <c r="F889" s="93">
        <v>4718.8921582845578</v>
      </c>
      <c r="G889" s="93">
        <v>4811.0607703374344</v>
      </c>
      <c r="H889" s="93">
        <v>4968.0607530834868</v>
      </c>
    </row>
    <row r="907" spans="2:19" x14ac:dyDescent="0.25">
      <c r="B907" s="122" t="s">
        <v>384</v>
      </c>
      <c r="C907" s="122"/>
      <c r="D907" s="122"/>
      <c r="E907" s="122"/>
      <c r="F907" s="122"/>
      <c r="G907" s="122"/>
      <c r="H907" s="122"/>
      <c r="I907" s="122"/>
      <c r="J907" s="122"/>
      <c r="K907" s="122"/>
      <c r="L907" s="122"/>
      <c r="M907" s="122"/>
      <c r="N907" s="122"/>
      <c r="O907" s="122"/>
      <c r="P907" s="122"/>
      <c r="Q907" s="122"/>
      <c r="R907" s="122"/>
      <c r="S907" s="122"/>
    </row>
    <row r="908" spans="2:19" x14ac:dyDescent="0.25">
      <c r="B908" s="23" t="s">
        <v>401</v>
      </c>
      <c r="C908" s="70" t="s">
        <v>402</v>
      </c>
      <c r="D908" s="70" t="s">
        <v>403</v>
      </c>
      <c r="E908" s="70" t="s">
        <v>403</v>
      </c>
      <c r="F908" s="70" t="s">
        <v>404</v>
      </c>
      <c r="G908" s="70" t="s">
        <v>404</v>
      </c>
      <c r="H908" s="70" t="s">
        <v>405</v>
      </c>
      <c r="I908" s="70" t="s">
        <v>405</v>
      </c>
    </row>
    <row r="909" spans="2:19" x14ac:dyDescent="0.25">
      <c r="B909" s="70" t="s">
        <v>324</v>
      </c>
      <c r="C909" s="88">
        <v>0.02</v>
      </c>
      <c r="D909" s="88">
        <v>2.5000000000000001E-2</v>
      </c>
      <c r="E909" s="88">
        <v>0.03</v>
      </c>
      <c r="F909" s="88">
        <v>3.5000000000000003E-2</v>
      </c>
      <c r="G909" s="88">
        <v>0.04</v>
      </c>
      <c r="H909" s="88">
        <v>4.4999999999999998E-2</v>
      </c>
      <c r="I909" s="88">
        <v>0.05</v>
      </c>
    </row>
    <row r="910" spans="2:19" x14ac:dyDescent="0.25">
      <c r="B910" s="70" t="s">
        <v>2</v>
      </c>
      <c r="C910" s="93">
        <v>4046.0423915348765</v>
      </c>
      <c r="D910" s="93">
        <v>4046.9183355835257</v>
      </c>
      <c r="E910" s="93">
        <v>4049.3615155371922</v>
      </c>
      <c r="F910" s="93">
        <v>4049.7180447647402</v>
      </c>
      <c r="G910" s="93">
        <v>4044.4733036590928</v>
      </c>
      <c r="H910" s="93">
        <v>4051.5047349586371</v>
      </c>
      <c r="I910" s="93">
        <v>4044.9997220841797</v>
      </c>
    </row>
    <row r="911" spans="2:19" x14ac:dyDescent="0.25">
      <c r="B911" s="70" t="s">
        <v>4</v>
      </c>
      <c r="C911" s="93">
        <v>3117.1093464068258</v>
      </c>
      <c r="D911" s="93">
        <v>3127.0606621036391</v>
      </c>
      <c r="E911" s="93">
        <v>3159.7291021456008</v>
      </c>
      <c r="F911" s="93">
        <v>3187.7348370487512</v>
      </c>
      <c r="G911" s="93">
        <v>3120.8873306066221</v>
      </c>
      <c r="H911" s="93">
        <v>3104.989143483212</v>
      </c>
      <c r="I911" s="93">
        <v>3116.9086711439991</v>
      </c>
    </row>
    <row r="912" spans="2:19" x14ac:dyDescent="0.25">
      <c r="B912" s="70" t="s">
        <v>5</v>
      </c>
      <c r="C912" s="93">
        <v>4796.5556753430919</v>
      </c>
      <c r="D912" s="93">
        <v>4740.5349959407922</v>
      </c>
      <c r="E912" s="93">
        <v>4776.2570260013381</v>
      </c>
      <c r="F912" s="93">
        <v>4785.2217038028975</v>
      </c>
      <c r="G912" s="93">
        <v>4759.8048477496859</v>
      </c>
      <c r="H912" s="93">
        <v>4806.1140218431556</v>
      </c>
      <c r="I912" s="93">
        <v>4845.0158587210544</v>
      </c>
    </row>
    <row r="930" spans="2:19" x14ac:dyDescent="0.25">
      <c r="B930" s="122" t="s">
        <v>386</v>
      </c>
      <c r="C930" s="122"/>
      <c r="D930" s="122"/>
      <c r="E930" s="122"/>
      <c r="F930" s="122"/>
      <c r="G930" s="122"/>
      <c r="H930" s="122"/>
      <c r="I930" s="122"/>
      <c r="J930" s="122"/>
      <c r="K930" s="122"/>
      <c r="L930" s="122"/>
      <c r="M930" s="122"/>
      <c r="N930" s="122"/>
      <c r="O930" s="122"/>
      <c r="P930" s="122"/>
      <c r="Q930" s="122"/>
      <c r="R930" s="122"/>
      <c r="S930" s="122"/>
    </row>
    <row r="931" spans="2:19" x14ac:dyDescent="0.25">
      <c r="B931" s="23"/>
      <c r="C931" s="70" t="s">
        <v>340</v>
      </c>
      <c r="D931" s="70" t="s">
        <v>341</v>
      </c>
      <c r="E931" s="70" t="s">
        <v>342</v>
      </c>
      <c r="F931" s="70" t="s">
        <v>343</v>
      </c>
      <c r="G931" s="70" t="s">
        <v>344</v>
      </c>
      <c r="H931" s="70" t="s">
        <v>345</v>
      </c>
      <c r="I931" s="70" t="s">
        <v>322</v>
      </c>
    </row>
    <row r="932" spans="2:19" x14ac:dyDescent="0.25">
      <c r="B932" s="70" t="s">
        <v>324</v>
      </c>
      <c r="C932" s="95">
        <v>119</v>
      </c>
      <c r="D932" s="95">
        <v>127.5</v>
      </c>
      <c r="E932" s="95">
        <v>136</v>
      </c>
      <c r="F932" s="95">
        <v>144.5</v>
      </c>
      <c r="G932" s="95">
        <v>153</v>
      </c>
      <c r="H932" s="95">
        <v>161.5</v>
      </c>
      <c r="I932" s="95">
        <v>170</v>
      </c>
    </row>
    <row r="933" spans="2:19" x14ac:dyDescent="0.25">
      <c r="B933" s="70" t="s">
        <v>2</v>
      </c>
      <c r="C933" s="93">
        <v>4003.2177133413616</v>
      </c>
      <c r="D933" s="93">
        <v>4015.8021366171724</v>
      </c>
      <c r="E933" s="93">
        <v>4020.9539460819901</v>
      </c>
      <c r="F933" s="93">
        <v>4033.7940559773187</v>
      </c>
      <c r="G933" s="93">
        <v>4035.9858140878773</v>
      </c>
      <c r="H933" s="93">
        <v>4043.4549492921278</v>
      </c>
      <c r="I933" s="93">
        <v>4049.3251200090654</v>
      </c>
    </row>
    <row r="934" spans="2:19" x14ac:dyDescent="0.25">
      <c r="B934" s="70" t="s">
        <v>4</v>
      </c>
      <c r="C934" s="93">
        <v>3058.9035522665386</v>
      </c>
      <c r="D934" s="93">
        <v>2998.9973288898286</v>
      </c>
      <c r="E934" s="93">
        <v>3059.7749108893745</v>
      </c>
      <c r="F934" s="93">
        <v>3067.1290742695255</v>
      </c>
      <c r="G934" s="93">
        <v>3062.1832167292559</v>
      </c>
      <c r="H934" s="93">
        <v>3097.4817246401244</v>
      </c>
      <c r="I934" s="93">
        <v>3052.4076217895145</v>
      </c>
    </row>
    <row r="935" spans="2:19" x14ac:dyDescent="0.25">
      <c r="B935" s="70" t="s">
        <v>5</v>
      </c>
      <c r="C935" s="93">
        <v>4765.7089281862618</v>
      </c>
      <c r="D935" s="93">
        <v>4678.2231337599233</v>
      </c>
      <c r="E935" s="93">
        <v>4709.5703080625062</v>
      </c>
      <c r="F935" s="93">
        <v>4769.7799292786667</v>
      </c>
      <c r="G935" s="93">
        <v>4832.1343589340659</v>
      </c>
      <c r="H935" s="93">
        <v>4723.0031643232142</v>
      </c>
      <c r="I935" s="93">
        <v>4773.3928561938337</v>
      </c>
    </row>
    <row r="953" spans="2:19" x14ac:dyDescent="0.25">
      <c r="B953" s="122" t="s">
        <v>387</v>
      </c>
      <c r="C953" s="122"/>
      <c r="D953" s="122"/>
      <c r="E953" s="122"/>
      <c r="F953" s="122"/>
      <c r="G953" s="122"/>
      <c r="H953" s="122"/>
      <c r="I953" s="122"/>
      <c r="J953" s="122"/>
      <c r="K953" s="122"/>
      <c r="L953" s="122"/>
      <c r="M953" s="122"/>
      <c r="N953" s="122"/>
      <c r="O953" s="122"/>
      <c r="P953" s="122"/>
      <c r="Q953" s="122"/>
      <c r="R953" s="122"/>
      <c r="S953" s="122"/>
    </row>
    <row r="954" spans="2:19" x14ac:dyDescent="0.25">
      <c r="B954" s="23"/>
      <c r="C954" s="70" t="s">
        <v>340</v>
      </c>
      <c r="D954" s="70" t="s">
        <v>341</v>
      </c>
      <c r="E954" s="70" t="s">
        <v>342</v>
      </c>
      <c r="F954" s="70" t="s">
        <v>343</v>
      </c>
      <c r="G954" s="70" t="s">
        <v>344</v>
      </c>
      <c r="H954" s="70" t="s">
        <v>345</v>
      </c>
      <c r="I954" s="70" t="s">
        <v>322</v>
      </c>
    </row>
    <row r="955" spans="2:19" x14ac:dyDescent="0.25">
      <c r="B955" s="70" t="s">
        <v>324</v>
      </c>
      <c r="C955" s="95">
        <v>1680</v>
      </c>
      <c r="D955" s="95">
        <v>1800</v>
      </c>
      <c r="E955" s="95">
        <v>1920</v>
      </c>
      <c r="F955" s="95">
        <v>2040</v>
      </c>
      <c r="G955" s="95">
        <v>2160</v>
      </c>
      <c r="H955" s="95">
        <v>2280</v>
      </c>
      <c r="I955" s="95">
        <v>2400</v>
      </c>
    </row>
    <row r="956" spans="2:19" x14ac:dyDescent="0.25">
      <c r="B956" s="70" t="s">
        <v>2</v>
      </c>
      <c r="C956" s="93">
        <v>4039.8320250153474</v>
      </c>
      <c r="D956" s="93">
        <v>4038.1132243942811</v>
      </c>
      <c r="E956" s="93">
        <v>4044.1882919885215</v>
      </c>
      <c r="F956" s="93">
        <v>4048.0010673008528</v>
      </c>
      <c r="G956" s="93">
        <v>4046.8925886403031</v>
      </c>
      <c r="H956" s="93">
        <v>4051.2736990476224</v>
      </c>
      <c r="I956" s="93">
        <v>4052.6481176681282</v>
      </c>
    </row>
    <row r="957" spans="2:19" x14ac:dyDescent="0.25">
      <c r="B957" s="70" t="s">
        <v>4</v>
      </c>
      <c r="C957" s="93">
        <v>3096.9812197422457</v>
      </c>
      <c r="D957" s="93">
        <v>3032.4231067788351</v>
      </c>
      <c r="E957" s="93">
        <v>3157.2761731552773</v>
      </c>
      <c r="F957" s="93">
        <v>3056.0804440510178</v>
      </c>
      <c r="G957" s="93">
        <v>3110.7008445945803</v>
      </c>
      <c r="H957" s="93">
        <v>3084.2168730492513</v>
      </c>
      <c r="I957" s="93">
        <v>3089.6261721056153</v>
      </c>
    </row>
    <row r="958" spans="2:19" x14ac:dyDescent="0.25">
      <c r="B958" s="70" t="s">
        <v>5</v>
      </c>
      <c r="C958" s="93">
        <v>4698.3583752025033</v>
      </c>
      <c r="D958" s="93">
        <v>4747.396332955811</v>
      </c>
      <c r="E958" s="93">
        <v>4824.1126463849396</v>
      </c>
      <c r="F958" s="93">
        <v>4805.2119945719187</v>
      </c>
      <c r="G958" s="93">
        <v>4857.1055412128026</v>
      </c>
      <c r="H958" s="93">
        <v>4713.7097929230104</v>
      </c>
      <c r="I958" s="93">
        <v>4713.93329445779</v>
      </c>
    </row>
  </sheetData>
  <mergeCells count="51">
    <mergeCell ref="B2:R3"/>
    <mergeCell ref="B120:S120"/>
    <mergeCell ref="B143:S143"/>
    <mergeCell ref="B75:S75"/>
    <mergeCell ref="B97:S97"/>
    <mergeCell ref="C98:I98"/>
    <mergeCell ref="B166:R166"/>
    <mergeCell ref="B168:S168"/>
    <mergeCell ref="B190:S190"/>
    <mergeCell ref="B213:S213"/>
    <mergeCell ref="B5:R5"/>
    <mergeCell ref="B7:S7"/>
    <mergeCell ref="B30:S30"/>
    <mergeCell ref="B53:S53"/>
    <mergeCell ref="B236:S236"/>
    <mergeCell ref="B259:S259"/>
    <mergeCell ref="B282:S282"/>
    <mergeCell ref="B305:S305"/>
    <mergeCell ref="B329:R329"/>
    <mergeCell ref="B331:S331"/>
    <mergeCell ref="B353:S353"/>
    <mergeCell ref="B376:S376"/>
    <mergeCell ref="B399:S399"/>
    <mergeCell ref="B422:S422"/>
    <mergeCell ref="B445:S445"/>
    <mergeCell ref="B468:S468"/>
    <mergeCell ref="B491:R491"/>
    <mergeCell ref="B493:S493"/>
    <mergeCell ref="B515:S515"/>
    <mergeCell ref="B538:S538"/>
    <mergeCell ref="B560:S560"/>
    <mergeCell ref="B583:S583"/>
    <mergeCell ref="B606:S606"/>
    <mergeCell ref="B629:S629"/>
    <mergeCell ref="B652:R652"/>
    <mergeCell ref="B654:S654"/>
    <mergeCell ref="B676:S676"/>
    <mergeCell ref="B699:S699"/>
    <mergeCell ref="B722:S722"/>
    <mergeCell ref="B745:S745"/>
    <mergeCell ref="C746:I746"/>
    <mergeCell ref="B768:S768"/>
    <mergeCell ref="B791:S791"/>
    <mergeCell ref="B814:R814"/>
    <mergeCell ref="B930:S930"/>
    <mergeCell ref="B953:S953"/>
    <mergeCell ref="B816:S816"/>
    <mergeCell ref="B838:S838"/>
    <mergeCell ref="B861:S861"/>
    <mergeCell ref="B884:S884"/>
    <mergeCell ref="B907:S907"/>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3"/>
  <sheetViews>
    <sheetView showGridLines="0" showRowColHeaders="0" zoomScale="90" zoomScaleNormal="90" workbookViewId="0"/>
  </sheetViews>
  <sheetFormatPr defaultColWidth="0" defaultRowHeight="14.45" customHeight="1" zeroHeight="1" x14ac:dyDescent="0.25"/>
  <cols>
    <col min="1" max="1" width="2.85546875" customWidth="1"/>
    <col min="2" max="10" width="9.140625" customWidth="1"/>
    <col min="11" max="11" width="2.85546875" customWidth="1"/>
    <col min="12" max="20" width="9.140625" customWidth="1"/>
    <col min="21" max="21" width="2.85546875" customWidth="1"/>
    <col min="22" max="16384" width="9.140625" hidden="1"/>
  </cols>
  <sheetData>
    <row r="1" spans="2:20" ht="15" x14ac:dyDescent="0.25"/>
    <row r="2" spans="2:20" ht="15" x14ac:dyDescent="0.25">
      <c r="B2" s="102" t="s">
        <v>420</v>
      </c>
      <c r="C2" s="102"/>
      <c r="D2" s="102"/>
      <c r="E2" s="102"/>
      <c r="F2" s="102"/>
      <c r="G2" s="102"/>
      <c r="H2" s="102"/>
      <c r="I2" s="102"/>
      <c r="J2" s="102"/>
      <c r="K2" s="102"/>
      <c r="L2" s="102"/>
      <c r="M2" s="102"/>
      <c r="N2" s="102"/>
      <c r="O2" s="102"/>
      <c r="P2" s="102"/>
      <c r="Q2" s="102"/>
      <c r="R2" s="102"/>
      <c r="S2" s="102"/>
      <c r="T2" s="102"/>
    </row>
    <row r="3" spans="2:20" ht="15" x14ac:dyDescent="0.25">
      <c r="B3" s="102"/>
      <c r="C3" s="102"/>
      <c r="D3" s="102"/>
      <c r="E3" s="102"/>
      <c r="F3" s="102"/>
      <c r="G3" s="102"/>
      <c r="H3" s="102"/>
      <c r="I3" s="102"/>
      <c r="J3" s="102"/>
      <c r="K3" s="102"/>
      <c r="L3" s="102"/>
      <c r="M3" s="102"/>
      <c r="N3" s="102"/>
      <c r="O3" s="102"/>
      <c r="P3" s="102"/>
      <c r="Q3" s="102"/>
      <c r="R3" s="102"/>
      <c r="S3" s="102"/>
      <c r="T3" s="102"/>
    </row>
    <row r="4" spans="2:20" ht="15" x14ac:dyDescent="0.25"/>
    <row r="5" spans="2:20" ht="22.5" customHeight="1" x14ac:dyDescent="0.25">
      <c r="B5" s="126" t="s">
        <v>421</v>
      </c>
      <c r="C5" s="126"/>
      <c r="D5" s="126"/>
      <c r="E5" s="126"/>
      <c r="F5" s="126"/>
      <c r="G5" s="126"/>
      <c r="H5" s="126"/>
      <c r="I5" s="126"/>
      <c r="J5" s="126"/>
      <c r="K5" s="96"/>
      <c r="L5" s="126" t="s">
        <v>422</v>
      </c>
      <c r="M5" s="126"/>
      <c r="N5" s="126"/>
      <c r="O5" s="126"/>
      <c r="P5" s="126"/>
      <c r="Q5" s="126"/>
      <c r="R5" s="126"/>
      <c r="S5" s="126"/>
      <c r="T5" s="126"/>
    </row>
    <row r="6" spans="2:20" ht="15" x14ac:dyDescent="0.25"/>
    <row r="7" spans="2:20" ht="15" x14ac:dyDescent="0.25">
      <c r="B7" s="127" t="s">
        <v>424</v>
      </c>
      <c r="C7" s="127"/>
      <c r="D7" s="127"/>
      <c r="E7" s="127"/>
      <c r="F7" s="127"/>
      <c r="G7" s="127"/>
      <c r="H7" s="127"/>
      <c r="I7" s="127"/>
      <c r="J7" s="127"/>
      <c r="L7" s="127" t="s">
        <v>425</v>
      </c>
      <c r="M7" s="127"/>
      <c r="N7" s="127"/>
      <c r="O7" s="127"/>
      <c r="P7" s="127"/>
      <c r="Q7" s="127"/>
      <c r="R7" s="127"/>
      <c r="S7" s="127"/>
      <c r="T7" s="127"/>
    </row>
    <row r="8" spans="2:20" ht="15" x14ac:dyDescent="0.25">
      <c r="B8" s="127"/>
      <c r="C8" s="127"/>
      <c r="D8" s="127"/>
      <c r="E8" s="127"/>
      <c r="F8" s="127"/>
      <c r="G8" s="127"/>
      <c r="H8" s="127"/>
      <c r="I8" s="127"/>
      <c r="J8" s="127"/>
      <c r="L8" s="127"/>
      <c r="M8" s="127"/>
      <c r="N8" s="127"/>
      <c r="O8" s="127"/>
      <c r="P8" s="127"/>
      <c r="Q8" s="127"/>
      <c r="R8" s="127"/>
      <c r="S8" s="127"/>
      <c r="T8" s="127"/>
    </row>
    <row r="9" spans="2:20" ht="15" x14ac:dyDescent="0.25">
      <c r="B9" s="127"/>
      <c r="C9" s="127"/>
      <c r="D9" s="127"/>
      <c r="E9" s="127"/>
      <c r="F9" s="127"/>
      <c r="G9" s="127"/>
      <c r="H9" s="127"/>
      <c r="I9" s="127"/>
      <c r="J9" s="127"/>
      <c r="L9" s="127"/>
      <c r="M9" s="127"/>
      <c r="N9" s="127"/>
      <c r="O9" s="127"/>
      <c r="P9" s="127"/>
      <c r="Q9" s="127"/>
      <c r="R9" s="127"/>
      <c r="S9" s="127"/>
      <c r="T9" s="127"/>
    </row>
    <row r="10" spans="2:20" ht="15" x14ac:dyDescent="0.25">
      <c r="B10" s="127"/>
      <c r="C10" s="127"/>
      <c r="D10" s="127"/>
      <c r="E10" s="127"/>
      <c r="F10" s="127"/>
      <c r="G10" s="127"/>
      <c r="H10" s="127"/>
      <c r="I10" s="127"/>
      <c r="J10" s="127"/>
      <c r="L10" s="127"/>
      <c r="M10" s="127"/>
      <c r="N10" s="127"/>
      <c r="O10" s="127"/>
      <c r="P10" s="127"/>
      <c r="Q10" s="127"/>
      <c r="R10" s="127"/>
      <c r="S10" s="127"/>
      <c r="T10" s="127"/>
    </row>
    <row r="11" spans="2:20" ht="15" x14ac:dyDescent="0.25">
      <c r="B11" s="127"/>
      <c r="C11" s="127"/>
      <c r="D11" s="127"/>
      <c r="E11" s="127"/>
      <c r="F11" s="127"/>
      <c r="G11" s="127"/>
      <c r="H11" s="127"/>
      <c r="I11" s="127"/>
      <c r="J11" s="127"/>
      <c r="L11" s="127"/>
      <c r="M11" s="127"/>
      <c r="N11" s="127"/>
      <c r="O11" s="127"/>
      <c r="P11" s="127"/>
      <c r="Q11" s="127"/>
      <c r="R11" s="127"/>
      <c r="S11" s="127"/>
      <c r="T11" s="127"/>
    </row>
    <row r="12" spans="2:20" ht="15" x14ac:dyDescent="0.25">
      <c r="B12" s="127"/>
      <c r="C12" s="127"/>
      <c r="D12" s="127"/>
      <c r="E12" s="127"/>
      <c r="F12" s="127"/>
      <c r="G12" s="127"/>
      <c r="H12" s="127"/>
      <c r="I12" s="127"/>
      <c r="J12" s="127"/>
      <c r="L12" s="127"/>
      <c r="M12" s="127"/>
      <c r="N12" s="127"/>
      <c r="O12" s="127"/>
      <c r="P12" s="127"/>
      <c r="Q12" s="127"/>
      <c r="R12" s="127"/>
      <c r="S12" s="127"/>
      <c r="T12" s="127"/>
    </row>
    <row r="13" spans="2:20" ht="15" x14ac:dyDescent="0.25">
      <c r="B13" s="127"/>
      <c r="C13" s="127"/>
      <c r="D13" s="127"/>
      <c r="E13" s="127"/>
      <c r="F13" s="127"/>
      <c r="G13" s="127"/>
      <c r="H13" s="127"/>
      <c r="I13" s="127"/>
      <c r="J13" s="127"/>
      <c r="L13" s="127"/>
      <c r="M13" s="127"/>
      <c r="N13" s="127"/>
      <c r="O13" s="127"/>
      <c r="P13" s="127"/>
      <c r="Q13" s="127"/>
      <c r="R13" s="127"/>
      <c r="S13" s="127"/>
      <c r="T13" s="127"/>
    </row>
    <row r="14" spans="2:20" ht="15" x14ac:dyDescent="0.25">
      <c r="B14" s="127"/>
      <c r="C14" s="127"/>
      <c r="D14" s="127"/>
      <c r="E14" s="127"/>
      <c r="F14" s="127"/>
      <c r="G14" s="127"/>
      <c r="H14" s="127"/>
      <c r="I14" s="127"/>
      <c r="J14" s="127"/>
      <c r="L14" s="127"/>
      <c r="M14" s="127"/>
      <c r="N14" s="127"/>
      <c r="O14" s="127"/>
      <c r="P14" s="127"/>
      <c r="Q14" s="127"/>
      <c r="R14" s="127"/>
      <c r="S14" s="127"/>
      <c r="T14" s="127"/>
    </row>
    <row r="15" spans="2:20" ht="15" x14ac:dyDescent="0.25">
      <c r="B15" s="127"/>
      <c r="C15" s="127"/>
      <c r="D15" s="127"/>
      <c r="E15" s="127"/>
      <c r="F15" s="127"/>
      <c r="G15" s="127"/>
      <c r="H15" s="127"/>
      <c r="I15" s="127"/>
      <c r="J15" s="127"/>
      <c r="L15" s="127"/>
      <c r="M15" s="127"/>
      <c r="N15" s="127"/>
      <c r="O15" s="127"/>
      <c r="P15" s="127"/>
      <c r="Q15" s="127"/>
      <c r="R15" s="127"/>
      <c r="S15" s="127"/>
      <c r="T15" s="127"/>
    </row>
    <row r="16" spans="2:20" ht="15" x14ac:dyDescent="0.25">
      <c r="B16" s="127"/>
      <c r="C16" s="127"/>
      <c r="D16" s="127"/>
      <c r="E16" s="127"/>
      <c r="F16" s="127"/>
      <c r="G16" s="127"/>
      <c r="H16" s="127"/>
      <c r="I16" s="127"/>
      <c r="J16" s="127"/>
      <c r="L16" s="127"/>
      <c r="M16" s="127"/>
      <c r="N16" s="127"/>
      <c r="O16" s="127"/>
      <c r="P16" s="127"/>
      <c r="Q16" s="127"/>
      <c r="R16" s="127"/>
      <c r="S16" s="127"/>
      <c r="T16" s="127"/>
    </row>
    <row r="17" spans="2:20" ht="15" x14ac:dyDescent="0.25">
      <c r="B17" s="127"/>
      <c r="C17" s="127"/>
      <c r="D17" s="127"/>
      <c r="E17" s="127"/>
      <c r="F17" s="127"/>
      <c r="G17" s="127"/>
      <c r="H17" s="127"/>
      <c r="I17" s="127"/>
      <c r="J17" s="127"/>
      <c r="L17" s="127"/>
      <c r="M17" s="127"/>
      <c r="N17" s="127"/>
      <c r="O17" s="127"/>
      <c r="P17" s="127"/>
      <c r="Q17" s="127"/>
      <c r="R17" s="127"/>
      <c r="S17" s="127"/>
      <c r="T17" s="127"/>
    </row>
    <row r="18" spans="2:20" ht="15" x14ac:dyDescent="0.25">
      <c r="B18" s="127"/>
      <c r="C18" s="127"/>
      <c r="D18" s="127"/>
      <c r="E18" s="127"/>
      <c r="F18" s="127"/>
      <c r="G18" s="127"/>
      <c r="H18" s="127"/>
      <c r="I18" s="127"/>
      <c r="J18" s="127"/>
      <c r="L18" s="127"/>
      <c r="M18" s="127"/>
      <c r="N18" s="127"/>
      <c r="O18" s="127"/>
      <c r="P18" s="127"/>
      <c r="Q18" s="127"/>
      <c r="R18" s="127"/>
      <c r="S18" s="127"/>
      <c r="T18" s="127"/>
    </row>
    <row r="19" spans="2:20" ht="15" x14ac:dyDescent="0.25">
      <c r="B19" s="127"/>
      <c r="C19" s="127"/>
      <c r="D19" s="127"/>
      <c r="E19" s="127"/>
      <c r="F19" s="127"/>
      <c r="G19" s="127"/>
      <c r="H19" s="127"/>
      <c r="I19" s="127"/>
      <c r="J19" s="127"/>
      <c r="L19" s="127"/>
      <c r="M19" s="127"/>
      <c r="N19" s="127"/>
      <c r="O19" s="127"/>
      <c r="P19" s="127"/>
      <c r="Q19" s="127"/>
      <c r="R19" s="127"/>
      <c r="S19" s="127"/>
      <c r="T19" s="127"/>
    </row>
    <row r="20" spans="2:20" ht="15" x14ac:dyDescent="0.25"/>
    <row r="21" spans="2:20" ht="15" hidden="1" x14ac:dyDescent="0.25"/>
    <row r="22" spans="2:20" ht="15" hidden="1" x14ac:dyDescent="0.25"/>
    <row r="23" spans="2:20" ht="15" hidden="1" x14ac:dyDescent="0.25"/>
  </sheetData>
  <mergeCells count="5">
    <mergeCell ref="B2:T3"/>
    <mergeCell ref="B5:J5"/>
    <mergeCell ref="L5:T5"/>
    <mergeCell ref="B7:J19"/>
    <mergeCell ref="L7:T19"/>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E67"/>
  <sheetViews>
    <sheetView workbookViewId="0"/>
  </sheetViews>
  <sheetFormatPr defaultColWidth="15.7109375" defaultRowHeight="15" x14ac:dyDescent="0.25"/>
  <cols>
    <col min="1" max="16384" width="15.7109375" style="54"/>
  </cols>
  <sheetData>
    <row r="1" spans="1:213" x14ac:dyDescent="0.25">
      <c r="A1" s="54" t="s">
        <v>194</v>
      </c>
      <c r="B1" s="128">
        <f ca="1">Model!$G$11</f>
        <v>4146.6796361715551</v>
      </c>
      <c r="C1" s="58">
        <v>1</v>
      </c>
      <c r="D1" s="58">
        <v>0.5</v>
      </c>
      <c r="E1" s="56"/>
      <c r="F1" s="54" t="s">
        <v>228</v>
      </c>
      <c r="I1" s="54" t="s">
        <v>185</v>
      </c>
      <c r="J1" s="56">
        <v>4</v>
      </c>
      <c r="L1" s="54" t="s">
        <v>182</v>
      </c>
      <c r="M1" s="56" t="b">
        <v>1</v>
      </c>
      <c r="O1" s="54" t="s">
        <v>180</v>
      </c>
      <c r="Y1" s="54" t="s">
        <v>196</v>
      </c>
      <c r="AA1" s="54" t="s">
        <v>236</v>
      </c>
      <c r="AD1" s="54" t="s">
        <v>211</v>
      </c>
    </row>
    <row r="2" spans="1:213" x14ac:dyDescent="0.25">
      <c r="A2" s="54" t="s">
        <v>195</v>
      </c>
      <c r="B2" s="57">
        <v>1</v>
      </c>
      <c r="C2" s="57">
        <v>0</v>
      </c>
      <c r="F2" s="54" t="s">
        <v>229</v>
      </c>
      <c r="G2" s="57" t="b">
        <v>0</v>
      </c>
      <c r="H2" s="57"/>
      <c r="I2" s="54" t="s">
        <v>178</v>
      </c>
      <c r="J2" s="56"/>
      <c r="L2" s="54" t="s">
        <v>222</v>
      </c>
      <c r="M2" s="58">
        <v>1000</v>
      </c>
      <c r="O2" s="54" t="s">
        <v>2</v>
      </c>
      <c r="P2" s="56"/>
      <c r="R2" s="54" t="s">
        <v>186</v>
      </c>
      <c r="S2" s="59" t="s">
        <v>243</v>
      </c>
      <c r="U2" s="54" t="s">
        <v>192</v>
      </c>
      <c r="V2" s="56"/>
      <c r="X2" s="54" t="s">
        <v>197</v>
      </c>
      <c r="Y2" s="57">
        <v>0</v>
      </c>
      <c r="AA2" s="54" t="s">
        <v>237</v>
      </c>
      <c r="AB2" s="57">
        <v>0</v>
      </c>
      <c r="AD2" s="54" t="s">
        <v>212</v>
      </c>
      <c r="AE2" s="57" t="b">
        <v>1</v>
      </c>
    </row>
    <row r="3" spans="1:213" x14ac:dyDescent="0.25">
      <c r="A3" s="54" t="s">
        <v>207</v>
      </c>
      <c r="B3" s="57" t="b">
        <v>1</v>
      </c>
      <c r="C3" s="57">
        <v>1000</v>
      </c>
      <c r="F3" s="54" t="s">
        <v>230</v>
      </c>
      <c r="G3" s="57" t="b">
        <v>0</v>
      </c>
      <c r="H3" s="57"/>
      <c r="I3" s="54" t="s">
        <v>179</v>
      </c>
      <c r="J3" s="62">
        <v>1000</v>
      </c>
      <c r="L3" s="54" t="s">
        <v>221</v>
      </c>
      <c r="M3" s="58">
        <v>1</v>
      </c>
      <c r="N3" s="58">
        <v>0</v>
      </c>
      <c r="O3" s="54" t="s">
        <v>181</v>
      </c>
      <c r="P3" s="56"/>
      <c r="R3" s="54" t="s">
        <v>187</v>
      </c>
      <c r="S3" s="59" t="s">
        <v>243</v>
      </c>
      <c r="U3" s="54" t="s">
        <v>193</v>
      </c>
      <c r="V3" s="56"/>
      <c r="X3" s="54" t="s">
        <v>198</v>
      </c>
      <c r="Y3" s="57">
        <v>0.1</v>
      </c>
      <c r="AA3" s="54" t="s">
        <v>238</v>
      </c>
      <c r="AB3" s="56"/>
      <c r="AD3" s="54" t="s">
        <v>213</v>
      </c>
      <c r="AE3" s="57">
        <v>250</v>
      </c>
    </row>
    <row r="4" spans="1:213" x14ac:dyDescent="0.25">
      <c r="A4" s="54" t="s">
        <v>209</v>
      </c>
      <c r="B4" s="57" t="b">
        <v>0</v>
      </c>
      <c r="C4" s="57">
        <v>5</v>
      </c>
      <c r="D4" s="57">
        <v>2</v>
      </c>
      <c r="F4" s="54" t="s">
        <v>231</v>
      </c>
      <c r="G4" s="57" t="b">
        <v>0</v>
      </c>
      <c r="H4" s="57"/>
      <c r="L4" s="54" t="s">
        <v>204</v>
      </c>
      <c r="M4" s="58" t="b">
        <v>1</v>
      </c>
      <c r="O4" s="54" t="s">
        <v>4</v>
      </c>
      <c r="P4" s="56"/>
      <c r="R4" s="54" t="s">
        <v>188</v>
      </c>
      <c r="S4" s="59" t="s">
        <v>244</v>
      </c>
      <c r="X4" s="54" t="s">
        <v>199</v>
      </c>
      <c r="Y4" s="57">
        <v>0.5</v>
      </c>
      <c r="AA4" s="54" t="s">
        <v>239</v>
      </c>
      <c r="AB4" s="56"/>
      <c r="AD4" s="54" t="s">
        <v>214</v>
      </c>
      <c r="AE4" s="57" t="b">
        <v>0</v>
      </c>
    </row>
    <row r="5" spans="1:213" x14ac:dyDescent="0.25">
      <c r="A5" s="54" t="s">
        <v>210</v>
      </c>
      <c r="B5" s="57" t="b">
        <v>0</v>
      </c>
      <c r="C5" s="57">
        <v>100</v>
      </c>
      <c r="D5" s="57">
        <v>0.01</v>
      </c>
      <c r="E5" s="57" t="b">
        <v>1</v>
      </c>
      <c r="F5" s="54" t="s">
        <v>232</v>
      </c>
      <c r="G5" s="57" t="b">
        <v>0</v>
      </c>
      <c r="H5" s="57"/>
      <c r="L5" s="54" t="s">
        <v>205</v>
      </c>
      <c r="M5" s="58">
        <v>3</v>
      </c>
      <c r="O5" s="54" t="s">
        <v>5</v>
      </c>
      <c r="P5" s="56"/>
      <c r="R5" s="54" t="s">
        <v>189</v>
      </c>
      <c r="S5" s="59" t="s">
        <v>243</v>
      </c>
      <c r="X5" s="54" t="s">
        <v>200</v>
      </c>
      <c r="Y5" s="57" t="s">
        <v>242</v>
      </c>
      <c r="AA5" s="54" t="s">
        <v>240</v>
      </c>
      <c r="AB5" s="56"/>
      <c r="AD5" s="54" t="s">
        <v>215</v>
      </c>
      <c r="AE5" s="57">
        <v>15</v>
      </c>
    </row>
    <row r="6" spans="1:213" x14ac:dyDescent="0.25">
      <c r="A6" s="54" t="s">
        <v>208</v>
      </c>
      <c r="B6" s="57" t="b">
        <v>0</v>
      </c>
      <c r="C6" s="57"/>
      <c r="F6" s="54" t="s">
        <v>233</v>
      </c>
      <c r="G6" s="57" t="b">
        <v>0</v>
      </c>
      <c r="H6" s="57"/>
      <c r="L6" s="54" t="s">
        <v>234</v>
      </c>
      <c r="M6" s="58" t="b">
        <v>0</v>
      </c>
      <c r="N6" s="58"/>
      <c r="R6" s="54" t="s">
        <v>190</v>
      </c>
      <c r="S6" s="56"/>
      <c r="X6" s="54" t="s">
        <v>201</v>
      </c>
      <c r="Y6" s="58" t="b">
        <v>1</v>
      </c>
      <c r="AA6" s="54" t="s">
        <v>241</v>
      </c>
      <c r="AB6" s="56"/>
      <c r="AD6" s="54" t="s">
        <v>216</v>
      </c>
      <c r="AE6" s="57">
        <v>2</v>
      </c>
    </row>
    <row r="7" spans="1:213" x14ac:dyDescent="0.25">
      <c r="A7" s="54" t="s">
        <v>202</v>
      </c>
      <c r="B7" s="57">
        <v>50</v>
      </c>
      <c r="L7" s="54" t="s">
        <v>235</v>
      </c>
      <c r="M7" s="58" t="b">
        <v>0</v>
      </c>
      <c r="N7" s="58"/>
      <c r="R7" s="54" t="s">
        <v>191</v>
      </c>
      <c r="S7" s="56" t="b">
        <v>1</v>
      </c>
      <c r="AD7" s="54" t="s">
        <v>217</v>
      </c>
      <c r="AE7" s="57" t="b">
        <v>0</v>
      </c>
    </row>
    <row r="8" spans="1:213" x14ac:dyDescent="0.25">
      <c r="A8" s="54" t="s">
        <v>143</v>
      </c>
      <c r="B8" s="54" t="s">
        <v>143</v>
      </c>
      <c r="F8" s="54" t="s">
        <v>203</v>
      </c>
      <c r="G8" s="57" t="b">
        <v>1</v>
      </c>
      <c r="H8" s="57">
        <v>1</v>
      </c>
      <c r="AD8" s="54" t="s">
        <v>218</v>
      </c>
      <c r="AE8" s="57">
        <v>100</v>
      </c>
    </row>
    <row r="9" spans="1:213" x14ac:dyDescent="0.25">
      <c r="A9" s="54" t="s">
        <v>227</v>
      </c>
      <c r="B9" s="57">
        <v>3</v>
      </c>
      <c r="F9" s="54" t="s">
        <v>224</v>
      </c>
      <c r="G9" s="57" t="b">
        <v>0</v>
      </c>
      <c r="AD9" s="54" t="s">
        <v>219</v>
      </c>
      <c r="AE9" s="57">
        <v>0.01</v>
      </c>
    </row>
    <row r="10" spans="1:213" x14ac:dyDescent="0.25">
      <c r="A10" s="54" t="s">
        <v>206</v>
      </c>
      <c r="B10" s="57" t="b">
        <v>0</v>
      </c>
      <c r="AD10" s="54" t="s">
        <v>220</v>
      </c>
      <c r="AE10" s="57" t="b">
        <v>1</v>
      </c>
    </row>
    <row r="11" spans="1:213" x14ac:dyDescent="0.25">
      <c r="A11" s="54" t="s">
        <v>223</v>
      </c>
      <c r="B11" s="57" t="b">
        <v>1</v>
      </c>
    </row>
    <row r="12" spans="1:213" x14ac:dyDescent="0.25">
      <c r="A12" s="54" t="s">
        <v>226</v>
      </c>
      <c r="B12" s="57" t="b">
        <v>0</v>
      </c>
      <c r="F12" s="54" t="s">
        <v>225</v>
      </c>
      <c r="G12" s="57">
        <v>2</v>
      </c>
    </row>
    <row r="14" spans="1:213" ht="15.75" thickBot="1" x14ac:dyDescent="0.3">
      <c r="A14" s="54" t="s">
        <v>183</v>
      </c>
      <c r="B14" s="56">
        <v>1</v>
      </c>
      <c r="AX14" s="54" t="s">
        <v>184</v>
      </c>
      <c r="AY14" s="56">
        <v>0</v>
      </c>
    </row>
    <row r="15" spans="1:213" s="55" customFormat="1" ht="15.75" thickTop="1" x14ac:dyDescent="0.25">
      <c r="A15" s="55" t="s">
        <v>144</v>
      </c>
      <c r="B15" s="55" t="s">
        <v>145</v>
      </c>
      <c r="C15" s="55" t="s">
        <v>146</v>
      </c>
      <c r="D15" s="55" t="s">
        <v>147</v>
      </c>
      <c r="E15" s="55" t="s">
        <v>148</v>
      </c>
      <c r="F15" s="55" t="s">
        <v>149</v>
      </c>
      <c r="G15" s="55" t="s">
        <v>150</v>
      </c>
      <c r="H15" s="55" t="s">
        <v>151</v>
      </c>
      <c r="I15" s="55" t="s">
        <v>152</v>
      </c>
      <c r="J15" s="55" t="s">
        <v>153</v>
      </c>
      <c r="K15" s="55" t="s">
        <v>154</v>
      </c>
      <c r="AX15" s="55" t="s">
        <v>155</v>
      </c>
      <c r="AY15" s="55" t="s">
        <v>156</v>
      </c>
      <c r="AZ15" s="55" t="s">
        <v>157</v>
      </c>
      <c r="BA15" s="55" t="s">
        <v>147</v>
      </c>
      <c r="BB15" s="55" t="s">
        <v>158</v>
      </c>
      <c r="BC15" s="55" t="s">
        <v>159</v>
      </c>
      <c r="BD15" s="55" t="s">
        <v>160</v>
      </c>
      <c r="BE15" s="55" t="s">
        <v>161</v>
      </c>
      <c r="BF15" s="55" t="s">
        <v>162</v>
      </c>
      <c r="BG15" s="55" t="s">
        <v>163</v>
      </c>
      <c r="BH15" s="55" t="s">
        <v>164</v>
      </c>
      <c r="BI15" s="55" t="s">
        <v>165</v>
      </c>
      <c r="BJ15" s="55" t="s">
        <v>166</v>
      </c>
      <c r="BK15" s="55" t="s">
        <v>167</v>
      </c>
      <c r="BL15" s="55" t="s">
        <v>168</v>
      </c>
      <c r="BM15" s="55" t="s">
        <v>169</v>
      </c>
      <c r="BN15" s="55" t="s">
        <v>170</v>
      </c>
      <c r="BO15" s="55" t="s">
        <v>171</v>
      </c>
      <c r="BP15" s="55" t="s">
        <v>172</v>
      </c>
      <c r="BQ15" s="55" t="s">
        <v>173</v>
      </c>
      <c r="BR15" s="55" t="s">
        <v>174</v>
      </c>
      <c r="BS15" s="55" t="s">
        <v>175</v>
      </c>
      <c r="BT15" s="55" t="s">
        <v>176</v>
      </c>
      <c r="BU15" s="55" t="s">
        <v>177</v>
      </c>
    </row>
    <row r="16" spans="1:213" x14ac:dyDescent="0.25">
      <c r="A16" s="54" t="s">
        <v>256</v>
      </c>
      <c r="B16" s="54">
        <v>0.1</v>
      </c>
      <c r="C16" s="54">
        <v>0.5</v>
      </c>
      <c r="D16" s="60" t="s">
        <v>257</v>
      </c>
      <c r="G16" s="54">
        <v>1</v>
      </c>
      <c r="H16" s="54">
        <f>Model!$K$11</f>
        <v>208</v>
      </c>
      <c r="I16" s="54">
        <v>0</v>
      </c>
      <c r="J16" s="54">
        <v>1000</v>
      </c>
      <c r="K16" s="54" t="s">
        <v>258</v>
      </c>
      <c r="L16" s="54">
        <v>0</v>
      </c>
      <c r="M16" s="54" t="b">
        <v>0</v>
      </c>
      <c r="GV16" s="60"/>
      <c r="GY16" s="61"/>
      <c r="HE16" s="61"/>
    </row>
    <row r="17" spans="1:213" x14ac:dyDescent="0.25">
      <c r="A17" s="54" t="s">
        <v>245</v>
      </c>
      <c r="GV17" s="60"/>
      <c r="GY17" s="61"/>
      <c r="HE17" s="61"/>
    </row>
    <row r="18" spans="1:213" x14ac:dyDescent="0.25">
      <c r="A18" s="54" t="s">
        <v>246</v>
      </c>
      <c r="GV18" s="60"/>
      <c r="GY18" s="61"/>
      <c r="HE18" s="61"/>
    </row>
    <row r="19" spans="1:213" x14ac:dyDescent="0.25">
      <c r="A19" s="54" t="s">
        <v>247</v>
      </c>
      <c r="GV19" s="60"/>
      <c r="GY19" s="61"/>
      <c r="HE19" s="61"/>
    </row>
    <row r="20" spans="1:213" x14ac:dyDescent="0.25">
      <c r="A20" s="54" t="s">
        <v>248</v>
      </c>
      <c r="GV20" s="60"/>
      <c r="GY20" s="61"/>
      <c r="HE20" s="61"/>
    </row>
    <row r="21" spans="1:213" x14ac:dyDescent="0.25">
      <c r="A21" s="54" t="s">
        <v>249</v>
      </c>
      <c r="GV21" s="60"/>
      <c r="GY21" s="61"/>
      <c r="HE21" s="61"/>
    </row>
    <row r="22" spans="1:213" x14ac:dyDescent="0.25">
      <c r="A22" s="54" t="s">
        <v>250</v>
      </c>
      <c r="GV22" s="60"/>
      <c r="GY22" s="61"/>
      <c r="HE22" s="61"/>
    </row>
    <row r="23" spans="1:213" x14ac:dyDescent="0.25">
      <c r="A23" s="54" t="s">
        <v>251</v>
      </c>
      <c r="GV23" s="60"/>
      <c r="GY23" s="61"/>
      <c r="HE23" s="61"/>
    </row>
    <row r="24" spans="1:213" x14ac:dyDescent="0.25">
      <c r="A24" s="54" t="s">
        <v>252</v>
      </c>
      <c r="GV24" s="60"/>
      <c r="GY24" s="61"/>
      <c r="HE24" s="61"/>
    </row>
    <row r="25" spans="1:213" x14ac:dyDescent="0.25">
      <c r="A25" s="54" t="s">
        <v>253</v>
      </c>
      <c r="GV25" s="60"/>
      <c r="GY25" s="61"/>
      <c r="HE25" s="61"/>
    </row>
    <row r="26" spans="1:213" x14ac:dyDescent="0.25">
      <c r="A26" s="54" t="s">
        <v>254</v>
      </c>
      <c r="GV26" s="60"/>
      <c r="GY26" s="61"/>
      <c r="HE26" s="61"/>
    </row>
    <row r="27" spans="1:213" x14ac:dyDescent="0.25">
      <c r="A27" s="54" t="s">
        <v>255</v>
      </c>
      <c r="GV27" s="60"/>
      <c r="GY27" s="61"/>
      <c r="HE27" s="61"/>
    </row>
    <row r="28" spans="1:213" x14ac:dyDescent="0.25">
      <c r="GV28" s="60"/>
      <c r="GY28" s="61"/>
      <c r="HE28" s="61"/>
    </row>
    <row r="29" spans="1:213" x14ac:dyDescent="0.25">
      <c r="GV29" s="60"/>
      <c r="GY29" s="61"/>
      <c r="HE29" s="61"/>
    </row>
    <row r="30" spans="1:213" x14ac:dyDescent="0.25">
      <c r="GV30" s="60"/>
      <c r="GY30" s="61"/>
      <c r="HE30" s="61"/>
    </row>
    <row r="31" spans="1:213" x14ac:dyDescent="0.25">
      <c r="GV31" s="60"/>
      <c r="GY31" s="61"/>
      <c r="HE31" s="61"/>
    </row>
    <row r="32" spans="1:213" x14ac:dyDescent="0.25">
      <c r="GV32" s="60"/>
      <c r="GY32" s="61"/>
      <c r="HE32" s="61"/>
    </row>
    <row r="33" spans="204:213" x14ac:dyDescent="0.25">
      <c r="GV33" s="60"/>
      <c r="GY33" s="61"/>
      <c r="HE33" s="61"/>
    </row>
    <row r="34" spans="204:213" x14ac:dyDescent="0.25">
      <c r="GV34" s="60"/>
      <c r="GY34" s="61"/>
      <c r="HE34" s="61"/>
    </row>
    <row r="35" spans="204:213" x14ac:dyDescent="0.25">
      <c r="GV35" s="60"/>
      <c r="GY35" s="61"/>
      <c r="HE35" s="61"/>
    </row>
    <row r="36" spans="204:213" x14ac:dyDescent="0.25">
      <c r="GV36" s="60"/>
      <c r="GY36" s="61"/>
      <c r="HE36" s="61"/>
    </row>
    <row r="37" spans="204:213" x14ac:dyDescent="0.25">
      <c r="GV37" s="60"/>
      <c r="GY37" s="61"/>
      <c r="HE37" s="61"/>
    </row>
    <row r="38" spans="204:213" x14ac:dyDescent="0.25">
      <c r="GV38" s="60"/>
      <c r="GY38" s="61"/>
      <c r="HE38" s="61"/>
    </row>
    <row r="39" spans="204:213" x14ac:dyDescent="0.25">
      <c r="GV39" s="60"/>
      <c r="GY39" s="61"/>
      <c r="HE39" s="61"/>
    </row>
    <row r="40" spans="204:213" x14ac:dyDescent="0.25">
      <c r="GV40" s="60"/>
      <c r="GY40" s="61"/>
      <c r="HE40" s="61"/>
    </row>
    <row r="41" spans="204:213" x14ac:dyDescent="0.25">
      <c r="GV41" s="60"/>
      <c r="GY41" s="61"/>
      <c r="HE41" s="61"/>
    </row>
    <row r="42" spans="204:213" x14ac:dyDescent="0.25">
      <c r="GV42" s="60"/>
      <c r="GY42" s="61"/>
      <c r="HE42" s="61"/>
    </row>
    <row r="43" spans="204:213" x14ac:dyDescent="0.25">
      <c r="GV43" s="60"/>
      <c r="GY43" s="61"/>
      <c r="HE43" s="61"/>
    </row>
    <row r="44" spans="204:213" x14ac:dyDescent="0.25">
      <c r="GV44" s="60"/>
      <c r="GY44" s="61"/>
      <c r="HE44" s="61"/>
    </row>
    <row r="45" spans="204:213" x14ac:dyDescent="0.25">
      <c r="GV45" s="60"/>
      <c r="GY45" s="61"/>
      <c r="HE45" s="61"/>
    </row>
    <row r="46" spans="204:213" x14ac:dyDescent="0.25">
      <c r="GV46" s="60"/>
      <c r="GY46" s="61"/>
      <c r="HE46" s="61"/>
    </row>
    <row r="47" spans="204:213" x14ac:dyDescent="0.25">
      <c r="GV47" s="60"/>
      <c r="GY47" s="61"/>
      <c r="HE47" s="61"/>
    </row>
    <row r="48" spans="204:213" x14ac:dyDescent="0.25">
      <c r="GV48" s="60"/>
      <c r="GY48" s="61"/>
      <c r="HE48" s="61"/>
    </row>
    <row r="49" spans="204:213" x14ac:dyDescent="0.25">
      <c r="GV49" s="60"/>
      <c r="GY49" s="61"/>
      <c r="HE49" s="61"/>
    </row>
    <row r="50" spans="204:213" x14ac:dyDescent="0.25">
      <c r="GV50" s="60"/>
      <c r="GY50" s="61"/>
      <c r="HE50" s="61"/>
    </row>
    <row r="51" spans="204:213" x14ac:dyDescent="0.25">
      <c r="GV51" s="60"/>
      <c r="GY51" s="61"/>
      <c r="HE51" s="61"/>
    </row>
    <row r="52" spans="204:213" x14ac:dyDescent="0.25">
      <c r="GV52" s="60"/>
      <c r="GY52" s="61"/>
      <c r="HE52" s="61"/>
    </row>
    <row r="53" spans="204:213" x14ac:dyDescent="0.25">
      <c r="GV53" s="60"/>
      <c r="GY53" s="61"/>
      <c r="HE53" s="61"/>
    </row>
    <row r="54" spans="204:213" x14ac:dyDescent="0.25">
      <c r="GV54" s="60"/>
      <c r="GY54" s="61"/>
      <c r="HE54" s="61"/>
    </row>
    <row r="55" spans="204:213" x14ac:dyDescent="0.25">
      <c r="GV55" s="60"/>
      <c r="GY55" s="61"/>
      <c r="HE55" s="61"/>
    </row>
    <row r="56" spans="204:213" x14ac:dyDescent="0.25">
      <c r="GV56" s="60"/>
      <c r="GY56" s="61"/>
      <c r="HE56" s="61"/>
    </row>
    <row r="57" spans="204:213" x14ac:dyDescent="0.25">
      <c r="GV57" s="60"/>
      <c r="GY57" s="61"/>
      <c r="HE57" s="61"/>
    </row>
    <row r="58" spans="204:213" x14ac:dyDescent="0.25">
      <c r="GV58" s="60"/>
      <c r="GY58" s="61"/>
      <c r="HE58" s="61"/>
    </row>
    <row r="59" spans="204:213" x14ac:dyDescent="0.25">
      <c r="GV59" s="60"/>
      <c r="GY59" s="61"/>
      <c r="HE59" s="61"/>
    </row>
    <row r="60" spans="204:213" x14ac:dyDescent="0.25">
      <c r="GV60" s="60"/>
      <c r="GY60" s="61"/>
      <c r="HE60" s="61"/>
    </row>
    <row r="61" spans="204:213" x14ac:dyDescent="0.25">
      <c r="GV61" s="60"/>
      <c r="GY61" s="61"/>
      <c r="HE61" s="61"/>
    </row>
    <row r="62" spans="204:213" x14ac:dyDescent="0.25">
      <c r="GV62" s="60"/>
      <c r="GY62" s="61"/>
      <c r="HE62" s="61"/>
    </row>
    <row r="63" spans="204:213" x14ac:dyDescent="0.25">
      <c r="GV63" s="60"/>
      <c r="GY63" s="61"/>
      <c r="HE63" s="61"/>
    </row>
    <row r="64" spans="204:213" x14ac:dyDescent="0.25">
      <c r="GV64" s="60"/>
      <c r="GY64" s="61"/>
      <c r="HE64" s="61"/>
    </row>
    <row r="65" spans="204:213" x14ac:dyDescent="0.25">
      <c r="GV65" s="60"/>
      <c r="GY65" s="61"/>
      <c r="HE65" s="61"/>
    </row>
    <row r="66" spans="204:213" x14ac:dyDescent="0.25">
      <c r="GV66" s="60"/>
      <c r="GY66" s="61"/>
      <c r="HE66" s="61"/>
    </row>
    <row r="67" spans="204:213" x14ac:dyDescent="0.25">
      <c r="GV67" s="60"/>
      <c r="GY67" s="61"/>
      <c r="HE67" s="6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
  <sheetViews>
    <sheetView workbookViewId="0"/>
  </sheetViews>
  <sheetFormatPr defaultRowHeight="15" x14ac:dyDescent="0.25"/>
  <sheetData>
    <row r="3" spans="3:3" x14ac:dyDescent="0.25">
      <c r="C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4</vt:i4>
      </vt:variant>
    </vt:vector>
  </HeadingPairs>
  <TitlesOfParts>
    <vt:vector size="15" baseType="lpstr">
      <vt:lpstr>Home</vt:lpstr>
      <vt:lpstr>Inputs</vt:lpstr>
      <vt:lpstr>Calculations</vt:lpstr>
      <vt:lpstr>RiskSerializationData</vt:lpstr>
      <vt:lpstr>rsklibSimData</vt:lpstr>
      <vt:lpstr>Model</vt:lpstr>
      <vt:lpstr>senseInfo</vt:lpstr>
      <vt:lpstr>Sensitivity Analysis</vt:lpstr>
      <vt:lpstr>Insights and Recommendations</vt:lpstr>
      <vt:lpstr>ro_HiddenInfo</vt:lpstr>
      <vt:lpstr>_PalUtilTempWorksheet</vt:lpstr>
      <vt:lpstr>Budget_Multiple</vt:lpstr>
      <vt:lpstr>Disbursment</vt:lpstr>
      <vt:lpstr>LeadTimeFactor</vt:lpstr>
      <vt:lpstr>SD_Percentage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shashank</dc:creator>
  <cp:lastModifiedBy>Sai Giridhar Tata (Student)</cp:lastModifiedBy>
  <dcterms:created xsi:type="dcterms:W3CDTF">2016-02-20T20:36:22Z</dcterms:created>
  <dcterms:modified xsi:type="dcterms:W3CDTF">2016-02-25T11:05:08Z</dcterms:modified>
</cp:coreProperties>
</file>