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activeTab="9"/>
  </bookViews>
  <sheets>
    <sheet name="Functions" sheetId="9" r:id="rId1"/>
    <sheet name="Property" sheetId="5" r:id="rId2"/>
    <sheet name="Marine" sheetId="6" r:id="rId3"/>
    <sheet name="Motor" sheetId="7" r:id="rId4"/>
    <sheet name="Task1" sheetId="1" r:id="rId5"/>
    <sheet name="Data" sheetId="3" r:id="rId6"/>
    <sheet name="Task 2" sheetId="2" r:id="rId7"/>
    <sheet name="Task 3" sheetId="4" r:id="rId8"/>
    <sheet name="Task 4" sheetId="8" r:id="rId9"/>
    <sheet name="Task 5" sheetId="10" r:id="rId10"/>
    <sheet name="Task 6" sheetId="11" r:id="rId11"/>
  </sheets>
  <externalReferences>
    <externalReference r:id="rId12"/>
  </externalReferences>
  <definedNames>
    <definedName name="_xlnm._FilterDatabase" localSheetId="2" hidden="1">Marine!$C$4:$L$90</definedName>
    <definedName name="_xlnm._FilterDatabase" localSheetId="3" hidden="1">Motor!$C$4:$L$107</definedName>
    <definedName name="_xlnm._FilterDatabase" localSheetId="1" hidden="1">Property!$C$4:$O$86</definedName>
    <definedName name="_xlnm._FilterDatabase" localSheetId="6" hidden="1">'Task 2'!$C$4:$K$588</definedName>
    <definedName name="Inflation_rate" localSheetId="2">Marine!#REF!</definedName>
    <definedName name="Inflation_rate" localSheetId="3">Motor!#REF!</definedName>
    <definedName name="Inflation_rate" localSheetId="1">Property!#REF!</definedName>
    <definedName name="Inflation_rate">'[1]Transactions data'!#REF!</definedName>
    <definedName name="Reinsurance_rate" localSheetId="2">Marine!#REF!</definedName>
    <definedName name="Reinsurance_rate" localSheetId="3">Motor!#REF!</definedName>
    <definedName name="Reinsurance_rate" localSheetId="1">Property!#REF!</definedName>
    <definedName name="Reinsurance_rate">'[1]Transactions data'!#REF!</definedName>
    <definedName name="user">Property!$D$5:$D$1048576</definedName>
  </definedNames>
  <calcPr calcId="124519"/>
</workbook>
</file>

<file path=xl/calcChain.xml><?xml version="1.0" encoding="utf-8"?>
<calcChain xmlns="http://schemas.openxmlformats.org/spreadsheetml/2006/main">
  <c r="C19" i="10"/>
  <c r="C18"/>
  <c r="C17"/>
  <c r="C16"/>
  <c r="C15"/>
  <c r="C14"/>
  <c r="C13"/>
  <c r="C12"/>
  <c r="C11"/>
  <c r="C10"/>
  <c r="C9"/>
  <c r="C8"/>
  <c r="C7"/>
  <c r="C6"/>
  <c r="C5"/>
  <c r="C4"/>
  <c r="C3"/>
  <c r="B4"/>
  <c r="B5"/>
  <c r="B6"/>
  <c r="B7"/>
  <c r="B8"/>
  <c r="B9"/>
  <c r="B10"/>
  <c r="B11"/>
  <c r="B12"/>
  <c r="B13"/>
  <c r="B14"/>
  <c r="B15"/>
  <c r="B16"/>
  <c r="B17"/>
  <c r="B18"/>
  <c r="B19"/>
  <c r="B3"/>
  <c r="I8" i="8"/>
  <c r="C12"/>
  <c r="C11"/>
  <c r="I14" a="1"/>
  <c r="I14" s="1"/>
  <c r="J6" i="2" l="1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"/>
  <c r="C4" i="9"/>
  <c r="S26" i="1"/>
  <c r="R26"/>
  <c r="Q26"/>
  <c r="P26"/>
  <c r="O26"/>
  <c r="N26"/>
  <c r="M26"/>
  <c r="L26"/>
  <c r="K26"/>
  <c r="J26"/>
  <c r="I26"/>
  <c r="H26"/>
  <c r="G26"/>
  <c r="F26"/>
  <c r="E26"/>
  <c r="D26"/>
  <c r="C26"/>
  <c r="D2" i="9"/>
  <c r="J13" i="10"/>
  <c r="C2" i="9"/>
  <c r="H107" i="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90" i="6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86" i="5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D1" i="3"/>
  <c r="E1" s="1"/>
  <c r="F1" s="1"/>
  <c r="G1" s="1"/>
  <c r="H1" s="1"/>
  <c r="C1"/>
  <c r="C6" i="4"/>
  <c r="C1" i="9"/>
  <c r="C5" i="4"/>
  <c r="C8"/>
</calcChain>
</file>

<file path=xl/sharedStrings.xml><?xml version="1.0" encoding="utf-8"?>
<sst xmlns="http://schemas.openxmlformats.org/spreadsheetml/2006/main" count="1583" uniqueCount="110">
  <si>
    <t>Development Period</t>
  </si>
  <si>
    <t>Origin Period</t>
  </si>
  <si>
    <t>Task 1:</t>
  </si>
  <si>
    <t>Extract</t>
  </si>
  <si>
    <t>Extract the latest diagonal of the triangle using OFFSET function in the blue row.
Transpose the blue array into the green column.</t>
  </si>
  <si>
    <t>LOB / Op Plan / Modelling Class</t>
  </si>
  <si>
    <t>UNIQUE Policy ID</t>
  </si>
  <si>
    <t>UNIQUE Claim ID</t>
  </si>
  <si>
    <t>Accident Date</t>
  </si>
  <si>
    <t>Gross Paid</t>
  </si>
  <si>
    <t>Gross Outstanding</t>
  </si>
  <si>
    <t>Gross Paid - Inflated</t>
  </si>
  <si>
    <t>Gross Outstanding - Inflated</t>
  </si>
  <si>
    <t>Motor</t>
  </si>
  <si>
    <t>Property</t>
  </si>
  <si>
    <t>Marine</t>
  </si>
  <si>
    <t>Liability</t>
  </si>
  <si>
    <t>Engineering</t>
  </si>
  <si>
    <t>Transaction Date</t>
  </si>
  <si>
    <t>Claim Flag 
(LL / Weather)</t>
  </si>
  <si>
    <t>Claim Status 
(Open / Close)</t>
  </si>
  <si>
    <t>Large</t>
  </si>
  <si>
    <t>Closed</t>
  </si>
  <si>
    <t>Weather</t>
  </si>
  <si>
    <t>Year</t>
  </si>
  <si>
    <t>Open</t>
  </si>
  <si>
    <t>Task 2:</t>
  </si>
  <si>
    <t xml:space="preserve"> Inflate the Gross Outstanding and Gross paid claims using the inflation factors in the grid on sheet Data</t>
  </si>
  <si>
    <t>Class</t>
  </si>
  <si>
    <t>Number of claims with the claim status as closed</t>
  </si>
  <si>
    <t>Sum of Gross outstanding claims with accident year 2006</t>
  </si>
  <si>
    <t>Task 3: Populate values for cells C5 and C6 using data on sheets 'Property', 'Marine' and 'Motor such that the values change when you change your selection in C 3</t>
  </si>
  <si>
    <t xml:space="preserve">Task 4: </t>
  </si>
  <si>
    <t>(use indirect)</t>
  </si>
  <si>
    <t>(use index-match)</t>
  </si>
  <si>
    <t>Month</t>
  </si>
  <si>
    <t>Indirect function</t>
  </si>
  <si>
    <t>(Returns the value specified by a text string)</t>
  </si>
  <si>
    <t>Offset function</t>
  </si>
  <si>
    <t>(Returns the reference to a range, ie given no of rows or columns from a reference)</t>
  </si>
  <si>
    <t>Address function</t>
  </si>
  <si>
    <t>Index function</t>
  </si>
  <si>
    <t>(Returns the value of the cell at the intersection of a particular row or column)</t>
  </si>
  <si>
    <t xml:space="preserve">(Creates the text of given row and column no) </t>
  </si>
  <si>
    <t>Total A</t>
  </si>
  <si>
    <t>Total 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</si>
  <si>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</si>
  <si>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</si>
  <si>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</si>
  <si>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</si>
  <si>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</si>
  <si>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</si>
  <si>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</si>
  <si>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</si>
  <si>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</si>
  <si>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</si>
  <si>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</si>
  <si>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</si>
  <si>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</si>
  <si>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</si>
  <si>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</si>
  <si>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Task 6: Dynamic range with offset</t>
  </si>
  <si>
    <t>Find the average of the latest week</t>
  </si>
  <si>
    <t>% Rejects</t>
  </si>
  <si>
    <t>abc</t>
  </si>
  <si>
    <t>(for numeric and text values)</t>
  </si>
  <si>
    <t>Average of the latest week</t>
  </si>
  <si>
    <t>LAR</t>
  </si>
  <si>
    <t>CEE ME</t>
  </si>
  <si>
    <t>Asia</t>
  </si>
  <si>
    <t>Canada</t>
  </si>
  <si>
    <t>India</t>
  </si>
  <si>
    <t>Ireland</t>
  </si>
  <si>
    <t>Italy</t>
  </si>
  <si>
    <t>Sweden</t>
  </si>
  <si>
    <t>UK</t>
  </si>
  <si>
    <t>Nordic</t>
  </si>
  <si>
    <t>Denmark</t>
  </si>
  <si>
    <t>Norway</t>
  </si>
  <si>
    <t>EM</t>
  </si>
  <si>
    <t>All Regions</t>
  </si>
  <si>
    <t>Regions</t>
  </si>
  <si>
    <t>Territory</t>
  </si>
  <si>
    <t>Argentina</t>
  </si>
  <si>
    <t>Brazil</t>
  </si>
  <si>
    <t>Chile</t>
  </si>
  <si>
    <t>Colombia</t>
  </si>
  <si>
    <t>Mexico</t>
  </si>
  <si>
    <t>Netherland Antilles</t>
  </si>
  <si>
    <t>Uruguay</t>
  </si>
  <si>
    <t>All LAR</t>
  </si>
  <si>
    <t>Bahrain</t>
  </si>
  <si>
    <t>Czech Republic</t>
  </si>
  <si>
    <t>Estonia</t>
  </si>
  <si>
    <t>Latvia</t>
  </si>
  <si>
    <t>Lithuania</t>
  </si>
  <si>
    <t>Oman</t>
  </si>
  <si>
    <t>Poland</t>
  </si>
  <si>
    <t>Russia</t>
  </si>
  <si>
    <t>Saudi Arabia</t>
  </si>
  <si>
    <t>UAE</t>
  </si>
  <si>
    <t>All CEE ME</t>
  </si>
  <si>
    <t>China</t>
  </si>
  <si>
    <t>Hong Kong</t>
  </si>
  <si>
    <t>SALIP</t>
  </si>
  <si>
    <t>Singapore</t>
  </si>
  <si>
    <t>All Asia</t>
  </si>
  <si>
    <t>All EM</t>
  </si>
  <si>
    <t>(to get values even if there are blanks in between)</t>
  </si>
  <si>
    <t>g1</t>
  </si>
</sst>
</file>

<file path=xl/styles.xml><?xml version="1.0" encoding="utf-8"?>
<styleSheet xmlns="http://schemas.openxmlformats.org/spreadsheetml/2006/main">
  <numFmts count="7">
    <numFmt numFmtId="5" formatCode="&quot;£&quot;#,##0;\-&quot;£&quot;#,##0"/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[$-409]mmm\-yy;@"/>
    <numFmt numFmtId="167" formatCode="0.0000"/>
    <numFmt numFmtId="168" formatCode="0.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  <font>
      <b/>
      <sz val="9"/>
      <color rgb="FF000000"/>
      <name val="Verdana"/>
      <family val="2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5A2D7F"/>
        <bgColor indexed="64"/>
      </patternFill>
    </fill>
    <fill>
      <patternFill patternType="solid">
        <fgColor rgb="FFB4008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</cellStyleXfs>
  <cellXfs count="79">
    <xf numFmtId="0" fontId="0" fillId="0" borderId="0" xfId="0"/>
    <xf numFmtId="0" fontId="4" fillId="0" borderId="1" xfId="0" applyFont="1" applyBorder="1"/>
    <xf numFmtId="0" fontId="5" fillId="0" borderId="2" xfId="0" applyFont="1" applyBorder="1"/>
    <xf numFmtId="0" fontId="4" fillId="0" borderId="3" xfId="0" applyFont="1" applyBorder="1"/>
    <xf numFmtId="0" fontId="5" fillId="0" borderId="4" xfId="0" applyFont="1" applyFill="1" applyBorder="1"/>
    <xf numFmtId="0" fontId="5" fillId="0" borderId="5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5" fillId="0" borderId="5" xfId="0" applyFont="1" applyFill="1" applyBorder="1"/>
    <xf numFmtId="165" fontId="4" fillId="0" borderId="1" xfId="1" applyNumberFormat="1" applyFont="1" applyFill="1" applyBorder="1" applyAlignment="1">
      <alignment horizontal="right"/>
    </xf>
    <xf numFmtId="165" fontId="4" fillId="0" borderId="7" xfId="1" applyNumberFormat="1" applyFont="1" applyFill="1" applyBorder="1" applyAlignment="1">
      <alignment horizontal="right"/>
    </xf>
    <xf numFmtId="0" fontId="4" fillId="0" borderId="7" xfId="1" applyNumberFormat="1" applyFont="1" applyFill="1" applyBorder="1" applyAlignment="1">
      <alignment horizontal="right"/>
    </xf>
    <xf numFmtId="0" fontId="5" fillId="0" borderId="8" xfId="0" applyFont="1" applyFill="1" applyBorder="1"/>
    <xf numFmtId="0" fontId="4" fillId="0" borderId="4" xfId="1" applyNumberFormat="1" applyFont="1" applyFill="1" applyBorder="1" applyAlignment="1">
      <alignment horizontal="right"/>
    </xf>
    <xf numFmtId="165" fontId="4" fillId="0" borderId="4" xfId="1" applyNumberFormat="1" applyFont="1" applyFill="1" applyBorder="1" applyAlignment="1">
      <alignment horizontal="right"/>
    </xf>
    <xf numFmtId="165" fontId="4" fillId="0" borderId="9" xfId="1" applyNumberFormat="1" applyFont="1" applyFill="1" applyBorder="1" applyAlignment="1">
      <alignment horizontal="right"/>
    </xf>
    <xf numFmtId="0" fontId="4" fillId="0" borderId="9" xfId="1" applyNumberFormat="1" applyFont="1" applyFill="1" applyBorder="1" applyAlignment="1">
      <alignment horizontal="right"/>
    </xf>
    <xf numFmtId="0" fontId="5" fillId="0" borderId="10" xfId="0" applyFont="1" applyFill="1" applyBorder="1"/>
    <xf numFmtId="165" fontId="4" fillId="0" borderId="11" xfId="1" applyNumberFormat="1" applyFont="1" applyFill="1" applyBorder="1" applyAlignment="1">
      <alignment horizontal="right"/>
    </xf>
    <xf numFmtId="165" fontId="4" fillId="0" borderId="12" xfId="1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3" fillId="5" borderId="0" xfId="0" applyFont="1" applyFill="1"/>
    <xf numFmtId="0" fontId="6" fillId="0" borderId="0" xfId="3"/>
    <xf numFmtId="0" fontId="7" fillId="0" borderId="0" xfId="3" applyFont="1"/>
    <xf numFmtId="9" fontId="7" fillId="0" borderId="0" xfId="3" applyNumberFormat="1" applyFont="1"/>
    <xf numFmtId="0" fontId="2" fillId="6" borderId="14" xfId="3" applyFont="1" applyFill="1" applyBorder="1" applyAlignment="1">
      <alignment horizontal="center" vertical="center" wrapText="1"/>
    </xf>
    <xf numFmtId="0" fontId="2" fillId="6" borderId="15" xfId="3" applyFont="1" applyFill="1" applyBorder="1" applyAlignment="1">
      <alignment horizontal="center" vertical="center" wrapText="1"/>
    </xf>
    <xf numFmtId="0" fontId="2" fillId="7" borderId="15" xfId="3" applyFont="1" applyFill="1" applyBorder="1" applyAlignment="1">
      <alignment horizontal="center" vertical="center" wrapText="1"/>
    </xf>
    <xf numFmtId="0" fontId="2" fillId="7" borderId="16" xfId="3" applyFont="1" applyFill="1" applyBorder="1" applyAlignment="1">
      <alignment horizontal="center" vertical="center" wrapText="1"/>
    </xf>
    <xf numFmtId="0" fontId="2" fillId="7" borderId="17" xfId="3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0" xfId="3" applyNumberFormat="1"/>
    <xf numFmtId="164" fontId="0" fillId="0" borderId="0" xfId="4" applyNumberFormat="1" applyFont="1"/>
    <xf numFmtId="166" fontId="6" fillId="0" borderId="0" xfId="3" applyNumberFormat="1" applyFill="1" applyBorder="1"/>
    <xf numFmtId="164" fontId="0" fillId="0" borderId="0" xfId="0" applyNumberFormat="1" applyFill="1" applyBorder="1"/>
    <xf numFmtId="166" fontId="6" fillId="0" borderId="0" xfId="3" applyNumberFormat="1"/>
    <xf numFmtId="1" fontId="6" fillId="0" borderId="0" xfId="3" applyNumberFormat="1"/>
    <xf numFmtId="164" fontId="0" fillId="0" borderId="0" xfId="5" applyNumberFormat="1" applyFont="1"/>
    <xf numFmtId="164" fontId="0" fillId="0" borderId="0" xfId="7" applyNumberFormat="1" applyFont="1"/>
    <xf numFmtId="164" fontId="0" fillId="0" borderId="0" xfId="8" applyNumberFormat="1" applyFont="1"/>
    <xf numFmtId="0" fontId="3" fillId="5" borderId="0" xfId="0" applyFont="1" applyFill="1" applyAlignment="1">
      <alignment horizontal="center" vertical="center"/>
    </xf>
    <xf numFmtId="0" fontId="6" fillId="0" borderId="18" xfId="0" applyFont="1" applyBorder="1"/>
    <xf numFmtId="0" fontId="0" fillId="0" borderId="1" xfId="0" applyBorder="1"/>
    <xf numFmtId="0" fontId="6" fillId="0" borderId="18" xfId="0" applyFont="1" applyBorder="1" applyAlignment="1">
      <alignment wrapText="1"/>
    </xf>
    <xf numFmtId="0" fontId="0" fillId="0" borderId="18" xfId="0" applyBorder="1"/>
    <xf numFmtId="0" fontId="0" fillId="0" borderId="11" xfId="0" applyBorder="1"/>
    <xf numFmtId="0" fontId="6" fillId="0" borderId="11" xfId="0" applyFont="1" applyBorder="1" applyAlignment="1">
      <alignment wrapText="1"/>
    </xf>
    <xf numFmtId="0" fontId="0" fillId="0" borderId="12" xfId="0" applyBorder="1"/>
    <xf numFmtId="0" fontId="8" fillId="8" borderId="13" xfId="0" applyFont="1" applyFill="1" applyBorder="1"/>
    <xf numFmtId="0" fontId="0" fillId="0" borderId="17" xfId="0" applyBorder="1"/>
    <xf numFmtId="0" fontId="6" fillId="0" borderId="17" xfId="3" applyBorder="1"/>
    <xf numFmtId="9" fontId="0" fillId="0" borderId="17" xfId="2" applyFont="1" applyBorder="1"/>
    <xf numFmtId="0" fontId="0" fillId="0" borderId="17" xfId="0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5" fontId="0" fillId="0" borderId="17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0" xfId="0" applyNumberFormat="1"/>
    <xf numFmtId="10" fontId="0" fillId="0" borderId="0" xfId="2" applyNumberFormat="1" applyFont="1"/>
    <xf numFmtId="0" fontId="9" fillId="0" borderId="0" xfId="0" applyFont="1"/>
    <xf numFmtId="0" fontId="6" fillId="0" borderId="0" xfId="3" applyAlignment="1">
      <alignment horizontal="center"/>
    </xf>
    <xf numFmtId="0" fontId="0" fillId="4" borderId="17" xfId="0" applyFill="1" applyBorder="1"/>
    <xf numFmtId="0" fontId="0" fillId="3" borderId="17" xfId="0" applyFill="1" applyBorder="1"/>
    <xf numFmtId="0" fontId="6" fillId="0" borderId="17" xfId="0" applyFont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2" fontId="6" fillId="0" borderId="0" xfId="3" applyNumberFormat="1" applyFill="1" applyBorder="1"/>
    <xf numFmtId="43" fontId="11" fillId="0" borderId="0" xfId="3" applyNumberFormat="1" applyFont="1" applyFill="1" applyBorder="1" applyAlignment="1">
      <alignment horizontal="center" vertical="center" wrapText="1"/>
    </xf>
    <xf numFmtId="43" fontId="0" fillId="0" borderId="0" xfId="0" applyNumberFormat="1"/>
    <xf numFmtId="167" fontId="0" fillId="0" borderId="0" xfId="0" applyNumberFormat="1"/>
    <xf numFmtId="168" fontId="0" fillId="2" borderId="0" xfId="0" applyNumberFormat="1" applyFill="1"/>
    <xf numFmtId="0" fontId="3" fillId="5" borderId="0" xfId="0" applyFont="1" applyFill="1" applyAlignment="1">
      <alignment horizontal="left" wrapText="1"/>
    </xf>
    <xf numFmtId="0" fontId="8" fillId="5" borderId="0" xfId="3" applyFont="1" applyFill="1" applyAlignment="1">
      <alignment horizontal="left" vertical="center"/>
    </xf>
    <xf numFmtId="0" fontId="8" fillId="5" borderId="0" xfId="3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5" borderId="0" xfId="0" applyFont="1" applyFill="1" applyAlignment="1">
      <alignment horizontal="left" vertical="center"/>
    </xf>
  </cellXfs>
  <cellStyles count="9">
    <cellStyle name="Comma" xfId="1" builtinId="3"/>
    <cellStyle name="Comma 2" xfId="4"/>
    <cellStyle name="Comma 2 2" xfId="5"/>
    <cellStyle name="Comma 2 3" xfId="7"/>
    <cellStyle name="Comma 2 4" xfId="8"/>
    <cellStyle name="Normal" xfId="0" builtinId="0"/>
    <cellStyle name="Normal 2" xfId="3"/>
    <cellStyle name="Percent" xfId="2" builtinId="5"/>
    <cellStyle name="Vírgula 3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arning%20Zone/Excel/6.%20Chain%20ladder%20metho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sk"/>
      <sheetName val="Data - Chain ladder"/>
      <sheetName val="Transactions data"/>
      <sheetName val="Property"/>
      <sheetName val="Marine"/>
      <sheetName val="Motor"/>
      <sheetName val="Question 4"/>
    </sheetNames>
    <sheetDataSet>
      <sheetData sheetId="0"/>
      <sheetData sheetId="1" refreshError="1"/>
      <sheetData sheetId="2"/>
      <sheetData sheetId="3"/>
      <sheetData sheetId="4">
        <row r="5">
          <cell r="J5" t="str">
            <v>Closed</v>
          </cell>
        </row>
      </sheetData>
      <sheetData sheetId="5">
        <row r="5">
          <cell r="J5" t="str">
            <v>Closed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"/>
  <sheetViews>
    <sheetView workbookViewId="0">
      <selection activeCell="C1" sqref="C1"/>
    </sheetView>
  </sheetViews>
  <sheetFormatPr defaultRowHeight="15"/>
  <cols>
    <col min="1" max="1" width="23" customWidth="1"/>
    <col min="2" max="2" width="37.140625" customWidth="1"/>
  </cols>
  <sheetData>
    <row r="1" spans="1:7" ht="30">
      <c r="A1" s="40" t="s">
        <v>36</v>
      </c>
      <c r="B1" s="55" t="s">
        <v>37</v>
      </c>
      <c r="C1" s="54">
        <f ca="1">INDIRECT(D1)</f>
        <v>3</v>
      </c>
      <c r="D1" s="19" t="s">
        <v>109</v>
      </c>
      <c r="E1" s="19"/>
      <c r="F1" s="19"/>
      <c r="G1" s="19">
        <v>3</v>
      </c>
    </row>
    <row r="2" spans="1:7" ht="45">
      <c r="A2" s="40" t="s">
        <v>38</v>
      </c>
      <c r="B2" s="55" t="s">
        <v>39</v>
      </c>
      <c r="C2" s="54">
        <f ca="1">OFFSET(D1,0,3)</f>
        <v>3</v>
      </c>
      <c r="D2">
        <f ca="1">SUM(OFFSET(A5,0,0,4,3))</f>
        <v>153</v>
      </c>
    </row>
    <row r="3" spans="1:7" ht="30">
      <c r="A3" s="40" t="s">
        <v>40</v>
      </c>
      <c r="B3" s="55" t="s">
        <v>43</v>
      </c>
    </row>
    <row r="4" spans="1:7" ht="45">
      <c r="A4" s="40" t="s">
        <v>41</v>
      </c>
      <c r="B4" s="55" t="s">
        <v>42</v>
      </c>
      <c r="C4" t="str">
        <f>INDEX(A5:C8,1,1)</f>
        <v>A1</v>
      </c>
    </row>
    <row r="5" spans="1:7">
      <c r="A5" s="52" t="s">
        <v>46</v>
      </c>
      <c r="B5" s="52">
        <v>3</v>
      </c>
      <c r="C5" s="52">
        <v>45</v>
      </c>
    </row>
    <row r="6" spans="1:7">
      <c r="A6" s="52" t="s">
        <v>47</v>
      </c>
      <c r="B6" s="52">
        <v>7</v>
      </c>
      <c r="C6" s="52">
        <v>32</v>
      </c>
    </row>
    <row r="7" spans="1:7">
      <c r="A7" s="52" t="s">
        <v>48</v>
      </c>
      <c r="B7" s="52">
        <v>10</v>
      </c>
      <c r="C7" s="52">
        <v>21</v>
      </c>
    </row>
    <row r="8" spans="1:7">
      <c r="A8" s="52" t="s">
        <v>49</v>
      </c>
      <c r="B8" s="52">
        <v>23</v>
      </c>
      <c r="C8" s="52">
        <v>12</v>
      </c>
    </row>
    <row r="9" spans="1:7">
      <c r="A9" s="19"/>
    </row>
    <row r="10" spans="1:7">
      <c r="A10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1:S91"/>
  <sheetViews>
    <sheetView showGridLines="0" workbookViewId="0">
      <selection activeCell="A6" sqref="A6"/>
    </sheetView>
  </sheetViews>
  <sheetFormatPr defaultRowHeight="15" customHeight="1"/>
  <cols>
    <col min="1" max="1" width="4" style="21" customWidth="1"/>
    <col min="2" max="2" width="12" style="21" customWidth="1"/>
    <col min="3" max="3" width="19.28515625" style="21" customWidth="1"/>
    <col min="4" max="10" width="15.7109375" style="21" customWidth="1"/>
    <col min="11" max="12" width="21.140625" style="21" customWidth="1"/>
    <col min="13" max="15" width="21.140625" customWidth="1"/>
    <col min="16" max="19" width="21.140625" style="21" customWidth="1"/>
    <col min="20" max="256" width="9.140625" style="21"/>
    <col min="257" max="257" width="4" style="21" customWidth="1"/>
    <col min="258" max="258" width="12" style="21" customWidth="1"/>
    <col min="259" max="259" width="19.28515625" style="21" customWidth="1"/>
    <col min="260" max="266" width="15.7109375" style="21" customWidth="1"/>
    <col min="267" max="275" width="21.140625" style="21" customWidth="1"/>
    <col min="276" max="512" width="9.140625" style="21"/>
    <col min="513" max="513" width="4" style="21" customWidth="1"/>
    <col min="514" max="514" width="12" style="21" customWidth="1"/>
    <col min="515" max="515" width="19.28515625" style="21" customWidth="1"/>
    <col min="516" max="522" width="15.7109375" style="21" customWidth="1"/>
    <col min="523" max="531" width="21.140625" style="21" customWidth="1"/>
    <col min="532" max="768" width="9.140625" style="21"/>
    <col min="769" max="769" width="4" style="21" customWidth="1"/>
    <col min="770" max="770" width="12" style="21" customWidth="1"/>
    <col min="771" max="771" width="19.28515625" style="21" customWidth="1"/>
    <col min="772" max="778" width="15.7109375" style="21" customWidth="1"/>
    <col min="779" max="787" width="21.140625" style="21" customWidth="1"/>
    <col min="788" max="1024" width="9.140625" style="21"/>
    <col min="1025" max="1025" width="4" style="21" customWidth="1"/>
    <col min="1026" max="1026" width="12" style="21" customWidth="1"/>
    <col min="1027" max="1027" width="19.28515625" style="21" customWidth="1"/>
    <col min="1028" max="1034" width="15.7109375" style="21" customWidth="1"/>
    <col min="1035" max="1043" width="21.140625" style="21" customWidth="1"/>
    <col min="1044" max="1280" width="9.140625" style="21"/>
    <col min="1281" max="1281" width="4" style="21" customWidth="1"/>
    <col min="1282" max="1282" width="12" style="21" customWidth="1"/>
    <col min="1283" max="1283" width="19.28515625" style="21" customWidth="1"/>
    <col min="1284" max="1290" width="15.7109375" style="21" customWidth="1"/>
    <col min="1291" max="1299" width="21.140625" style="21" customWidth="1"/>
    <col min="1300" max="1536" width="9.140625" style="21"/>
    <col min="1537" max="1537" width="4" style="21" customWidth="1"/>
    <col min="1538" max="1538" width="12" style="21" customWidth="1"/>
    <col min="1539" max="1539" width="19.28515625" style="21" customWidth="1"/>
    <col min="1540" max="1546" width="15.7109375" style="21" customWidth="1"/>
    <col min="1547" max="1555" width="21.140625" style="21" customWidth="1"/>
    <col min="1556" max="1792" width="9.140625" style="21"/>
    <col min="1793" max="1793" width="4" style="21" customWidth="1"/>
    <col min="1794" max="1794" width="12" style="21" customWidth="1"/>
    <col min="1795" max="1795" width="19.28515625" style="21" customWidth="1"/>
    <col min="1796" max="1802" width="15.7109375" style="21" customWidth="1"/>
    <col min="1803" max="1811" width="21.140625" style="21" customWidth="1"/>
    <col min="1812" max="2048" width="9.140625" style="21"/>
    <col min="2049" max="2049" width="4" style="21" customWidth="1"/>
    <col min="2050" max="2050" width="12" style="21" customWidth="1"/>
    <col min="2051" max="2051" width="19.28515625" style="21" customWidth="1"/>
    <col min="2052" max="2058" width="15.7109375" style="21" customWidth="1"/>
    <col min="2059" max="2067" width="21.140625" style="21" customWidth="1"/>
    <col min="2068" max="2304" width="9.140625" style="21"/>
    <col min="2305" max="2305" width="4" style="21" customWidth="1"/>
    <col min="2306" max="2306" width="12" style="21" customWidth="1"/>
    <col min="2307" max="2307" width="19.28515625" style="21" customWidth="1"/>
    <col min="2308" max="2314" width="15.7109375" style="21" customWidth="1"/>
    <col min="2315" max="2323" width="21.140625" style="21" customWidth="1"/>
    <col min="2324" max="2560" width="9.140625" style="21"/>
    <col min="2561" max="2561" width="4" style="21" customWidth="1"/>
    <col min="2562" max="2562" width="12" style="21" customWidth="1"/>
    <col min="2563" max="2563" width="19.28515625" style="21" customWidth="1"/>
    <col min="2564" max="2570" width="15.7109375" style="21" customWidth="1"/>
    <col min="2571" max="2579" width="21.140625" style="21" customWidth="1"/>
    <col min="2580" max="2816" width="9.140625" style="21"/>
    <col min="2817" max="2817" width="4" style="21" customWidth="1"/>
    <col min="2818" max="2818" width="12" style="21" customWidth="1"/>
    <col min="2819" max="2819" width="19.28515625" style="21" customWidth="1"/>
    <col min="2820" max="2826" width="15.7109375" style="21" customWidth="1"/>
    <col min="2827" max="2835" width="21.140625" style="21" customWidth="1"/>
    <col min="2836" max="3072" width="9.140625" style="21"/>
    <col min="3073" max="3073" width="4" style="21" customWidth="1"/>
    <col min="3074" max="3074" width="12" style="21" customWidth="1"/>
    <col min="3075" max="3075" width="19.28515625" style="21" customWidth="1"/>
    <col min="3076" max="3082" width="15.7109375" style="21" customWidth="1"/>
    <col min="3083" max="3091" width="21.140625" style="21" customWidth="1"/>
    <col min="3092" max="3328" width="9.140625" style="21"/>
    <col min="3329" max="3329" width="4" style="21" customWidth="1"/>
    <col min="3330" max="3330" width="12" style="21" customWidth="1"/>
    <col min="3331" max="3331" width="19.28515625" style="21" customWidth="1"/>
    <col min="3332" max="3338" width="15.7109375" style="21" customWidth="1"/>
    <col min="3339" max="3347" width="21.140625" style="21" customWidth="1"/>
    <col min="3348" max="3584" width="9.140625" style="21"/>
    <col min="3585" max="3585" width="4" style="21" customWidth="1"/>
    <col min="3586" max="3586" width="12" style="21" customWidth="1"/>
    <col min="3587" max="3587" width="19.28515625" style="21" customWidth="1"/>
    <col min="3588" max="3594" width="15.7109375" style="21" customWidth="1"/>
    <col min="3595" max="3603" width="21.140625" style="21" customWidth="1"/>
    <col min="3604" max="3840" width="9.140625" style="21"/>
    <col min="3841" max="3841" width="4" style="21" customWidth="1"/>
    <col min="3842" max="3842" width="12" style="21" customWidth="1"/>
    <col min="3843" max="3843" width="19.28515625" style="21" customWidth="1"/>
    <col min="3844" max="3850" width="15.7109375" style="21" customWidth="1"/>
    <col min="3851" max="3859" width="21.140625" style="21" customWidth="1"/>
    <col min="3860" max="4096" width="9.140625" style="21"/>
    <col min="4097" max="4097" width="4" style="21" customWidth="1"/>
    <col min="4098" max="4098" width="12" style="21" customWidth="1"/>
    <col min="4099" max="4099" width="19.28515625" style="21" customWidth="1"/>
    <col min="4100" max="4106" width="15.7109375" style="21" customWidth="1"/>
    <col min="4107" max="4115" width="21.140625" style="21" customWidth="1"/>
    <col min="4116" max="4352" width="9.140625" style="21"/>
    <col min="4353" max="4353" width="4" style="21" customWidth="1"/>
    <col min="4354" max="4354" width="12" style="21" customWidth="1"/>
    <col min="4355" max="4355" width="19.28515625" style="21" customWidth="1"/>
    <col min="4356" max="4362" width="15.7109375" style="21" customWidth="1"/>
    <col min="4363" max="4371" width="21.140625" style="21" customWidth="1"/>
    <col min="4372" max="4608" width="9.140625" style="21"/>
    <col min="4609" max="4609" width="4" style="21" customWidth="1"/>
    <col min="4610" max="4610" width="12" style="21" customWidth="1"/>
    <col min="4611" max="4611" width="19.28515625" style="21" customWidth="1"/>
    <col min="4612" max="4618" width="15.7109375" style="21" customWidth="1"/>
    <col min="4619" max="4627" width="21.140625" style="21" customWidth="1"/>
    <col min="4628" max="4864" width="9.140625" style="21"/>
    <col min="4865" max="4865" width="4" style="21" customWidth="1"/>
    <col min="4866" max="4866" width="12" style="21" customWidth="1"/>
    <col min="4867" max="4867" width="19.28515625" style="21" customWidth="1"/>
    <col min="4868" max="4874" width="15.7109375" style="21" customWidth="1"/>
    <col min="4875" max="4883" width="21.140625" style="21" customWidth="1"/>
    <col min="4884" max="5120" width="9.140625" style="21"/>
    <col min="5121" max="5121" width="4" style="21" customWidth="1"/>
    <col min="5122" max="5122" width="12" style="21" customWidth="1"/>
    <col min="5123" max="5123" width="19.28515625" style="21" customWidth="1"/>
    <col min="5124" max="5130" width="15.7109375" style="21" customWidth="1"/>
    <col min="5131" max="5139" width="21.140625" style="21" customWidth="1"/>
    <col min="5140" max="5376" width="9.140625" style="21"/>
    <col min="5377" max="5377" width="4" style="21" customWidth="1"/>
    <col min="5378" max="5378" width="12" style="21" customWidth="1"/>
    <col min="5379" max="5379" width="19.28515625" style="21" customWidth="1"/>
    <col min="5380" max="5386" width="15.7109375" style="21" customWidth="1"/>
    <col min="5387" max="5395" width="21.140625" style="21" customWidth="1"/>
    <col min="5396" max="5632" width="9.140625" style="21"/>
    <col min="5633" max="5633" width="4" style="21" customWidth="1"/>
    <col min="5634" max="5634" width="12" style="21" customWidth="1"/>
    <col min="5635" max="5635" width="19.28515625" style="21" customWidth="1"/>
    <col min="5636" max="5642" width="15.7109375" style="21" customWidth="1"/>
    <col min="5643" max="5651" width="21.140625" style="21" customWidth="1"/>
    <col min="5652" max="5888" width="9.140625" style="21"/>
    <col min="5889" max="5889" width="4" style="21" customWidth="1"/>
    <col min="5890" max="5890" width="12" style="21" customWidth="1"/>
    <col min="5891" max="5891" width="19.28515625" style="21" customWidth="1"/>
    <col min="5892" max="5898" width="15.7109375" style="21" customWidth="1"/>
    <col min="5899" max="5907" width="21.140625" style="21" customWidth="1"/>
    <col min="5908" max="6144" width="9.140625" style="21"/>
    <col min="6145" max="6145" width="4" style="21" customWidth="1"/>
    <col min="6146" max="6146" width="12" style="21" customWidth="1"/>
    <col min="6147" max="6147" width="19.28515625" style="21" customWidth="1"/>
    <col min="6148" max="6154" width="15.7109375" style="21" customWidth="1"/>
    <col min="6155" max="6163" width="21.140625" style="21" customWidth="1"/>
    <col min="6164" max="6400" width="9.140625" style="21"/>
    <col min="6401" max="6401" width="4" style="21" customWidth="1"/>
    <col min="6402" max="6402" width="12" style="21" customWidth="1"/>
    <col min="6403" max="6403" width="19.28515625" style="21" customWidth="1"/>
    <col min="6404" max="6410" width="15.7109375" style="21" customWidth="1"/>
    <col min="6411" max="6419" width="21.140625" style="21" customWidth="1"/>
    <col min="6420" max="6656" width="9.140625" style="21"/>
    <col min="6657" max="6657" width="4" style="21" customWidth="1"/>
    <col min="6658" max="6658" width="12" style="21" customWidth="1"/>
    <col min="6659" max="6659" width="19.28515625" style="21" customWidth="1"/>
    <col min="6660" max="6666" width="15.7109375" style="21" customWidth="1"/>
    <col min="6667" max="6675" width="21.140625" style="21" customWidth="1"/>
    <col min="6676" max="6912" width="9.140625" style="21"/>
    <col min="6913" max="6913" width="4" style="21" customWidth="1"/>
    <col min="6914" max="6914" width="12" style="21" customWidth="1"/>
    <col min="6915" max="6915" width="19.28515625" style="21" customWidth="1"/>
    <col min="6916" max="6922" width="15.7109375" style="21" customWidth="1"/>
    <col min="6923" max="6931" width="21.140625" style="21" customWidth="1"/>
    <col min="6932" max="7168" width="9.140625" style="21"/>
    <col min="7169" max="7169" width="4" style="21" customWidth="1"/>
    <col min="7170" max="7170" width="12" style="21" customWidth="1"/>
    <col min="7171" max="7171" width="19.28515625" style="21" customWidth="1"/>
    <col min="7172" max="7178" width="15.7109375" style="21" customWidth="1"/>
    <col min="7179" max="7187" width="21.140625" style="21" customWidth="1"/>
    <col min="7188" max="7424" width="9.140625" style="21"/>
    <col min="7425" max="7425" width="4" style="21" customWidth="1"/>
    <col min="7426" max="7426" width="12" style="21" customWidth="1"/>
    <col min="7427" max="7427" width="19.28515625" style="21" customWidth="1"/>
    <col min="7428" max="7434" width="15.7109375" style="21" customWidth="1"/>
    <col min="7435" max="7443" width="21.140625" style="21" customWidth="1"/>
    <col min="7444" max="7680" width="9.140625" style="21"/>
    <col min="7681" max="7681" width="4" style="21" customWidth="1"/>
    <col min="7682" max="7682" width="12" style="21" customWidth="1"/>
    <col min="7683" max="7683" width="19.28515625" style="21" customWidth="1"/>
    <col min="7684" max="7690" width="15.7109375" style="21" customWidth="1"/>
    <col min="7691" max="7699" width="21.140625" style="21" customWidth="1"/>
    <col min="7700" max="7936" width="9.140625" style="21"/>
    <col min="7937" max="7937" width="4" style="21" customWidth="1"/>
    <col min="7938" max="7938" width="12" style="21" customWidth="1"/>
    <col min="7939" max="7939" width="19.28515625" style="21" customWidth="1"/>
    <col min="7940" max="7946" width="15.7109375" style="21" customWidth="1"/>
    <col min="7947" max="7955" width="21.140625" style="21" customWidth="1"/>
    <col min="7956" max="8192" width="9.140625" style="21"/>
    <col min="8193" max="8193" width="4" style="21" customWidth="1"/>
    <col min="8194" max="8194" width="12" style="21" customWidth="1"/>
    <col min="8195" max="8195" width="19.28515625" style="21" customWidth="1"/>
    <col min="8196" max="8202" width="15.7109375" style="21" customWidth="1"/>
    <col min="8203" max="8211" width="21.140625" style="21" customWidth="1"/>
    <col min="8212" max="8448" width="9.140625" style="21"/>
    <col min="8449" max="8449" width="4" style="21" customWidth="1"/>
    <col min="8450" max="8450" width="12" style="21" customWidth="1"/>
    <col min="8451" max="8451" width="19.28515625" style="21" customWidth="1"/>
    <col min="8452" max="8458" width="15.7109375" style="21" customWidth="1"/>
    <col min="8459" max="8467" width="21.140625" style="21" customWidth="1"/>
    <col min="8468" max="8704" width="9.140625" style="21"/>
    <col min="8705" max="8705" width="4" style="21" customWidth="1"/>
    <col min="8706" max="8706" width="12" style="21" customWidth="1"/>
    <col min="8707" max="8707" width="19.28515625" style="21" customWidth="1"/>
    <col min="8708" max="8714" width="15.7109375" style="21" customWidth="1"/>
    <col min="8715" max="8723" width="21.140625" style="21" customWidth="1"/>
    <col min="8724" max="8960" width="9.140625" style="21"/>
    <col min="8961" max="8961" width="4" style="21" customWidth="1"/>
    <col min="8962" max="8962" width="12" style="21" customWidth="1"/>
    <col min="8963" max="8963" width="19.28515625" style="21" customWidth="1"/>
    <col min="8964" max="8970" width="15.7109375" style="21" customWidth="1"/>
    <col min="8971" max="8979" width="21.140625" style="21" customWidth="1"/>
    <col min="8980" max="9216" width="9.140625" style="21"/>
    <col min="9217" max="9217" width="4" style="21" customWidth="1"/>
    <col min="9218" max="9218" width="12" style="21" customWidth="1"/>
    <col min="9219" max="9219" width="19.28515625" style="21" customWidth="1"/>
    <col min="9220" max="9226" width="15.7109375" style="21" customWidth="1"/>
    <col min="9227" max="9235" width="21.140625" style="21" customWidth="1"/>
    <col min="9236" max="9472" width="9.140625" style="21"/>
    <col min="9473" max="9473" width="4" style="21" customWidth="1"/>
    <col min="9474" max="9474" width="12" style="21" customWidth="1"/>
    <col min="9475" max="9475" width="19.28515625" style="21" customWidth="1"/>
    <col min="9476" max="9482" width="15.7109375" style="21" customWidth="1"/>
    <col min="9483" max="9491" width="21.140625" style="21" customWidth="1"/>
    <col min="9492" max="9728" width="9.140625" style="21"/>
    <col min="9729" max="9729" width="4" style="21" customWidth="1"/>
    <col min="9730" max="9730" width="12" style="21" customWidth="1"/>
    <col min="9731" max="9731" width="19.28515625" style="21" customWidth="1"/>
    <col min="9732" max="9738" width="15.7109375" style="21" customWidth="1"/>
    <col min="9739" max="9747" width="21.140625" style="21" customWidth="1"/>
    <col min="9748" max="9984" width="9.140625" style="21"/>
    <col min="9985" max="9985" width="4" style="21" customWidth="1"/>
    <col min="9986" max="9986" width="12" style="21" customWidth="1"/>
    <col min="9987" max="9987" width="19.28515625" style="21" customWidth="1"/>
    <col min="9988" max="9994" width="15.7109375" style="21" customWidth="1"/>
    <col min="9995" max="10003" width="21.140625" style="21" customWidth="1"/>
    <col min="10004" max="10240" width="9.140625" style="21"/>
    <col min="10241" max="10241" width="4" style="21" customWidth="1"/>
    <col min="10242" max="10242" width="12" style="21" customWidth="1"/>
    <col min="10243" max="10243" width="19.28515625" style="21" customWidth="1"/>
    <col min="10244" max="10250" width="15.7109375" style="21" customWidth="1"/>
    <col min="10251" max="10259" width="21.140625" style="21" customWidth="1"/>
    <col min="10260" max="10496" width="9.140625" style="21"/>
    <col min="10497" max="10497" width="4" style="21" customWidth="1"/>
    <col min="10498" max="10498" width="12" style="21" customWidth="1"/>
    <col min="10499" max="10499" width="19.28515625" style="21" customWidth="1"/>
    <col min="10500" max="10506" width="15.7109375" style="21" customWidth="1"/>
    <col min="10507" max="10515" width="21.140625" style="21" customWidth="1"/>
    <col min="10516" max="10752" width="9.140625" style="21"/>
    <col min="10753" max="10753" width="4" style="21" customWidth="1"/>
    <col min="10754" max="10754" width="12" style="21" customWidth="1"/>
    <col min="10755" max="10755" width="19.28515625" style="21" customWidth="1"/>
    <col min="10756" max="10762" width="15.7109375" style="21" customWidth="1"/>
    <col min="10763" max="10771" width="21.140625" style="21" customWidth="1"/>
    <col min="10772" max="11008" width="9.140625" style="21"/>
    <col min="11009" max="11009" width="4" style="21" customWidth="1"/>
    <col min="11010" max="11010" width="12" style="21" customWidth="1"/>
    <col min="11011" max="11011" width="19.28515625" style="21" customWidth="1"/>
    <col min="11012" max="11018" width="15.7109375" style="21" customWidth="1"/>
    <col min="11019" max="11027" width="21.140625" style="21" customWidth="1"/>
    <col min="11028" max="11264" width="9.140625" style="21"/>
    <col min="11265" max="11265" width="4" style="21" customWidth="1"/>
    <col min="11266" max="11266" width="12" style="21" customWidth="1"/>
    <col min="11267" max="11267" width="19.28515625" style="21" customWidth="1"/>
    <col min="11268" max="11274" width="15.7109375" style="21" customWidth="1"/>
    <col min="11275" max="11283" width="21.140625" style="21" customWidth="1"/>
    <col min="11284" max="11520" width="9.140625" style="21"/>
    <col min="11521" max="11521" width="4" style="21" customWidth="1"/>
    <col min="11522" max="11522" width="12" style="21" customWidth="1"/>
    <col min="11523" max="11523" width="19.28515625" style="21" customWidth="1"/>
    <col min="11524" max="11530" width="15.7109375" style="21" customWidth="1"/>
    <col min="11531" max="11539" width="21.140625" style="21" customWidth="1"/>
    <col min="11540" max="11776" width="9.140625" style="21"/>
    <col min="11777" max="11777" width="4" style="21" customWidth="1"/>
    <col min="11778" max="11778" width="12" style="21" customWidth="1"/>
    <col min="11779" max="11779" width="19.28515625" style="21" customWidth="1"/>
    <col min="11780" max="11786" width="15.7109375" style="21" customWidth="1"/>
    <col min="11787" max="11795" width="21.140625" style="21" customWidth="1"/>
    <col min="11796" max="12032" width="9.140625" style="21"/>
    <col min="12033" max="12033" width="4" style="21" customWidth="1"/>
    <col min="12034" max="12034" width="12" style="21" customWidth="1"/>
    <col min="12035" max="12035" width="19.28515625" style="21" customWidth="1"/>
    <col min="12036" max="12042" width="15.7109375" style="21" customWidth="1"/>
    <col min="12043" max="12051" width="21.140625" style="21" customWidth="1"/>
    <col min="12052" max="12288" width="9.140625" style="21"/>
    <col min="12289" max="12289" width="4" style="21" customWidth="1"/>
    <col min="12290" max="12290" width="12" style="21" customWidth="1"/>
    <col min="12291" max="12291" width="19.28515625" style="21" customWidth="1"/>
    <col min="12292" max="12298" width="15.7109375" style="21" customWidth="1"/>
    <col min="12299" max="12307" width="21.140625" style="21" customWidth="1"/>
    <col min="12308" max="12544" width="9.140625" style="21"/>
    <col min="12545" max="12545" width="4" style="21" customWidth="1"/>
    <col min="12546" max="12546" width="12" style="21" customWidth="1"/>
    <col min="12547" max="12547" width="19.28515625" style="21" customWidth="1"/>
    <col min="12548" max="12554" width="15.7109375" style="21" customWidth="1"/>
    <col min="12555" max="12563" width="21.140625" style="21" customWidth="1"/>
    <col min="12564" max="12800" width="9.140625" style="21"/>
    <col min="12801" max="12801" width="4" style="21" customWidth="1"/>
    <col min="12802" max="12802" width="12" style="21" customWidth="1"/>
    <col min="12803" max="12803" width="19.28515625" style="21" customWidth="1"/>
    <col min="12804" max="12810" width="15.7109375" style="21" customWidth="1"/>
    <col min="12811" max="12819" width="21.140625" style="21" customWidth="1"/>
    <col min="12820" max="13056" width="9.140625" style="21"/>
    <col min="13057" max="13057" width="4" style="21" customWidth="1"/>
    <col min="13058" max="13058" width="12" style="21" customWidth="1"/>
    <col min="13059" max="13059" width="19.28515625" style="21" customWidth="1"/>
    <col min="13060" max="13066" width="15.7109375" style="21" customWidth="1"/>
    <col min="13067" max="13075" width="21.140625" style="21" customWidth="1"/>
    <col min="13076" max="13312" width="9.140625" style="21"/>
    <col min="13313" max="13313" width="4" style="21" customWidth="1"/>
    <col min="13314" max="13314" width="12" style="21" customWidth="1"/>
    <col min="13315" max="13315" width="19.28515625" style="21" customWidth="1"/>
    <col min="13316" max="13322" width="15.7109375" style="21" customWidth="1"/>
    <col min="13323" max="13331" width="21.140625" style="21" customWidth="1"/>
    <col min="13332" max="13568" width="9.140625" style="21"/>
    <col min="13569" max="13569" width="4" style="21" customWidth="1"/>
    <col min="13570" max="13570" width="12" style="21" customWidth="1"/>
    <col min="13571" max="13571" width="19.28515625" style="21" customWidth="1"/>
    <col min="13572" max="13578" width="15.7109375" style="21" customWidth="1"/>
    <col min="13579" max="13587" width="21.140625" style="21" customWidth="1"/>
    <col min="13588" max="13824" width="9.140625" style="21"/>
    <col min="13825" max="13825" width="4" style="21" customWidth="1"/>
    <col min="13826" max="13826" width="12" style="21" customWidth="1"/>
    <col min="13827" max="13827" width="19.28515625" style="21" customWidth="1"/>
    <col min="13828" max="13834" width="15.7109375" style="21" customWidth="1"/>
    <col min="13835" max="13843" width="21.140625" style="21" customWidth="1"/>
    <col min="13844" max="14080" width="9.140625" style="21"/>
    <col min="14081" max="14081" width="4" style="21" customWidth="1"/>
    <col min="14082" max="14082" width="12" style="21" customWidth="1"/>
    <col min="14083" max="14083" width="19.28515625" style="21" customWidth="1"/>
    <col min="14084" max="14090" width="15.7109375" style="21" customWidth="1"/>
    <col min="14091" max="14099" width="21.140625" style="21" customWidth="1"/>
    <col min="14100" max="14336" width="9.140625" style="21"/>
    <col min="14337" max="14337" width="4" style="21" customWidth="1"/>
    <col min="14338" max="14338" width="12" style="21" customWidth="1"/>
    <col min="14339" max="14339" width="19.28515625" style="21" customWidth="1"/>
    <col min="14340" max="14346" width="15.7109375" style="21" customWidth="1"/>
    <col min="14347" max="14355" width="21.140625" style="21" customWidth="1"/>
    <col min="14356" max="14592" width="9.140625" style="21"/>
    <col min="14593" max="14593" width="4" style="21" customWidth="1"/>
    <col min="14594" max="14594" width="12" style="21" customWidth="1"/>
    <col min="14595" max="14595" width="19.28515625" style="21" customWidth="1"/>
    <col min="14596" max="14602" width="15.7109375" style="21" customWidth="1"/>
    <col min="14603" max="14611" width="21.140625" style="21" customWidth="1"/>
    <col min="14612" max="14848" width="9.140625" style="21"/>
    <col min="14849" max="14849" width="4" style="21" customWidth="1"/>
    <col min="14850" max="14850" width="12" style="21" customWidth="1"/>
    <col min="14851" max="14851" width="19.28515625" style="21" customWidth="1"/>
    <col min="14852" max="14858" width="15.7109375" style="21" customWidth="1"/>
    <col min="14859" max="14867" width="21.140625" style="21" customWidth="1"/>
    <col min="14868" max="15104" width="9.140625" style="21"/>
    <col min="15105" max="15105" width="4" style="21" customWidth="1"/>
    <col min="15106" max="15106" width="12" style="21" customWidth="1"/>
    <col min="15107" max="15107" width="19.28515625" style="21" customWidth="1"/>
    <col min="15108" max="15114" width="15.7109375" style="21" customWidth="1"/>
    <col min="15115" max="15123" width="21.140625" style="21" customWidth="1"/>
    <col min="15124" max="15360" width="9.140625" style="21"/>
    <col min="15361" max="15361" width="4" style="21" customWidth="1"/>
    <col min="15362" max="15362" width="12" style="21" customWidth="1"/>
    <col min="15363" max="15363" width="19.28515625" style="21" customWidth="1"/>
    <col min="15364" max="15370" width="15.7109375" style="21" customWidth="1"/>
    <col min="15371" max="15379" width="21.140625" style="21" customWidth="1"/>
    <col min="15380" max="15616" width="9.140625" style="21"/>
    <col min="15617" max="15617" width="4" style="21" customWidth="1"/>
    <col min="15618" max="15618" width="12" style="21" customWidth="1"/>
    <col min="15619" max="15619" width="19.28515625" style="21" customWidth="1"/>
    <col min="15620" max="15626" width="15.7109375" style="21" customWidth="1"/>
    <col min="15627" max="15635" width="21.140625" style="21" customWidth="1"/>
    <col min="15636" max="15872" width="9.140625" style="21"/>
    <col min="15873" max="15873" width="4" style="21" customWidth="1"/>
    <col min="15874" max="15874" width="12" style="21" customWidth="1"/>
    <col min="15875" max="15875" width="19.28515625" style="21" customWidth="1"/>
    <col min="15876" max="15882" width="15.7109375" style="21" customWidth="1"/>
    <col min="15883" max="15891" width="21.140625" style="21" customWidth="1"/>
    <col min="15892" max="16128" width="9.140625" style="21"/>
    <col min="16129" max="16129" width="4" style="21" customWidth="1"/>
    <col min="16130" max="16130" width="12" style="21" customWidth="1"/>
    <col min="16131" max="16131" width="19.28515625" style="21" customWidth="1"/>
    <col min="16132" max="16138" width="15.7109375" style="21" customWidth="1"/>
    <col min="16139" max="16147" width="21.140625" style="21" customWidth="1"/>
    <col min="16148" max="16384" width="9.140625" style="21"/>
  </cols>
  <sheetData>
    <row r="1" spans="2:19" ht="15" customHeight="1">
      <c r="C1" s="22"/>
      <c r="D1" s="22"/>
      <c r="E1" s="23"/>
      <c r="F1" s="22"/>
      <c r="G1" s="22"/>
      <c r="H1" s="22"/>
      <c r="I1" s="22"/>
      <c r="J1" s="22"/>
      <c r="K1" s="22"/>
      <c r="L1" s="22"/>
      <c r="P1" s="22"/>
      <c r="Q1" s="22"/>
      <c r="R1" s="22"/>
      <c r="S1" s="22"/>
    </row>
    <row r="2" spans="2:19" ht="22.5" customHeight="1">
      <c r="B2"/>
      <c r="C2"/>
      <c r="D2"/>
      <c r="E2" s="23"/>
      <c r="F2" s="22"/>
      <c r="G2" s="22"/>
      <c r="H2" s="22"/>
      <c r="I2" s="22"/>
      <c r="J2" s="22"/>
      <c r="K2" s="22"/>
      <c r="L2" s="22"/>
      <c r="P2" s="22"/>
      <c r="Q2" s="22"/>
      <c r="R2" s="22"/>
      <c r="S2" s="22"/>
    </row>
    <row r="3" spans="2:19" ht="15" customHeight="1" thickBot="1">
      <c r="C3" s="22"/>
      <c r="D3" s="22"/>
      <c r="E3" s="22"/>
      <c r="F3" s="22"/>
      <c r="G3" s="22"/>
      <c r="H3" s="22"/>
      <c r="I3" s="22"/>
      <c r="J3" s="22"/>
      <c r="K3" s="22"/>
      <c r="L3" s="22"/>
      <c r="P3" s="22"/>
      <c r="Q3" s="22"/>
      <c r="R3" s="22"/>
      <c r="S3" s="22"/>
    </row>
    <row r="4" spans="2:19" ht="30.75" thickBot="1">
      <c r="C4" s="24" t="s">
        <v>5</v>
      </c>
      <c r="D4" s="25" t="s">
        <v>6</v>
      </c>
      <c r="E4" s="25" t="s">
        <v>7</v>
      </c>
      <c r="F4" s="25" t="s">
        <v>8</v>
      </c>
      <c r="G4" s="25" t="s">
        <v>18</v>
      </c>
      <c r="H4" s="25"/>
      <c r="I4" s="25" t="s">
        <v>19</v>
      </c>
      <c r="J4" s="25" t="s">
        <v>20</v>
      </c>
      <c r="K4" s="26" t="s">
        <v>9</v>
      </c>
      <c r="L4" s="26" t="s">
        <v>10</v>
      </c>
    </row>
    <row r="5" spans="2:19" ht="15" customHeight="1">
      <c r="C5" s="21" t="s">
        <v>14</v>
      </c>
      <c r="D5" s="21">
        <v>51244</v>
      </c>
      <c r="E5" s="21">
        <v>25200514759</v>
      </c>
      <c r="F5" s="35">
        <v>38749</v>
      </c>
      <c r="G5" s="35">
        <v>38777</v>
      </c>
      <c r="H5" s="36">
        <f>YEAR(G5)</f>
        <v>2006</v>
      </c>
      <c r="I5" s="21" t="s">
        <v>21</v>
      </c>
      <c r="J5" s="21" t="s">
        <v>22</v>
      </c>
      <c r="K5" s="37">
        <v>115475.66</v>
      </c>
      <c r="L5" s="37">
        <v>120524.34</v>
      </c>
      <c r="P5" s="37"/>
      <c r="Q5" s="37"/>
      <c r="R5" s="37"/>
      <c r="S5" s="37"/>
    </row>
    <row r="6" spans="2:19" ht="15" customHeight="1">
      <c r="C6" s="21" t="s">
        <v>14</v>
      </c>
      <c r="D6" s="21">
        <v>51244</v>
      </c>
      <c r="E6" s="21">
        <v>25200514759</v>
      </c>
      <c r="F6" s="35">
        <v>38749</v>
      </c>
      <c r="G6" s="35">
        <v>38869</v>
      </c>
      <c r="H6" s="36">
        <f t="shared" ref="H6:H69" si="0">YEAR(G6)</f>
        <v>2006</v>
      </c>
      <c r="I6" s="21" t="s">
        <v>21</v>
      </c>
      <c r="J6" s="21" t="s">
        <v>22</v>
      </c>
      <c r="K6" s="37">
        <v>101052</v>
      </c>
      <c r="L6" s="37">
        <v>-90524.34</v>
      </c>
      <c r="P6" s="37"/>
      <c r="Q6" s="37"/>
      <c r="R6" s="37"/>
      <c r="S6" s="37"/>
    </row>
    <row r="7" spans="2:19" ht="15" customHeight="1">
      <c r="C7" s="21" t="s">
        <v>14</v>
      </c>
      <c r="D7" s="21">
        <v>51244</v>
      </c>
      <c r="E7" s="21">
        <v>25200514759</v>
      </c>
      <c r="F7" s="35">
        <v>38749</v>
      </c>
      <c r="G7" s="35">
        <v>39417</v>
      </c>
      <c r="H7" s="36">
        <f t="shared" si="0"/>
        <v>2007</v>
      </c>
      <c r="I7" s="21" t="s">
        <v>21</v>
      </c>
      <c r="J7" s="21" t="s">
        <v>22</v>
      </c>
      <c r="K7" s="37">
        <v>0</v>
      </c>
      <c r="L7" s="37">
        <v>-30000</v>
      </c>
      <c r="P7" s="37"/>
      <c r="Q7" s="37"/>
      <c r="R7" s="37"/>
      <c r="S7" s="37"/>
    </row>
    <row r="8" spans="2:19" ht="15" customHeight="1">
      <c r="C8" s="21" t="s">
        <v>14</v>
      </c>
      <c r="D8" s="21">
        <v>51244</v>
      </c>
      <c r="E8" s="21">
        <v>25200514759</v>
      </c>
      <c r="F8" s="35">
        <v>38749</v>
      </c>
      <c r="G8" s="35">
        <v>39508</v>
      </c>
      <c r="H8" s="36">
        <f t="shared" si="0"/>
        <v>2008</v>
      </c>
      <c r="I8" s="21" t="s">
        <v>21</v>
      </c>
      <c r="J8" s="21" t="s">
        <v>22</v>
      </c>
      <c r="K8" s="37">
        <v>13200</v>
      </c>
      <c r="L8" s="37">
        <v>0</v>
      </c>
      <c r="P8" s="37"/>
      <c r="Q8" s="37"/>
      <c r="R8" s="37"/>
      <c r="S8" s="37"/>
    </row>
    <row r="9" spans="2:19" ht="15" customHeight="1">
      <c r="C9" s="21" t="s">
        <v>14</v>
      </c>
      <c r="D9" s="21">
        <v>51244</v>
      </c>
      <c r="E9" s="21">
        <v>25200514759</v>
      </c>
      <c r="F9" s="35">
        <v>38749</v>
      </c>
      <c r="G9" s="35">
        <v>39600</v>
      </c>
      <c r="H9" s="36">
        <f t="shared" si="0"/>
        <v>2008</v>
      </c>
      <c r="I9" s="21" t="s">
        <v>21</v>
      </c>
      <c r="J9" s="21" t="s">
        <v>22</v>
      </c>
      <c r="K9" s="37">
        <v>1910</v>
      </c>
      <c r="L9" s="37">
        <v>0</v>
      </c>
      <c r="P9" s="37"/>
      <c r="Q9" s="37"/>
      <c r="R9" s="37"/>
      <c r="S9" s="37"/>
    </row>
    <row r="10" spans="2:19" ht="15" customHeight="1">
      <c r="C10" s="21" t="s">
        <v>14</v>
      </c>
      <c r="D10" s="21">
        <v>52528</v>
      </c>
      <c r="E10" s="21">
        <v>25200514803</v>
      </c>
      <c r="F10" s="35">
        <v>38777</v>
      </c>
      <c r="G10" s="35">
        <v>38777</v>
      </c>
      <c r="H10" s="36">
        <f t="shared" si="0"/>
        <v>2006</v>
      </c>
      <c r="I10" s="21" t="s">
        <v>21</v>
      </c>
      <c r="J10" s="21" t="s">
        <v>22</v>
      </c>
      <c r="K10" s="37">
        <v>0</v>
      </c>
      <c r="L10" s="37">
        <v>152000</v>
      </c>
      <c r="P10" s="37"/>
      <c r="Q10" s="37"/>
      <c r="R10" s="37"/>
      <c r="S10" s="37"/>
    </row>
    <row r="11" spans="2:19" ht="15" customHeight="1">
      <c r="C11" s="21" t="s">
        <v>14</v>
      </c>
      <c r="D11" s="21">
        <v>52528</v>
      </c>
      <c r="E11" s="21">
        <v>25200514803</v>
      </c>
      <c r="F11" s="35">
        <v>38777</v>
      </c>
      <c r="G11" s="35">
        <v>38869</v>
      </c>
      <c r="H11" s="36">
        <f t="shared" si="0"/>
        <v>2006</v>
      </c>
      <c r="I11" s="21" t="s">
        <v>21</v>
      </c>
      <c r="J11" s="21" t="s">
        <v>22</v>
      </c>
      <c r="K11" s="37">
        <v>0</v>
      </c>
      <c r="L11" s="37">
        <v>-39000</v>
      </c>
      <c r="P11" s="37"/>
      <c r="Q11" s="37"/>
      <c r="R11" s="37"/>
      <c r="S11" s="37"/>
    </row>
    <row r="12" spans="2:19" ht="15" customHeight="1">
      <c r="C12" s="21" t="s">
        <v>14</v>
      </c>
      <c r="D12" s="21">
        <v>52528</v>
      </c>
      <c r="E12" s="21">
        <v>25200514803</v>
      </c>
      <c r="F12" s="35">
        <v>38777</v>
      </c>
      <c r="G12" s="35">
        <v>38961</v>
      </c>
      <c r="H12" s="36">
        <f t="shared" si="0"/>
        <v>2006</v>
      </c>
      <c r="I12" s="21" t="s">
        <v>21</v>
      </c>
      <c r="J12" s="21" t="s">
        <v>22</v>
      </c>
      <c r="K12" s="37">
        <v>112807.42</v>
      </c>
      <c r="L12" s="37">
        <v>-113000</v>
      </c>
      <c r="P12" s="37"/>
      <c r="Q12" s="37"/>
      <c r="R12" s="37"/>
      <c r="S12" s="37"/>
    </row>
    <row r="13" spans="2:19" ht="15" customHeight="1">
      <c r="C13" s="21" t="s">
        <v>14</v>
      </c>
      <c r="D13" s="21">
        <v>52048</v>
      </c>
      <c r="E13" s="21">
        <v>25200615249</v>
      </c>
      <c r="F13" s="35">
        <v>38899</v>
      </c>
      <c r="G13" s="35">
        <v>38961</v>
      </c>
      <c r="H13" s="36">
        <f t="shared" si="0"/>
        <v>2006</v>
      </c>
      <c r="I13" s="21" t="s">
        <v>23</v>
      </c>
      <c r="J13" s="21" t="s">
        <v>22</v>
      </c>
      <c r="K13" s="37">
        <v>7319.4</v>
      </c>
      <c r="L13" s="37">
        <v>0</v>
      </c>
      <c r="P13" s="37"/>
      <c r="Q13" s="37"/>
      <c r="R13" s="37"/>
      <c r="S13" s="37"/>
    </row>
    <row r="14" spans="2:19" ht="15" customHeight="1">
      <c r="C14" s="21" t="s">
        <v>14</v>
      </c>
      <c r="D14" s="21">
        <v>52449</v>
      </c>
      <c r="E14" s="21">
        <v>25200615271</v>
      </c>
      <c r="F14" s="35">
        <v>38899</v>
      </c>
      <c r="G14" s="35">
        <v>38961</v>
      </c>
      <c r="H14" s="36">
        <f t="shared" si="0"/>
        <v>2006</v>
      </c>
      <c r="I14" s="21" t="s">
        <v>23</v>
      </c>
      <c r="J14" s="21" t="s">
        <v>22</v>
      </c>
      <c r="K14" s="37">
        <v>0</v>
      </c>
      <c r="L14" s="37">
        <v>150</v>
      </c>
      <c r="P14" s="37"/>
      <c r="Q14" s="37"/>
      <c r="R14" s="37"/>
      <c r="S14" s="37"/>
    </row>
    <row r="15" spans="2:19" ht="15" customHeight="1">
      <c r="C15" s="21" t="s">
        <v>14</v>
      </c>
      <c r="D15" s="21">
        <v>52449</v>
      </c>
      <c r="E15" s="21">
        <v>25200615271</v>
      </c>
      <c r="F15" s="35">
        <v>38899</v>
      </c>
      <c r="G15" s="35">
        <v>39142</v>
      </c>
      <c r="H15" s="36">
        <f t="shared" si="0"/>
        <v>2007</v>
      </c>
      <c r="I15" s="21" t="s">
        <v>23</v>
      </c>
      <c r="J15" s="21" t="s">
        <v>22</v>
      </c>
      <c r="K15" s="37">
        <v>65</v>
      </c>
      <c r="L15" s="37">
        <v>-150</v>
      </c>
      <c r="P15" s="37"/>
      <c r="Q15" s="37"/>
      <c r="R15" s="37"/>
      <c r="S15" s="37"/>
    </row>
    <row r="16" spans="2:19" ht="15" customHeight="1">
      <c r="C16" s="21" t="s">
        <v>14</v>
      </c>
      <c r="D16" s="21">
        <v>52230</v>
      </c>
      <c r="E16" s="21">
        <v>25200615312</v>
      </c>
      <c r="F16" s="35">
        <v>38749</v>
      </c>
      <c r="G16" s="35">
        <v>38961</v>
      </c>
      <c r="H16" s="36">
        <f t="shared" si="0"/>
        <v>2006</v>
      </c>
      <c r="I16" s="21" t="s">
        <v>21</v>
      </c>
      <c r="J16" s="21" t="s">
        <v>22</v>
      </c>
      <c r="K16" s="37">
        <v>0</v>
      </c>
      <c r="L16" s="37">
        <v>2000</v>
      </c>
      <c r="P16" s="37"/>
      <c r="Q16" s="37"/>
      <c r="R16" s="37"/>
      <c r="S16" s="37"/>
    </row>
    <row r="17" spans="3:19" ht="15" customHeight="1">
      <c r="C17" s="21" t="s">
        <v>14</v>
      </c>
      <c r="D17" s="21">
        <v>52230</v>
      </c>
      <c r="E17" s="21">
        <v>25200615312</v>
      </c>
      <c r="F17" s="35">
        <v>38749</v>
      </c>
      <c r="G17" s="35">
        <v>39052</v>
      </c>
      <c r="H17" s="36">
        <f t="shared" si="0"/>
        <v>2006</v>
      </c>
      <c r="I17" s="21" t="s">
        <v>21</v>
      </c>
      <c r="J17" s="21" t="s">
        <v>22</v>
      </c>
      <c r="K17" s="37">
        <v>0</v>
      </c>
      <c r="L17" s="37">
        <v>-1300</v>
      </c>
      <c r="P17" s="37"/>
      <c r="Q17" s="37"/>
      <c r="R17" s="37"/>
      <c r="S17" s="37"/>
    </row>
    <row r="18" spans="3:19" ht="15" customHeight="1">
      <c r="C18" s="21" t="s">
        <v>14</v>
      </c>
      <c r="D18" s="21">
        <v>52230</v>
      </c>
      <c r="E18" s="21">
        <v>25200615312</v>
      </c>
      <c r="F18" s="35">
        <v>38749</v>
      </c>
      <c r="G18" s="35">
        <v>39234</v>
      </c>
      <c r="H18" s="36">
        <f t="shared" si="0"/>
        <v>2007</v>
      </c>
      <c r="I18" s="21" t="s">
        <v>21</v>
      </c>
      <c r="J18" s="21" t="s">
        <v>22</v>
      </c>
      <c r="K18" s="37">
        <v>120</v>
      </c>
      <c r="L18" s="37">
        <v>28420</v>
      </c>
      <c r="P18" s="37"/>
      <c r="Q18" s="37"/>
      <c r="R18" s="37"/>
      <c r="S18" s="37"/>
    </row>
    <row r="19" spans="3:19" ht="15" customHeight="1">
      <c r="C19" s="21" t="s">
        <v>14</v>
      </c>
      <c r="D19" s="21">
        <v>52230</v>
      </c>
      <c r="E19" s="21">
        <v>25200615312</v>
      </c>
      <c r="F19" s="35">
        <v>38749</v>
      </c>
      <c r="G19" s="35">
        <v>39326</v>
      </c>
      <c r="H19" s="36">
        <f t="shared" si="0"/>
        <v>2007</v>
      </c>
      <c r="I19" s="21" t="s">
        <v>21</v>
      </c>
      <c r="J19" s="21" t="s">
        <v>22</v>
      </c>
      <c r="K19" s="37">
        <v>350</v>
      </c>
      <c r="L19" s="37">
        <v>-350</v>
      </c>
      <c r="P19" s="37"/>
      <c r="Q19" s="37"/>
      <c r="R19" s="37"/>
      <c r="S19" s="37"/>
    </row>
    <row r="20" spans="3:19" ht="15" customHeight="1">
      <c r="C20" s="21" t="s">
        <v>14</v>
      </c>
      <c r="D20" s="21">
        <v>52230</v>
      </c>
      <c r="E20" s="21">
        <v>25200615312</v>
      </c>
      <c r="F20" s="35">
        <v>38749</v>
      </c>
      <c r="G20" s="35">
        <v>39417</v>
      </c>
      <c r="H20" s="36">
        <f t="shared" si="0"/>
        <v>2007</v>
      </c>
      <c r="I20" s="21" t="s">
        <v>21</v>
      </c>
      <c r="J20" s="21" t="s">
        <v>22</v>
      </c>
      <c r="K20" s="37">
        <v>0</v>
      </c>
      <c r="L20" s="37">
        <v>-28770</v>
      </c>
      <c r="P20" s="37"/>
      <c r="Q20" s="37"/>
      <c r="R20" s="37"/>
      <c r="S20" s="37"/>
    </row>
    <row r="21" spans="3:19" ht="15" customHeight="1">
      <c r="C21" s="21" t="s">
        <v>14</v>
      </c>
      <c r="D21" s="21">
        <v>52230</v>
      </c>
      <c r="E21" s="21">
        <v>25200615312</v>
      </c>
      <c r="F21" s="35">
        <v>38749</v>
      </c>
      <c r="G21" s="35">
        <v>39600</v>
      </c>
      <c r="H21" s="36">
        <f t="shared" si="0"/>
        <v>2008</v>
      </c>
      <c r="I21" s="21" t="s">
        <v>21</v>
      </c>
      <c r="J21" s="21" t="s">
        <v>22</v>
      </c>
      <c r="K21" s="37">
        <v>0</v>
      </c>
      <c r="L21" s="37">
        <v>57710.8</v>
      </c>
      <c r="P21" s="37"/>
      <c r="Q21" s="37"/>
      <c r="R21" s="37"/>
      <c r="S21" s="37"/>
    </row>
    <row r="22" spans="3:19" ht="15" customHeight="1">
      <c r="C22" s="21" t="s">
        <v>14</v>
      </c>
      <c r="D22" s="21">
        <v>52230</v>
      </c>
      <c r="E22" s="21">
        <v>25200615312</v>
      </c>
      <c r="F22" s="35">
        <v>38749</v>
      </c>
      <c r="G22" s="35">
        <v>39692</v>
      </c>
      <c r="H22" s="36">
        <f t="shared" si="0"/>
        <v>2008</v>
      </c>
      <c r="I22" s="21" t="s">
        <v>21</v>
      </c>
      <c r="J22" s="21" t="s">
        <v>22</v>
      </c>
      <c r="K22" s="37">
        <v>0</v>
      </c>
      <c r="L22" s="37">
        <v>118970.55</v>
      </c>
      <c r="P22" s="37"/>
      <c r="Q22" s="37"/>
      <c r="R22" s="37"/>
      <c r="S22" s="37"/>
    </row>
    <row r="23" spans="3:19" ht="15" customHeight="1">
      <c r="C23" s="21" t="s">
        <v>14</v>
      </c>
      <c r="D23" s="21">
        <v>52230</v>
      </c>
      <c r="E23" s="21">
        <v>25200615312</v>
      </c>
      <c r="F23" s="35">
        <v>38749</v>
      </c>
      <c r="G23" s="35">
        <v>39783</v>
      </c>
      <c r="H23" s="36">
        <f t="shared" si="0"/>
        <v>2008</v>
      </c>
      <c r="I23" s="21" t="s">
        <v>21</v>
      </c>
      <c r="J23" s="21" t="s">
        <v>22</v>
      </c>
      <c r="K23" s="37">
        <v>78650</v>
      </c>
      <c r="L23" s="37">
        <v>-176681.35</v>
      </c>
      <c r="P23" s="37"/>
      <c r="Q23" s="37"/>
      <c r="R23" s="37"/>
      <c r="S23" s="37"/>
    </row>
    <row r="24" spans="3:19" ht="15" customHeight="1">
      <c r="C24" s="21" t="s">
        <v>14</v>
      </c>
      <c r="D24" s="21">
        <v>52245</v>
      </c>
      <c r="E24" s="21">
        <v>25200615399</v>
      </c>
      <c r="F24" s="35">
        <v>38899</v>
      </c>
      <c r="G24" s="35">
        <v>38961</v>
      </c>
      <c r="H24" s="36">
        <f t="shared" si="0"/>
        <v>2006</v>
      </c>
      <c r="I24" s="21" t="s">
        <v>23</v>
      </c>
      <c r="J24" s="21" t="s">
        <v>22</v>
      </c>
      <c r="K24" s="37">
        <v>528.91999999999996</v>
      </c>
      <c r="L24" s="37">
        <v>300</v>
      </c>
      <c r="P24" s="37"/>
      <c r="Q24" s="37"/>
      <c r="R24" s="37"/>
      <c r="S24" s="37"/>
    </row>
    <row r="25" spans="3:19" ht="15" customHeight="1">
      <c r="C25" s="21" t="s">
        <v>14</v>
      </c>
      <c r="D25" s="21">
        <v>52245</v>
      </c>
      <c r="E25" s="21">
        <v>25200615399</v>
      </c>
      <c r="F25" s="35">
        <v>38899</v>
      </c>
      <c r="G25" s="35">
        <v>39052</v>
      </c>
      <c r="H25" s="36">
        <f t="shared" si="0"/>
        <v>2006</v>
      </c>
      <c r="I25" s="21" t="s">
        <v>23</v>
      </c>
      <c r="J25" s="21" t="s">
        <v>22</v>
      </c>
      <c r="K25" s="37">
        <v>0</v>
      </c>
      <c r="L25" s="37">
        <v>-300</v>
      </c>
      <c r="P25" s="37"/>
      <c r="Q25" s="37"/>
      <c r="R25" s="37"/>
      <c r="S25" s="37"/>
    </row>
    <row r="26" spans="3:19" ht="15" customHeight="1">
      <c r="C26" s="21" t="s">
        <v>14</v>
      </c>
      <c r="D26" s="21">
        <v>52326</v>
      </c>
      <c r="E26" s="21">
        <v>25200615455</v>
      </c>
      <c r="F26" s="35">
        <v>38899</v>
      </c>
      <c r="G26" s="35">
        <v>38961</v>
      </c>
      <c r="H26" s="36">
        <f t="shared" si="0"/>
        <v>2006</v>
      </c>
      <c r="I26" s="21" t="s">
        <v>23</v>
      </c>
      <c r="J26" s="21" t="s">
        <v>22</v>
      </c>
      <c r="K26" s="37">
        <v>643</v>
      </c>
      <c r="L26" s="37">
        <v>0</v>
      </c>
      <c r="P26" s="37"/>
      <c r="Q26" s="37"/>
      <c r="R26" s="37"/>
      <c r="S26" s="37"/>
    </row>
    <row r="27" spans="3:19" ht="15" customHeight="1">
      <c r="C27" s="21" t="s">
        <v>14</v>
      </c>
      <c r="D27" s="21">
        <v>52256</v>
      </c>
      <c r="E27" s="21">
        <v>25200615762</v>
      </c>
      <c r="F27" s="35">
        <v>38899</v>
      </c>
      <c r="G27" s="35">
        <v>39052</v>
      </c>
      <c r="H27" s="36">
        <f t="shared" si="0"/>
        <v>2006</v>
      </c>
      <c r="I27" s="21" t="s">
        <v>23</v>
      </c>
      <c r="J27" s="21" t="s">
        <v>22</v>
      </c>
      <c r="K27" s="37">
        <v>4171</v>
      </c>
      <c r="L27" s="37">
        <v>0</v>
      </c>
      <c r="P27" s="37"/>
      <c r="Q27" s="37"/>
      <c r="R27" s="37"/>
      <c r="S27" s="37"/>
    </row>
    <row r="28" spans="3:19" ht="15" customHeight="1">
      <c r="C28" s="21" t="s">
        <v>14</v>
      </c>
      <c r="D28" s="21">
        <v>52300</v>
      </c>
      <c r="E28" s="21">
        <v>25200615769</v>
      </c>
      <c r="F28" s="35">
        <v>38899</v>
      </c>
      <c r="G28" s="35">
        <v>39052</v>
      </c>
      <c r="H28" s="36">
        <f t="shared" si="0"/>
        <v>2006</v>
      </c>
      <c r="I28" s="21" t="s">
        <v>23</v>
      </c>
      <c r="J28" s="21" t="s">
        <v>22</v>
      </c>
      <c r="K28" s="37">
        <v>1930</v>
      </c>
      <c r="L28" s="37">
        <v>0</v>
      </c>
      <c r="P28" s="37"/>
      <c r="Q28" s="37"/>
      <c r="R28" s="37"/>
      <c r="S28" s="37"/>
    </row>
    <row r="29" spans="3:19" ht="15" customHeight="1">
      <c r="C29" s="21" t="s">
        <v>14</v>
      </c>
      <c r="D29" s="21">
        <v>52300</v>
      </c>
      <c r="E29" s="21">
        <v>25200615769</v>
      </c>
      <c r="F29" s="35">
        <v>38899</v>
      </c>
      <c r="G29" s="35">
        <v>39965</v>
      </c>
      <c r="H29" s="36">
        <f t="shared" si="0"/>
        <v>2009</v>
      </c>
      <c r="I29" s="21" t="s">
        <v>23</v>
      </c>
      <c r="J29" s="21" t="s">
        <v>22</v>
      </c>
      <c r="K29" s="37">
        <v>0</v>
      </c>
      <c r="L29" s="37">
        <v>0</v>
      </c>
      <c r="P29" s="37"/>
      <c r="Q29" s="37"/>
      <c r="R29" s="37"/>
      <c r="S29" s="37"/>
    </row>
    <row r="30" spans="3:19" ht="15" customHeight="1">
      <c r="C30" s="21" t="s">
        <v>14</v>
      </c>
      <c r="D30" s="21">
        <v>240432</v>
      </c>
      <c r="E30" s="21">
        <v>11200612891</v>
      </c>
      <c r="F30" s="35">
        <v>38899</v>
      </c>
      <c r="G30" s="35">
        <v>38961</v>
      </c>
      <c r="H30" s="36">
        <f t="shared" si="0"/>
        <v>2006</v>
      </c>
      <c r="I30" s="21" t="s">
        <v>23</v>
      </c>
      <c r="J30" s="21" t="s">
        <v>22</v>
      </c>
      <c r="K30" s="37">
        <v>100</v>
      </c>
      <c r="L30" s="37">
        <v>0</v>
      </c>
      <c r="P30" s="37"/>
      <c r="Q30" s="37"/>
      <c r="R30" s="37"/>
      <c r="S30" s="37"/>
    </row>
    <row r="31" spans="3:19" ht="15" customHeight="1">
      <c r="C31" s="21" t="s">
        <v>14</v>
      </c>
      <c r="D31" s="21">
        <v>241947</v>
      </c>
      <c r="E31" s="21">
        <v>11200612898</v>
      </c>
      <c r="F31" s="35">
        <v>38899</v>
      </c>
      <c r="G31" s="35">
        <v>38961</v>
      </c>
      <c r="H31" s="36">
        <f t="shared" si="0"/>
        <v>2006</v>
      </c>
      <c r="I31" s="21" t="s">
        <v>23</v>
      </c>
      <c r="J31" s="21" t="s">
        <v>22</v>
      </c>
      <c r="K31" s="37">
        <v>2089.31</v>
      </c>
      <c r="L31" s="37">
        <v>0</v>
      </c>
      <c r="P31" s="37"/>
      <c r="Q31" s="37"/>
      <c r="R31" s="37"/>
      <c r="S31" s="37"/>
    </row>
    <row r="32" spans="3:19" ht="15" customHeight="1">
      <c r="C32" s="21" t="s">
        <v>14</v>
      </c>
      <c r="D32" s="21">
        <v>242977</v>
      </c>
      <c r="E32" s="21">
        <v>11200612903</v>
      </c>
      <c r="F32" s="35">
        <v>38899</v>
      </c>
      <c r="G32" s="35">
        <v>38961</v>
      </c>
      <c r="H32" s="36">
        <f t="shared" si="0"/>
        <v>2006</v>
      </c>
      <c r="I32" s="21" t="s">
        <v>23</v>
      </c>
      <c r="J32" s="21" t="s">
        <v>22</v>
      </c>
      <c r="K32" s="37">
        <v>2133.85</v>
      </c>
      <c r="L32" s="37">
        <v>0</v>
      </c>
      <c r="P32" s="37"/>
      <c r="Q32" s="37"/>
      <c r="R32" s="37"/>
      <c r="S32" s="37"/>
    </row>
    <row r="33" spans="3:19" ht="15" customHeight="1">
      <c r="C33" s="21" t="s">
        <v>14</v>
      </c>
      <c r="D33" s="21">
        <v>241113</v>
      </c>
      <c r="E33" s="21">
        <v>11200612924</v>
      </c>
      <c r="F33" s="35">
        <v>38899</v>
      </c>
      <c r="G33" s="35">
        <v>38961</v>
      </c>
      <c r="H33" s="36">
        <f t="shared" si="0"/>
        <v>2006</v>
      </c>
      <c r="I33" s="21" t="s">
        <v>23</v>
      </c>
      <c r="J33" s="21" t="s">
        <v>22</v>
      </c>
      <c r="K33" s="37">
        <v>508</v>
      </c>
      <c r="L33" s="37">
        <v>492</v>
      </c>
      <c r="P33" s="37"/>
      <c r="Q33" s="37"/>
      <c r="R33" s="37"/>
      <c r="S33" s="37"/>
    </row>
    <row r="34" spans="3:19" ht="15" customHeight="1">
      <c r="C34" s="21" t="s">
        <v>14</v>
      </c>
      <c r="D34" s="21">
        <v>241113</v>
      </c>
      <c r="E34" s="21">
        <v>11200612924</v>
      </c>
      <c r="F34" s="35">
        <v>38899</v>
      </c>
      <c r="G34" s="35">
        <v>39052</v>
      </c>
      <c r="H34" s="36">
        <f t="shared" si="0"/>
        <v>2006</v>
      </c>
      <c r="I34" s="21" t="s">
        <v>23</v>
      </c>
      <c r="J34" s="21" t="s">
        <v>22</v>
      </c>
      <c r="K34" s="37">
        <v>0</v>
      </c>
      <c r="L34" s="37">
        <v>-492</v>
      </c>
      <c r="P34" s="37"/>
      <c r="Q34" s="37"/>
      <c r="R34" s="37"/>
      <c r="S34" s="37"/>
    </row>
    <row r="35" spans="3:19" ht="15" customHeight="1">
      <c r="C35" s="21" t="s">
        <v>14</v>
      </c>
      <c r="D35" s="21">
        <v>239703</v>
      </c>
      <c r="E35" s="21">
        <v>11200612925</v>
      </c>
      <c r="F35" s="35">
        <v>38899</v>
      </c>
      <c r="G35" s="35">
        <v>38961</v>
      </c>
      <c r="H35" s="36">
        <f t="shared" si="0"/>
        <v>2006</v>
      </c>
      <c r="I35" s="21" t="s">
        <v>23</v>
      </c>
      <c r="J35" s="21" t="s">
        <v>22</v>
      </c>
      <c r="K35" s="37">
        <v>3476</v>
      </c>
      <c r="L35" s="37">
        <v>0</v>
      </c>
      <c r="P35" s="37"/>
      <c r="Q35" s="37"/>
      <c r="R35" s="37"/>
      <c r="S35" s="37"/>
    </row>
    <row r="36" spans="3:19" ht="15" customHeight="1">
      <c r="C36" s="21" t="s">
        <v>14</v>
      </c>
      <c r="D36" s="21">
        <v>241642</v>
      </c>
      <c r="E36" s="21">
        <v>11200612927</v>
      </c>
      <c r="F36" s="35">
        <v>38899</v>
      </c>
      <c r="G36" s="35">
        <v>38961</v>
      </c>
      <c r="H36" s="36">
        <f t="shared" si="0"/>
        <v>2006</v>
      </c>
      <c r="I36" s="21" t="s">
        <v>23</v>
      </c>
      <c r="J36" s="21" t="s">
        <v>22</v>
      </c>
      <c r="K36" s="37">
        <v>1840</v>
      </c>
      <c r="L36" s="37">
        <v>0</v>
      </c>
      <c r="P36" s="37"/>
      <c r="Q36" s="37"/>
      <c r="R36" s="37"/>
      <c r="S36" s="37"/>
    </row>
    <row r="37" spans="3:19" ht="15" customHeight="1">
      <c r="C37" s="21" t="s">
        <v>14</v>
      </c>
      <c r="D37" s="21">
        <v>239628</v>
      </c>
      <c r="E37" s="21">
        <v>11200612940</v>
      </c>
      <c r="F37" s="35">
        <v>38899</v>
      </c>
      <c r="G37" s="35">
        <v>38961</v>
      </c>
      <c r="H37" s="36">
        <f t="shared" si="0"/>
        <v>2006</v>
      </c>
      <c r="I37" s="21" t="s">
        <v>23</v>
      </c>
      <c r="J37" s="21" t="s">
        <v>22</v>
      </c>
      <c r="K37" s="37">
        <v>0</v>
      </c>
      <c r="L37" s="37">
        <v>500</v>
      </c>
      <c r="P37" s="37"/>
      <c r="Q37" s="37"/>
      <c r="R37" s="37"/>
      <c r="S37" s="37"/>
    </row>
    <row r="38" spans="3:19" ht="15" customHeight="1">
      <c r="C38" s="21" t="s">
        <v>14</v>
      </c>
      <c r="D38" s="21">
        <v>239628</v>
      </c>
      <c r="E38" s="21">
        <v>11200612940</v>
      </c>
      <c r="F38" s="35">
        <v>38899</v>
      </c>
      <c r="G38" s="35">
        <v>39142</v>
      </c>
      <c r="H38" s="36">
        <f t="shared" si="0"/>
        <v>2007</v>
      </c>
      <c r="I38" s="21" t="s">
        <v>23</v>
      </c>
      <c r="J38" s="21" t="s">
        <v>22</v>
      </c>
      <c r="K38" s="37">
        <v>0</v>
      </c>
      <c r="L38" s="37">
        <v>-500</v>
      </c>
      <c r="P38" s="37"/>
      <c r="Q38" s="37"/>
      <c r="R38" s="37"/>
      <c r="S38" s="37"/>
    </row>
    <row r="39" spans="3:19" ht="15" customHeight="1">
      <c r="C39" s="21" t="s">
        <v>14</v>
      </c>
      <c r="D39" s="21">
        <v>240725</v>
      </c>
      <c r="E39" s="21">
        <v>11200612954</v>
      </c>
      <c r="F39" s="35">
        <v>38899</v>
      </c>
      <c r="G39" s="35">
        <v>38961</v>
      </c>
      <c r="H39" s="36">
        <f t="shared" si="0"/>
        <v>2006</v>
      </c>
      <c r="I39" s="21" t="s">
        <v>23</v>
      </c>
      <c r="J39" s="21" t="s">
        <v>22</v>
      </c>
      <c r="K39" s="37">
        <v>1150</v>
      </c>
      <c r="L39" s="37">
        <v>0</v>
      </c>
      <c r="P39" s="37"/>
      <c r="Q39" s="37"/>
      <c r="R39" s="37"/>
      <c r="S39" s="37"/>
    </row>
    <row r="40" spans="3:19" ht="15" customHeight="1">
      <c r="C40" s="21" t="s">
        <v>14</v>
      </c>
      <c r="D40" s="21">
        <v>242501</v>
      </c>
      <c r="E40" s="21">
        <v>11200612958</v>
      </c>
      <c r="F40" s="35">
        <v>38899</v>
      </c>
      <c r="G40" s="35">
        <v>38961</v>
      </c>
      <c r="H40" s="36">
        <f t="shared" si="0"/>
        <v>2006</v>
      </c>
      <c r="I40" s="21" t="s">
        <v>23</v>
      </c>
      <c r="J40" s="21" t="s">
        <v>22</v>
      </c>
      <c r="K40" s="37">
        <v>1192.8</v>
      </c>
      <c r="L40" s="37">
        <v>0</v>
      </c>
      <c r="P40" s="37"/>
      <c r="Q40" s="37"/>
      <c r="R40" s="37"/>
      <c r="S40" s="37"/>
    </row>
    <row r="41" spans="3:19" ht="15" customHeight="1">
      <c r="C41" s="21" t="s">
        <v>14</v>
      </c>
      <c r="D41" s="21">
        <v>242501</v>
      </c>
      <c r="E41" s="21">
        <v>11200612958</v>
      </c>
      <c r="F41" s="35">
        <v>38899</v>
      </c>
      <c r="G41" s="35">
        <v>39965</v>
      </c>
      <c r="H41" s="36">
        <f t="shared" si="0"/>
        <v>2009</v>
      </c>
      <c r="I41" s="21" t="s">
        <v>23</v>
      </c>
      <c r="J41" s="21" t="s">
        <v>22</v>
      </c>
      <c r="K41" s="37">
        <v>0</v>
      </c>
      <c r="L41" s="37">
        <v>0</v>
      </c>
      <c r="P41" s="37"/>
      <c r="Q41" s="37"/>
      <c r="R41" s="37"/>
      <c r="S41" s="37"/>
    </row>
    <row r="42" spans="3:19" ht="15" customHeight="1">
      <c r="C42" s="21" t="s">
        <v>14</v>
      </c>
      <c r="D42" s="21">
        <v>242772</v>
      </c>
      <c r="E42" s="21">
        <v>11200612967</v>
      </c>
      <c r="F42" s="35">
        <v>38899</v>
      </c>
      <c r="G42" s="35">
        <v>38961</v>
      </c>
      <c r="H42" s="36">
        <f t="shared" si="0"/>
        <v>2006</v>
      </c>
      <c r="I42" s="21" t="s">
        <v>23</v>
      </c>
      <c r="J42" s="21" t="s">
        <v>22</v>
      </c>
      <c r="K42" s="37">
        <v>2083.35</v>
      </c>
      <c r="L42" s="37">
        <v>0</v>
      </c>
      <c r="P42" s="37"/>
      <c r="Q42" s="37"/>
      <c r="R42" s="37"/>
      <c r="S42" s="37"/>
    </row>
    <row r="43" spans="3:19" ht="15" customHeight="1">
      <c r="C43" s="21" t="s">
        <v>14</v>
      </c>
      <c r="D43" s="21">
        <v>242772</v>
      </c>
      <c r="E43" s="21">
        <v>11200612967</v>
      </c>
      <c r="F43" s="35">
        <v>38899</v>
      </c>
      <c r="G43" s="35">
        <v>39052</v>
      </c>
      <c r="H43" s="36">
        <f t="shared" si="0"/>
        <v>2006</v>
      </c>
      <c r="I43" s="21" t="s">
        <v>23</v>
      </c>
      <c r="J43" s="21" t="s">
        <v>22</v>
      </c>
      <c r="K43" s="37">
        <v>263.60000000000002</v>
      </c>
      <c r="L43" s="37">
        <v>0</v>
      </c>
      <c r="P43" s="37"/>
      <c r="Q43" s="37"/>
      <c r="R43" s="37"/>
      <c r="S43" s="37"/>
    </row>
    <row r="44" spans="3:19" ht="15" customHeight="1">
      <c r="C44" s="21" t="s">
        <v>14</v>
      </c>
      <c r="D44" s="21">
        <v>242772</v>
      </c>
      <c r="E44" s="21">
        <v>11200612967</v>
      </c>
      <c r="F44" s="35">
        <v>38899</v>
      </c>
      <c r="G44" s="35">
        <v>39965</v>
      </c>
      <c r="H44" s="36">
        <f t="shared" si="0"/>
        <v>2009</v>
      </c>
      <c r="I44" s="21" t="s">
        <v>23</v>
      </c>
      <c r="J44" s="21" t="s">
        <v>22</v>
      </c>
      <c r="K44" s="37">
        <v>0</v>
      </c>
      <c r="L44" s="37">
        <v>0</v>
      </c>
      <c r="P44" s="37"/>
      <c r="Q44" s="37"/>
      <c r="R44" s="37"/>
      <c r="S44" s="37"/>
    </row>
    <row r="45" spans="3:19" ht="15" customHeight="1">
      <c r="C45" s="21" t="s">
        <v>14</v>
      </c>
      <c r="D45" s="21">
        <v>241611</v>
      </c>
      <c r="E45" s="21">
        <v>11200612991</v>
      </c>
      <c r="F45" s="35">
        <v>38899</v>
      </c>
      <c r="G45" s="35">
        <v>38961</v>
      </c>
      <c r="H45" s="36">
        <f t="shared" si="0"/>
        <v>2006</v>
      </c>
      <c r="I45" s="21" t="s">
        <v>23</v>
      </c>
      <c r="J45" s="21" t="s">
        <v>22</v>
      </c>
      <c r="K45" s="37">
        <v>1471.75</v>
      </c>
      <c r="L45" s="37">
        <v>0</v>
      </c>
      <c r="P45" s="37"/>
      <c r="Q45" s="37"/>
      <c r="R45" s="37"/>
      <c r="S45" s="37"/>
    </row>
    <row r="46" spans="3:19" ht="15" customHeight="1">
      <c r="C46" s="21" t="s">
        <v>14</v>
      </c>
      <c r="D46" s="21">
        <v>242017</v>
      </c>
      <c r="E46" s="21">
        <v>11200612996</v>
      </c>
      <c r="F46" s="35">
        <v>38899</v>
      </c>
      <c r="G46" s="35">
        <v>38961</v>
      </c>
      <c r="H46" s="36">
        <f t="shared" si="0"/>
        <v>2006</v>
      </c>
      <c r="I46" s="21" t="s">
        <v>23</v>
      </c>
      <c r="J46" s="21" t="s">
        <v>22</v>
      </c>
      <c r="K46" s="37">
        <v>78</v>
      </c>
      <c r="L46" s="37">
        <v>0</v>
      </c>
      <c r="P46" s="37"/>
      <c r="Q46" s="37"/>
      <c r="R46" s="37"/>
      <c r="S46" s="37"/>
    </row>
    <row r="47" spans="3:19" ht="15" customHeight="1">
      <c r="C47" s="21" t="s">
        <v>14</v>
      </c>
      <c r="D47" s="21">
        <v>242017</v>
      </c>
      <c r="E47" s="21">
        <v>11200612996</v>
      </c>
      <c r="F47" s="35">
        <v>38899</v>
      </c>
      <c r="G47" s="35">
        <v>39965</v>
      </c>
      <c r="H47" s="36">
        <f t="shared" si="0"/>
        <v>2009</v>
      </c>
      <c r="I47" s="21" t="s">
        <v>23</v>
      </c>
      <c r="J47" s="21" t="s">
        <v>22</v>
      </c>
      <c r="K47" s="37">
        <v>0</v>
      </c>
      <c r="L47" s="37">
        <v>0</v>
      </c>
      <c r="P47" s="37"/>
      <c r="Q47" s="37"/>
      <c r="R47" s="37"/>
      <c r="S47" s="37"/>
    </row>
    <row r="48" spans="3:19" ht="15" customHeight="1">
      <c r="C48" s="21" t="s">
        <v>14</v>
      </c>
      <c r="D48" s="21">
        <v>239796</v>
      </c>
      <c r="E48" s="21">
        <v>11200612997</v>
      </c>
      <c r="F48" s="35">
        <v>38899</v>
      </c>
      <c r="G48" s="35">
        <v>38961</v>
      </c>
      <c r="H48" s="36">
        <f t="shared" si="0"/>
        <v>2006</v>
      </c>
      <c r="I48" s="21" t="s">
        <v>23</v>
      </c>
      <c r="J48" s="21" t="s">
        <v>22</v>
      </c>
      <c r="K48" s="37">
        <v>1945</v>
      </c>
      <c r="L48" s="37">
        <v>0</v>
      </c>
      <c r="P48" s="37"/>
      <c r="Q48" s="37"/>
      <c r="R48" s="37"/>
      <c r="S48" s="37"/>
    </row>
    <row r="49" spans="3:19" ht="15" customHeight="1">
      <c r="C49" s="21" t="s">
        <v>14</v>
      </c>
      <c r="D49" s="21">
        <v>239796</v>
      </c>
      <c r="E49" s="21">
        <v>11200612997</v>
      </c>
      <c r="F49" s="35">
        <v>38899</v>
      </c>
      <c r="G49" s="35">
        <v>39965</v>
      </c>
      <c r="H49" s="36">
        <f t="shared" si="0"/>
        <v>2009</v>
      </c>
      <c r="I49" s="21" t="s">
        <v>23</v>
      </c>
      <c r="J49" s="21" t="s">
        <v>22</v>
      </c>
      <c r="K49" s="37">
        <v>0</v>
      </c>
      <c r="L49" s="37">
        <v>0</v>
      </c>
      <c r="P49" s="37"/>
      <c r="Q49" s="37"/>
      <c r="R49" s="37"/>
      <c r="S49" s="37"/>
    </row>
    <row r="50" spans="3:19" ht="15" customHeight="1">
      <c r="C50" s="21" t="s">
        <v>14</v>
      </c>
      <c r="D50" s="21">
        <v>240695</v>
      </c>
      <c r="E50" s="21">
        <v>11200613037</v>
      </c>
      <c r="F50" s="35">
        <v>38899</v>
      </c>
      <c r="G50" s="35">
        <v>38961</v>
      </c>
      <c r="H50" s="36">
        <f t="shared" si="0"/>
        <v>2006</v>
      </c>
      <c r="I50" s="21" t="s">
        <v>23</v>
      </c>
      <c r="J50" s="21" t="s">
        <v>22</v>
      </c>
      <c r="K50" s="37">
        <v>535</v>
      </c>
      <c r="L50" s="37">
        <v>0</v>
      </c>
      <c r="P50" s="37"/>
      <c r="Q50" s="37"/>
      <c r="R50" s="37"/>
      <c r="S50" s="37"/>
    </row>
    <row r="51" spans="3:19" ht="15" customHeight="1">
      <c r="C51" s="21" t="s">
        <v>14</v>
      </c>
      <c r="D51" s="21">
        <v>240695</v>
      </c>
      <c r="E51" s="21">
        <v>11200613037</v>
      </c>
      <c r="F51" s="35">
        <v>38899</v>
      </c>
      <c r="G51" s="35">
        <v>39052</v>
      </c>
      <c r="H51" s="36">
        <f t="shared" si="0"/>
        <v>2006</v>
      </c>
      <c r="I51" s="21" t="s">
        <v>23</v>
      </c>
      <c r="J51" s="21" t="s">
        <v>22</v>
      </c>
      <c r="K51" s="37">
        <v>9678.15</v>
      </c>
      <c r="L51" s="37">
        <v>0</v>
      </c>
      <c r="P51" s="37"/>
      <c r="Q51" s="37"/>
      <c r="R51" s="37"/>
      <c r="S51" s="37"/>
    </row>
    <row r="52" spans="3:19" ht="15" customHeight="1">
      <c r="C52" s="21" t="s">
        <v>14</v>
      </c>
      <c r="D52" s="21">
        <v>240695</v>
      </c>
      <c r="E52" s="21">
        <v>11200613037</v>
      </c>
      <c r="F52" s="35">
        <v>38899</v>
      </c>
      <c r="G52" s="35">
        <v>39965</v>
      </c>
      <c r="H52" s="36">
        <f t="shared" si="0"/>
        <v>2009</v>
      </c>
      <c r="I52" s="21" t="s">
        <v>23</v>
      </c>
      <c r="J52" s="21" t="s">
        <v>22</v>
      </c>
      <c r="K52" s="37">
        <v>0</v>
      </c>
      <c r="L52" s="37">
        <v>0</v>
      </c>
      <c r="P52" s="37"/>
      <c r="Q52" s="37"/>
      <c r="R52" s="37"/>
      <c r="S52" s="37"/>
    </row>
    <row r="53" spans="3:19" ht="15" customHeight="1">
      <c r="C53" s="21" t="s">
        <v>14</v>
      </c>
      <c r="D53" s="21">
        <v>240779</v>
      </c>
      <c r="E53" s="21">
        <v>11200613072</v>
      </c>
      <c r="F53" s="35">
        <v>38899</v>
      </c>
      <c r="G53" s="35">
        <v>38961</v>
      </c>
      <c r="H53" s="36">
        <f t="shared" si="0"/>
        <v>2006</v>
      </c>
      <c r="I53" s="21" t="s">
        <v>23</v>
      </c>
      <c r="J53" s="21" t="s">
        <v>22</v>
      </c>
      <c r="K53" s="37">
        <v>0</v>
      </c>
      <c r="L53" s="37">
        <v>6400</v>
      </c>
      <c r="P53" s="37"/>
      <c r="Q53" s="37"/>
      <c r="R53" s="37"/>
      <c r="S53" s="37"/>
    </row>
    <row r="54" spans="3:19" ht="15" customHeight="1">
      <c r="C54" s="21" t="s">
        <v>14</v>
      </c>
      <c r="D54" s="21">
        <v>240779</v>
      </c>
      <c r="E54" s="21">
        <v>11200613072</v>
      </c>
      <c r="F54" s="35">
        <v>38899</v>
      </c>
      <c r="G54" s="35">
        <v>39052</v>
      </c>
      <c r="H54" s="36">
        <f t="shared" si="0"/>
        <v>2006</v>
      </c>
      <c r="I54" s="21" t="s">
        <v>23</v>
      </c>
      <c r="J54" s="21" t="s">
        <v>22</v>
      </c>
      <c r="K54" s="37">
        <v>1283.6500000000001</v>
      </c>
      <c r="L54" s="37">
        <v>-3700</v>
      </c>
      <c r="P54" s="37"/>
      <c r="Q54" s="37"/>
      <c r="R54" s="37"/>
      <c r="S54" s="37"/>
    </row>
    <row r="55" spans="3:19" ht="15" customHeight="1">
      <c r="C55" s="21" t="s">
        <v>14</v>
      </c>
      <c r="D55" s="21">
        <v>240779</v>
      </c>
      <c r="E55" s="21">
        <v>11200613072</v>
      </c>
      <c r="F55" s="35">
        <v>38899</v>
      </c>
      <c r="G55" s="35">
        <v>39142</v>
      </c>
      <c r="H55" s="36">
        <f t="shared" si="0"/>
        <v>2007</v>
      </c>
      <c r="I55" s="21" t="s">
        <v>23</v>
      </c>
      <c r="J55" s="21" t="s">
        <v>22</v>
      </c>
      <c r="K55" s="37">
        <v>0</v>
      </c>
      <c r="L55" s="37">
        <v>-2700</v>
      </c>
      <c r="P55" s="37"/>
      <c r="Q55" s="37"/>
      <c r="R55" s="37"/>
      <c r="S55" s="37"/>
    </row>
    <row r="56" spans="3:19" ht="15" customHeight="1">
      <c r="C56" s="21" t="s">
        <v>14</v>
      </c>
      <c r="D56" s="21">
        <v>240779</v>
      </c>
      <c r="E56" s="21">
        <v>11200613072</v>
      </c>
      <c r="F56" s="35">
        <v>38899</v>
      </c>
      <c r="G56" s="35">
        <v>39965</v>
      </c>
      <c r="H56" s="36">
        <f t="shared" si="0"/>
        <v>2009</v>
      </c>
      <c r="I56" s="21" t="s">
        <v>23</v>
      </c>
      <c r="J56" s="21" t="s">
        <v>22</v>
      </c>
      <c r="K56" s="37">
        <v>0</v>
      </c>
      <c r="L56" s="37">
        <v>0</v>
      </c>
      <c r="P56" s="37"/>
      <c r="Q56" s="37"/>
      <c r="R56" s="37"/>
      <c r="S56" s="37"/>
    </row>
    <row r="57" spans="3:19" ht="15" customHeight="1">
      <c r="C57" s="21" t="s">
        <v>14</v>
      </c>
      <c r="D57" s="21">
        <v>241655</v>
      </c>
      <c r="E57" s="21">
        <v>11200613081</v>
      </c>
      <c r="F57" s="35">
        <v>38899</v>
      </c>
      <c r="G57" s="35">
        <v>38961</v>
      </c>
      <c r="H57" s="36">
        <f t="shared" si="0"/>
        <v>2006</v>
      </c>
      <c r="I57" s="21" t="s">
        <v>23</v>
      </c>
      <c r="J57" s="21" t="s">
        <v>22</v>
      </c>
      <c r="K57" s="37">
        <v>195</v>
      </c>
      <c r="L57" s="37">
        <v>0</v>
      </c>
      <c r="P57" s="37"/>
      <c r="Q57" s="37"/>
      <c r="R57" s="37"/>
      <c r="S57" s="37"/>
    </row>
    <row r="58" spans="3:19" ht="15" customHeight="1">
      <c r="C58" s="21" t="s">
        <v>14</v>
      </c>
      <c r="D58" s="21">
        <v>241655</v>
      </c>
      <c r="E58" s="21">
        <v>11200613081</v>
      </c>
      <c r="F58" s="35">
        <v>38899</v>
      </c>
      <c r="G58" s="35">
        <v>39965</v>
      </c>
      <c r="H58" s="36">
        <f t="shared" si="0"/>
        <v>2009</v>
      </c>
      <c r="I58" s="21" t="s">
        <v>23</v>
      </c>
      <c r="J58" s="21" t="s">
        <v>22</v>
      </c>
      <c r="K58" s="37">
        <v>0</v>
      </c>
      <c r="L58" s="37">
        <v>0</v>
      </c>
      <c r="P58" s="37"/>
      <c r="Q58" s="37"/>
      <c r="R58" s="37"/>
      <c r="S58" s="37"/>
    </row>
    <row r="59" spans="3:19" ht="15" customHeight="1">
      <c r="C59" s="21" t="s">
        <v>14</v>
      </c>
      <c r="D59" s="21">
        <v>240693</v>
      </c>
      <c r="E59" s="21">
        <v>11200613121</v>
      </c>
      <c r="F59" s="35">
        <v>38899</v>
      </c>
      <c r="G59" s="35">
        <v>38961</v>
      </c>
      <c r="H59" s="36">
        <f t="shared" si="0"/>
        <v>2006</v>
      </c>
      <c r="I59" s="21" t="s">
        <v>23</v>
      </c>
      <c r="J59" s="21" t="s">
        <v>22</v>
      </c>
      <c r="K59" s="37">
        <v>0</v>
      </c>
      <c r="L59" s="37">
        <v>1000</v>
      </c>
      <c r="P59" s="37"/>
      <c r="Q59" s="37"/>
      <c r="R59" s="37"/>
      <c r="S59" s="37"/>
    </row>
    <row r="60" spans="3:19" ht="15" customHeight="1">
      <c r="C60" s="21" t="s">
        <v>14</v>
      </c>
      <c r="D60" s="21">
        <v>240693</v>
      </c>
      <c r="E60" s="21">
        <v>11200613121</v>
      </c>
      <c r="F60" s="35">
        <v>38899</v>
      </c>
      <c r="G60" s="35">
        <v>39234</v>
      </c>
      <c r="H60" s="36">
        <f t="shared" si="0"/>
        <v>2007</v>
      </c>
      <c r="I60" s="21" t="s">
        <v>23</v>
      </c>
      <c r="J60" s="21" t="s">
        <v>22</v>
      </c>
      <c r="K60" s="37">
        <v>0</v>
      </c>
      <c r="L60" s="37">
        <v>-1000</v>
      </c>
      <c r="P60" s="37"/>
      <c r="Q60" s="37"/>
      <c r="R60" s="37"/>
      <c r="S60" s="37"/>
    </row>
    <row r="61" spans="3:19" ht="15" customHeight="1">
      <c r="C61" s="21" t="s">
        <v>14</v>
      </c>
      <c r="D61" s="21">
        <v>239960</v>
      </c>
      <c r="E61" s="21">
        <v>11200613123</v>
      </c>
      <c r="F61" s="35">
        <v>38899</v>
      </c>
      <c r="G61" s="35">
        <v>38961</v>
      </c>
      <c r="H61" s="36">
        <f t="shared" si="0"/>
        <v>2006</v>
      </c>
      <c r="I61" s="21" t="s">
        <v>23</v>
      </c>
      <c r="J61" s="21" t="s">
        <v>22</v>
      </c>
      <c r="K61" s="37">
        <v>0</v>
      </c>
      <c r="L61" s="37">
        <v>1000</v>
      </c>
      <c r="P61" s="37"/>
      <c r="Q61" s="37"/>
      <c r="R61" s="37"/>
      <c r="S61" s="37"/>
    </row>
    <row r="62" spans="3:19" ht="15" customHeight="1">
      <c r="C62" s="21" t="s">
        <v>14</v>
      </c>
      <c r="D62" s="21">
        <v>239960</v>
      </c>
      <c r="E62" s="21">
        <v>11200613123</v>
      </c>
      <c r="F62" s="35">
        <v>38899</v>
      </c>
      <c r="G62" s="35">
        <v>39052</v>
      </c>
      <c r="H62" s="36">
        <f t="shared" si="0"/>
        <v>2006</v>
      </c>
      <c r="I62" s="21" t="s">
        <v>23</v>
      </c>
      <c r="J62" s="21" t="s">
        <v>22</v>
      </c>
      <c r="K62" s="37">
        <v>3880</v>
      </c>
      <c r="L62" s="37">
        <v>-1000</v>
      </c>
      <c r="P62" s="37"/>
      <c r="Q62" s="37"/>
      <c r="R62" s="37"/>
      <c r="S62" s="37"/>
    </row>
    <row r="63" spans="3:19" ht="15" customHeight="1">
      <c r="C63" s="21" t="s">
        <v>14</v>
      </c>
      <c r="D63" s="21">
        <v>239960</v>
      </c>
      <c r="E63" s="21">
        <v>11200613123</v>
      </c>
      <c r="F63" s="35">
        <v>38899</v>
      </c>
      <c r="G63" s="35">
        <v>39965</v>
      </c>
      <c r="H63" s="36">
        <f t="shared" si="0"/>
        <v>2009</v>
      </c>
      <c r="I63" s="21" t="s">
        <v>23</v>
      </c>
      <c r="J63" s="21" t="s">
        <v>22</v>
      </c>
      <c r="K63" s="37">
        <v>0</v>
      </c>
      <c r="L63" s="37">
        <v>0</v>
      </c>
      <c r="P63" s="37"/>
      <c r="Q63" s="37"/>
      <c r="R63" s="37"/>
      <c r="S63" s="37"/>
    </row>
    <row r="64" spans="3:19" ht="15" customHeight="1">
      <c r="C64" s="21" t="s">
        <v>14</v>
      </c>
      <c r="D64" s="21">
        <v>240266</v>
      </c>
      <c r="E64" s="21">
        <v>11200613135</v>
      </c>
      <c r="F64" s="35">
        <v>38899</v>
      </c>
      <c r="G64" s="35">
        <v>38961</v>
      </c>
      <c r="H64" s="36">
        <f t="shared" si="0"/>
        <v>2006</v>
      </c>
      <c r="I64" s="21" t="s">
        <v>23</v>
      </c>
      <c r="J64" s="21" t="s">
        <v>22</v>
      </c>
      <c r="K64" s="37">
        <v>90</v>
      </c>
      <c r="L64" s="37">
        <v>0</v>
      </c>
      <c r="P64" s="37"/>
      <c r="Q64" s="37"/>
      <c r="R64" s="37"/>
      <c r="S64" s="37"/>
    </row>
    <row r="65" spans="3:19" ht="15" customHeight="1">
      <c r="C65" s="21" t="s">
        <v>14</v>
      </c>
      <c r="D65" s="21">
        <v>240266</v>
      </c>
      <c r="E65" s="21">
        <v>11200613135</v>
      </c>
      <c r="F65" s="35">
        <v>38899</v>
      </c>
      <c r="G65" s="35">
        <v>39965</v>
      </c>
      <c r="H65" s="36">
        <f t="shared" si="0"/>
        <v>2009</v>
      </c>
      <c r="I65" s="21" t="s">
        <v>23</v>
      </c>
      <c r="J65" s="21" t="s">
        <v>22</v>
      </c>
      <c r="K65" s="37">
        <v>0</v>
      </c>
      <c r="L65" s="37">
        <v>0</v>
      </c>
      <c r="P65" s="37"/>
      <c r="Q65" s="37"/>
      <c r="R65" s="37"/>
      <c r="S65" s="37"/>
    </row>
    <row r="66" spans="3:19" ht="15" customHeight="1">
      <c r="C66" s="21" t="s">
        <v>14</v>
      </c>
      <c r="D66" s="21">
        <v>242029</v>
      </c>
      <c r="E66" s="21">
        <v>11200613149</v>
      </c>
      <c r="F66" s="35">
        <v>38899</v>
      </c>
      <c r="G66" s="35">
        <v>38961</v>
      </c>
      <c r="H66" s="36">
        <f t="shared" si="0"/>
        <v>2006</v>
      </c>
      <c r="I66" s="21" t="s">
        <v>23</v>
      </c>
      <c r="J66" s="21" t="s">
        <v>22</v>
      </c>
      <c r="K66" s="37">
        <v>1273</v>
      </c>
      <c r="L66" s="37">
        <v>0</v>
      </c>
      <c r="P66" s="37"/>
      <c r="Q66" s="37"/>
      <c r="R66" s="37"/>
      <c r="S66" s="37"/>
    </row>
    <row r="67" spans="3:19" ht="15" customHeight="1">
      <c r="C67" s="21" t="s">
        <v>14</v>
      </c>
      <c r="D67" s="21">
        <v>242029</v>
      </c>
      <c r="E67" s="21">
        <v>11200613149</v>
      </c>
      <c r="F67" s="35">
        <v>38899</v>
      </c>
      <c r="G67" s="35">
        <v>39142</v>
      </c>
      <c r="H67" s="36">
        <f t="shared" si="0"/>
        <v>2007</v>
      </c>
      <c r="I67" s="21" t="s">
        <v>23</v>
      </c>
      <c r="J67" s="21" t="s">
        <v>22</v>
      </c>
      <c r="K67" s="37">
        <v>53.33</v>
      </c>
      <c r="L67" s="37">
        <v>0</v>
      </c>
      <c r="P67" s="37"/>
      <c r="Q67" s="37"/>
      <c r="R67" s="37"/>
      <c r="S67" s="37"/>
    </row>
    <row r="68" spans="3:19" ht="15" customHeight="1">
      <c r="C68" s="21" t="s">
        <v>14</v>
      </c>
      <c r="D68" s="21">
        <v>240635</v>
      </c>
      <c r="E68" s="21">
        <v>11200613150</v>
      </c>
      <c r="F68" s="35">
        <v>38899</v>
      </c>
      <c r="G68" s="35">
        <v>38961</v>
      </c>
      <c r="H68" s="36">
        <f t="shared" si="0"/>
        <v>2006</v>
      </c>
      <c r="I68" s="21" t="s">
        <v>23</v>
      </c>
      <c r="J68" s="21" t="s">
        <v>22</v>
      </c>
      <c r="K68" s="37">
        <v>4318.18</v>
      </c>
      <c r="L68" s="37">
        <v>0</v>
      </c>
      <c r="P68" s="37"/>
      <c r="Q68" s="37"/>
      <c r="R68" s="37"/>
      <c r="S68" s="37"/>
    </row>
    <row r="69" spans="3:19" ht="15" customHeight="1">
      <c r="C69" s="21" t="s">
        <v>14</v>
      </c>
      <c r="D69" s="21">
        <v>240635</v>
      </c>
      <c r="E69" s="21">
        <v>11200613150</v>
      </c>
      <c r="F69" s="35">
        <v>38899</v>
      </c>
      <c r="G69" s="35">
        <v>39965</v>
      </c>
      <c r="H69" s="36">
        <f t="shared" si="0"/>
        <v>2009</v>
      </c>
      <c r="I69" s="21" t="s">
        <v>23</v>
      </c>
      <c r="J69" s="21" t="s">
        <v>22</v>
      </c>
      <c r="K69" s="37">
        <v>0</v>
      </c>
      <c r="L69" s="37">
        <v>0</v>
      </c>
      <c r="P69" s="37"/>
      <c r="Q69" s="37"/>
      <c r="R69" s="37"/>
      <c r="S69" s="37"/>
    </row>
    <row r="70" spans="3:19" ht="15" customHeight="1">
      <c r="C70" s="21" t="s">
        <v>14</v>
      </c>
      <c r="D70" s="21">
        <v>242856</v>
      </c>
      <c r="E70" s="21">
        <v>11200613172</v>
      </c>
      <c r="F70" s="35">
        <v>38899</v>
      </c>
      <c r="G70" s="35">
        <v>38961</v>
      </c>
      <c r="H70" s="36">
        <f t="shared" ref="H70:H86" si="1">YEAR(G70)</f>
        <v>2006</v>
      </c>
      <c r="I70" s="21" t="s">
        <v>23</v>
      </c>
      <c r="J70" s="21" t="s">
        <v>22</v>
      </c>
      <c r="K70" s="37">
        <v>0</v>
      </c>
      <c r="L70" s="37">
        <v>2000</v>
      </c>
      <c r="P70" s="37"/>
      <c r="Q70" s="37"/>
      <c r="R70" s="37"/>
      <c r="S70" s="37"/>
    </row>
    <row r="71" spans="3:19" ht="15" customHeight="1">
      <c r="C71" s="21" t="s">
        <v>14</v>
      </c>
      <c r="D71" s="21">
        <v>242856</v>
      </c>
      <c r="E71" s="21">
        <v>11200613172</v>
      </c>
      <c r="F71" s="35">
        <v>38899</v>
      </c>
      <c r="G71" s="35">
        <v>39052</v>
      </c>
      <c r="H71" s="36">
        <f t="shared" si="1"/>
        <v>2006</v>
      </c>
      <c r="I71" s="21" t="s">
        <v>23</v>
      </c>
      <c r="J71" s="21" t="s">
        <v>22</v>
      </c>
      <c r="K71" s="37">
        <v>1683.5</v>
      </c>
      <c r="L71" s="37">
        <v>-2000</v>
      </c>
      <c r="P71" s="37"/>
      <c r="Q71" s="37"/>
      <c r="R71" s="37"/>
      <c r="S71" s="37"/>
    </row>
    <row r="72" spans="3:19" ht="15" customHeight="1">
      <c r="C72" s="21" t="s">
        <v>14</v>
      </c>
      <c r="D72" s="21">
        <v>242856</v>
      </c>
      <c r="E72" s="21">
        <v>11200613172</v>
      </c>
      <c r="F72" s="35">
        <v>38899</v>
      </c>
      <c r="G72" s="35">
        <v>39965</v>
      </c>
      <c r="H72" s="36">
        <f t="shared" si="1"/>
        <v>2009</v>
      </c>
      <c r="I72" s="21" t="s">
        <v>23</v>
      </c>
      <c r="J72" s="21" t="s">
        <v>22</v>
      </c>
      <c r="K72" s="37">
        <v>0</v>
      </c>
      <c r="L72" s="37">
        <v>0</v>
      </c>
      <c r="P72" s="37"/>
      <c r="Q72" s="37"/>
      <c r="R72" s="37"/>
      <c r="S72" s="37"/>
    </row>
    <row r="73" spans="3:19" ht="15" customHeight="1">
      <c r="C73" s="21" t="s">
        <v>14</v>
      </c>
      <c r="D73" s="21">
        <v>242218</v>
      </c>
      <c r="E73" s="21">
        <v>11200613176</v>
      </c>
      <c r="F73" s="35">
        <v>38899</v>
      </c>
      <c r="G73" s="35">
        <v>38961</v>
      </c>
      <c r="H73" s="36">
        <f t="shared" si="1"/>
        <v>2006</v>
      </c>
      <c r="I73" s="21" t="s">
        <v>23</v>
      </c>
      <c r="J73" s="21" t="s">
        <v>22</v>
      </c>
      <c r="K73" s="37">
        <v>0</v>
      </c>
      <c r="L73" s="37">
        <v>526</v>
      </c>
      <c r="P73" s="37"/>
      <c r="Q73" s="37"/>
      <c r="R73" s="37"/>
      <c r="S73" s="37"/>
    </row>
    <row r="74" spans="3:19" ht="15" customHeight="1">
      <c r="C74" s="21" t="s">
        <v>14</v>
      </c>
      <c r="D74" s="21">
        <v>242218</v>
      </c>
      <c r="E74" s="21">
        <v>11200613176</v>
      </c>
      <c r="F74" s="35">
        <v>38899</v>
      </c>
      <c r="G74" s="35">
        <v>39142</v>
      </c>
      <c r="H74" s="36">
        <f t="shared" si="1"/>
        <v>2007</v>
      </c>
      <c r="I74" s="21" t="s">
        <v>23</v>
      </c>
      <c r="J74" s="21" t="s">
        <v>22</v>
      </c>
      <c r="K74" s="37">
        <v>1640</v>
      </c>
      <c r="L74" s="37">
        <v>-526</v>
      </c>
      <c r="P74" s="37"/>
      <c r="Q74" s="37"/>
      <c r="R74" s="37"/>
      <c r="S74" s="37"/>
    </row>
    <row r="75" spans="3:19" ht="15" customHeight="1">
      <c r="C75" s="21" t="s">
        <v>14</v>
      </c>
      <c r="D75" s="21">
        <v>240881</v>
      </c>
      <c r="E75" s="21">
        <v>11200613187</v>
      </c>
      <c r="F75" s="35">
        <v>38899</v>
      </c>
      <c r="G75" s="35">
        <v>38961</v>
      </c>
      <c r="H75" s="36">
        <f t="shared" si="1"/>
        <v>2006</v>
      </c>
      <c r="I75" s="21" t="s">
        <v>23</v>
      </c>
      <c r="J75" s="21" t="s">
        <v>22</v>
      </c>
      <c r="K75" s="37">
        <v>285</v>
      </c>
      <c r="L75" s="37">
        <v>0</v>
      </c>
      <c r="P75" s="37"/>
      <c r="Q75" s="37"/>
      <c r="R75" s="37"/>
      <c r="S75" s="37"/>
    </row>
    <row r="76" spans="3:19" ht="15" customHeight="1">
      <c r="C76" s="21" t="s">
        <v>14</v>
      </c>
      <c r="D76" s="21">
        <v>240881</v>
      </c>
      <c r="E76" s="21">
        <v>11200613187</v>
      </c>
      <c r="F76" s="35">
        <v>38899</v>
      </c>
      <c r="G76" s="35">
        <v>39052</v>
      </c>
      <c r="H76" s="36">
        <f t="shared" si="1"/>
        <v>2006</v>
      </c>
      <c r="I76" s="21" t="s">
        <v>23</v>
      </c>
      <c r="J76" s="21" t="s">
        <v>22</v>
      </c>
      <c r="K76" s="37">
        <v>1094</v>
      </c>
      <c r="L76" s="37">
        <v>0</v>
      </c>
      <c r="P76" s="37"/>
      <c r="Q76" s="37"/>
      <c r="R76" s="37"/>
      <c r="S76" s="37"/>
    </row>
    <row r="77" spans="3:19" ht="15" customHeight="1">
      <c r="C77" s="21" t="s">
        <v>14</v>
      </c>
      <c r="D77" s="21">
        <v>240881</v>
      </c>
      <c r="E77" s="21">
        <v>11200613187</v>
      </c>
      <c r="F77" s="35">
        <v>38899</v>
      </c>
      <c r="G77" s="35">
        <v>39965</v>
      </c>
      <c r="H77" s="36">
        <f t="shared" si="1"/>
        <v>2009</v>
      </c>
      <c r="I77" s="21" t="s">
        <v>23</v>
      </c>
      <c r="J77" s="21" t="s">
        <v>22</v>
      </c>
      <c r="K77" s="37">
        <v>0</v>
      </c>
      <c r="L77" s="37">
        <v>0</v>
      </c>
      <c r="P77" s="37"/>
      <c r="Q77" s="37"/>
      <c r="R77" s="37"/>
      <c r="S77" s="37"/>
    </row>
    <row r="78" spans="3:19" ht="15" customHeight="1">
      <c r="C78" s="21" t="s">
        <v>14</v>
      </c>
      <c r="D78" s="21">
        <v>241111</v>
      </c>
      <c r="E78" s="21">
        <v>11200613229</v>
      </c>
      <c r="F78" s="35">
        <v>38899</v>
      </c>
      <c r="G78" s="35">
        <v>38961</v>
      </c>
      <c r="H78" s="36">
        <f t="shared" si="1"/>
        <v>2006</v>
      </c>
      <c r="I78" s="21" t="s">
        <v>23</v>
      </c>
      <c r="J78" s="21" t="s">
        <v>22</v>
      </c>
      <c r="K78" s="37">
        <v>810</v>
      </c>
      <c r="L78" s="37">
        <v>0</v>
      </c>
      <c r="P78" s="37"/>
      <c r="Q78" s="37"/>
      <c r="R78" s="37"/>
      <c r="S78" s="37"/>
    </row>
    <row r="79" spans="3:19" ht="15" customHeight="1">
      <c r="C79" s="21" t="s">
        <v>14</v>
      </c>
      <c r="D79" s="21">
        <v>241111</v>
      </c>
      <c r="E79" s="21">
        <v>11200613229</v>
      </c>
      <c r="F79" s="35">
        <v>38899</v>
      </c>
      <c r="G79" s="35">
        <v>39965</v>
      </c>
      <c r="H79" s="36">
        <f t="shared" si="1"/>
        <v>2009</v>
      </c>
      <c r="I79" s="21" t="s">
        <v>23</v>
      </c>
      <c r="J79" s="21" t="s">
        <v>22</v>
      </c>
      <c r="K79" s="37">
        <v>0</v>
      </c>
      <c r="L79" s="37">
        <v>0</v>
      </c>
      <c r="P79" s="37"/>
      <c r="Q79" s="37"/>
      <c r="R79" s="37"/>
      <c r="S79" s="37"/>
    </row>
    <row r="80" spans="3:19" ht="15" customHeight="1">
      <c r="C80" s="21" t="s">
        <v>14</v>
      </c>
      <c r="D80" s="21">
        <v>241415</v>
      </c>
      <c r="E80" s="21">
        <v>11200613241</v>
      </c>
      <c r="F80" s="35">
        <v>38899</v>
      </c>
      <c r="G80" s="35">
        <v>38961</v>
      </c>
      <c r="H80" s="36">
        <f t="shared" si="1"/>
        <v>2006</v>
      </c>
      <c r="I80" s="21" t="s">
        <v>23</v>
      </c>
      <c r="J80" s="21" t="s">
        <v>22</v>
      </c>
      <c r="K80" s="37">
        <v>803</v>
      </c>
      <c r="L80" s="37">
        <v>0</v>
      </c>
      <c r="P80" s="37"/>
      <c r="Q80" s="37"/>
      <c r="R80" s="37"/>
      <c r="S80" s="37"/>
    </row>
    <row r="81" spans="3:19" ht="15" customHeight="1">
      <c r="C81" s="21" t="s">
        <v>14</v>
      </c>
      <c r="D81" s="21">
        <v>240777</v>
      </c>
      <c r="E81" s="21">
        <v>11200613313</v>
      </c>
      <c r="F81" s="35">
        <v>38899</v>
      </c>
      <c r="G81" s="35">
        <v>38961</v>
      </c>
      <c r="H81" s="36">
        <f t="shared" si="1"/>
        <v>2006</v>
      </c>
      <c r="I81" s="21" t="s">
        <v>23</v>
      </c>
      <c r="J81" s="21" t="s">
        <v>22</v>
      </c>
      <c r="K81" s="37">
        <v>2190</v>
      </c>
      <c r="L81" s="37">
        <v>0</v>
      </c>
      <c r="P81" s="37"/>
      <c r="Q81" s="37"/>
      <c r="R81" s="37"/>
      <c r="S81" s="37"/>
    </row>
    <row r="82" spans="3:19" ht="15" customHeight="1">
      <c r="C82" s="21" t="s">
        <v>14</v>
      </c>
      <c r="D82" s="21">
        <v>240811</v>
      </c>
      <c r="E82" s="21">
        <v>11200613364</v>
      </c>
      <c r="F82" s="35">
        <v>38899</v>
      </c>
      <c r="G82" s="35">
        <v>38961</v>
      </c>
      <c r="H82" s="36">
        <f t="shared" si="1"/>
        <v>2006</v>
      </c>
      <c r="I82" s="21" t="s">
        <v>23</v>
      </c>
      <c r="J82" s="21" t="s">
        <v>22</v>
      </c>
      <c r="K82" s="37">
        <v>50</v>
      </c>
      <c r="L82" s="37">
        <v>0</v>
      </c>
      <c r="P82" s="37"/>
      <c r="Q82" s="37"/>
      <c r="R82" s="37"/>
      <c r="S82" s="37"/>
    </row>
    <row r="83" spans="3:19" ht="15" customHeight="1">
      <c r="C83" s="21" t="s">
        <v>14</v>
      </c>
      <c r="D83" s="21">
        <v>240504</v>
      </c>
      <c r="E83" s="21">
        <v>11200613376</v>
      </c>
      <c r="F83" s="35">
        <v>38899</v>
      </c>
      <c r="G83" s="35">
        <v>38961</v>
      </c>
      <c r="H83" s="36">
        <f t="shared" si="1"/>
        <v>2006</v>
      </c>
      <c r="I83" s="21" t="s">
        <v>23</v>
      </c>
      <c r="J83" s="21" t="s">
        <v>22</v>
      </c>
      <c r="K83" s="37">
        <v>2178.5100000000002</v>
      </c>
      <c r="L83" s="37">
        <v>0</v>
      </c>
      <c r="P83" s="37"/>
      <c r="Q83" s="37"/>
      <c r="R83" s="37"/>
      <c r="S83" s="37"/>
    </row>
    <row r="84" spans="3:19" ht="15" customHeight="1">
      <c r="C84" s="21" t="s">
        <v>14</v>
      </c>
      <c r="D84" s="21">
        <v>240504</v>
      </c>
      <c r="E84" s="21">
        <v>11200613376</v>
      </c>
      <c r="F84" s="35">
        <v>38899</v>
      </c>
      <c r="G84" s="35">
        <v>39965</v>
      </c>
      <c r="H84" s="36">
        <f t="shared" si="1"/>
        <v>2009</v>
      </c>
      <c r="I84" s="21" t="s">
        <v>23</v>
      </c>
      <c r="J84" s="21" t="s">
        <v>22</v>
      </c>
      <c r="K84" s="37">
        <v>0</v>
      </c>
      <c r="L84" s="37">
        <v>0</v>
      </c>
      <c r="P84" s="37"/>
      <c r="Q84" s="37"/>
      <c r="R84" s="37"/>
      <c r="S84" s="37"/>
    </row>
    <row r="85" spans="3:19" ht="15" customHeight="1">
      <c r="C85" s="21" t="s">
        <v>14</v>
      </c>
      <c r="D85" s="21">
        <v>240218</v>
      </c>
      <c r="E85" s="21">
        <v>11200613409</v>
      </c>
      <c r="F85" s="35">
        <v>38899</v>
      </c>
      <c r="G85" s="35">
        <v>38961</v>
      </c>
      <c r="H85" s="36">
        <f t="shared" si="1"/>
        <v>2006</v>
      </c>
      <c r="I85" s="21" t="s">
        <v>23</v>
      </c>
      <c r="J85" s="21" t="s">
        <v>22</v>
      </c>
      <c r="K85" s="37">
        <v>450</v>
      </c>
      <c r="L85" s="37">
        <v>0</v>
      </c>
      <c r="P85" s="37"/>
      <c r="Q85" s="37"/>
      <c r="R85" s="37"/>
      <c r="S85" s="37"/>
    </row>
    <row r="86" spans="3:19" ht="15" customHeight="1">
      <c r="C86" s="21" t="s">
        <v>14</v>
      </c>
      <c r="D86" s="21">
        <v>240218</v>
      </c>
      <c r="E86" s="21">
        <v>11200613409</v>
      </c>
      <c r="F86" s="35">
        <v>38899</v>
      </c>
      <c r="G86" s="35">
        <v>39965</v>
      </c>
      <c r="H86" s="36">
        <f t="shared" si="1"/>
        <v>2009</v>
      </c>
      <c r="I86" s="21" t="s">
        <v>23</v>
      </c>
      <c r="J86" s="21" t="s">
        <v>22</v>
      </c>
      <c r="K86" s="37">
        <v>0</v>
      </c>
      <c r="L86" s="37">
        <v>0</v>
      </c>
      <c r="P86" s="37"/>
      <c r="Q86" s="37"/>
      <c r="R86" s="37"/>
      <c r="S86" s="37"/>
    </row>
    <row r="89" spans="3:19" ht="15" customHeight="1">
      <c r="D89" s="61" t="s">
        <v>64</v>
      </c>
    </row>
    <row r="91" spans="3:19" ht="15" customHeight="1">
      <c r="D91" s="21">
        <v>3333333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C1:S90"/>
  <sheetViews>
    <sheetView showGridLines="0" workbookViewId="0"/>
  </sheetViews>
  <sheetFormatPr defaultRowHeight="15" customHeight="1"/>
  <cols>
    <col min="1" max="1" width="4" style="21" customWidth="1"/>
    <col min="2" max="2" width="12" style="21" customWidth="1"/>
    <col min="3" max="3" width="19.28515625" style="21" customWidth="1"/>
    <col min="4" max="10" width="15.7109375" style="21" customWidth="1"/>
    <col min="11" max="19" width="21.140625" style="21" customWidth="1"/>
    <col min="20" max="256" width="9.140625" style="21"/>
    <col min="257" max="257" width="4" style="21" customWidth="1"/>
    <col min="258" max="258" width="12" style="21" customWidth="1"/>
    <col min="259" max="259" width="19.28515625" style="21" customWidth="1"/>
    <col min="260" max="266" width="15.7109375" style="21" customWidth="1"/>
    <col min="267" max="275" width="21.140625" style="21" customWidth="1"/>
    <col min="276" max="512" width="9.140625" style="21"/>
    <col min="513" max="513" width="4" style="21" customWidth="1"/>
    <col min="514" max="514" width="12" style="21" customWidth="1"/>
    <col min="515" max="515" width="19.28515625" style="21" customWidth="1"/>
    <col min="516" max="522" width="15.7109375" style="21" customWidth="1"/>
    <col min="523" max="531" width="21.140625" style="21" customWidth="1"/>
    <col min="532" max="768" width="9.140625" style="21"/>
    <col min="769" max="769" width="4" style="21" customWidth="1"/>
    <col min="770" max="770" width="12" style="21" customWidth="1"/>
    <col min="771" max="771" width="19.28515625" style="21" customWidth="1"/>
    <col min="772" max="778" width="15.7109375" style="21" customWidth="1"/>
    <col min="779" max="787" width="21.140625" style="21" customWidth="1"/>
    <col min="788" max="1024" width="9.140625" style="21"/>
    <col min="1025" max="1025" width="4" style="21" customWidth="1"/>
    <col min="1026" max="1026" width="12" style="21" customWidth="1"/>
    <col min="1027" max="1027" width="19.28515625" style="21" customWidth="1"/>
    <col min="1028" max="1034" width="15.7109375" style="21" customWidth="1"/>
    <col min="1035" max="1043" width="21.140625" style="21" customWidth="1"/>
    <col min="1044" max="1280" width="9.140625" style="21"/>
    <col min="1281" max="1281" width="4" style="21" customWidth="1"/>
    <col min="1282" max="1282" width="12" style="21" customWidth="1"/>
    <col min="1283" max="1283" width="19.28515625" style="21" customWidth="1"/>
    <col min="1284" max="1290" width="15.7109375" style="21" customWidth="1"/>
    <col min="1291" max="1299" width="21.140625" style="21" customWidth="1"/>
    <col min="1300" max="1536" width="9.140625" style="21"/>
    <col min="1537" max="1537" width="4" style="21" customWidth="1"/>
    <col min="1538" max="1538" width="12" style="21" customWidth="1"/>
    <col min="1539" max="1539" width="19.28515625" style="21" customWidth="1"/>
    <col min="1540" max="1546" width="15.7109375" style="21" customWidth="1"/>
    <col min="1547" max="1555" width="21.140625" style="21" customWidth="1"/>
    <col min="1556" max="1792" width="9.140625" style="21"/>
    <col min="1793" max="1793" width="4" style="21" customWidth="1"/>
    <col min="1794" max="1794" width="12" style="21" customWidth="1"/>
    <col min="1795" max="1795" width="19.28515625" style="21" customWidth="1"/>
    <col min="1796" max="1802" width="15.7109375" style="21" customWidth="1"/>
    <col min="1803" max="1811" width="21.140625" style="21" customWidth="1"/>
    <col min="1812" max="2048" width="9.140625" style="21"/>
    <col min="2049" max="2049" width="4" style="21" customWidth="1"/>
    <col min="2050" max="2050" width="12" style="21" customWidth="1"/>
    <col min="2051" max="2051" width="19.28515625" style="21" customWidth="1"/>
    <col min="2052" max="2058" width="15.7109375" style="21" customWidth="1"/>
    <col min="2059" max="2067" width="21.140625" style="21" customWidth="1"/>
    <col min="2068" max="2304" width="9.140625" style="21"/>
    <col min="2305" max="2305" width="4" style="21" customWidth="1"/>
    <col min="2306" max="2306" width="12" style="21" customWidth="1"/>
    <col min="2307" max="2307" width="19.28515625" style="21" customWidth="1"/>
    <col min="2308" max="2314" width="15.7109375" style="21" customWidth="1"/>
    <col min="2315" max="2323" width="21.140625" style="21" customWidth="1"/>
    <col min="2324" max="2560" width="9.140625" style="21"/>
    <col min="2561" max="2561" width="4" style="21" customWidth="1"/>
    <col min="2562" max="2562" width="12" style="21" customWidth="1"/>
    <col min="2563" max="2563" width="19.28515625" style="21" customWidth="1"/>
    <col min="2564" max="2570" width="15.7109375" style="21" customWidth="1"/>
    <col min="2571" max="2579" width="21.140625" style="21" customWidth="1"/>
    <col min="2580" max="2816" width="9.140625" style="21"/>
    <col min="2817" max="2817" width="4" style="21" customWidth="1"/>
    <col min="2818" max="2818" width="12" style="21" customWidth="1"/>
    <col min="2819" max="2819" width="19.28515625" style="21" customWidth="1"/>
    <col min="2820" max="2826" width="15.7109375" style="21" customWidth="1"/>
    <col min="2827" max="2835" width="21.140625" style="21" customWidth="1"/>
    <col min="2836" max="3072" width="9.140625" style="21"/>
    <col min="3073" max="3073" width="4" style="21" customWidth="1"/>
    <col min="3074" max="3074" width="12" style="21" customWidth="1"/>
    <col min="3075" max="3075" width="19.28515625" style="21" customWidth="1"/>
    <col min="3076" max="3082" width="15.7109375" style="21" customWidth="1"/>
    <col min="3083" max="3091" width="21.140625" style="21" customWidth="1"/>
    <col min="3092" max="3328" width="9.140625" style="21"/>
    <col min="3329" max="3329" width="4" style="21" customWidth="1"/>
    <col min="3330" max="3330" width="12" style="21" customWidth="1"/>
    <col min="3331" max="3331" width="19.28515625" style="21" customWidth="1"/>
    <col min="3332" max="3338" width="15.7109375" style="21" customWidth="1"/>
    <col min="3339" max="3347" width="21.140625" style="21" customWidth="1"/>
    <col min="3348" max="3584" width="9.140625" style="21"/>
    <col min="3585" max="3585" width="4" style="21" customWidth="1"/>
    <col min="3586" max="3586" width="12" style="21" customWidth="1"/>
    <col min="3587" max="3587" width="19.28515625" style="21" customWidth="1"/>
    <col min="3588" max="3594" width="15.7109375" style="21" customWidth="1"/>
    <col min="3595" max="3603" width="21.140625" style="21" customWidth="1"/>
    <col min="3604" max="3840" width="9.140625" style="21"/>
    <col min="3841" max="3841" width="4" style="21" customWidth="1"/>
    <col min="3842" max="3842" width="12" style="21" customWidth="1"/>
    <col min="3843" max="3843" width="19.28515625" style="21" customWidth="1"/>
    <col min="3844" max="3850" width="15.7109375" style="21" customWidth="1"/>
    <col min="3851" max="3859" width="21.140625" style="21" customWidth="1"/>
    <col min="3860" max="4096" width="9.140625" style="21"/>
    <col min="4097" max="4097" width="4" style="21" customWidth="1"/>
    <col min="4098" max="4098" width="12" style="21" customWidth="1"/>
    <col min="4099" max="4099" width="19.28515625" style="21" customWidth="1"/>
    <col min="4100" max="4106" width="15.7109375" style="21" customWidth="1"/>
    <col min="4107" max="4115" width="21.140625" style="21" customWidth="1"/>
    <col min="4116" max="4352" width="9.140625" style="21"/>
    <col min="4353" max="4353" width="4" style="21" customWidth="1"/>
    <col min="4354" max="4354" width="12" style="21" customWidth="1"/>
    <col min="4355" max="4355" width="19.28515625" style="21" customWidth="1"/>
    <col min="4356" max="4362" width="15.7109375" style="21" customWidth="1"/>
    <col min="4363" max="4371" width="21.140625" style="21" customWidth="1"/>
    <col min="4372" max="4608" width="9.140625" style="21"/>
    <col min="4609" max="4609" width="4" style="21" customWidth="1"/>
    <col min="4610" max="4610" width="12" style="21" customWidth="1"/>
    <col min="4611" max="4611" width="19.28515625" style="21" customWidth="1"/>
    <col min="4612" max="4618" width="15.7109375" style="21" customWidth="1"/>
    <col min="4619" max="4627" width="21.140625" style="21" customWidth="1"/>
    <col min="4628" max="4864" width="9.140625" style="21"/>
    <col min="4865" max="4865" width="4" style="21" customWidth="1"/>
    <col min="4866" max="4866" width="12" style="21" customWidth="1"/>
    <col min="4867" max="4867" width="19.28515625" style="21" customWidth="1"/>
    <col min="4868" max="4874" width="15.7109375" style="21" customWidth="1"/>
    <col min="4875" max="4883" width="21.140625" style="21" customWidth="1"/>
    <col min="4884" max="5120" width="9.140625" style="21"/>
    <col min="5121" max="5121" width="4" style="21" customWidth="1"/>
    <col min="5122" max="5122" width="12" style="21" customWidth="1"/>
    <col min="5123" max="5123" width="19.28515625" style="21" customWidth="1"/>
    <col min="5124" max="5130" width="15.7109375" style="21" customWidth="1"/>
    <col min="5131" max="5139" width="21.140625" style="21" customWidth="1"/>
    <col min="5140" max="5376" width="9.140625" style="21"/>
    <col min="5377" max="5377" width="4" style="21" customWidth="1"/>
    <col min="5378" max="5378" width="12" style="21" customWidth="1"/>
    <col min="5379" max="5379" width="19.28515625" style="21" customWidth="1"/>
    <col min="5380" max="5386" width="15.7109375" style="21" customWidth="1"/>
    <col min="5387" max="5395" width="21.140625" style="21" customWidth="1"/>
    <col min="5396" max="5632" width="9.140625" style="21"/>
    <col min="5633" max="5633" width="4" style="21" customWidth="1"/>
    <col min="5634" max="5634" width="12" style="21" customWidth="1"/>
    <col min="5635" max="5635" width="19.28515625" style="21" customWidth="1"/>
    <col min="5636" max="5642" width="15.7109375" style="21" customWidth="1"/>
    <col min="5643" max="5651" width="21.140625" style="21" customWidth="1"/>
    <col min="5652" max="5888" width="9.140625" style="21"/>
    <col min="5889" max="5889" width="4" style="21" customWidth="1"/>
    <col min="5890" max="5890" width="12" style="21" customWidth="1"/>
    <col min="5891" max="5891" width="19.28515625" style="21" customWidth="1"/>
    <col min="5892" max="5898" width="15.7109375" style="21" customWidth="1"/>
    <col min="5899" max="5907" width="21.140625" style="21" customWidth="1"/>
    <col min="5908" max="6144" width="9.140625" style="21"/>
    <col min="6145" max="6145" width="4" style="21" customWidth="1"/>
    <col min="6146" max="6146" width="12" style="21" customWidth="1"/>
    <col min="6147" max="6147" width="19.28515625" style="21" customWidth="1"/>
    <col min="6148" max="6154" width="15.7109375" style="21" customWidth="1"/>
    <col min="6155" max="6163" width="21.140625" style="21" customWidth="1"/>
    <col min="6164" max="6400" width="9.140625" style="21"/>
    <col min="6401" max="6401" width="4" style="21" customWidth="1"/>
    <col min="6402" max="6402" width="12" style="21" customWidth="1"/>
    <col min="6403" max="6403" width="19.28515625" style="21" customWidth="1"/>
    <col min="6404" max="6410" width="15.7109375" style="21" customWidth="1"/>
    <col min="6411" max="6419" width="21.140625" style="21" customWidth="1"/>
    <col min="6420" max="6656" width="9.140625" style="21"/>
    <col min="6657" max="6657" width="4" style="21" customWidth="1"/>
    <col min="6658" max="6658" width="12" style="21" customWidth="1"/>
    <col min="6659" max="6659" width="19.28515625" style="21" customWidth="1"/>
    <col min="6660" max="6666" width="15.7109375" style="21" customWidth="1"/>
    <col min="6667" max="6675" width="21.140625" style="21" customWidth="1"/>
    <col min="6676" max="6912" width="9.140625" style="21"/>
    <col min="6913" max="6913" width="4" style="21" customWidth="1"/>
    <col min="6914" max="6914" width="12" style="21" customWidth="1"/>
    <col min="6915" max="6915" width="19.28515625" style="21" customWidth="1"/>
    <col min="6916" max="6922" width="15.7109375" style="21" customWidth="1"/>
    <col min="6923" max="6931" width="21.140625" style="21" customWidth="1"/>
    <col min="6932" max="7168" width="9.140625" style="21"/>
    <col min="7169" max="7169" width="4" style="21" customWidth="1"/>
    <col min="7170" max="7170" width="12" style="21" customWidth="1"/>
    <col min="7171" max="7171" width="19.28515625" style="21" customWidth="1"/>
    <col min="7172" max="7178" width="15.7109375" style="21" customWidth="1"/>
    <col min="7179" max="7187" width="21.140625" style="21" customWidth="1"/>
    <col min="7188" max="7424" width="9.140625" style="21"/>
    <col min="7425" max="7425" width="4" style="21" customWidth="1"/>
    <col min="7426" max="7426" width="12" style="21" customWidth="1"/>
    <col min="7427" max="7427" width="19.28515625" style="21" customWidth="1"/>
    <col min="7428" max="7434" width="15.7109375" style="21" customWidth="1"/>
    <col min="7435" max="7443" width="21.140625" style="21" customWidth="1"/>
    <col min="7444" max="7680" width="9.140625" style="21"/>
    <col min="7681" max="7681" width="4" style="21" customWidth="1"/>
    <col min="7682" max="7682" width="12" style="21" customWidth="1"/>
    <col min="7683" max="7683" width="19.28515625" style="21" customWidth="1"/>
    <col min="7684" max="7690" width="15.7109375" style="21" customWidth="1"/>
    <col min="7691" max="7699" width="21.140625" style="21" customWidth="1"/>
    <col min="7700" max="7936" width="9.140625" style="21"/>
    <col min="7937" max="7937" width="4" style="21" customWidth="1"/>
    <col min="7938" max="7938" width="12" style="21" customWidth="1"/>
    <col min="7939" max="7939" width="19.28515625" style="21" customWidth="1"/>
    <col min="7940" max="7946" width="15.7109375" style="21" customWidth="1"/>
    <col min="7947" max="7955" width="21.140625" style="21" customWidth="1"/>
    <col min="7956" max="8192" width="9.140625" style="21"/>
    <col min="8193" max="8193" width="4" style="21" customWidth="1"/>
    <col min="8194" max="8194" width="12" style="21" customWidth="1"/>
    <col min="8195" max="8195" width="19.28515625" style="21" customWidth="1"/>
    <col min="8196" max="8202" width="15.7109375" style="21" customWidth="1"/>
    <col min="8203" max="8211" width="21.140625" style="21" customWidth="1"/>
    <col min="8212" max="8448" width="9.140625" style="21"/>
    <col min="8449" max="8449" width="4" style="21" customWidth="1"/>
    <col min="8450" max="8450" width="12" style="21" customWidth="1"/>
    <col min="8451" max="8451" width="19.28515625" style="21" customWidth="1"/>
    <col min="8452" max="8458" width="15.7109375" style="21" customWidth="1"/>
    <col min="8459" max="8467" width="21.140625" style="21" customWidth="1"/>
    <col min="8468" max="8704" width="9.140625" style="21"/>
    <col min="8705" max="8705" width="4" style="21" customWidth="1"/>
    <col min="8706" max="8706" width="12" style="21" customWidth="1"/>
    <col min="8707" max="8707" width="19.28515625" style="21" customWidth="1"/>
    <col min="8708" max="8714" width="15.7109375" style="21" customWidth="1"/>
    <col min="8715" max="8723" width="21.140625" style="21" customWidth="1"/>
    <col min="8724" max="8960" width="9.140625" style="21"/>
    <col min="8961" max="8961" width="4" style="21" customWidth="1"/>
    <col min="8962" max="8962" width="12" style="21" customWidth="1"/>
    <col min="8963" max="8963" width="19.28515625" style="21" customWidth="1"/>
    <col min="8964" max="8970" width="15.7109375" style="21" customWidth="1"/>
    <col min="8971" max="8979" width="21.140625" style="21" customWidth="1"/>
    <col min="8980" max="9216" width="9.140625" style="21"/>
    <col min="9217" max="9217" width="4" style="21" customWidth="1"/>
    <col min="9218" max="9218" width="12" style="21" customWidth="1"/>
    <col min="9219" max="9219" width="19.28515625" style="21" customWidth="1"/>
    <col min="9220" max="9226" width="15.7109375" style="21" customWidth="1"/>
    <col min="9227" max="9235" width="21.140625" style="21" customWidth="1"/>
    <col min="9236" max="9472" width="9.140625" style="21"/>
    <col min="9473" max="9473" width="4" style="21" customWidth="1"/>
    <col min="9474" max="9474" width="12" style="21" customWidth="1"/>
    <col min="9475" max="9475" width="19.28515625" style="21" customWidth="1"/>
    <col min="9476" max="9482" width="15.7109375" style="21" customWidth="1"/>
    <col min="9483" max="9491" width="21.140625" style="21" customWidth="1"/>
    <col min="9492" max="9728" width="9.140625" style="21"/>
    <col min="9729" max="9729" width="4" style="21" customWidth="1"/>
    <col min="9730" max="9730" width="12" style="21" customWidth="1"/>
    <col min="9731" max="9731" width="19.28515625" style="21" customWidth="1"/>
    <col min="9732" max="9738" width="15.7109375" style="21" customWidth="1"/>
    <col min="9739" max="9747" width="21.140625" style="21" customWidth="1"/>
    <col min="9748" max="9984" width="9.140625" style="21"/>
    <col min="9985" max="9985" width="4" style="21" customWidth="1"/>
    <col min="9986" max="9986" width="12" style="21" customWidth="1"/>
    <col min="9987" max="9987" width="19.28515625" style="21" customWidth="1"/>
    <col min="9988" max="9994" width="15.7109375" style="21" customWidth="1"/>
    <col min="9995" max="10003" width="21.140625" style="21" customWidth="1"/>
    <col min="10004" max="10240" width="9.140625" style="21"/>
    <col min="10241" max="10241" width="4" style="21" customWidth="1"/>
    <col min="10242" max="10242" width="12" style="21" customWidth="1"/>
    <col min="10243" max="10243" width="19.28515625" style="21" customWidth="1"/>
    <col min="10244" max="10250" width="15.7109375" style="21" customWidth="1"/>
    <col min="10251" max="10259" width="21.140625" style="21" customWidth="1"/>
    <col min="10260" max="10496" width="9.140625" style="21"/>
    <col min="10497" max="10497" width="4" style="21" customWidth="1"/>
    <col min="10498" max="10498" width="12" style="21" customWidth="1"/>
    <col min="10499" max="10499" width="19.28515625" style="21" customWidth="1"/>
    <col min="10500" max="10506" width="15.7109375" style="21" customWidth="1"/>
    <col min="10507" max="10515" width="21.140625" style="21" customWidth="1"/>
    <col min="10516" max="10752" width="9.140625" style="21"/>
    <col min="10753" max="10753" width="4" style="21" customWidth="1"/>
    <col min="10754" max="10754" width="12" style="21" customWidth="1"/>
    <col min="10755" max="10755" width="19.28515625" style="21" customWidth="1"/>
    <col min="10756" max="10762" width="15.7109375" style="21" customWidth="1"/>
    <col min="10763" max="10771" width="21.140625" style="21" customWidth="1"/>
    <col min="10772" max="11008" width="9.140625" style="21"/>
    <col min="11009" max="11009" width="4" style="21" customWidth="1"/>
    <col min="11010" max="11010" width="12" style="21" customWidth="1"/>
    <col min="11011" max="11011" width="19.28515625" style="21" customWidth="1"/>
    <col min="11012" max="11018" width="15.7109375" style="21" customWidth="1"/>
    <col min="11019" max="11027" width="21.140625" style="21" customWidth="1"/>
    <col min="11028" max="11264" width="9.140625" style="21"/>
    <col min="11265" max="11265" width="4" style="21" customWidth="1"/>
    <col min="11266" max="11266" width="12" style="21" customWidth="1"/>
    <col min="11267" max="11267" width="19.28515625" style="21" customWidth="1"/>
    <col min="11268" max="11274" width="15.7109375" style="21" customWidth="1"/>
    <col min="11275" max="11283" width="21.140625" style="21" customWidth="1"/>
    <col min="11284" max="11520" width="9.140625" style="21"/>
    <col min="11521" max="11521" width="4" style="21" customWidth="1"/>
    <col min="11522" max="11522" width="12" style="21" customWidth="1"/>
    <col min="11523" max="11523" width="19.28515625" style="21" customWidth="1"/>
    <col min="11524" max="11530" width="15.7109375" style="21" customWidth="1"/>
    <col min="11531" max="11539" width="21.140625" style="21" customWidth="1"/>
    <col min="11540" max="11776" width="9.140625" style="21"/>
    <col min="11777" max="11777" width="4" style="21" customWidth="1"/>
    <col min="11778" max="11778" width="12" style="21" customWidth="1"/>
    <col min="11779" max="11779" width="19.28515625" style="21" customWidth="1"/>
    <col min="11780" max="11786" width="15.7109375" style="21" customWidth="1"/>
    <col min="11787" max="11795" width="21.140625" style="21" customWidth="1"/>
    <col min="11796" max="12032" width="9.140625" style="21"/>
    <col min="12033" max="12033" width="4" style="21" customWidth="1"/>
    <col min="12034" max="12034" width="12" style="21" customWidth="1"/>
    <col min="12035" max="12035" width="19.28515625" style="21" customWidth="1"/>
    <col min="12036" max="12042" width="15.7109375" style="21" customWidth="1"/>
    <col min="12043" max="12051" width="21.140625" style="21" customWidth="1"/>
    <col min="12052" max="12288" width="9.140625" style="21"/>
    <col min="12289" max="12289" width="4" style="21" customWidth="1"/>
    <col min="12290" max="12290" width="12" style="21" customWidth="1"/>
    <col min="12291" max="12291" width="19.28515625" style="21" customWidth="1"/>
    <col min="12292" max="12298" width="15.7109375" style="21" customWidth="1"/>
    <col min="12299" max="12307" width="21.140625" style="21" customWidth="1"/>
    <col min="12308" max="12544" width="9.140625" style="21"/>
    <col min="12545" max="12545" width="4" style="21" customWidth="1"/>
    <col min="12546" max="12546" width="12" style="21" customWidth="1"/>
    <col min="12547" max="12547" width="19.28515625" style="21" customWidth="1"/>
    <col min="12548" max="12554" width="15.7109375" style="21" customWidth="1"/>
    <col min="12555" max="12563" width="21.140625" style="21" customWidth="1"/>
    <col min="12564" max="12800" width="9.140625" style="21"/>
    <col min="12801" max="12801" width="4" style="21" customWidth="1"/>
    <col min="12802" max="12802" width="12" style="21" customWidth="1"/>
    <col min="12803" max="12803" width="19.28515625" style="21" customWidth="1"/>
    <col min="12804" max="12810" width="15.7109375" style="21" customWidth="1"/>
    <col min="12811" max="12819" width="21.140625" style="21" customWidth="1"/>
    <col min="12820" max="13056" width="9.140625" style="21"/>
    <col min="13057" max="13057" width="4" style="21" customWidth="1"/>
    <col min="13058" max="13058" width="12" style="21" customWidth="1"/>
    <col min="13059" max="13059" width="19.28515625" style="21" customWidth="1"/>
    <col min="13060" max="13066" width="15.7109375" style="21" customWidth="1"/>
    <col min="13067" max="13075" width="21.140625" style="21" customWidth="1"/>
    <col min="13076" max="13312" width="9.140625" style="21"/>
    <col min="13313" max="13313" width="4" style="21" customWidth="1"/>
    <col min="13314" max="13314" width="12" style="21" customWidth="1"/>
    <col min="13315" max="13315" width="19.28515625" style="21" customWidth="1"/>
    <col min="13316" max="13322" width="15.7109375" style="21" customWidth="1"/>
    <col min="13323" max="13331" width="21.140625" style="21" customWidth="1"/>
    <col min="13332" max="13568" width="9.140625" style="21"/>
    <col min="13569" max="13569" width="4" style="21" customWidth="1"/>
    <col min="13570" max="13570" width="12" style="21" customWidth="1"/>
    <col min="13571" max="13571" width="19.28515625" style="21" customWidth="1"/>
    <col min="13572" max="13578" width="15.7109375" style="21" customWidth="1"/>
    <col min="13579" max="13587" width="21.140625" style="21" customWidth="1"/>
    <col min="13588" max="13824" width="9.140625" style="21"/>
    <col min="13825" max="13825" width="4" style="21" customWidth="1"/>
    <col min="13826" max="13826" width="12" style="21" customWidth="1"/>
    <col min="13827" max="13827" width="19.28515625" style="21" customWidth="1"/>
    <col min="13828" max="13834" width="15.7109375" style="21" customWidth="1"/>
    <col min="13835" max="13843" width="21.140625" style="21" customWidth="1"/>
    <col min="13844" max="14080" width="9.140625" style="21"/>
    <col min="14081" max="14081" width="4" style="21" customWidth="1"/>
    <col min="14082" max="14082" width="12" style="21" customWidth="1"/>
    <col min="14083" max="14083" width="19.28515625" style="21" customWidth="1"/>
    <col min="14084" max="14090" width="15.7109375" style="21" customWidth="1"/>
    <col min="14091" max="14099" width="21.140625" style="21" customWidth="1"/>
    <col min="14100" max="14336" width="9.140625" style="21"/>
    <col min="14337" max="14337" width="4" style="21" customWidth="1"/>
    <col min="14338" max="14338" width="12" style="21" customWidth="1"/>
    <col min="14339" max="14339" width="19.28515625" style="21" customWidth="1"/>
    <col min="14340" max="14346" width="15.7109375" style="21" customWidth="1"/>
    <col min="14347" max="14355" width="21.140625" style="21" customWidth="1"/>
    <col min="14356" max="14592" width="9.140625" style="21"/>
    <col min="14593" max="14593" width="4" style="21" customWidth="1"/>
    <col min="14594" max="14594" width="12" style="21" customWidth="1"/>
    <col min="14595" max="14595" width="19.28515625" style="21" customWidth="1"/>
    <col min="14596" max="14602" width="15.7109375" style="21" customWidth="1"/>
    <col min="14603" max="14611" width="21.140625" style="21" customWidth="1"/>
    <col min="14612" max="14848" width="9.140625" style="21"/>
    <col min="14849" max="14849" width="4" style="21" customWidth="1"/>
    <col min="14850" max="14850" width="12" style="21" customWidth="1"/>
    <col min="14851" max="14851" width="19.28515625" style="21" customWidth="1"/>
    <col min="14852" max="14858" width="15.7109375" style="21" customWidth="1"/>
    <col min="14859" max="14867" width="21.140625" style="21" customWidth="1"/>
    <col min="14868" max="15104" width="9.140625" style="21"/>
    <col min="15105" max="15105" width="4" style="21" customWidth="1"/>
    <col min="15106" max="15106" width="12" style="21" customWidth="1"/>
    <col min="15107" max="15107" width="19.28515625" style="21" customWidth="1"/>
    <col min="15108" max="15114" width="15.7109375" style="21" customWidth="1"/>
    <col min="15115" max="15123" width="21.140625" style="21" customWidth="1"/>
    <col min="15124" max="15360" width="9.140625" style="21"/>
    <col min="15361" max="15361" width="4" style="21" customWidth="1"/>
    <col min="15362" max="15362" width="12" style="21" customWidth="1"/>
    <col min="15363" max="15363" width="19.28515625" style="21" customWidth="1"/>
    <col min="15364" max="15370" width="15.7109375" style="21" customWidth="1"/>
    <col min="15371" max="15379" width="21.140625" style="21" customWidth="1"/>
    <col min="15380" max="15616" width="9.140625" style="21"/>
    <col min="15617" max="15617" width="4" style="21" customWidth="1"/>
    <col min="15618" max="15618" width="12" style="21" customWidth="1"/>
    <col min="15619" max="15619" width="19.28515625" style="21" customWidth="1"/>
    <col min="15620" max="15626" width="15.7109375" style="21" customWidth="1"/>
    <col min="15627" max="15635" width="21.140625" style="21" customWidth="1"/>
    <col min="15636" max="15872" width="9.140625" style="21"/>
    <col min="15873" max="15873" width="4" style="21" customWidth="1"/>
    <col min="15874" max="15874" width="12" style="21" customWidth="1"/>
    <col min="15875" max="15875" width="19.28515625" style="21" customWidth="1"/>
    <col min="15876" max="15882" width="15.7109375" style="21" customWidth="1"/>
    <col min="15883" max="15891" width="21.140625" style="21" customWidth="1"/>
    <col min="15892" max="16128" width="9.140625" style="21"/>
    <col min="16129" max="16129" width="4" style="21" customWidth="1"/>
    <col min="16130" max="16130" width="12" style="21" customWidth="1"/>
    <col min="16131" max="16131" width="19.28515625" style="21" customWidth="1"/>
    <col min="16132" max="16138" width="15.7109375" style="21" customWidth="1"/>
    <col min="16139" max="16147" width="21.140625" style="21" customWidth="1"/>
    <col min="16148" max="16384" width="9.140625" style="21"/>
  </cols>
  <sheetData>
    <row r="1" spans="3:19" ht="15" customHeight="1">
      <c r="C1" s="22"/>
      <c r="D1" s="22"/>
      <c r="E1" s="23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3:19" customFormat="1" ht="22.5" customHeight="1"/>
    <row r="3" spans="3:19" ht="15" customHeight="1" thickBot="1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3:19" ht="30.75" thickBot="1">
      <c r="C4" s="24" t="s">
        <v>5</v>
      </c>
      <c r="D4" s="25" t="s">
        <v>6</v>
      </c>
      <c r="E4" s="25" t="s">
        <v>7</v>
      </c>
      <c r="F4" s="25" t="s">
        <v>8</v>
      </c>
      <c r="G4" s="25" t="s">
        <v>18</v>
      </c>
      <c r="H4" s="25" t="s">
        <v>24</v>
      </c>
      <c r="I4" s="25" t="s">
        <v>19</v>
      </c>
      <c r="J4" s="25" t="s">
        <v>20</v>
      </c>
      <c r="K4" s="26" t="s">
        <v>9</v>
      </c>
      <c r="L4" s="26" t="s">
        <v>10</v>
      </c>
    </row>
    <row r="5" spans="3:19" ht="15" customHeight="1">
      <c r="C5" s="21" t="s">
        <v>15</v>
      </c>
      <c r="D5" s="21">
        <v>95898</v>
      </c>
      <c r="E5" s="21">
        <v>2200521716</v>
      </c>
      <c r="F5" s="35">
        <v>38718</v>
      </c>
      <c r="G5" s="35">
        <v>38777</v>
      </c>
      <c r="H5" s="31">
        <f>YEAR(G5)</f>
        <v>2006</v>
      </c>
      <c r="I5" s="21" t="s">
        <v>21</v>
      </c>
      <c r="J5" s="21" t="s">
        <v>22</v>
      </c>
      <c r="K5" s="38">
        <v>0</v>
      </c>
      <c r="L5" s="38">
        <v>156000</v>
      </c>
      <c r="M5" s="38"/>
      <c r="N5" s="38"/>
      <c r="O5" s="38"/>
      <c r="P5" s="38"/>
      <c r="Q5" s="38"/>
      <c r="R5" s="38"/>
      <c r="S5" s="38"/>
    </row>
    <row r="6" spans="3:19" ht="15" customHeight="1">
      <c r="C6" s="21" t="s">
        <v>15</v>
      </c>
      <c r="D6" s="21">
        <v>95898</v>
      </c>
      <c r="E6" s="21">
        <v>2200521716</v>
      </c>
      <c r="F6" s="35">
        <v>38718</v>
      </c>
      <c r="G6" s="35">
        <v>38869</v>
      </c>
      <c r="H6" s="31">
        <f t="shared" ref="H6:H69" si="0">YEAR(G6)</f>
        <v>2006</v>
      </c>
      <c r="I6" s="21" t="s">
        <v>21</v>
      </c>
      <c r="J6" s="21" t="s">
        <v>22</v>
      </c>
      <c r="K6" s="38">
        <v>145240.21</v>
      </c>
      <c r="L6" s="38">
        <v>-156000</v>
      </c>
      <c r="M6" s="38"/>
      <c r="N6" s="38"/>
      <c r="O6" s="38"/>
      <c r="P6" s="38"/>
      <c r="Q6" s="38"/>
      <c r="R6" s="38"/>
      <c r="S6" s="38"/>
    </row>
    <row r="7" spans="3:19" ht="15" customHeight="1">
      <c r="C7" s="21" t="s">
        <v>15</v>
      </c>
      <c r="D7" s="21">
        <v>96344</v>
      </c>
      <c r="E7" s="21">
        <v>2200521838</v>
      </c>
      <c r="F7" s="35">
        <v>38808</v>
      </c>
      <c r="G7" s="35">
        <v>38869</v>
      </c>
      <c r="H7" s="31">
        <f t="shared" si="0"/>
        <v>2006</v>
      </c>
      <c r="I7" s="21" t="s">
        <v>21</v>
      </c>
      <c r="J7" s="21" t="s">
        <v>22</v>
      </c>
      <c r="K7" s="38">
        <v>0</v>
      </c>
      <c r="L7" s="38">
        <v>139800</v>
      </c>
      <c r="M7" s="38"/>
      <c r="N7" s="38"/>
      <c r="O7" s="38"/>
      <c r="P7" s="38"/>
      <c r="Q7" s="38"/>
      <c r="R7" s="38"/>
      <c r="S7" s="38"/>
    </row>
    <row r="8" spans="3:19" ht="15" customHeight="1">
      <c r="C8" s="21" t="s">
        <v>15</v>
      </c>
      <c r="D8" s="21">
        <v>96344</v>
      </c>
      <c r="E8" s="21">
        <v>2200521838</v>
      </c>
      <c r="F8" s="35">
        <v>38808</v>
      </c>
      <c r="G8" s="35">
        <v>38961</v>
      </c>
      <c r="H8" s="31">
        <f t="shared" si="0"/>
        <v>2006</v>
      </c>
      <c r="I8" s="21" t="s">
        <v>21</v>
      </c>
      <c r="J8" s="21" t="s">
        <v>22</v>
      </c>
      <c r="K8" s="38">
        <v>154400.53</v>
      </c>
      <c r="L8" s="38">
        <v>-139800</v>
      </c>
      <c r="M8" s="38"/>
      <c r="N8" s="38"/>
      <c r="O8" s="38"/>
      <c r="P8" s="38"/>
      <c r="Q8" s="38"/>
      <c r="R8" s="38"/>
      <c r="S8" s="38"/>
    </row>
    <row r="9" spans="3:19" ht="15" customHeight="1">
      <c r="C9" s="21" t="s">
        <v>15</v>
      </c>
      <c r="D9" s="21">
        <v>96494</v>
      </c>
      <c r="E9" s="21">
        <v>2200622013</v>
      </c>
      <c r="F9" s="35">
        <v>38961</v>
      </c>
      <c r="G9" s="35">
        <v>38961</v>
      </c>
      <c r="H9" s="31">
        <f t="shared" si="0"/>
        <v>2006</v>
      </c>
      <c r="I9" s="21" t="s">
        <v>21</v>
      </c>
      <c r="J9" s="21" t="s">
        <v>22</v>
      </c>
      <c r="K9" s="38">
        <v>0</v>
      </c>
      <c r="L9" s="38">
        <v>266944</v>
      </c>
      <c r="M9" s="38"/>
      <c r="N9" s="38"/>
      <c r="O9" s="38"/>
      <c r="P9" s="38"/>
      <c r="Q9" s="38"/>
      <c r="R9" s="38"/>
      <c r="S9" s="38"/>
    </row>
    <row r="10" spans="3:19" ht="15" customHeight="1">
      <c r="C10" s="21" t="s">
        <v>15</v>
      </c>
      <c r="D10" s="21">
        <v>96494</v>
      </c>
      <c r="E10" s="21">
        <v>2200622013</v>
      </c>
      <c r="F10" s="35">
        <v>38961</v>
      </c>
      <c r="G10" s="35">
        <v>39052</v>
      </c>
      <c r="H10" s="31">
        <f t="shared" si="0"/>
        <v>2006</v>
      </c>
      <c r="I10" s="21" t="s">
        <v>21</v>
      </c>
      <c r="J10" s="21" t="s">
        <v>22</v>
      </c>
      <c r="K10" s="38">
        <v>290327.09000000003</v>
      </c>
      <c r="L10" s="38">
        <v>-266944</v>
      </c>
      <c r="M10" s="38"/>
      <c r="N10" s="38"/>
      <c r="O10" s="38"/>
      <c r="P10" s="38"/>
      <c r="Q10" s="38"/>
      <c r="R10" s="38"/>
      <c r="S10" s="38"/>
    </row>
    <row r="11" spans="3:19" ht="15" customHeight="1">
      <c r="C11" s="21" t="s">
        <v>15</v>
      </c>
      <c r="D11" s="21">
        <v>96494</v>
      </c>
      <c r="E11" s="21">
        <v>2200622013</v>
      </c>
      <c r="F11" s="35">
        <v>38961</v>
      </c>
      <c r="G11" s="35">
        <v>39965</v>
      </c>
      <c r="H11" s="31">
        <f t="shared" si="0"/>
        <v>2009</v>
      </c>
      <c r="I11" s="21" t="s">
        <v>21</v>
      </c>
      <c r="J11" s="21" t="s">
        <v>22</v>
      </c>
      <c r="K11" s="38">
        <v>451.72</v>
      </c>
      <c r="L11" s="38">
        <v>0</v>
      </c>
      <c r="M11" s="38"/>
      <c r="N11" s="38"/>
      <c r="O11" s="38"/>
      <c r="P11" s="38"/>
      <c r="Q11" s="38"/>
      <c r="R11" s="38"/>
      <c r="S11" s="38"/>
    </row>
    <row r="12" spans="3:19" ht="15" customHeight="1">
      <c r="C12" s="21" t="s">
        <v>15</v>
      </c>
      <c r="D12" s="21">
        <v>97327</v>
      </c>
      <c r="E12" s="21">
        <v>2200622080</v>
      </c>
      <c r="F12" s="35">
        <v>39022</v>
      </c>
      <c r="G12" s="35">
        <v>39052</v>
      </c>
      <c r="H12" s="31">
        <f t="shared" si="0"/>
        <v>2006</v>
      </c>
      <c r="I12" s="21" t="s">
        <v>21</v>
      </c>
      <c r="J12" s="21" t="s">
        <v>22</v>
      </c>
      <c r="K12" s="38">
        <v>167246.45000000001</v>
      </c>
      <c r="L12" s="38">
        <v>0</v>
      </c>
      <c r="M12" s="38"/>
      <c r="N12" s="38"/>
      <c r="O12" s="38"/>
      <c r="P12" s="38"/>
      <c r="Q12" s="38"/>
      <c r="R12" s="38"/>
      <c r="S12" s="38"/>
    </row>
    <row r="13" spans="3:19" ht="15" customHeight="1">
      <c r="C13" s="21" t="s">
        <v>15</v>
      </c>
      <c r="D13" s="21">
        <v>97445</v>
      </c>
      <c r="E13" s="21">
        <v>2200622281</v>
      </c>
      <c r="F13" s="35">
        <v>39142</v>
      </c>
      <c r="G13" s="35">
        <v>39142</v>
      </c>
      <c r="H13" s="31">
        <f t="shared" si="0"/>
        <v>2007</v>
      </c>
      <c r="I13" s="21" t="s">
        <v>21</v>
      </c>
      <c r="J13" s="21" t="s">
        <v>22</v>
      </c>
      <c r="K13" s="38">
        <v>0</v>
      </c>
      <c r="L13" s="38">
        <v>126000</v>
      </c>
      <c r="M13" s="38"/>
      <c r="N13" s="38"/>
      <c r="O13" s="38"/>
      <c r="P13" s="38"/>
      <c r="Q13" s="38"/>
      <c r="R13" s="38"/>
      <c r="S13" s="38"/>
    </row>
    <row r="14" spans="3:19" ht="15" customHeight="1">
      <c r="C14" s="21" t="s">
        <v>15</v>
      </c>
      <c r="D14" s="21">
        <v>97445</v>
      </c>
      <c r="E14" s="21">
        <v>2200622281</v>
      </c>
      <c r="F14" s="35">
        <v>39142</v>
      </c>
      <c r="G14" s="35">
        <v>39234</v>
      </c>
      <c r="H14" s="31">
        <f t="shared" si="0"/>
        <v>2007</v>
      </c>
      <c r="I14" s="21" t="s">
        <v>21</v>
      </c>
      <c r="J14" s="21" t="s">
        <v>22</v>
      </c>
      <c r="K14" s="38">
        <v>153456.01999999999</v>
      </c>
      <c r="L14" s="38">
        <v>-126000</v>
      </c>
      <c r="M14" s="38"/>
      <c r="N14" s="38"/>
      <c r="O14" s="38"/>
      <c r="P14" s="38"/>
      <c r="Q14" s="38"/>
      <c r="R14" s="38"/>
      <c r="S14" s="38"/>
    </row>
    <row r="15" spans="3:19" ht="15" customHeight="1">
      <c r="C15" s="21" t="s">
        <v>15</v>
      </c>
      <c r="D15" s="21">
        <v>97225</v>
      </c>
      <c r="E15" s="21">
        <v>2200622341</v>
      </c>
      <c r="F15" s="35">
        <v>39173</v>
      </c>
      <c r="G15" s="35">
        <v>39234</v>
      </c>
      <c r="H15" s="31">
        <f t="shared" si="0"/>
        <v>2007</v>
      </c>
      <c r="I15" s="21" t="s">
        <v>21</v>
      </c>
      <c r="J15" s="21" t="s">
        <v>22</v>
      </c>
      <c r="K15" s="38">
        <v>0</v>
      </c>
      <c r="L15" s="38">
        <v>309300</v>
      </c>
      <c r="M15" s="38"/>
      <c r="N15" s="38"/>
      <c r="O15" s="38"/>
      <c r="P15" s="38"/>
      <c r="Q15" s="38"/>
      <c r="R15" s="38"/>
      <c r="S15" s="38"/>
    </row>
    <row r="16" spans="3:19" ht="15" customHeight="1">
      <c r="C16" s="21" t="s">
        <v>15</v>
      </c>
      <c r="D16" s="21">
        <v>97225</v>
      </c>
      <c r="E16" s="21">
        <v>2200622341</v>
      </c>
      <c r="F16" s="35">
        <v>39173</v>
      </c>
      <c r="G16" s="35">
        <v>39326</v>
      </c>
      <c r="H16" s="31">
        <f t="shared" si="0"/>
        <v>2007</v>
      </c>
      <c r="I16" s="21" t="s">
        <v>21</v>
      </c>
      <c r="J16" s="21" t="s">
        <v>22</v>
      </c>
      <c r="K16" s="38">
        <v>0</v>
      </c>
      <c r="L16" s="38">
        <v>5700</v>
      </c>
      <c r="M16" s="38"/>
      <c r="N16" s="38"/>
      <c r="O16" s="38"/>
      <c r="P16" s="38"/>
      <c r="Q16" s="38"/>
      <c r="R16" s="38"/>
      <c r="S16" s="38"/>
    </row>
    <row r="17" spans="3:19" ht="15" customHeight="1">
      <c r="C17" s="21" t="s">
        <v>15</v>
      </c>
      <c r="D17" s="21">
        <v>97225</v>
      </c>
      <c r="E17" s="21">
        <v>2200622341</v>
      </c>
      <c r="F17" s="35">
        <v>39173</v>
      </c>
      <c r="G17" s="35">
        <v>39417</v>
      </c>
      <c r="H17" s="31">
        <f t="shared" si="0"/>
        <v>2007</v>
      </c>
      <c r="I17" s="21" t="s">
        <v>21</v>
      </c>
      <c r="J17" s="21" t="s">
        <v>22</v>
      </c>
      <c r="K17" s="38">
        <v>0</v>
      </c>
      <c r="L17" s="38">
        <v>13195.77</v>
      </c>
      <c r="M17" s="38"/>
      <c r="N17" s="38"/>
      <c r="O17" s="38"/>
      <c r="P17" s="38"/>
      <c r="Q17" s="38"/>
      <c r="R17" s="38"/>
      <c r="S17" s="38"/>
    </row>
    <row r="18" spans="3:19" ht="15" customHeight="1">
      <c r="C18" s="21" t="s">
        <v>15</v>
      </c>
      <c r="D18" s="21">
        <v>97225</v>
      </c>
      <c r="E18" s="21">
        <v>2200622341</v>
      </c>
      <c r="F18" s="35">
        <v>39173</v>
      </c>
      <c r="G18" s="35">
        <v>39508</v>
      </c>
      <c r="H18" s="31">
        <f t="shared" si="0"/>
        <v>2008</v>
      </c>
      <c r="I18" s="21" t="s">
        <v>21</v>
      </c>
      <c r="J18" s="21" t="s">
        <v>22</v>
      </c>
      <c r="K18" s="38">
        <v>4857</v>
      </c>
      <c r="L18" s="38">
        <v>-11195.77</v>
      </c>
      <c r="M18" s="38"/>
      <c r="N18" s="38"/>
      <c r="O18" s="38"/>
      <c r="P18" s="38"/>
      <c r="Q18" s="38"/>
      <c r="R18" s="38"/>
      <c r="S18" s="38"/>
    </row>
    <row r="19" spans="3:19" ht="15" customHeight="1">
      <c r="C19" s="21" t="s">
        <v>15</v>
      </c>
      <c r="D19" s="21">
        <v>97225</v>
      </c>
      <c r="E19" s="21">
        <v>2200622341</v>
      </c>
      <c r="F19" s="35">
        <v>39173</v>
      </c>
      <c r="G19" s="35">
        <v>39600</v>
      </c>
      <c r="H19" s="31">
        <f t="shared" si="0"/>
        <v>2008</v>
      </c>
      <c r="I19" s="21" t="s">
        <v>21</v>
      </c>
      <c r="J19" s="21" t="s">
        <v>22</v>
      </c>
      <c r="K19" s="38">
        <v>195899.11</v>
      </c>
      <c r="L19" s="38">
        <v>-317000</v>
      </c>
      <c r="M19" s="38"/>
      <c r="N19" s="38"/>
      <c r="O19" s="38"/>
      <c r="P19" s="38"/>
      <c r="Q19" s="38"/>
      <c r="R19" s="38"/>
      <c r="S19" s="38"/>
    </row>
    <row r="20" spans="3:19" ht="15" customHeight="1">
      <c r="C20" s="21" t="s">
        <v>15</v>
      </c>
      <c r="D20" s="21">
        <v>97225</v>
      </c>
      <c r="E20" s="21">
        <v>2200622341</v>
      </c>
      <c r="F20" s="35">
        <v>39173</v>
      </c>
      <c r="G20" s="35">
        <v>39692</v>
      </c>
      <c r="H20" s="31">
        <f t="shared" si="0"/>
        <v>2008</v>
      </c>
      <c r="I20" s="21" t="s">
        <v>21</v>
      </c>
      <c r="J20" s="21" t="s">
        <v>22</v>
      </c>
      <c r="K20" s="38">
        <v>1200</v>
      </c>
      <c r="L20" s="38">
        <v>0</v>
      </c>
      <c r="M20" s="38"/>
      <c r="N20" s="38"/>
      <c r="O20" s="38"/>
      <c r="P20" s="38"/>
      <c r="Q20" s="38"/>
      <c r="R20" s="38"/>
      <c r="S20" s="38"/>
    </row>
    <row r="21" spans="3:19" ht="15" customHeight="1">
      <c r="C21" s="21" t="s">
        <v>15</v>
      </c>
      <c r="D21" s="21">
        <v>98423</v>
      </c>
      <c r="E21" s="21">
        <v>2200722457</v>
      </c>
      <c r="F21" s="35">
        <v>39264</v>
      </c>
      <c r="G21" s="35">
        <v>39326</v>
      </c>
      <c r="H21" s="31">
        <f t="shared" si="0"/>
        <v>2007</v>
      </c>
      <c r="I21" s="21" t="s">
        <v>21</v>
      </c>
      <c r="J21" s="21" t="s">
        <v>22</v>
      </c>
      <c r="K21" s="38">
        <v>580304.46</v>
      </c>
      <c r="L21" s="38">
        <v>0</v>
      </c>
      <c r="M21" s="38"/>
      <c r="N21" s="38"/>
      <c r="O21" s="38"/>
      <c r="P21" s="38"/>
      <c r="Q21" s="38"/>
      <c r="R21" s="38"/>
      <c r="S21" s="38"/>
    </row>
    <row r="22" spans="3:19" ht="15" customHeight="1">
      <c r="C22" s="21" t="s">
        <v>15</v>
      </c>
      <c r="D22" s="21">
        <v>98388</v>
      </c>
      <c r="E22" s="21">
        <v>2200722494</v>
      </c>
      <c r="F22" s="35">
        <v>39264</v>
      </c>
      <c r="G22" s="35">
        <v>39326</v>
      </c>
      <c r="H22" s="31">
        <f t="shared" si="0"/>
        <v>2007</v>
      </c>
      <c r="I22" s="21" t="s">
        <v>21</v>
      </c>
      <c r="J22" s="21" t="s">
        <v>22</v>
      </c>
      <c r="K22" s="38">
        <v>0</v>
      </c>
      <c r="L22" s="38">
        <v>318500</v>
      </c>
      <c r="M22" s="38"/>
      <c r="N22" s="38"/>
      <c r="O22" s="38"/>
      <c r="P22" s="38"/>
      <c r="Q22" s="38"/>
      <c r="R22" s="38"/>
      <c r="S22" s="38"/>
    </row>
    <row r="23" spans="3:19" ht="15" customHeight="1">
      <c r="C23" s="21" t="s">
        <v>15</v>
      </c>
      <c r="D23" s="21">
        <v>98388</v>
      </c>
      <c r="E23" s="21">
        <v>2200722494</v>
      </c>
      <c r="F23" s="35">
        <v>39264</v>
      </c>
      <c r="G23" s="35">
        <v>39417</v>
      </c>
      <c r="H23" s="31">
        <f t="shared" si="0"/>
        <v>2007</v>
      </c>
      <c r="I23" s="21" t="s">
        <v>21</v>
      </c>
      <c r="J23" s="21" t="s">
        <v>22</v>
      </c>
      <c r="K23" s="38">
        <v>0</v>
      </c>
      <c r="L23" s="38">
        <v>-100</v>
      </c>
      <c r="M23" s="38"/>
      <c r="N23" s="38"/>
      <c r="O23" s="38"/>
      <c r="P23" s="38"/>
      <c r="Q23" s="38"/>
      <c r="R23" s="38"/>
      <c r="S23" s="38"/>
    </row>
    <row r="24" spans="3:19" ht="15" customHeight="1">
      <c r="C24" s="21" t="s">
        <v>15</v>
      </c>
      <c r="D24" s="21">
        <v>98388</v>
      </c>
      <c r="E24" s="21">
        <v>2200722494</v>
      </c>
      <c r="F24" s="35">
        <v>39264</v>
      </c>
      <c r="G24" s="35">
        <v>39508</v>
      </c>
      <c r="H24" s="31">
        <f t="shared" si="0"/>
        <v>2008</v>
      </c>
      <c r="I24" s="21" t="s">
        <v>21</v>
      </c>
      <c r="J24" s="21" t="s">
        <v>22</v>
      </c>
      <c r="K24" s="38">
        <v>0</v>
      </c>
      <c r="L24" s="38">
        <v>1900</v>
      </c>
      <c r="M24" s="38"/>
      <c r="N24" s="38"/>
      <c r="O24" s="38"/>
      <c r="P24" s="38"/>
      <c r="Q24" s="38"/>
      <c r="R24" s="38"/>
      <c r="S24" s="38"/>
    </row>
    <row r="25" spans="3:19" ht="15" customHeight="1">
      <c r="C25" s="21" t="s">
        <v>15</v>
      </c>
      <c r="D25" s="21">
        <v>98388</v>
      </c>
      <c r="E25" s="21">
        <v>2200722494</v>
      </c>
      <c r="F25" s="35">
        <v>39264</v>
      </c>
      <c r="G25" s="35">
        <v>39600</v>
      </c>
      <c r="H25" s="31">
        <f t="shared" si="0"/>
        <v>2008</v>
      </c>
      <c r="I25" s="21" t="s">
        <v>21</v>
      </c>
      <c r="J25" s="21" t="s">
        <v>22</v>
      </c>
      <c r="K25" s="38">
        <v>296355.7</v>
      </c>
      <c r="L25" s="38">
        <v>-320300</v>
      </c>
      <c r="M25" s="38"/>
      <c r="N25" s="38"/>
      <c r="O25" s="38"/>
      <c r="P25" s="38"/>
      <c r="Q25" s="38"/>
      <c r="R25" s="38"/>
      <c r="S25" s="38"/>
    </row>
    <row r="26" spans="3:19" ht="15" customHeight="1">
      <c r="C26" s="21" t="s">
        <v>15</v>
      </c>
      <c r="D26" s="21">
        <v>98388</v>
      </c>
      <c r="E26" s="21">
        <v>2200722494</v>
      </c>
      <c r="F26" s="35">
        <v>39264</v>
      </c>
      <c r="G26" s="35">
        <v>40057</v>
      </c>
      <c r="H26" s="31">
        <f t="shared" si="0"/>
        <v>2009</v>
      </c>
      <c r="I26" s="21" t="s">
        <v>21</v>
      </c>
      <c r="J26" s="21" t="s">
        <v>22</v>
      </c>
      <c r="K26" s="38">
        <v>3860</v>
      </c>
      <c r="L26" s="38">
        <v>0</v>
      </c>
      <c r="M26" s="38"/>
      <c r="N26" s="38"/>
      <c r="O26" s="38"/>
      <c r="P26" s="38"/>
      <c r="Q26" s="38"/>
      <c r="R26" s="38"/>
      <c r="S26" s="38"/>
    </row>
    <row r="27" spans="3:19" ht="15" customHeight="1">
      <c r="C27" s="21" t="s">
        <v>15</v>
      </c>
      <c r="D27" s="21">
        <v>98274</v>
      </c>
      <c r="E27" s="21">
        <v>2200722816</v>
      </c>
      <c r="F27" s="35">
        <v>39448</v>
      </c>
      <c r="G27" s="35">
        <v>39508</v>
      </c>
      <c r="H27" s="31">
        <f t="shared" si="0"/>
        <v>2008</v>
      </c>
      <c r="I27" s="21" t="s">
        <v>21</v>
      </c>
      <c r="J27" s="21" t="s">
        <v>22</v>
      </c>
      <c r="K27" s="38">
        <v>0</v>
      </c>
      <c r="L27" s="38">
        <v>152187.20000000001</v>
      </c>
      <c r="M27" s="38"/>
      <c r="N27" s="38"/>
      <c r="O27" s="38"/>
      <c r="P27" s="38"/>
      <c r="Q27" s="38"/>
      <c r="R27" s="38"/>
      <c r="S27" s="38"/>
    </row>
    <row r="28" spans="3:19" ht="15" customHeight="1">
      <c r="C28" s="21" t="s">
        <v>15</v>
      </c>
      <c r="D28" s="21">
        <v>98274</v>
      </c>
      <c r="E28" s="21">
        <v>2200722816</v>
      </c>
      <c r="F28" s="35">
        <v>39448</v>
      </c>
      <c r="G28" s="35">
        <v>39600</v>
      </c>
      <c r="H28" s="31">
        <f t="shared" si="0"/>
        <v>2008</v>
      </c>
      <c r="I28" s="21" t="s">
        <v>21</v>
      </c>
      <c r="J28" s="21" t="s">
        <v>22</v>
      </c>
      <c r="K28" s="38">
        <v>202527</v>
      </c>
      <c r="L28" s="38">
        <v>-152187.20000000001</v>
      </c>
      <c r="M28" s="38"/>
      <c r="N28" s="38"/>
      <c r="O28" s="38"/>
      <c r="P28" s="38"/>
      <c r="Q28" s="38"/>
      <c r="R28" s="38"/>
      <c r="S28" s="38"/>
    </row>
    <row r="29" spans="3:19" ht="15" customHeight="1">
      <c r="C29" s="21" t="s">
        <v>15</v>
      </c>
      <c r="D29" s="21">
        <v>98274</v>
      </c>
      <c r="E29" s="21">
        <v>2200722816</v>
      </c>
      <c r="F29" s="35">
        <v>39448</v>
      </c>
      <c r="G29" s="35">
        <v>40422</v>
      </c>
      <c r="H29" s="31">
        <f t="shared" si="0"/>
        <v>2010</v>
      </c>
      <c r="I29" s="21" t="s">
        <v>21</v>
      </c>
      <c r="J29" s="21" t="s">
        <v>22</v>
      </c>
      <c r="K29" s="38">
        <v>8083.49</v>
      </c>
      <c r="L29" s="38">
        <v>0</v>
      </c>
      <c r="M29" s="38"/>
      <c r="N29" s="38"/>
      <c r="O29" s="38"/>
      <c r="P29" s="38"/>
      <c r="Q29" s="38"/>
      <c r="R29" s="38"/>
      <c r="S29" s="38"/>
    </row>
    <row r="30" spans="3:19" ht="15" customHeight="1">
      <c r="C30" s="21" t="s">
        <v>15</v>
      </c>
      <c r="D30" s="21">
        <v>99269</v>
      </c>
      <c r="E30" s="21">
        <v>2200823168</v>
      </c>
      <c r="F30" s="35">
        <v>39661</v>
      </c>
      <c r="G30" s="35">
        <v>39692</v>
      </c>
      <c r="H30" s="31">
        <f t="shared" si="0"/>
        <v>2008</v>
      </c>
      <c r="I30" s="21" t="s">
        <v>21</v>
      </c>
      <c r="J30" s="21" t="s">
        <v>22</v>
      </c>
      <c r="K30" s="38">
        <v>0</v>
      </c>
      <c r="L30" s="38">
        <v>174231.53</v>
      </c>
      <c r="M30" s="38"/>
      <c r="N30" s="38"/>
      <c r="O30" s="38"/>
      <c r="P30" s="38"/>
      <c r="Q30" s="38"/>
      <c r="R30" s="38"/>
      <c r="S30" s="38"/>
    </row>
    <row r="31" spans="3:19" ht="15" customHeight="1">
      <c r="C31" s="21" t="s">
        <v>15</v>
      </c>
      <c r="D31" s="21">
        <v>99269</v>
      </c>
      <c r="E31" s="21">
        <v>2200823168</v>
      </c>
      <c r="F31" s="35">
        <v>39661</v>
      </c>
      <c r="G31" s="35">
        <v>39783</v>
      </c>
      <c r="H31" s="31">
        <f t="shared" si="0"/>
        <v>2008</v>
      </c>
      <c r="I31" s="21" t="s">
        <v>21</v>
      </c>
      <c r="J31" s="21" t="s">
        <v>22</v>
      </c>
      <c r="K31" s="38">
        <v>175041.9</v>
      </c>
      <c r="L31" s="38">
        <v>-174231.53</v>
      </c>
      <c r="M31" s="38"/>
      <c r="N31" s="38"/>
      <c r="O31" s="38"/>
      <c r="P31" s="38"/>
      <c r="Q31" s="38"/>
      <c r="R31" s="38"/>
      <c r="S31" s="38"/>
    </row>
    <row r="32" spans="3:19" ht="15" customHeight="1">
      <c r="C32" s="21" t="s">
        <v>15</v>
      </c>
      <c r="D32" s="21">
        <v>14863</v>
      </c>
      <c r="E32" s="21">
        <v>22200615282</v>
      </c>
      <c r="F32" s="35">
        <v>38899</v>
      </c>
      <c r="G32" s="35">
        <v>38961</v>
      </c>
      <c r="H32" s="31">
        <f t="shared" si="0"/>
        <v>2006</v>
      </c>
      <c r="I32" s="21" t="s">
        <v>23</v>
      </c>
      <c r="J32" s="21" t="s">
        <v>22</v>
      </c>
      <c r="K32" s="38">
        <v>1188.0999999999999</v>
      </c>
      <c r="L32" s="38">
        <v>0</v>
      </c>
      <c r="M32" s="38"/>
      <c r="N32" s="38"/>
      <c r="O32" s="38"/>
      <c r="P32" s="38"/>
      <c r="Q32" s="38"/>
      <c r="R32" s="38"/>
      <c r="S32" s="38"/>
    </row>
    <row r="33" spans="3:19" ht="15" customHeight="1">
      <c r="C33" s="21" t="s">
        <v>15</v>
      </c>
      <c r="D33" s="21">
        <v>19323</v>
      </c>
      <c r="E33" s="21">
        <v>22200815414</v>
      </c>
      <c r="F33" s="35">
        <v>39661</v>
      </c>
      <c r="G33" s="35">
        <v>39692</v>
      </c>
      <c r="H33" s="31">
        <f t="shared" si="0"/>
        <v>2008</v>
      </c>
      <c r="I33" s="21" t="s">
        <v>21</v>
      </c>
      <c r="J33" s="21" t="s">
        <v>22</v>
      </c>
      <c r="K33" s="38">
        <v>0</v>
      </c>
      <c r="L33" s="38">
        <v>32917.5</v>
      </c>
      <c r="M33" s="38"/>
      <c r="N33" s="38"/>
      <c r="O33" s="38"/>
      <c r="P33" s="38"/>
      <c r="Q33" s="38"/>
      <c r="R33" s="38"/>
      <c r="S33" s="38"/>
    </row>
    <row r="34" spans="3:19" ht="15" customHeight="1">
      <c r="C34" s="21" t="s">
        <v>15</v>
      </c>
      <c r="D34" s="21">
        <v>19323</v>
      </c>
      <c r="E34" s="21">
        <v>22200815414</v>
      </c>
      <c r="F34" s="35">
        <v>39661</v>
      </c>
      <c r="G34" s="35">
        <v>39783</v>
      </c>
      <c r="H34" s="31">
        <f t="shared" si="0"/>
        <v>2008</v>
      </c>
      <c r="I34" s="21" t="s">
        <v>21</v>
      </c>
      <c r="J34" s="21" t="s">
        <v>22</v>
      </c>
      <c r="K34" s="38">
        <v>84414.52</v>
      </c>
      <c r="L34" s="38">
        <v>105082.5</v>
      </c>
      <c r="M34" s="38"/>
      <c r="N34" s="38"/>
      <c r="O34" s="38"/>
      <c r="P34" s="38"/>
      <c r="Q34" s="38"/>
      <c r="R34" s="38"/>
      <c r="S34" s="38"/>
    </row>
    <row r="35" spans="3:19" ht="15" customHeight="1">
      <c r="C35" s="21" t="s">
        <v>15</v>
      </c>
      <c r="D35" s="21">
        <v>19323</v>
      </c>
      <c r="E35" s="21">
        <v>22200815414</v>
      </c>
      <c r="F35" s="35">
        <v>39661</v>
      </c>
      <c r="G35" s="35">
        <v>39873</v>
      </c>
      <c r="H35" s="31">
        <f t="shared" si="0"/>
        <v>2009</v>
      </c>
      <c r="I35" s="21" t="s">
        <v>21</v>
      </c>
      <c r="J35" s="21" t="s">
        <v>22</v>
      </c>
      <c r="K35" s="38">
        <v>66530</v>
      </c>
      <c r="L35" s="38">
        <v>-59880</v>
      </c>
      <c r="M35" s="38"/>
      <c r="N35" s="38"/>
      <c r="O35" s="38"/>
      <c r="P35" s="38"/>
      <c r="Q35" s="38"/>
      <c r="R35" s="38"/>
      <c r="S35" s="38"/>
    </row>
    <row r="36" spans="3:19" ht="15" customHeight="1">
      <c r="C36" s="21" t="s">
        <v>15</v>
      </c>
      <c r="D36" s="21">
        <v>19323</v>
      </c>
      <c r="E36" s="21">
        <v>22200815414</v>
      </c>
      <c r="F36" s="35">
        <v>39661</v>
      </c>
      <c r="G36" s="35">
        <v>39965</v>
      </c>
      <c r="H36" s="31">
        <f t="shared" si="0"/>
        <v>2009</v>
      </c>
      <c r="I36" s="21" t="s">
        <v>21</v>
      </c>
      <c r="J36" s="21" t="s">
        <v>22</v>
      </c>
      <c r="K36" s="38">
        <v>111390.57</v>
      </c>
      <c r="L36" s="38">
        <v>-78120</v>
      </c>
      <c r="M36" s="38"/>
      <c r="N36" s="38"/>
      <c r="O36" s="38"/>
      <c r="P36" s="38"/>
      <c r="Q36" s="38"/>
      <c r="R36" s="38"/>
      <c r="S36" s="38"/>
    </row>
    <row r="37" spans="3:19" ht="15" customHeight="1">
      <c r="C37" s="21" t="s">
        <v>15</v>
      </c>
      <c r="D37" s="21">
        <v>18390</v>
      </c>
      <c r="E37" s="21">
        <v>22200815429</v>
      </c>
      <c r="F37" s="35">
        <v>39722</v>
      </c>
      <c r="G37" s="35">
        <v>39783</v>
      </c>
      <c r="H37" s="31">
        <f t="shared" si="0"/>
        <v>2008</v>
      </c>
      <c r="I37" s="21" t="s">
        <v>21</v>
      </c>
      <c r="J37" s="21" t="s">
        <v>22</v>
      </c>
      <c r="K37" s="38">
        <v>0</v>
      </c>
      <c r="L37" s="38">
        <v>345</v>
      </c>
      <c r="M37" s="38"/>
      <c r="N37" s="38"/>
      <c r="O37" s="38"/>
      <c r="P37" s="38"/>
      <c r="Q37" s="38"/>
      <c r="R37" s="38"/>
      <c r="S37" s="38"/>
    </row>
    <row r="38" spans="3:19" ht="15" customHeight="1">
      <c r="C38" s="21" t="s">
        <v>15</v>
      </c>
      <c r="D38" s="21">
        <v>18390</v>
      </c>
      <c r="E38" s="21">
        <v>22200815429</v>
      </c>
      <c r="F38" s="35">
        <v>39722</v>
      </c>
      <c r="G38" s="35">
        <v>39873</v>
      </c>
      <c r="H38" s="31">
        <f t="shared" si="0"/>
        <v>2009</v>
      </c>
      <c r="I38" s="21" t="s">
        <v>21</v>
      </c>
      <c r="J38" s="21" t="s">
        <v>22</v>
      </c>
      <c r="K38" s="38">
        <v>0</v>
      </c>
      <c r="L38" s="38">
        <v>27</v>
      </c>
      <c r="M38" s="38"/>
      <c r="N38" s="38"/>
      <c r="O38" s="38"/>
      <c r="P38" s="38"/>
      <c r="Q38" s="38"/>
      <c r="R38" s="38"/>
      <c r="S38" s="38"/>
    </row>
    <row r="39" spans="3:19" ht="15" customHeight="1">
      <c r="C39" s="21" t="s">
        <v>15</v>
      </c>
      <c r="D39" s="21">
        <v>18390</v>
      </c>
      <c r="E39" s="21">
        <v>22200815429</v>
      </c>
      <c r="F39" s="35">
        <v>39722</v>
      </c>
      <c r="G39" s="35">
        <v>39965</v>
      </c>
      <c r="H39" s="31">
        <f t="shared" si="0"/>
        <v>2009</v>
      </c>
      <c r="I39" s="21" t="s">
        <v>21</v>
      </c>
      <c r="J39" s="21" t="s">
        <v>22</v>
      </c>
      <c r="K39" s="38">
        <v>0</v>
      </c>
      <c r="L39" s="38">
        <v>303388</v>
      </c>
      <c r="M39" s="38"/>
      <c r="N39" s="38"/>
      <c r="O39" s="38"/>
      <c r="P39" s="38"/>
      <c r="Q39" s="38"/>
      <c r="R39" s="38"/>
      <c r="S39" s="38"/>
    </row>
    <row r="40" spans="3:19" ht="15" customHeight="1">
      <c r="C40" s="21" t="s">
        <v>15</v>
      </c>
      <c r="D40" s="21">
        <v>18390</v>
      </c>
      <c r="E40" s="21">
        <v>22200815429</v>
      </c>
      <c r="F40" s="35">
        <v>39722</v>
      </c>
      <c r="G40" s="35">
        <v>40057</v>
      </c>
      <c r="H40" s="31">
        <f t="shared" si="0"/>
        <v>2009</v>
      </c>
      <c r="I40" s="21" t="s">
        <v>21</v>
      </c>
      <c r="J40" s="21" t="s">
        <v>22</v>
      </c>
      <c r="K40" s="38">
        <v>0</v>
      </c>
      <c r="L40" s="38">
        <v>3680</v>
      </c>
      <c r="M40" s="38"/>
      <c r="N40" s="38"/>
      <c r="O40" s="38"/>
      <c r="P40" s="38"/>
      <c r="Q40" s="38"/>
      <c r="R40" s="38"/>
      <c r="S40" s="38"/>
    </row>
    <row r="41" spans="3:19" ht="15" customHeight="1">
      <c r="C41" s="21" t="s">
        <v>15</v>
      </c>
      <c r="D41" s="21">
        <v>18390</v>
      </c>
      <c r="E41" s="21">
        <v>22200815429</v>
      </c>
      <c r="F41" s="35">
        <v>39722</v>
      </c>
      <c r="G41" s="35">
        <v>40148</v>
      </c>
      <c r="H41" s="31">
        <f t="shared" si="0"/>
        <v>2009</v>
      </c>
      <c r="I41" s="21" t="s">
        <v>21</v>
      </c>
      <c r="J41" s="21" t="s">
        <v>22</v>
      </c>
      <c r="K41" s="38">
        <v>0</v>
      </c>
      <c r="L41" s="38">
        <v>-3440</v>
      </c>
      <c r="M41" s="38"/>
      <c r="N41" s="38"/>
      <c r="O41" s="38"/>
      <c r="P41" s="38"/>
      <c r="Q41" s="38"/>
      <c r="R41" s="38"/>
      <c r="S41" s="38"/>
    </row>
    <row r="42" spans="3:19" ht="15" customHeight="1">
      <c r="C42" s="21" t="s">
        <v>15</v>
      </c>
      <c r="D42" s="21">
        <v>18390</v>
      </c>
      <c r="E42" s="21">
        <v>22200815429</v>
      </c>
      <c r="F42" s="35">
        <v>39722</v>
      </c>
      <c r="G42" s="35">
        <v>40238</v>
      </c>
      <c r="H42" s="31">
        <f t="shared" si="0"/>
        <v>2010</v>
      </c>
      <c r="I42" s="21" t="s">
        <v>21</v>
      </c>
      <c r="J42" s="21" t="s">
        <v>22</v>
      </c>
      <c r="K42" s="38">
        <v>0</v>
      </c>
      <c r="L42" s="38">
        <v>56247.040000000001</v>
      </c>
      <c r="M42" s="38"/>
      <c r="N42" s="38"/>
      <c r="O42" s="38"/>
      <c r="P42" s="38"/>
      <c r="Q42" s="38"/>
      <c r="R42" s="38"/>
      <c r="S42" s="38"/>
    </row>
    <row r="43" spans="3:19" ht="15" customHeight="1">
      <c r="C43" s="21" t="s">
        <v>15</v>
      </c>
      <c r="D43" s="21">
        <v>18390</v>
      </c>
      <c r="E43" s="21">
        <v>22200815429</v>
      </c>
      <c r="F43" s="35">
        <v>39722</v>
      </c>
      <c r="G43" s="35">
        <v>40330</v>
      </c>
      <c r="H43" s="31">
        <f t="shared" si="0"/>
        <v>2010</v>
      </c>
      <c r="I43" s="21" t="s">
        <v>21</v>
      </c>
      <c r="J43" s="21" t="s">
        <v>22</v>
      </c>
      <c r="K43" s="38">
        <v>361327.62</v>
      </c>
      <c r="L43" s="38">
        <v>-360247.03999999998</v>
      </c>
      <c r="M43" s="38"/>
      <c r="N43" s="38"/>
      <c r="O43" s="38"/>
      <c r="P43" s="38"/>
      <c r="Q43" s="38"/>
      <c r="R43" s="38"/>
      <c r="S43" s="38"/>
    </row>
    <row r="44" spans="3:19" ht="15" customHeight="1">
      <c r="C44" s="21" t="s">
        <v>15</v>
      </c>
      <c r="D44" s="21">
        <v>18567</v>
      </c>
      <c r="E44" s="21">
        <v>22200815437</v>
      </c>
      <c r="F44" s="35">
        <v>39448</v>
      </c>
      <c r="G44" s="35">
        <v>39783</v>
      </c>
      <c r="H44" s="31">
        <f t="shared" si="0"/>
        <v>2008</v>
      </c>
      <c r="I44" s="21" t="s">
        <v>21</v>
      </c>
      <c r="J44" s="21" t="s">
        <v>22</v>
      </c>
      <c r="K44" s="38">
        <v>0</v>
      </c>
      <c r="L44" s="38">
        <v>1207500</v>
      </c>
      <c r="M44" s="38"/>
      <c r="N44" s="38"/>
      <c r="O44" s="38"/>
      <c r="P44" s="38"/>
      <c r="Q44" s="38"/>
      <c r="R44" s="38"/>
      <c r="S44" s="38"/>
    </row>
    <row r="45" spans="3:19" ht="15" customHeight="1">
      <c r="C45" s="21" t="s">
        <v>15</v>
      </c>
      <c r="D45" s="21">
        <v>18567</v>
      </c>
      <c r="E45" s="21">
        <v>22200815437</v>
      </c>
      <c r="F45" s="35">
        <v>39448</v>
      </c>
      <c r="G45" s="35">
        <v>39873</v>
      </c>
      <c r="H45" s="31">
        <f t="shared" si="0"/>
        <v>2009</v>
      </c>
      <c r="I45" s="21" t="s">
        <v>21</v>
      </c>
      <c r="J45" s="21" t="s">
        <v>22</v>
      </c>
      <c r="K45" s="38">
        <v>0</v>
      </c>
      <c r="L45" s="38">
        <v>407231.4</v>
      </c>
      <c r="M45" s="38"/>
      <c r="N45" s="38"/>
      <c r="O45" s="38"/>
      <c r="P45" s="38"/>
      <c r="Q45" s="38"/>
      <c r="R45" s="38"/>
      <c r="S45" s="38"/>
    </row>
    <row r="46" spans="3:19" ht="15" customHeight="1">
      <c r="C46" s="21" t="s">
        <v>15</v>
      </c>
      <c r="D46" s="21">
        <v>18567</v>
      </c>
      <c r="E46" s="21">
        <v>22200815437</v>
      </c>
      <c r="F46" s="35">
        <v>39448</v>
      </c>
      <c r="G46" s="35">
        <v>39965</v>
      </c>
      <c r="H46" s="31">
        <f t="shared" si="0"/>
        <v>2009</v>
      </c>
      <c r="I46" s="21" t="s">
        <v>21</v>
      </c>
      <c r="J46" s="21" t="s">
        <v>22</v>
      </c>
      <c r="K46" s="38">
        <v>1615756.52</v>
      </c>
      <c r="L46" s="38">
        <v>-1614731.4</v>
      </c>
      <c r="M46" s="38"/>
      <c r="N46" s="38"/>
      <c r="O46" s="38"/>
      <c r="P46" s="38"/>
      <c r="Q46" s="38"/>
      <c r="R46" s="38"/>
      <c r="S46" s="38"/>
    </row>
    <row r="47" spans="3:19" ht="15" customHeight="1">
      <c r="C47" s="21" t="s">
        <v>15</v>
      </c>
      <c r="D47" s="21">
        <v>18390</v>
      </c>
      <c r="E47" s="21">
        <v>22200815446</v>
      </c>
      <c r="F47" s="35">
        <v>39783</v>
      </c>
      <c r="G47" s="35">
        <v>39783</v>
      </c>
      <c r="H47" s="31">
        <f t="shared" si="0"/>
        <v>2008</v>
      </c>
      <c r="I47" s="21" t="s">
        <v>21</v>
      </c>
      <c r="J47" s="21" t="s">
        <v>22</v>
      </c>
      <c r="K47" s="38">
        <v>0</v>
      </c>
      <c r="L47" s="38">
        <v>345</v>
      </c>
      <c r="M47" s="38"/>
      <c r="N47" s="38"/>
      <c r="O47" s="38"/>
      <c r="P47" s="38"/>
      <c r="Q47" s="38"/>
      <c r="R47" s="38"/>
      <c r="S47" s="38"/>
    </row>
    <row r="48" spans="3:19" ht="15" customHeight="1">
      <c r="C48" s="21" t="s">
        <v>15</v>
      </c>
      <c r="D48" s="21">
        <v>18390</v>
      </c>
      <c r="E48" s="21">
        <v>22200815446</v>
      </c>
      <c r="F48" s="35">
        <v>39783</v>
      </c>
      <c r="G48" s="35">
        <v>39873</v>
      </c>
      <c r="H48" s="31">
        <f t="shared" si="0"/>
        <v>2009</v>
      </c>
      <c r="I48" s="21" t="s">
        <v>21</v>
      </c>
      <c r="J48" s="21" t="s">
        <v>22</v>
      </c>
      <c r="K48" s="38">
        <v>0</v>
      </c>
      <c r="L48" s="38">
        <v>27</v>
      </c>
      <c r="M48" s="38"/>
      <c r="N48" s="38"/>
      <c r="O48" s="38"/>
      <c r="P48" s="38"/>
      <c r="Q48" s="38"/>
      <c r="R48" s="38"/>
      <c r="S48" s="38"/>
    </row>
    <row r="49" spans="3:19" ht="15" customHeight="1">
      <c r="C49" s="21" t="s">
        <v>15</v>
      </c>
      <c r="D49" s="21">
        <v>18390</v>
      </c>
      <c r="E49" s="21">
        <v>22200815446</v>
      </c>
      <c r="F49" s="35">
        <v>39783</v>
      </c>
      <c r="G49" s="35">
        <v>39965</v>
      </c>
      <c r="H49" s="31">
        <f t="shared" si="0"/>
        <v>2009</v>
      </c>
      <c r="I49" s="21" t="s">
        <v>21</v>
      </c>
      <c r="J49" s="21" t="s">
        <v>22</v>
      </c>
      <c r="K49" s="38">
        <v>0</v>
      </c>
      <c r="L49" s="38">
        <v>7.7</v>
      </c>
      <c r="M49" s="38"/>
      <c r="N49" s="38"/>
      <c r="O49" s="38"/>
      <c r="P49" s="38"/>
      <c r="Q49" s="38"/>
      <c r="R49" s="38"/>
      <c r="S49" s="38"/>
    </row>
    <row r="50" spans="3:19" ht="15" customHeight="1">
      <c r="C50" s="21" t="s">
        <v>15</v>
      </c>
      <c r="D50" s="21">
        <v>18390</v>
      </c>
      <c r="E50" s="21">
        <v>22200815446</v>
      </c>
      <c r="F50" s="35">
        <v>39783</v>
      </c>
      <c r="G50" s="35">
        <v>40057</v>
      </c>
      <c r="H50" s="31">
        <f t="shared" si="0"/>
        <v>2009</v>
      </c>
      <c r="I50" s="21" t="s">
        <v>21</v>
      </c>
      <c r="J50" s="21" t="s">
        <v>22</v>
      </c>
      <c r="K50" s="38">
        <v>0</v>
      </c>
      <c r="L50" s="38">
        <v>4.5999999999999996</v>
      </c>
      <c r="M50" s="38"/>
      <c r="N50" s="38"/>
      <c r="O50" s="38"/>
      <c r="P50" s="38"/>
      <c r="Q50" s="38"/>
      <c r="R50" s="38"/>
      <c r="S50" s="38"/>
    </row>
    <row r="51" spans="3:19" ht="15" customHeight="1">
      <c r="C51" s="21" t="s">
        <v>15</v>
      </c>
      <c r="D51" s="21">
        <v>18390</v>
      </c>
      <c r="E51" s="21">
        <v>22200815446</v>
      </c>
      <c r="F51" s="35">
        <v>39783</v>
      </c>
      <c r="G51" s="35">
        <v>40148</v>
      </c>
      <c r="H51" s="31">
        <f t="shared" si="0"/>
        <v>2009</v>
      </c>
      <c r="I51" s="21" t="s">
        <v>21</v>
      </c>
      <c r="J51" s="21" t="s">
        <v>22</v>
      </c>
      <c r="K51" s="38">
        <v>0</v>
      </c>
      <c r="L51" s="38">
        <v>-4.3</v>
      </c>
      <c r="M51" s="38"/>
      <c r="N51" s="38"/>
      <c r="O51" s="38"/>
      <c r="P51" s="38"/>
      <c r="Q51" s="38"/>
      <c r="R51" s="38"/>
      <c r="S51" s="38"/>
    </row>
    <row r="52" spans="3:19" ht="15" customHeight="1">
      <c r="C52" s="21" t="s">
        <v>15</v>
      </c>
      <c r="D52" s="21">
        <v>18390</v>
      </c>
      <c r="E52" s="21">
        <v>22200815446</v>
      </c>
      <c r="F52" s="35">
        <v>39783</v>
      </c>
      <c r="G52" s="35">
        <v>40238</v>
      </c>
      <c r="H52" s="31">
        <f t="shared" si="0"/>
        <v>2010</v>
      </c>
      <c r="I52" s="21" t="s">
        <v>21</v>
      </c>
      <c r="J52" s="21" t="s">
        <v>22</v>
      </c>
      <c r="K52" s="38">
        <v>0</v>
      </c>
      <c r="L52" s="38">
        <v>1434480</v>
      </c>
      <c r="M52" s="38"/>
      <c r="N52" s="38"/>
      <c r="O52" s="38"/>
      <c r="P52" s="38"/>
      <c r="Q52" s="38"/>
      <c r="R52" s="38"/>
      <c r="S52" s="38"/>
    </row>
    <row r="53" spans="3:19" ht="15" customHeight="1">
      <c r="C53" s="21" t="s">
        <v>15</v>
      </c>
      <c r="D53" s="21">
        <v>18390</v>
      </c>
      <c r="E53" s="21">
        <v>22200815446</v>
      </c>
      <c r="F53" s="35">
        <v>39783</v>
      </c>
      <c r="G53" s="35">
        <v>40330</v>
      </c>
      <c r="H53" s="31">
        <f t="shared" si="0"/>
        <v>2010</v>
      </c>
      <c r="I53" s="21" t="s">
        <v>21</v>
      </c>
      <c r="J53" s="21" t="s">
        <v>22</v>
      </c>
      <c r="K53" s="38">
        <v>0</v>
      </c>
      <c r="L53" s="38">
        <v>19610</v>
      </c>
      <c r="M53" s="38"/>
      <c r="N53" s="38"/>
      <c r="O53" s="38"/>
      <c r="P53" s="38"/>
      <c r="Q53" s="38"/>
      <c r="R53" s="38"/>
      <c r="S53" s="38"/>
    </row>
    <row r="54" spans="3:19" ht="15" customHeight="1">
      <c r="C54" s="21" t="s">
        <v>15</v>
      </c>
      <c r="D54" s="21">
        <v>18390</v>
      </c>
      <c r="E54" s="21">
        <v>22200815446</v>
      </c>
      <c r="F54" s="35">
        <v>39783</v>
      </c>
      <c r="G54" s="35">
        <v>40422</v>
      </c>
      <c r="H54" s="31">
        <f t="shared" si="0"/>
        <v>2010</v>
      </c>
      <c r="I54" s="21" t="s">
        <v>21</v>
      </c>
      <c r="J54" s="21" t="s">
        <v>22</v>
      </c>
      <c r="K54" s="38">
        <v>0</v>
      </c>
      <c r="L54" s="38">
        <v>525530</v>
      </c>
      <c r="M54" s="38"/>
      <c r="N54" s="38"/>
      <c r="O54" s="38"/>
      <c r="P54" s="38"/>
      <c r="Q54" s="38"/>
      <c r="R54" s="38"/>
      <c r="S54" s="38"/>
    </row>
    <row r="55" spans="3:19" ht="15" customHeight="1">
      <c r="C55" s="21" t="s">
        <v>15</v>
      </c>
      <c r="D55" s="21">
        <v>18390</v>
      </c>
      <c r="E55" s="21">
        <v>22200815446</v>
      </c>
      <c r="F55" s="35">
        <v>39783</v>
      </c>
      <c r="G55" s="35">
        <v>40513</v>
      </c>
      <c r="H55" s="31">
        <f t="shared" si="0"/>
        <v>2010</v>
      </c>
      <c r="I55" s="21" t="s">
        <v>21</v>
      </c>
      <c r="J55" s="21" t="s">
        <v>22</v>
      </c>
      <c r="K55" s="38">
        <v>80051.08</v>
      </c>
      <c r="L55" s="38">
        <v>8000</v>
      </c>
      <c r="M55" s="38"/>
      <c r="N55" s="38"/>
      <c r="O55" s="38"/>
      <c r="P55" s="38"/>
      <c r="Q55" s="38"/>
      <c r="R55" s="38"/>
      <c r="S55" s="38"/>
    </row>
    <row r="56" spans="3:19" ht="15" customHeight="1">
      <c r="C56" s="21" t="s">
        <v>15</v>
      </c>
      <c r="D56" s="21">
        <v>18390</v>
      </c>
      <c r="E56" s="21">
        <v>22200815446</v>
      </c>
      <c r="F56" s="35">
        <v>39783</v>
      </c>
      <c r="G56" s="35">
        <v>40603</v>
      </c>
      <c r="H56" s="31">
        <f t="shared" si="0"/>
        <v>2011</v>
      </c>
      <c r="I56" s="21" t="s">
        <v>21</v>
      </c>
      <c r="J56" s="21" t="s">
        <v>22</v>
      </c>
      <c r="K56" s="38">
        <v>0</v>
      </c>
      <c r="L56" s="38">
        <v>39000</v>
      </c>
      <c r="M56" s="38"/>
      <c r="N56" s="38"/>
      <c r="O56" s="38"/>
      <c r="P56" s="38"/>
      <c r="Q56" s="38"/>
      <c r="R56" s="38"/>
      <c r="S56" s="38"/>
    </row>
    <row r="57" spans="3:19" ht="15" customHeight="1">
      <c r="C57" s="21" t="s">
        <v>15</v>
      </c>
      <c r="D57" s="21">
        <v>18390</v>
      </c>
      <c r="E57" s="21">
        <v>22200815446</v>
      </c>
      <c r="F57" s="35">
        <v>39783</v>
      </c>
      <c r="G57" s="35">
        <v>40695</v>
      </c>
      <c r="H57" s="31">
        <f t="shared" si="0"/>
        <v>2011</v>
      </c>
      <c r="I57" s="21" t="s">
        <v>21</v>
      </c>
      <c r="J57" s="21" t="s">
        <v>22</v>
      </c>
      <c r="K57" s="38">
        <v>3071878.99</v>
      </c>
      <c r="L57" s="38">
        <v>-2027000</v>
      </c>
      <c r="M57" s="38"/>
      <c r="N57" s="38"/>
      <c r="O57" s="38"/>
      <c r="P57" s="38"/>
      <c r="Q57" s="38"/>
      <c r="R57" s="38"/>
      <c r="S57" s="38"/>
    </row>
    <row r="58" spans="3:19" ht="15" customHeight="1">
      <c r="C58" s="21" t="s">
        <v>15</v>
      </c>
      <c r="D58" s="21">
        <v>21860</v>
      </c>
      <c r="E58" s="21">
        <v>22200915521</v>
      </c>
      <c r="F58" s="35">
        <v>40148</v>
      </c>
      <c r="G58" s="35">
        <v>40238</v>
      </c>
      <c r="H58" s="31">
        <f t="shared" si="0"/>
        <v>2010</v>
      </c>
      <c r="I58" s="21" t="s">
        <v>21</v>
      </c>
      <c r="J58" s="21" t="s">
        <v>25</v>
      </c>
      <c r="K58" s="38">
        <v>0</v>
      </c>
      <c r="L58" s="38">
        <v>209412</v>
      </c>
      <c r="M58" s="38"/>
      <c r="N58" s="38"/>
      <c r="O58" s="38"/>
      <c r="P58" s="38"/>
      <c r="Q58" s="38"/>
      <c r="R58" s="38"/>
      <c r="S58" s="38"/>
    </row>
    <row r="59" spans="3:19" ht="15" customHeight="1">
      <c r="C59" s="21" t="s">
        <v>15</v>
      </c>
      <c r="D59" s="21">
        <v>21860</v>
      </c>
      <c r="E59" s="21">
        <v>22200915521</v>
      </c>
      <c r="F59" s="35">
        <v>40148</v>
      </c>
      <c r="G59" s="35">
        <v>40330</v>
      </c>
      <c r="H59" s="31">
        <f t="shared" si="0"/>
        <v>2010</v>
      </c>
      <c r="I59" s="21" t="s">
        <v>21</v>
      </c>
      <c r="J59" s="21" t="s">
        <v>25</v>
      </c>
      <c r="K59" s="38">
        <v>97201.84</v>
      </c>
      <c r="L59" s="38">
        <v>-44310</v>
      </c>
      <c r="M59" s="38"/>
      <c r="N59" s="38"/>
      <c r="O59" s="38"/>
      <c r="P59" s="38"/>
      <c r="Q59" s="38"/>
      <c r="R59" s="38"/>
      <c r="S59" s="38"/>
    </row>
    <row r="60" spans="3:19" ht="15" customHeight="1">
      <c r="C60" s="21" t="s">
        <v>15</v>
      </c>
      <c r="D60" s="21">
        <v>21860</v>
      </c>
      <c r="E60" s="21">
        <v>22200915521</v>
      </c>
      <c r="F60" s="35">
        <v>40148</v>
      </c>
      <c r="G60" s="35">
        <v>40422</v>
      </c>
      <c r="H60" s="31">
        <f t="shared" si="0"/>
        <v>2010</v>
      </c>
      <c r="I60" s="21" t="s">
        <v>21</v>
      </c>
      <c r="J60" s="21" t="s">
        <v>25</v>
      </c>
      <c r="K60" s="38">
        <v>0</v>
      </c>
      <c r="L60" s="38">
        <v>1218</v>
      </c>
      <c r="M60" s="38"/>
      <c r="N60" s="38"/>
      <c r="O60" s="38"/>
      <c r="P60" s="38"/>
      <c r="Q60" s="38"/>
      <c r="R60" s="38"/>
      <c r="S60" s="38"/>
    </row>
    <row r="61" spans="3:19" ht="15" customHeight="1">
      <c r="C61" s="21" t="s">
        <v>15</v>
      </c>
      <c r="D61" s="21">
        <v>21860</v>
      </c>
      <c r="E61" s="21">
        <v>22200915521</v>
      </c>
      <c r="F61" s="35">
        <v>40148</v>
      </c>
      <c r="G61" s="35">
        <v>40513</v>
      </c>
      <c r="H61" s="31">
        <f t="shared" si="0"/>
        <v>2010</v>
      </c>
      <c r="I61" s="21" t="s">
        <v>21</v>
      </c>
      <c r="J61" s="21" t="s">
        <v>25</v>
      </c>
      <c r="K61" s="38">
        <v>0</v>
      </c>
      <c r="L61" s="38">
        <v>672</v>
      </c>
      <c r="M61" s="38"/>
      <c r="N61" s="38"/>
      <c r="O61" s="38"/>
      <c r="P61" s="38"/>
      <c r="Q61" s="38"/>
      <c r="R61" s="38"/>
      <c r="S61" s="38"/>
    </row>
    <row r="62" spans="3:19" ht="15" customHeight="1">
      <c r="C62" s="21" t="s">
        <v>15</v>
      </c>
      <c r="D62" s="21">
        <v>21860</v>
      </c>
      <c r="E62" s="21">
        <v>22200915521</v>
      </c>
      <c r="F62" s="35">
        <v>40148</v>
      </c>
      <c r="G62" s="35">
        <v>40603</v>
      </c>
      <c r="H62" s="31">
        <f t="shared" si="0"/>
        <v>2011</v>
      </c>
      <c r="I62" s="21" t="s">
        <v>21</v>
      </c>
      <c r="J62" s="21" t="s">
        <v>25</v>
      </c>
      <c r="K62" s="38">
        <v>0</v>
      </c>
      <c r="L62" s="38">
        <v>3276</v>
      </c>
      <c r="M62" s="38"/>
      <c r="N62" s="38"/>
      <c r="O62" s="38"/>
      <c r="P62" s="38"/>
      <c r="Q62" s="38"/>
      <c r="R62" s="38"/>
      <c r="S62" s="38"/>
    </row>
    <row r="63" spans="3:19" ht="15" customHeight="1">
      <c r="C63" s="21" t="s">
        <v>15</v>
      </c>
      <c r="D63" s="21">
        <v>21860</v>
      </c>
      <c r="E63" s="21">
        <v>22200915521</v>
      </c>
      <c r="F63" s="35">
        <v>40148</v>
      </c>
      <c r="G63" s="35">
        <v>40695</v>
      </c>
      <c r="H63" s="31">
        <f t="shared" si="0"/>
        <v>2011</v>
      </c>
      <c r="I63" s="21" t="s">
        <v>21</v>
      </c>
      <c r="J63" s="21" t="s">
        <v>25</v>
      </c>
      <c r="K63" s="38">
        <v>0</v>
      </c>
      <c r="L63" s="38">
        <v>2352</v>
      </c>
      <c r="M63" s="38"/>
      <c r="N63" s="38"/>
      <c r="O63" s="38"/>
      <c r="P63" s="38"/>
      <c r="Q63" s="38"/>
      <c r="R63" s="38"/>
      <c r="S63" s="38"/>
    </row>
    <row r="64" spans="3:19" ht="15" customHeight="1">
      <c r="C64" s="21" t="s">
        <v>15</v>
      </c>
      <c r="D64" s="21">
        <v>21860</v>
      </c>
      <c r="E64" s="21">
        <v>22200915521</v>
      </c>
      <c r="F64" s="35">
        <v>40148</v>
      </c>
      <c r="G64" s="35">
        <v>40787</v>
      </c>
      <c r="H64" s="31">
        <f t="shared" si="0"/>
        <v>2011</v>
      </c>
      <c r="I64" s="21" t="s">
        <v>21</v>
      </c>
      <c r="J64" s="21" t="s">
        <v>25</v>
      </c>
      <c r="K64" s="38">
        <v>0</v>
      </c>
      <c r="L64" s="38">
        <v>3990</v>
      </c>
      <c r="M64" s="38"/>
      <c r="N64" s="38"/>
      <c r="O64" s="38"/>
      <c r="P64" s="38"/>
      <c r="Q64" s="38"/>
      <c r="R64" s="38"/>
      <c r="S64" s="38"/>
    </row>
    <row r="65" spans="3:19" ht="15" customHeight="1">
      <c r="C65" s="21" t="s">
        <v>15</v>
      </c>
      <c r="D65" s="21">
        <v>21860</v>
      </c>
      <c r="E65" s="21">
        <v>22200915521</v>
      </c>
      <c r="F65" s="35">
        <v>40148</v>
      </c>
      <c r="G65" s="35">
        <v>40878</v>
      </c>
      <c r="H65" s="31">
        <f t="shared" si="0"/>
        <v>2011</v>
      </c>
      <c r="I65" s="21" t="s">
        <v>21</v>
      </c>
      <c r="J65" s="21" t="s">
        <v>25</v>
      </c>
      <c r="K65" s="38">
        <v>-516.21</v>
      </c>
      <c r="L65" s="38">
        <v>4158</v>
      </c>
      <c r="M65" s="38"/>
      <c r="N65" s="38"/>
      <c r="O65" s="38"/>
      <c r="P65" s="38"/>
      <c r="Q65" s="38"/>
      <c r="R65" s="38"/>
      <c r="S65" s="38"/>
    </row>
    <row r="66" spans="3:19" ht="15" customHeight="1">
      <c r="C66" s="21" t="s">
        <v>15</v>
      </c>
      <c r="D66" s="21">
        <v>21860</v>
      </c>
      <c r="E66" s="21">
        <v>22200915521</v>
      </c>
      <c r="F66" s="35">
        <v>40148</v>
      </c>
      <c r="G66" s="35">
        <v>40969</v>
      </c>
      <c r="H66" s="31">
        <f t="shared" si="0"/>
        <v>2012</v>
      </c>
      <c r="I66" s="21" t="s">
        <v>21</v>
      </c>
      <c r="J66" s="21" t="s">
        <v>25</v>
      </c>
      <c r="K66" s="38">
        <v>0</v>
      </c>
      <c r="L66" s="38">
        <v>3150</v>
      </c>
      <c r="M66" s="38"/>
      <c r="N66" s="38"/>
      <c r="O66" s="38"/>
      <c r="P66" s="38"/>
      <c r="Q66" s="38"/>
      <c r="R66" s="38"/>
      <c r="S66" s="38"/>
    </row>
    <row r="67" spans="3:19" ht="15" customHeight="1">
      <c r="C67" s="21" t="s">
        <v>15</v>
      </c>
      <c r="D67" s="21">
        <v>21860</v>
      </c>
      <c r="E67" s="21">
        <v>22200915521</v>
      </c>
      <c r="F67" s="35">
        <v>40148</v>
      </c>
      <c r="G67" s="35">
        <v>41061</v>
      </c>
      <c r="H67" s="31">
        <f t="shared" si="0"/>
        <v>2012</v>
      </c>
      <c r="I67" s="21" t="s">
        <v>21</v>
      </c>
      <c r="J67" s="21" t="s">
        <v>25</v>
      </c>
      <c r="K67" s="38">
        <v>0</v>
      </c>
      <c r="L67" s="38">
        <v>6216</v>
      </c>
      <c r="M67" s="38"/>
      <c r="N67" s="38"/>
      <c r="O67" s="38"/>
      <c r="P67" s="38"/>
      <c r="Q67" s="38"/>
      <c r="R67" s="38"/>
      <c r="S67" s="38"/>
    </row>
    <row r="68" spans="3:19" ht="15" customHeight="1">
      <c r="C68" s="21" t="s">
        <v>15</v>
      </c>
      <c r="D68" s="21">
        <v>21860</v>
      </c>
      <c r="E68" s="21">
        <v>22200915521</v>
      </c>
      <c r="F68" s="35">
        <v>40148</v>
      </c>
      <c r="G68" s="35">
        <v>41153</v>
      </c>
      <c r="H68" s="31">
        <f t="shared" si="0"/>
        <v>2012</v>
      </c>
      <c r="I68" s="21" t="s">
        <v>21</v>
      </c>
      <c r="J68" s="21" t="s">
        <v>25</v>
      </c>
      <c r="K68" s="38">
        <v>0</v>
      </c>
      <c r="L68" s="38">
        <v>7140</v>
      </c>
      <c r="M68" s="38"/>
      <c r="N68" s="38"/>
      <c r="O68" s="38"/>
      <c r="P68" s="38"/>
      <c r="Q68" s="38"/>
      <c r="R68" s="38"/>
      <c r="S68" s="38"/>
    </row>
    <row r="69" spans="3:19" ht="15" customHeight="1">
      <c r="C69" s="21" t="s">
        <v>15</v>
      </c>
      <c r="D69" s="21">
        <v>21860</v>
      </c>
      <c r="E69" s="21">
        <v>22200915521</v>
      </c>
      <c r="F69" s="35">
        <v>40148</v>
      </c>
      <c r="G69" s="35">
        <v>41244</v>
      </c>
      <c r="H69" s="31">
        <f t="shared" si="0"/>
        <v>2012</v>
      </c>
      <c r="I69" s="21" t="s">
        <v>21</v>
      </c>
      <c r="J69" s="21" t="s">
        <v>25</v>
      </c>
      <c r="K69" s="38">
        <v>0</v>
      </c>
      <c r="L69" s="38">
        <v>9114</v>
      </c>
      <c r="M69" s="38"/>
      <c r="N69" s="38"/>
      <c r="O69" s="38"/>
      <c r="P69" s="38"/>
      <c r="Q69" s="38"/>
      <c r="R69" s="38"/>
      <c r="S69" s="38"/>
    </row>
    <row r="70" spans="3:19" ht="15" customHeight="1">
      <c r="C70" s="21" t="s">
        <v>15</v>
      </c>
      <c r="D70" s="21">
        <v>21860</v>
      </c>
      <c r="E70" s="21">
        <v>22200915521</v>
      </c>
      <c r="F70" s="35">
        <v>40148</v>
      </c>
      <c r="G70" s="35">
        <v>41334</v>
      </c>
      <c r="H70" s="31">
        <f t="shared" ref="H70:H90" si="1">YEAR(G70)</f>
        <v>2013</v>
      </c>
      <c r="I70" s="21" t="s">
        <v>21</v>
      </c>
      <c r="J70" s="21" t="s">
        <v>25</v>
      </c>
      <c r="K70" s="38">
        <v>0</v>
      </c>
      <c r="L70" s="38">
        <v>8736</v>
      </c>
      <c r="M70" s="38"/>
      <c r="N70" s="38"/>
      <c r="O70" s="38"/>
      <c r="P70" s="38"/>
      <c r="Q70" s="38"/>
      <c r="R70" s="38"/>
      <c r="S70" s="38"/>
    </row>
    <row r="71" spans="3:19" ht="15" customHeight="1">
      <c r="C71" s="21" t="s">
        <v>15</v>
      </c>
      <c r="D71" s="21">
        <v>22381</v>
      </c>
      <c r="E71" s="21">
        <v>22200915552</v>
      </c>
      <c r="F71" s="35">
        <v>40269</v>
      </c>
      <c r="G71" s="35">
        <v>40330</v>
      </c>
      <c r="H71" s="31">
        <f t="shared" si="1"/>
        <v>2010</v>
      </c>
      <c r="I71" s="21" t="s">
        <v>23</v>
      </c>
      <c r="J71" s="21" t="s">
        <v>22</v>
      </c>
      <c r="K71" s="38">
        <v>1320</v>
      </c>
      <c r="L71" s="38">
        <v>0</v>
      </c>
      <c r="M71" s="38"/>
      <c r="N71" s="38"/>
      <c r="O71" s="38"/>
      <c r="P71" s="38"/>
      <c r="Q71" s="38"/>
      <c r="R71" s="38"/>
      <c r="S71" s="38"/>
    </row>
    <row r="72" spans="3:19" ht="15" customHeight="1">
      <c r="C72" s="21" t="s">
        <v>15</v>
      </c>
      <c r="D72" s="21">
        <v>23171</v>
      </c>
      <c r="E72" s="21">
        <v>22201015588</v>
      </c>
      <c r="F72" s="35">
        <v>40483</v>
      </c>
      <c r="G72" s="35">
        <v>40513</v>
      </c>
      <c r="H72" s="31">
        <f t="shared" si="1"/>
        <v>2010</v>
      </c>
      <c r="I72" s="21" t="s">
        <v>21</v>
      </c>
      <c r="J72" s="21" t="s">
        <v>22</v>
      </c>
      <c r="K72" s="38">
        <v>185050.8</v>
      </c>
      <c r="L72" s="38">
        <v>0</v>
      </c>
      <c r="M72" s="38"/>
      <c r="N72" s="38"/>
      <c r="O72" s="38"/>
      <c r="P72" s="38"/>
      <c r="Q72" s="38"/>
      <c r="R72" s="38"/>
      <c r="S72" s="38"/>
    </row>
    <row r="73" spans="3:19" ht="15" customHeight="1">
      <c r="C73" s="21" t="s">
        <v>15</v>
      </c>
      <c r="D73" s="21">
        <v>23171</v>
      </c>
      <c r="E73" s="21">
        <v>22201015588</v>
      </c>
      <c r="F73" s="35">
        <v>40483</v>
      </c>
      <c r="G73" s="35">
        <v>40603</v>
      </c>
      <c r="H73" s="31">
        <f t="shared" si="1"/>
        <v>2011</v>
      </c>
      <c r="I73" s="21" t="s">
        <v>21</v>
      </c>
      <c r="J73" s="21" t="s">
        <v>22</v>
      </c>
      <c r="K73" s="38">
        <v>3240</v>
      </c>
      <c r="L73" s="38">
        <v>0</v>
      </c>
      <c r="M73" s="38"/>
      <c r="N73" s="38"/>
      <c r="O73" s="38"/>
      <c r="P73" s="38"/>
      <c r="Q73" s="38"/>
      <c r="R73" s="38"/>
      <c r="S73" s="38"/>
    </row>
    <row r="74" spans="3:19" ht="15" customHeight="1">
      <c r="C74" s="21" t="s">
        <v>15</v>
      </c>
      <c r="D74" s="21">
        <v>24872</v>
      </c>
      <c r="E74" s="21">
        <v>22201115641</v>
      </c>
      <c r="F74" s="35">
        <v>40787</v>
      </c>
      <c r="G74" s="35">
        <v>40878</v>
      </c>
      <c r="H74" s="31">
        <f t="shared" si="1"/>
        <v>2011</v>
      </c>
      <c r="I74" s="21" t="s">
        <v>21</v>
      </c>
      <c r="J74" s="21" t="s">
        <v>22</v>
      </c>
      <c r="K74" s="38">
        <v>0</v>
      </c>
      <c r="L74" s="38">
        <v>1000</v>
      </c>
      <c r="M74" s="38"/>
      <c r="N74" s="38"/>
      <c r="O74" s="38"/>
      <c r="P74" s="38"/>
      <c r="Q74" s="38"/>
      <c r="R74" s="38"/>
      <c r="S74" s="38"/>
    </row>
    <row r="75" spans="3:19" ht="15" customHeight="1">
      <c r="C75" s="21" t="s">
        <v>15</v>
      </c>
      <c r="D75" s="21">
        <v>24872</v>
      </c>
      <c r="E75" s="21">
        <v>22201115641</v>
      </c>
      <c r="F75" s="35">
        <v>40787</v>
      </c>
      <c r="G75" s="35">
        <v>40969</v>
      </c>
      <c r="H75" s="31">
        <f t="shared" si="1"/>
        <v>2012</v>
      </c>
      <c r="I75" s="21" t="s">
        <v>21</v>
      </c>
      <c r="J75" s="21" t="s">
        <v>22</v>
      </c>
      <c r="K75" s="38">
        <v>0</v>
      </c>
      <c r="L75" s="38">
        <v>450613.93</v>
      </c>
      <c r="M75" s="38"/>
      <c r="N75" s="38"/>
      <c r="O75" s="38"/>
      <c r="P75" s="38"/>
      <c r="Q75" s="38"/>
      <c r="R75" s="38"/>
      <c r="S75" s="38"/>
    </row>
    <row r="76" spans="3:19" ht="15" customHeight="1">
      <c r="C76" s="21" t="s">
        <v>15</v>
      </c>
      <c r="D76" s="21">
        <v>24872</v>
      </c>
      <c r="E76" s="21">
        <v>22201115641</v>
      </c>
      <c r="F76" s="35">
        <v>40787</v>
      </c>
      <c r="G76" s="35">
        <v>41061</v>
      </c>
      <c r="H76" s="31">
        <f t="shared" si="1"/>
        <v>2012</v>
      </c>
      <c r="I76" s="21" t="s">
        <v>21</v>
      </c>
      <c r="J76" s="21" t="s">
        <v>22</v>
      </c>
      <c r="K76" s="38">
        <v>464194</v>
      </c>
      <c r="L76" s="38">
        <v>-451613.93</v>
      </c>
      <c r="M76" s="38"/>
      <c r="N76" s="38"/>
      <c r="O76" s="38"/>
      <c r="P76" s="38"/>
      <c r="Q76" s="38"/>
      <c r="R76" s="38"/>
      <c r="S76" s="38"/>
    </row>
    <row r="77" spans="3:19" ht="15" customHeight="1">
      <c r="C77" s="21" t="s">
        <v>15</v>
      </c>
      <c r="D77" s="21">
        <v>25225</v>
      </c>
      <c r="E77" s="21">
        <v>22201115670</v>
      </c>
      <c r="F77" s="35">
        <v>40848</v>
      </c>
      <c r="G77" s="35">
        <v>40969</v>
      </c>
      <c r="H77" s="31">
        <f t="shared" si="1"/>
        <v>2012</v>
      </c>
      <c r="I77" s="21" t="s">
        <v>21</v>
      </c>
      <c r="J77" s="21" t="s">
        <v>25</v>
      </c>
      <c r="K77" s="38">
        <v>0</v>
      </c>
      <c r="L77" s="38">
        <v>221950</v>
      </c>
      <c r="M77" s="38"/>
      <c r="N77" s="38"/>
      <c r="O77" s="38"/>
      <c r="P77" s="38"/>
      <c r="Q77" s="38"/>
      <c r="R77" s="38"/>
      <c r="S77" s="38"/>
    </row>
    <row r="78" spans="3:19" ht="15" customHeight="1">
      <c r="C78" s="21" t="s">
        <v>15</v>
      </c>
      <c r="D78" s="21">
        <v>25225</v>
      </c>
      <c r="E78" s="21">
        <v>22201115670</v>
      </c>
      <c r="F78" s="35">
        <v>40848</v>
      </c>
      <c r="G78" s="35">
        <v>41061</v>
      </c>
      <c r="H78" s="31">
        <f t="shared" si="1"/>
        <v>2012</v>
      </c>
      <c r="I78" s="21" t="s">
        <v>21</v>
      </c>
      <c r="J78" s="21" t="s">
        <v>25</v>
      </c>
      <c r="K78" s="38">
        <v>0</v>
      </c>
      <c r="L78" s="38">
        <v>7400</v>
      </c>
      <c r="M78" s="38"/>
      <c r="N78" s="38"/>
      <c r="O78" s="38"/>
      <c r="P78" s="38"/>
      <c r="Q78" s="38"/>
      <c r="R78" s="38"/>
      <c r="S78" s="38"/>
    </row>
    <row r="79" spans="3:19" ht="15" customHeight="1">
      <c r="C79" s="21" t="s">
        <v>15</v>
      </c>
      <c r="D79" s="21">
        <v>25225</v>
      </c>
      <c r="E79" s="21">
        <v>22201115670</v>
      </c>
      <c r="F79" s="35">
        <v>40848</v>
      </c>
      <c r="G79" s="35">
        <v>41153</v>
      </c>
      <c r="H79" s="31">
        <f t="shared" si="1"/>
        <v>2012</v>
      </c>
      <c r="I79" s="21" t="s">
        <v>21</v>
      </c>
      <c r="J79" s="21" t="s">
        <v>25</v>
      </c>
      <c r="K79" s="38">
        <v>0</v>
      </c>
      <c r="L79" s="38">
        <v>8500</v>
      </c>
      <c r="M79" s="38"/>
      <c r="N79" s="38"/>
      <c r="O79" s="38"/>
      <c r="P79" s="38"/>
      <c r="Q79" s="38"/>
      <c r="R79" s="38"/>
      <c r="S79" s="38"/>
    </row>
    <row r="80" spans="3:19" ht="15" customHeight="1">
      <c r="C80" s="21" t="s">
        <v>15</v>
      </c>
      <c r="D80" s="21">
        <v>25225</v>
      </c>
      <c r="E80" s="21">
        <v>22201115670</v>
      </c>
      <c r="F80" s="35">
        <v>40848</v>
      </c>
      <c r="G80" s="35">
        <v>41244</v>
      </c>
      <c r="H80" s="31">
        <f t="shared" si="1"/>
        <v>2012</v>
      </c>
      <c r="I80" s="21" t="s">
        <v>21</v>
      </c>
      <c r="J80" s="21" t="s">
        <v>25</v>
      </c>
      <c r="K80" s="38">
        <v>0</v>
      </c>
      <c r="L80" s="38">
        <v>10850</v>
      </c>
      <c r="M80" s="38"/>
      <c r="N80" s="38"/>
      <c r="O80" s="38"/>
      <c r="P80" s="38"/>
      <c r="Q80" s="38"/>
      <c r="R80" s="38"/>
      <c r="S80" s="38"/>
    </row>
    <row r="81" spans="3:19" ht="15" customHeight="1">
      <c r="C81" s="21" t="s">
        <v>15</v>
      </c>
      <c r="D81" s="21">
        <v>25225</v>
      </c>
      <c r="E81" s="21">
        <v>22201115670</v>
      </c>
      <c r="F81" s="35">
        <v>40848</v>
      </c>
      <c r="G81" s="35">
        <v>41334</v>
      </c>
      <c r="H81" s="31">
        <f t="shared" si="1"/>
        <v>2013</v>
      </c>
      <c r="I81" s="21" t="s">
        <v>21</v>
      </c>
      <c r="J81" s="21" t="s">
        <v>25</v>
      </c>
      <c r="K81" s="38">
        <v>0</v>
      </c>
      <c r="L81" s="38">
        <v>10400</v>
      </c>
      <c r="M81" s="38"/>
      <c r="N81" s="38"/>
      <c r="O81" s="38"/>
      <c r="P81" s="38"/>
      <c r="Q81" s="38"/>
      <c r="R81" s="38"/>
      <c r="S81" s="38"/>
    </row>
    <row r="82" spans="3:19" ht="15" customHeight="1">
      <c r="C82" s="21" t="s">
        <v>15</v>
      </c>
      <c r="D82" s="21">
        <v>24962</v>
      </c>
      <c r="E82" s="21">
        <v>22201115678</v>
      </c>
      <c r="F82" s="35">
        <v>40909</v>
      </c>
      <c r="G82" s="35">
        <v>40969</v>
      </c>
      <c r="H82" s="31">
        <f t="shared" si="1"/>
        <v>2012</v>
      </c>
      <c r="I82" s="21" t="s">
        <v>21</v>
      </c>
      <c r="J82" s="21" t="s">
        <v>25</v>
      </c>
      <c r="K82" s="38">
        <v>0</v>
      </c>
      <c r="L82" s="38">
        <v>671279.58</v>
      </c>
      <c r="M82" s="38"/>
      <c r="N82" s="38"/>
      <c r="O82" s="38"/>
      <c r="P82" s="38"/>
      <c r="Q82" s="38"/>
      <c r="R82" s="38"/>
      <c r="S82" s="38"/>
    </row>
    <row r="83" spans="3:19" ht="15" customHeight="1">
      <c r="C83" s="21" t="s">
        <v>15</v>
      </c>
      <c r="D83" s="21">
        <v>24962</v>
      </c>
      <c r="E83" s="21">
        <v>22201115678</v>
      </c>
      <c r="F83" s="35">
        <v>40909</v>
      </c>
      <c r="G83" s="35">
        <v>41061</v>
      </c>
      <c r="H83" s="31">
        <f t="shared" si="1"/>
        <v>2012</v>
      </c>
      <c r="I83" s="21" t="s">
        <v>21</v>
      </c>
      <c r="J83" s="21" t="s">
        <v>25</v>
      </c>
      <c r="K83" s="38">
        <v>0</v>
      </c>
      <c r="L83" s="38">
        <v>22484.9</v>
      </c>
      <c r="M83" s="38"/>
      <c r="N83" s="38"/>
      <c r="O83" s="38"/>
      <c r="P83" s="38"/>
      <c r="Q83" s="38"/>
      <c r="R83" s="38"/>
      <c r="S83" s="38"/>
    </row>
    <row r="84" spans="3:19" ht="15" customHeight="1">
      <c r="C84" s="21" t="s">
        <v>15</v>
      </c>
      <c r="D84" s="21">
        <v>24962</v>
      </c>
      <c r="E84" s="21">
        <v>22201115678</v>
      </c>
      <c r="F84" s="35">
        <v>40909</v>
      </c>
      <c r="G84" s="35">
        <v>41153</v>
      </c>
      <c r="H84" s="31">
        <f t="shared" si="1"/>
        <v>2012</v>
      </c>
      <c r="I84" s="21" t="s">
        <v>21</v>
      </c>
      <c r="J84" s="21" t="s">
        <v>25</v>
      </c>
      <c r="K84" s="38">
        <v>0</v>
      </c>
      <c r="L84" s="38">
        <v>25827.25</v>
      </c>
      <c r="M84" s="38"/>
      <c r="N84" s="38"/>
      <c r="O84" s="38"/>
      <c r="P84" s="38"/>
      <c r="Q84" s="38"/>
      <c r="R84" s="38"/>
      <c r="S84" s="38"/>
    </row>
    <row r="85" spans="3:19" ht="15" customHeight="1">
      <c r="C85" s="21" t="s">
        <v>15</v>
      </c>
      <c r="D85" s="21">
        <v>24962</v>
      </c>
      <c r="E85" s="21">
        <v>22201115678</v>
      </c>
      <c r="F85" s="35">
        <v>40909</v>
      </c>
      <c r="G85" s="35">
        <v>41244</v>
      </c>
      <c r="H85" s="31">
        <f t="shared" si="1"/>
        <v>2012</v>
      </c>
      <c r="I85" s="21" t="s">
        <v>21</v>
      </c>
      <c r="J85" s="21" t="s">
        <v>25</v>
      </c>
      <c r="K85" s="38">
        <v>0</v>
      </c>
      <c r="L85" s="38">
        <v>32967.72</v>
      </c>
      <c r="M85" s="38"/>
      <c r="N85" s="38"/>
      <c r="O85" s="38"/>
      <c r="P85" s="38"/>
      <c r="Q85" s="38"/>
      <c r="R85" s="38"/>
      <c r="S85" s="38"/>
    </row>
    <row r="86" spans="3:19" ht="15" customHeight="1">
      <c r="C86" s="21" t="s">
        <v>15</v>
      </c>
      <c r="D86" s="21">
        <v>24962</v>
      </c>
      <c r="E86" s="21">
        <v>22201115678</v>
      </c>
      <c r="F86" s="35">
        <v>40909</v>
      </c>
      <c r="G86" s="35">
        <v>41334</v>
      </c>
      <c r="H86" s="31">
        <f t="shared" si="1"/>
        <v>2013</v>
      </c>
      <c r="I86" s="21" t="s">
        <v>21</v>
      </c>
      <c r="J86" s="21" t="s">
        <v>25</v>
      </c>
      <c r="K86" s="38">
        <v>0</v>
      </c>
      <c r="L86" s="38">
        <v>31600.400000000001</v>
      </c>
      <c r="M86" s="38"/>
      <c r="N86" s="38"/>
      <c r="O86" s="38"/>
      <c r="P86" s="38"/>
      <c r="Q86" s="38"/>
      <c r="R86" s="38"/>
      <c r="S86" s="38"/>
    </row>
    <row r="87" spans="3:19" ht="15" customHeight="1">
      <c r="C87" s="21" t="s">
        <v>15</v>
      </c>
      <c r="D87" s="21">
        <v>24962</v>
      </c>
      <c r="E87" s="21">
        <v>22201115723</v>
      </c>
      <c r="F87" s="35">
        <v>41061</v>
      </c>
      <c r="G87" s="35">
        <v>41061</v>
      </c>
      <c r="H87" s="31">
        <f t="shared" si="1"/>
        <v>2012</v>
      </c>
      <c r="I87" s="21" t="s">
        <v>21</v>
      </c>
      <c r="J87" s="21" t="s">
        <v>25</v>
      </c>
      <c r="K87" s="38">
        <v>0</v>
      </c>
      <c r="L87" s="38">
        <v>232350</v>
      </c>
      <c r="M87" s="38"/>
      <c r="N87" s="38"/>
      <c r="O87" s="38"/>
      <c r="P87" s="38"/>
      <c r="Q87" s="38"/>
      <c r="R87" s="38"/>
      <c r="S87" s="38"/>
    </row>
    <row r="88" spans="3:19" ht="15" customHeight="1">
      <c r="C88" s="21" t="s">
        <v>15</v>
      </c>
      <c r="D88" s="21">
        <v>24962</v>
      </c>
      <c r="E88" s="21">
        <v>22201115723</v>
      </c>
      <c r="F88" s="35">
        <v>41061</v>
      </c>
      <c r="G88" s="35">
        <v>41153</v>
      </c>
      <c r="H88" s="31">
        <f t="shared" si="1"/>
        <v>2012</v>
      </c>
      <c r="I88" s="21" t="s">
        <v>21</v>
      </c>
      <c r="J88" s="21" t="s">
        <v>25</v>
      </c>
      <c r="K88" s="38">
        <v>0</v>
      </c>
      <c r="L88" s="38">
        <v>621231.19999999995</v>
      </c>
      <c r="M88" s="38"/>
      <c r="N88" s="38"/>
      <c r="O88" s="38"/>
      <c r="P88" s="38"/>
      <c r="Q88" s="38"/>
      <c r="R88" s="38"/>
      <c r="S88" s="38"/>
    </row>
    <row r="89" spans="3:19" ht="15" customHeight="1">
      <c r="C89" s="21" t="s">
        <v>15</v>
      </c>
      <c r="D89" s="21">
        <v>24962</v>
      </c>
      <c r="E89" s="21">
        <v>22201115723</v>
      </c>
      <c r="F89" s="35">
        <v>41061</v>
      </c>
      <c r="G89" s="35">
        <v>41244</v>
      </c>
      <c r="H89" s="31">
        <f t="shared" si="1"/>
        <v>2012</v>
      </c>
      <c r="I89" s="21" t="s">
        <v>21</v>
      </c>
      <c r="J89" s="21" t="s">
        <v>25</v>
      </c>
      <c r="K89" s="38">
        <v>0</v>
      </c>
      <c r="L89" s="38">
        <v>38973.199999999997</v>
      </c>
      <c r="M89" s="38"/>
      <c r="N89" s="38"/>
      <c r="O89" s="38"/>
      <c r="P89" s="38"/>
      <c r="Q89" s="38"/>
      <c r="R89" s="38"/>
      <c r="S89" s="38"/>
    </row>
    <row r="90" spans="3:19" ht="15" customHeight="1">
      <c r="C90" s="21" t="s">
        <v>15</v>
      </c>
      <c r="D90" s="21">
        <v>24962</v>
      </c>
      <c r="E90" s="21">
        <v>22201115723</v>
      </c>
      <c r="F90" s="35">
        <v>41061</v>
      </c>
      <c r="G90" s="35">
        <v>41334</v>
      </c>
      <c r="H90" s="31">
        <f t="shared" si="1"/>
        <v>2013</v>
      </c>
      <c r="I90" s="21" t="s">
        <v>21</v>
      </c>
      <c r="J90" s="21" t="s">
        <v>25</v>
      </c>
      <c r="K90" s="38">
        <v>0</v>
      </c>
      <c r="L90" s="38">
        <v>37356.800000000003</v>
      </c>
      <c r="M90" s="38"/>
      <c r="N90" s="38"/>
      <c r="O90" s="38"/>
      <c r="P90" s="38"/>
      <c r="Q90" s="38"/>
      <c r="R90" s="38"/>
      <c r="S90" s="38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filterMode="1"/>
  <dimension ref="C1:S107"/>
  <sheetViews>
    <sheetView showGridLines="0" topLeftCell="L76" workbookViewId="0">
      <selection activeCell="S107" sqref="S107"/>
    </sheetView>
  </sheetViews>
  <sheetFormatPr defaultRowHeight="15" customHeight="1"/>
  <cols>
    <col min="1" max="1" width="4" style="21" customWidth="1"/>
    <col min="2" max="2" width="12" style="21" customWidth="1"/>
    <col min="3" max="3" width="19.28515625" style="21" customWidth="1"/>
    <col min="4" max="10" width="15.7109375" style="21" customWidth="1"/>
    <col min="11" max="19" width="21.140625" style="21" customWidth="1"/>
    <col min="20" max="256" width="9.140625" style="21"/>
    <col min="257" max="257" width="4" style="21" customWidth="1"/>
    <col min="258" max="258" width="12" style="21" customWidth="1"/>
    <col min="259" max="259" width="19.28515625" style="21" customWidth="1"/>
    <col min="260" max="266" width="15.7109375" style="21" customWidth="1"/>
    <col min="267" max="275" width="21.140625" style="21" customWidth="1"/>
    <col min="276" max="512" width="9.140625" style="21"/>
    <col min="513" max="513" width="4" style="21" customWidth="1"/>
    <col min="514" max="514" width="12" style="21" customWidth="1"/>
    <col min="515" max="515" width="19.28515625" style="21" customWidth="1"/>
    <col min="516" max="522" width="15.7109375" style="21" customWidth="1"/>
    <col min="523" max="531" width="21.140625" style="21" customWidth="1"/>
    <col min="532" max="768" width="9.140625" style="21"/>
    <col min="769" max="769" width="4" style="21" customWidth="1"/>
    <col min="770" max="770" width="12" style="21" customWidth="1"/>
    <col min="771" max="771" width="19.28515625" style="21" customWidth="1"/>
    <col min="772" max="778" width="15.7109375" style="21" customWidth="1"/>
    <col min="779" max="787" width="21.140625" style="21" customWidth="1"/>
    <col min="788" max="1024" width="9.140625" style="21"/>
    <col min="1025" max="1025" width="4" style="21" customWidth="1"/>
    <col min="1026" max="1026" width="12" style="21" customWidth="1"/>
    <col min="1027" max="1027" width="19.28515625" style="21" customWidth="1"/>
    <col min="1028" max="1034" width="15.7109375" style="21" customWidth="1"/>
    <col min="1035" max="1043" width="21.140625" style="21" customWidth="1"/>
    <col min="1044" max="1280" width="9.140625" style="21"/>
    <col min="1281" max="1281" width="4" style="21" customWidth="1"/>
    <col min="1282" max="1282" width="12" style="21" customWidth="1"/>
    <col min="1283" max="1283" width="19.28515625" style="21" customWidth="1"/>
    <col min="1284" max="1290" width="15.7109375" style="21" customWidth="1"/>
    <col min="1291" max="1299" width="21.140625" style="21" customWidth="1"/>
    <col min="1300" max="1536" width="9.140625" style="21"/>
    <col min="1537" max="1537" width="4" style="21" customWidth="1"/>
    <col min="1538" max="1538" width="12" style="21" customWidth="1"/>
    <col min="1539" max="1539" width="19.28515625" style="21" customWidth="1"/>
    <col min="1540" max="1546" width="15.7109375" style="21" customWidth="1"/>
    <col min="1547" max="1555" width="21.140625" style="21" customWidth="1"/>
    <col min="1556" max="1792" width="9.140625" style="21"/>
    <col min="1793" max="1793" width="4" style="21" customWidth="1"/>
    <col min="1794" max="1794" width="12" style="21" customWidth="1"/>
    <col min="1795" max="1795" width="19.28515625" style="21" customWidth="1"/>
    <col min="1796" max="1802" width="15.7109375" style="21" customWidth="1"/>
    <col min="1803" max="1811" width="21.140625" style="21" customWidth="1"/>
    <col min="1812" max="2048" width="9.140625" style="21"/>
    <col min="2049" max="2049" width="4" style="21" customWidth="1"/>
    <col min="2050" max="2050" width="12" style="21" customWidth="1"/>
    <col min="2051" max="2051" width="19.28515625" style="21" customWidth="1"/>
    <col min="2052" max="2058" width="15.7109375" style="21" customWidth="1"/>
    <col min="2059" max="2067" width="21.140625" style="21" customWidth="1"/>
    <col min="2068" max="2304" width="9.140625" style="21"/>
    <col min="2305" max="2305" width="4" style="21" customWidth="1"/>
    <col min="2306" max="2306" width="12" style="21" customWidth="1"/>
    <col min="2307" max="2307" width="19.28515625" style="21" customWidth="1"/>
    <col min="2308" max="2314" width="15.7109375" style="21" customWidth="1"/>
    <col min="2315" max="2323" width="21.140625" style="21" customWidth="1"/>
    <col min="2324" max="2560" width="9.140625" style="21"/>
    <col min="2561" max="2561" width="4" style="21" customWidth="1"/>
    <col min="2562" max="2562" width="12" style="21" customWidth="1"/>
    <col min="2563" max="2563" width="19.28515625" style="21" customWidth="1"/>
    <col min="2564" max="2570" width="15.7109375" style="21" customWidth="1"/>
    <col min="2571" max="2579" width="21.140625" style="21" customWidth="1"/>
    <col min="2580" max="2816" width="9.140625" style="21"/>
    <col min="2817" max="2817" width="4" style="21" customWidth="1"/>
    <col min="2818" max="2818" width="12" style="21" customWidth="1"/>
    <col min="2819" max="2819" width="19.28515625" style="21" customWidth="1"/>
    <col min="2820" max="2826" width="15.7109375" style="21" customWidth="1"/>
    <col min="2827" max="2835" width="21.140625" style="21" customWidth="1"/>
    <col min="2836" max="3072" width="9.140625" style="21"/>
    <col min="3073" max="3073" width="4" style="21" customWidth="1"/>
    <col min="3074" max="3074" width="12" style="21" customWidth="1"/>
    <col min="3075" max="3075" width="19.28515625" style="21" customWidth="1"/>
    <col min="3076" max="3082" width="15.7109375" style="21" customWidth="1"/>
    <col min="3083" max="3091" width="21.140625" style="21" customWidth="1"/>
    <col min="3092" max="3328" width="9.140625" style="21"/>
    <col min="3329" max="3329" width="4" style="21" customWidth="1"/>
    <col min="3330" max="3330" width="12" style="21" customWidth="1"/>
    <col min="3331" max="3331" width="19.28515625" style="21" customWidth="1"/>
    <col min="3332" max="3338" width="15.7109375" style="21" customWidth="1"/>
    <col min="3339" max="3347" width="21.140625" style="21" customWidth="1"/>
    <col min="3348" max="3584" width="9.140625" style="21"/>
    <col min="3585" max="3585" width="4" style="21" customWidth="1"/>
    <col min="3586" max="3586" width="12" style="21" customWidth="1"/>
    <col min="3587" max="3587" width="19.28515625" style="21" customWidth="1"/>
    <col min="3588" max="3594" width="15.7109375" style="21" customWidth="1"/>
    <col min="3595" max="3603" width="21.140625" style="21" customWidth="1"/>
    <col min="3604" max="3840" width="9.140625" style="21"/>
    <col min="3841" max="3841" width="4" style="21" customWidth="1"/>
    <col min="3842" max="3842" width="12" style="21" customWidth="1"/>
    <col min="3843" max="3843" width="19.28515625" style="21" customWidth="1"/>
    <col min="3844" max="3850" width="15.7109375" style="21" customWidth="1"/>
    <col min="3851" max="3859" width="21.140625" style="21" customWidth="1"/>
    <col min="3860" max="4096" width="9.140625" style="21"/>
    <col min="4097" max="4097" width="4" style="21" customWidth="1"/>
    <col min="4098" max="4098" width="12" style="21" customWidth="1"/>
    <col min="4099" max="4099" width="19.28515625" style="21" customWidth="1"/>
    <col min="4100" max="4106" width="15.7109375" style="21" customWidth="1"/>
    <col min="4107" max="4115" width="21.140625" style="21" customWidth="1"/>
    <col min="4116" max="4352" width="9.140625" style="21"/>
    <col min="4353" max="4353" width="4" style="21" customWidth="1"/>
    <col min="4354" max="4354" width="12" style="21" customWidth="1"/>
    <col min="4355" max="4355" width="19.28515625" style="21" customWidth="1"/>
    <col min="4356" max="4362" width="15.7109375" style="21" customWidth="1"/>
    <col min="4363" max="4371" width="21.140625" style="21" customWidth="1"/>
    <col min="4372" max="4608" width="9.140625" style="21"/>
    <col min="4609" max="4609" width="4" style="21" customWidth="1"/>
    <col min="4610" max="4610" width="12" style="21" customWidth="1"/>
    <col min="4611" max="4611" width="19.28515625" style="21" customWidth="1"/>
    <col min="4612" max="4618" width="15.7109375" style="21" customWidth="1"/>
    <col min="4619" max="4627" width="21.140625" style="21" customWidth="1"/>
    <col min="4628" max="4864" width="9.140625" style="21"/>
    <col min="4865" max="4865" width="4" style="21" customWidth="1"/>
    <col min="4866" max="4866" width="12" style="21" customWidth="1"/>
    <col min="4867" max="4867" width="19.28515625" style="21" customWidth="1"/>
    <col min="4868" max="4874" width="15.7109375" style="21" customWidth="1"/>
    <col min="4875" max="4883" width="21.140625" style="21" customWidth="1"/>
    <col min="4884" max="5120" width="9.140625" style="21"/>
    <col min="5121" max="5121" width="4" style="21" customWidth="1"/>
    <col min="5122" max="5122" width="12" style="21" customWidth="1"/>
    <col min="5123" max="5123" width="19.28515625" style="21" customWidth="1"/>
    <col min="5124" max="5130" width="15.7109375" style="21" customWidth="1"/>
    <col min="5131" max="5139" width="21.140625" style="21" customWidth="1"/>
    <col min="5140" max="5376" width="9.140625" style="21"/>
    <col min="5377" max="5377" width="4" style="21" customWidth="1"/>
    <col min="5378" max="5378" width="12" style="21" customWidth="1"/>
    <col min="5379" max="5379" width="19.28515625" style="21" customWidth="1"/>
    <col min="5380" max="5386" width="15.7109375" style="21" customWidth="1"/>
    <col min="5387" max="5395" width="21.140625" style="21" customWidth="1"/>
    <col min="5396" max="5632" width="9.140625" style="21"/>
    <col min="5633" max="5633" width="4" style="21" customWidth="1"/>
    <col min="5634" max="5634" width="12" style="21" customWidth="1"/>
    <col min="5635" max="5635" width="19.28515625" style="21" customWidth="1"/>
    <col min="5636" max="5642" width="15.7109375" style="21" customWidth="1"/>
    <col min="5643" max="5651" width="21.140625" style="21" customWidth="1"/>
    <col min="5652" max="5888" width="9.140625" style="21"/>
    <col min="5889" max="5889" width="4" style="21" customWidth="1"/>
    <col min="5890" max="5890" width="12" style="21" customWidth="1"/>
    <col min="5891" max="5891" width="19.28515625" style="21" customWidth="1"/>
    <col min="5892" max="5898" width="15.7109375" style="21" customWidth="1"/>
    <col min="5899" max="5907" width="21.140625" style="21" customWidth="1"/>
    <col min="5908" max="6144" width="9.140625" style="21"/>
    <col min="6145" max="6145" width="4" style="21" customWidth="1"/>
    <col min="6146" max="6146" width="12" style="21" customWidth="1"/>
    <col min="6147" max="6147" width="19.28515625" style="21" customWidth="1"/>
    <col min="6148" max="6154" width="15.7109375" style="21" customWidth="1"/>
    <col min="6155" max="6163" width="21.140625" style="21" customWidth="1"/>
    <col min="6164" max="6400" width="9.140625" style="21"/>
    <col min="6401" max="6401" width="4" style="21" customWidth="1"/>
    <col min="6402" max="6402" width="12" style="21" customWidth="1"/>
    <col min="6403" max="6403" width="19.28515625" style="21" customWidth="1"/>
    <col min="6404" max="6410" width="15.7109375" style="21" customWidth="1"/>
    <col min="6411" max="6419" width="21.140625" style="21" customWidth="1"/>
    <col min="6420" max="6656" width="9.140625" style="21"/>
    <col min="6657" max="6657" width="4" style="21" customWidth="1"/>
    <col min="6658" max="6658" width="12" style="21" customWidth="1"/>
    <col min="6659" max="6659" width="19.28515625" style="21" customWidth="1"/>
    <col min="6660" max="6666" width="15.7109375" style="21" customWidth="1"/>
    <col min="6667" max="6675" width="21.140625" style="21" customWidth="1"/>
    <col min="6676" max="6912" width="9.140625" style="21"/>
    <col min="6913" max="6913" width="4" style="21" customWidth="1"/>
    <col min="6914" max="6914" width="12" style="21" customWidth="1"/>
    <col min="6915" max="6915" width="19.28515625" style="21" customWidth="1"/>
    <col min="6916" max="6922" width="15.7109375" style="21" customWidth="1"/>
    <col min="6923" max="6931" width="21.140625" style="21" customWidth="1"/>
    <col min="6932" max="7168" width="9.140625" style="21"/>
    <col min="7169" max="7169" width="4" style="21" customWidth="1"/>
    <col min="7170" max="7170" width="12" style="21" customWidth="1"/>
    <col min="7171" max="7171" width="19.28515625" style="21" customWidth="1"/>
    <col min="7172" max="7178" width="15.7109375" style="21" customWidth="1"/>
    <col min="7179" max="7187" width="21.140625" style="21" customWidth="1"/>
    <col min="7188" max="7424" width="9.140625" style="21"/>
    <col min="7425" max="7425" width="4" style="21" customWidth="1"/>
    <col min="7426" max="7426" width="12" style="21" customWidth="1"/>
    <col min="7427" max="7427" width="19.28515625" style="21" customWidth="1"/>
    <col min="7428" max="7434" width="15.7109375" style="21" customWidth="1"/>
    <col min="7435" max="7443" width="21.140625" style="21" customWidth="1"/>
    <col min="7444" max="7680" width="9.140625" style="21"/>
    <col min="7681" max="7681" width="4" style="21" customWidth="1"/>
    <col min="7682" max="7682" width="12" style="21" customWidth="1"/>
    <col min="7683" max="7683" width="19.28515625" style="21" customWidth="1"/>
    <col min="7684" max="7690" width="15.7109375" style="21" customWidth="1"/>
    <col min="7691" max="7699" width="21.140625" style="21" customWidth="1"/>
    <col min="7700" max="7936" width="9.140625" style="21"/>
    <col min="7937" max="7937" width="4" style="21" customWidth="1"/>
    <col min="7938" max="7938" width="12" style="21" customWidth="1"/>
    <col min="7939" max="7939" width="19.28515625" style="21" customWidth="1"/>
    <col min="7940" max="7946" width="15.7109375" style="21" customWidth="1"/>
    <col min="7947" max="7955" width="21.140625" style="21" customWidth="1"/>
    <col min="7956" max="8192" width="9.140625" style="21"/>
    <col min="8193" max="8193" width="4" style="21" customWidth="1"/>
    <col min="8194" max="8194" width="12" style="21" customWidth="1"/>
    <col min="8195" max="8195" width="19.28515625" style="21" customWidth="1"/>
    <col min="8196" max="8202" width="15.7109375" style="21" customWidth="1"/>
    <col min="8203" max="8211" width="21.140625" style="21" customWidth="1"/>
    <col min="8212" max="8448" width="9.140625" style="21"/>
    <col min="8449" max="8449" width="4" style="21" customWidth="1"/>
    <col min="8450" max="8450" width="12" style="21" customWidth="1"/>
    <col min="8451" max="8451" width="19.28515625" style="21" customWidth="1"/>
    <col min="8452" max="8458" width="15.7109375" style="21" customWidth="1"/>
    <col min="8459" max="8467" width="21.140625" style="21" customWidth="1"/>
    <col min="8468" max="8704" width="9.140625" style="21"/>
    <col min="8705" max="8705" width="4" style="21" customWidth="1"/>
    <col min="8706" max="8706" width="12" style="21" customWidth="1"/>
    <col min="8707" max="8707" width="19.28515625" style="21" customWidth="1"/>
    <col min="8708" max="8714" width="15.7109375" style="21" customWidth="1"/>
    <col min="8715" max="8723" width="21.140625" style="21" customWidth="1"/>
    <col min="8724" max="8960" width="9.140625" style="21"/>
    <col min="8961" max="8961" width="4" style="21" customWidth="1"/>
    <col min="8962" max="8962" width="12" style="21" customWidth="1"/>
    <col min="8963" max="8963" width="19.28515625" style="21" customWidth="1"/>
    <col min="8964" max="8970" width="15.7109375" style="21" customWidth="1"/>
    <col min="8971" max="8979" width="21.140625" style="21" customWidth="1"/>
    <col min="8980" max="9216" width="9.140625" style="21"/>
    <col min="9217" max="9217" width="4" style="21" customWidth="1"/>
    <col min="9218" max="9218" width="12" style="21" customWidth="1"/>
    <col min="9219" max="9219" width="19.28515625" style="21" customWidth="1"/>
    <col min="9220" max="9226" width="15.7109375" style="21" customWidth="1"/>
    <col min="9227" max="9235" width="21.140625" style="21" customWidth="1"/>
    <col min="9236" max="9472" width="9.140625" style="21"/>
    <col min="9473" max="9473" width="4" style="21" customWidth="1"/>
    <col min="9474" max="9474" width="12" style="21" customWidth="1"/>
    <col min="9475" max="9475" width="19.28515625" style="21" customWidth="1"/>
    <col min="9476" max="9482" width="15.7109375" style="21" customWidth="1"/>
    <col min="9483" max="9491" width="21.140625" style="21" customWidth="1"/>
    <col min="9492" max="9728" width="9.140625" style="21"/>
    <col min="9729" max="9729" width="4" style="21" customWidth="1"/>
    <col min="9730" max="9730" width="12" style="21" customWidth="1"/>
    <col min="9731" max="9731" width="19.28515625" style="21" customWidth="1"/>
    <col min="9732" max="9738" width="15.7109375" style="21" customWidth="1"/>
    <col min="9739" max="9747" width="21.140625" style="21" customWidth="1"/>
    <col min="9748" max="9984" width="9.140625" style="21"/>
    <col min="9985" max="9985" width="4" style="21" customWidth="1"/>
    <col min="9986" max="9986" width="12" style="21" customWidth="1"/>
    <col min="9987" max="9987" width="19.28515625" style="21" customWidth="1"/>
    <col min="9988" max="9994" width="15.7109375" style="21" customWidth="1"/>
    <col min="9995" max="10003" width="21.140625" style="21" customWidth="1"/>
    <col min="10004" max="10240" width="9.140625" style="21"/>
    <col min="10241" max="10241" width="4" style="21" customWidth="1"/>
    <col min="10242" max="10242" width="12" style="21" customWidth="1"/>
    <col min="10243" max="10243" width="19.28515625" style="21" customWidth="1"/>
    <col min="10244" max="10250" width="15.7109375" style="21" customWidth="1"/>
    <col min="10251" max="10259" width="21.140625" style="21" customWidth="1"/>
    <col min="10260" max="10496" width="9.140625" style="21"/>
    <col min="10497" max="10497" width="4" style="21" customWidth="1"/>
    <col min="10498" max="10498" width="12" style="21" customWidth="1"/>
    <col min="10499" max="10499" width="19.28515625" style="21" customWidth="1"/>
    <col min="10500" max="10506" width="15.7109375" style="21" customWidth="1"/>
    <col min="10507" max="10515" width="21.140625" style="21" customWidth="1"/>
    <col min="10516" max="10752" width="9.140625" style="21"/>
    <col min="10753" max="10753" width="4" style="21" customWidth="1"/>
    <col min="10754" max="10754" width="12" style="21" customWidth="1"/>
    <col min="10755" max="10755" width="19.28515625" style="21" customWidth="1"/>
    <col min="10756" max="10762" width="15.7109375" style="21" customWidth="1"/>
    <col min="10763" max="10771" width="21.140625" style="21" customWidth="1"/>
    <col min="10772" max="11008" width="9.140625" style="21"/>
    <col min="11009" max="11009" width="4" style="21" customWidth="1"/>
    <col min="11010" max="11010" width="12" style="21" customWidth="1"/>
    <col min="11011" max="11011" width="19.28515625" style="21" customWidth="1"/>
    <col min="11012" max="11018" width="15.7109375" style="21" customWidth="1"/>
    <col min="11019" max="11027" width="21.140625" style="21" customWidth="1"/>
    <col min="11028" max="11264" width="9.140625" style="21"/>
    <col min="11265" max="11265" width="4" style="21" customWidth="1"/>
    <col min="11266" max="11266" width="12" style="21" customWidth="1"/>
    <col min="11267" max="11267" width="19.28515625" style="21" customWidth="1"/>
    <col min="11268" max="11274" width="15.7109375" style="21" customWidth="1"/>
    <col min="11275" max="11283" width="21.140625" style="21" customWidth="1"/>
    <col min="11284" max="11520" width="9.140625" style="21"/>
    <col min="11521" max="11521" width="4" style="21" customWidth="1"/>
    <col min="11522" max="11522" width="12" style="21" customWidth="1"/>
    <col min="11523" max="11523" width="19.28515625" style="21" customWidth="1"/>
    <col min="11524" max="11530" width="15.7109375" style="21" customWidth="1"/>
    <col min="11531" max="11539" width="21.140625" style="21" customWidth="1"/>
    <col min="11540" max="11776" width="9.140625" style="21"/>
    <col min="11777" max="11777" width="4" style="21" customWidth="1"/>
    <col min="11778" max="11778" width="12" style="21" customWidth="1"/>
    <col min="11779" max="11779" width="19.28515625" style="21" customWidth="1"/>
    <col min="11780" max="11786" width="15.7109375" style="21" customWidth="1"/>
    <col min="11787" max="11795" width="21.140625" style="21" customWidth="1"/>
    <col min="11796" max="12032" width="9.140625" style="21"/>
    <col min="12033" max="12033" width="4" style="21" customWidth="1"/>
    <col min="12034" max="12034" width="12" style="21" customWidth="1"/>
    <col min="12035" max="12035" width="19.28515625" style="21" customWidth="1"/>
    <col min="12036" max="12042" width="15.7109375" style="21" customWidth="1"/>
    <col min="12043" max="12051" width="21.140625" style="21" customWidth="1"/>
    <col min="12052" max="12288" width="9.140625" style="21"/>
    <col min="12289" max="12289" width="4" style="21" customWidth="1"/>
    <col min="12290" max="12290" width="12" style="21" customWidth="1"/>
    <col min="12291" max="12291" width="19.28515625" style="21" customWidth="1"/>
    <col min="12292" max="12298" width="15.7109375" style="21" customWidth="1"/>
    <col min="12299" max="12307" width="21.140625" style="21" customWidth="1"/>
    <col min="12308" max="12544" width="9.140625" style="21"/>
    <col min="12545" max="12545" width="4" style="21" customWidth="1"/>
    <col min="12546" max="12546" width="12" style="21" customWidth="1"/>
    <col min="12547" max="12547" width="19.28515625" style="21" customWidth="1"/>
    <col min="12548" max="12554" width="15.7109375" style="21" customWidth="1"/>
    <col min="12555" max="12563" width="21.140625" style="21" customWidth="1"/>
    <col min="12564" max="12800" width="9.140625" style="21"/>
    <col min="12801" max="12801" width="4" style="21" customWidth="1"/>
    <col min="12802" max="12802" width="12" style="21" customWidth="1"/>
    <col min="12803" max="12803" width="19.28515625" style="21" customWidth="1"/>
    <col min="12804" max="12810" width="15.7109375" style="21" customWidth="1"/>
    <col min="12811" max="12819" width="21.140625" style="21" customWidth="1"/>
    <col min="12820" max="13056" width="9.140625" style="21"/>
    <col min="13057" max="13057" width="4" style="21" customWidth="1"/>
    <col min="13058" max="13058" width="12" style="21" customWidth="1"/>
    <col min="13059" max="13059" width="19.28515625" style="21" customWidth="1"/>
    <col min="13060" max="13066" width="15.7109375" style="21" customWidth="1"/>
    <col min="13067" max="13075" width="21.140625" style="21" customWidth="1"/>
    <col min="13076" max="13312" width="9.140625" style="21"/>
    <col min="13313" max="13313" width="4" style="21" customWidth="1"/>
    <col min="13314" max="13314" width="12" style="21" customWidth="1"/>
    <col min="13315" max="13315" width="19.28515625" style="21" customWidth="1"/>
    <col min="13316" max="13322" width="15.7109375" style="21" customWidth="1"/>
    <col min="13323" max="13331" width="21.140625" style="21" customWidth="1"/>
    <col min="13332" max="13568" width="9.140625" style="21"/>
    <col min="13569" max="13569" width="4" style="21" customWidth="1"/>
    <col min="13570" max="13570" width="12" style="21" customWidth="1"/>
    <col min="13571" max="13571" width="19.28515625" style="21" customWidth="1"/>
    <col min="13572" max="13578" width="15.7109375" style="21" customWidth="1"/>
    <col min="13579" max="13587" width="21.140625" style="21" customWidth="1"/>
    <col min="13588" max="13824" width="9.140625" style="21"/>
    <col min="13825" max="13825" width="4" style="21" customWidth="1"/>
    <col min="13826" max="13826" width="12" style="21" customWidth="1"/>
    <col min="13827" max="13827" width="19.28515625" style="21" customWidth="1"/>
    <col min="13828" max="13834" width="15.7109375" style="21" customWidth="1"/>
    <col min="13835" max="13843" width="21.140625" style="21" customWidth="1"/>
    <col min="13844" max="14080" width="9.140625" style="21"/>
    <col min="14081" max="14081" width="4" style="21" customWidth="1"/>
    <col min="14082" max="14082" width="12" style="21" customWidth="1"/>
    <col min="14083" max="14083" width="19.28515625" style="21" customWidth="1"/>
    <col min="14084" max="14090" width="15.7109375" style="21" customWidth="1"/>
    <col min="14091" max="14099" width="21.140625" style="21" customWidth="1"/>
    <col min="14100" max="14336" width="9.140625" style="21"/>
    <col min="14337" max="14337" width="4" style="21" customWidth="1"/>
    <col min="14338" max="14338" width="12" style="21" customWidth="1"/>
    <col min="14339" max="14339" width="19.28515625" style="21" customWidth="1"/>
    <col min="14340" max="14346" width="15.7109375" style="21" customWidth="1"/>
    <col min="14347" max="14355" width="21.140625" style="21" customWidth="1"/>
    <col min="14356" max="14592" width="9.140625" style="21"/>
    <col min="14593" max="14593" width="4" style="21" customWidth="1"/>
    <col min="14594" max="14594" width="12" style="21" customWidth="1"/>
    <col min="14595" max="14595" width="19.28515625" style="21" customWidth="1"/>
    <col min="14596" max="14602" width="15.7109375" style="21" customWidth="1"/>
    <col min="14603" max="14611" width="21.140625" style="21" customWidth="1"/>
    <col min="14612" max="14848" width="9.140625" style="21"/>
    <col min="14849" max="14849" width="4" style="21" customWidth="1"/>
    <col min="14850" max="14850" width="12" style="21" customWidth="1"/>
    <col min="14851" max="14851" width="19.28515625" style="21" customWidth="1"/>
    <col min="14852" max="14858" width="15.7109375" style="21" customWidth="1"/>
    <col min="14859" max="14867" width="21.140625" style="21" customWidth="1"/>
    <col min="14868" max="15104" width="9.140625" style="21"/>
    <col min="15105" max="15105" width="4" style="21" customWidth="1"/>
    <col min="15106" max="15106" width="12" style="21" customWidth="1"/>
    <col min="15107" max="15107" width="19.28515625" style="21" customWidth="1"/>
    <col min="15108" max="15114" width="15.7109375" style="21" customWidth="1"/>
    <col min="15115" max="15123" width="21.140625" style="21" customWidth="1"/>
    <col min="15124" max="15360" width="9.140625" style="21"/>
    <col min="15361" max="15361" width="4" style="21" customWidth="1"/>
    <col min="15362" max="15362" width="12" style="21" customWidth="1"/>
    <col min="15363" max="15363" width="19.28515625" style="21" customWidth="1"/>
    <col min="15364" max="15370" width="15.7109375" style="21" customWidth="1"/>
    <col min="15371" max="15379" width="21.140625" style="21" customWidth="1"/>
    <col min="15380" max="15616" width="9.140625" style="21"/>
    <col min="15617" max="15617" width="4" style="21" customWidth="1"/>
    <col min="15618" max="15618" width="12" style="21" customWidth="1"/>
    <col min="15619" max="15619" width="19.28515625" style="21" customWidth="1"/>
    <col min="15620" max="15626" width="15.7109375" style="21" customWidth="1"/>
    <col min="15627" max="15635" width="21.140625" style="21" customWidth="1"/>
    <col min="15636" max="15872" width="9.140625" style="21"/>
    <col min="15873" max="15873" width="4" style="21" customWidth="1"/>
    <col min="15874" max="15874" width="12" style="21" customWidth="1"/>
    <col min="15875" max="15875" width="19.28515625" style="21" customWidth="1"/>
    <col min="15876" max="15882" width="15.7109375" style="21" customWidth="1"/>
    <col min="15883" max="15891" width="21.140625" style="21" customWidth="1"/>
    <col min="15892" max="16128" width="9.140625" style="21"/>
    <col min="16129" max="16129" width="4" style="21" customWidth="1"/>
    <col min="16130" max="16130" width="12" style="21" customWidth="1"/>
    <col min="16131" max="16131" width="19.28515625" style="21" customWidth="1"/>
    <col min="16132" max="16138" width="15.7109375" style="21" customWidth="1"/>
    <col min="16139" max="16147" width="21.140625" style="21" customWidth="1"/>
    <col min="16148" max="16384" width="9.140625" style="21"/>
  </cols>
  <sheetData>
    <row r="1" spans="3:19" ht="15" customHeight="1">
      <c r="C1" s="22"/>
      <c r="D1" s="22"/>
      <c r="E1" s="23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3:19" customFormat="1" ht="22.5" customHeight="1"/>
    <row r="3" spans="3:19" ht="15" customHeight="1" thickBot="1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3:19" ht="30.75" thickBot="1">
      <c r="C4" s="24" t="s">
        <v>5</v>
      </c>
      <c r="D4" s="25" t="s">
        <v>6</v>
      </c>
      <c r="E4" s="25" t="s">
        <v>7</v>
      </c>
      <c r="F4" s="25" t="s">
        <v>8</v>
      </c>
      <c r="G4" s="25" t="s">
        <v>18</v>
      </c>
      <c r="H4" s="25" t="s">
        <v>24</v>
      </c>
      <c r="I4" s="25" t="s">
        <v>19</v>
      </c>
      <c r="J4" s="25" t="s">
        <v>20</v>
      </c>
      <c r="K4" s="26" t="s">
        <v>9</v>
      </c>
      <c r="L4" s="26" t="s">
        <v>10</v>
      </c>
    </row>
    <row r="5" spans="3:19" ht="15" customHeight="1">
      <c r="C5" s="21" t="s">
        <v>13</v>
      </c>
      <c r="D5" s="21">
        <v>1372702</v>
      </c>
      <c r="E5" s="21">
        <v>42005150392</v>
      </c>
      <c r="F5" s="35">
        <v>38718</v>
      </c>
      <c r="G5" s="35">
        <v>38777</v>
      </c>
      <c r="H5" s="31">
        <f>YEAR(G5)</f>
        <v>2006</v>
      </c>
      <c r="I5" s="21" t="s">
        <v>21</v>
      </c>
      <c r="J5" s="21" t="s">
        <v>22</v>
      </c>
      <c r="K5" s="39">
        <v>296</v>
      </c>
      <c r="L5" s="39">
        <v>250000</v>
      </c>
      <c r="M5" s="39"/>
      <c r="N5" s="39"/>
      <c r="O5" s="39"/>
      <c r="P5" s="39"/>
      <c r="Q5" s="39"/>
      <c r="R5" s="39"/>
      <c r="S5" s="39"/>
    </row>
    <row r="6" spans="3:19" ht="15" customHeight="1">
      <c r="C6" s="21" t="s">
        <v>13</v>
      </c>
      <c r="D6" s="21">
        <v>1372702</v>
      </c>
      <c r="E6" s="21">
        <v>42005150392</v>
      </c>
      <c r="F6" s="35">
        <v>38718</v>
      </c>
      <c r="G6" s="35">
        <v>39052</v>
      </c>
      <c r="H6" s="31">
        <f t="shared" ref="H6:H69" si="0">YEAR(G6)</f>
        <v>2006</v>
      </c>
      <c r="I6" s="21" t="s">
        <v>21</v>
      </c>
      <c r="J6" s="21" t="s">
        <v>22</v>
      </c>
      <c r="K6" s="39">
        <v>726</v>
      </c>
      <c r="L6" s="39">
        <v>-726</v>
      </c>
      <c r="M6" s="39"/>
      <c r="N6" s="39"/>
      <c r="O6" s="39"/>
      <c r="P6" s="39"/>
      <c r="Q6" s="39"/>
      <c r="R6" s="39"/>
      <c r="S6" s="39"/>
    </row>
    <row r="7" spans="3:19" ht="15" customHeight="1">
      <c r="C7" s="21" t="s">
        <v>13</v>
      </c>
      <c r="D7" s="21">
        <v>1372702</v>
      </c>
      <c r="E7" s="21">
        <v>42005150392</v>
      </c>
      <c r="F7" s="35">
        <v>38718</v>
      </c>
      <c r="G7" s="35">
        <v>38869</v>
      </c>
      <c r="H7" s="31">
        <f t="shared" si="0"/>
        <v>2006</v>
      </c>
      <c r="I7" s="21" t="s">
        <v>21</v>
      </c>
      <c r="J7" s="21" t="s">
        <v>22</v>
      </c>
      <c r="K7" s="39">
        <v>0</v>
      </c>
      <c r="L7" s="39">
        <v>-200000</v>
      </c>
      <c r="M7" s="39"/>
      <c r="N7" s="39"/>
      <c r="O7" s="39"/>
      <c r="P7" s="39"/>
      <c r="Q7" s="39"/>
      <c r="R7" s="39"/>
      <c r="S7" s="39"/>
    </row>
    <row r="8" spans="3:19" ht="16.5" customHeight="1">
      <c r="C8" s="21" t="s">
        <v>13</v>
      </c>
      <c r="D8" s="21">
        <v>1373715</v>
      </c>
      <c r="E8" s="21">
        <v>42005150695</v>
      </c>
      <c r="F8" s="35">
        <v>38718</v>
      </c>
      <c r="G8" s="35">
        <v>38777</v>
      </c>
      <c r="H8" s="31">
        <f t="shared" si="0"/>
        <v>2006</v>
      </c>
      <c r="I8" s="21" t="s">
        <v>21</v>
      </c>
      <c r="J8" s="21" t="s">
        <v>25</v>
      </c>
      <c r="K8" s="39">
        <v>0</v>
      </c>
      <c r="L8" s="39">
        <v>614800</v>
      </c>
      <c r="M8" s="39"/>
      <c r="N8" s="39"/>
      <c r="O8" s="39"/>
      <c r="P8" s="39"/>
      <c r="Q8" s="39"/>
      <c r="R8" s="39"/>
      <c r="S8" s="39"/>
    </row>
    <row r="9" spans="3:19" ht="15" hidden="1" customHeight="1">
      <c r="C9" s="21" t="s">
        <v>13</v>
      </c>
      <c r="D9" s="21">
        <v>1373715</v>
      </c>
      <c r="E9" s="21">
        <v>42005150695</v>
      </c>
      <c r="F9" s="35">
        <v>38718</v>
      </c>
      <c r="G9" s="35">
        <v>39417</v>
      </c>
      <c r="H9" s="31">
        <f t="shared" si="0"/>
        <v>2007</v>
      </c>
      <c r="I9" s="21" t="s">
        <v>21</v>
      </c>
      <c r="J9" s="21" t="s">
        <v>25</v>
      </c>
      <c r="K9" s="39">
        <v>8000</v>
      </c>
      <c r="L9" s="39">
        <v>7060</v>
      </c>
      <c r="M9" s="39"/>
      <c r="N9" s="39"/>
      <c r="O9" s="39"/>
      <c r="P9" s="39"/>
      <c r="Q9" s="39"/>
      <c r="R9" s="39"/>
      <c r="S9" s="39"/>
    </row>
    <row r="10" spans="3:19" ht="15" customHeight="1">
      <c r="C10" s="21" t="s">
        <v>13</v>
      </c>
      <c r="D10" s="21">
        <v>1387909</v>
      </c>
      <c r="E10" s="21">
        <v>42005154788</v>
      </c>
      <c r="F10" s="35">
        <v>38808</v>
      </c>
      <c r="G10" s="35">
        <v>38961</v>
      </c>
      <c r="H10" s="31">
        <f t="shared" si="0"/>
        <v>2006</v>
      </c>
      <c r="I10" s="21" t="s">
        <v>21</v>
      </c>
      <c r="J10" s="21" t="s">
        <v>22</v>
      </c>
      <c r="K10" s="39">
        <v>2168</v>
      </c>
      <c r="L10" s="39">
        <v>-35580.959999999999</v>
      </c>
      <c r="M10" s="39"/>
      <c r="N10" s="39"/>
      <c r="O10" s="39"/>
      <c r="P10" s="39"/>
      <c r="Q10" s="39"/>
      <c r="R10" s="39"/>
      <c r="S10" s="39"/>
    </row>
    <row r="11" spans="3:19" ht="15" hidden="1" customHeight="1">
      <c r="C11" s="21" t="s">
        <v>13</v>
      </c>
      <c r="D11" s="21">
        <v>1387909</v>
      </c>
      <c r="E11" s="21">
        <v>42005154788</v>
      </c>
      <c r="F11" s="35">
        <v>38808</v>
      </c>
      <c r="G11" s="35">
        <v>39234</v>
      </c>
      <c r="H11" s="31">
        <f t="shared" si="0"/>
        <v>2007</v>
      </c>
      <c r="I11" s="21" t="s">
        <v>21</v>
      </c>
      <c r="J11" s="21" t="s">
        <v>22</v>
      </c>
      <c r="K11" s="39">
        <v>350</v>
      </c>
      <c r="L11" s="39">
        <v>40789.5</v>
      </c>
      <c r="M11" s="39"/>
      <c r="N11" s="39"/>
      <c r="O11" s="39"/>
      <c r="P11" s="39"/>
      <c r="Q11" s="39"/>
      <c r="R11" s="39"/>
      <c r="S11" s="39"/>
    </row>
    <row r="12" spans="3:19" ht="15" hidden="1" customHeight="1">
      <c r="C12" s="21" t="s">
        <v>13</v>
      </c>
      <c r="D12" s="21">
        <v>1387909</v>
      </c>
      <c r="E12" s="21">
        <v>42005154788</v>
      </c>
      <c r="F12" s="35">
        <v>38808</v>
      </c>
      <c r="G12" s="35">
        <v>39965</v>
      </c>
      <c r="H12" s="31">
        <f t="shared" si="0"/>
        <v>2009</v>
      </c>
      <c r="I12" s="21" t="s">
        <v>21</v>
      </c>
      <c r="J12" s="21" t="s">
        <v>22</v>
      </c>
      <c r="K12" s="39">
        <v>0</v>
      </c>
      <c r="L12" s="39">
        <v>5000</v>
      </c>
      <c r="M12" s="39"/>
      <c r="N12" s="39"/>
      <c r="O12" s="39"/>
      <c r="P12" s="39"/>
      <c r="Q12" s="39"/>
      <c r="R12" s="39"/>
      <c r="S12" s="39"/>
    </row>
    <row r="13" spans="3:19" ht="15" hidden="1" customHeight="1">
      <c r="C13" s="21" t="s">
        <v>13</v>
      </c>
      <c r="D13" s="21">
        <v>1392121</v>
      </c>
      <c r="E13" s="21">
        <v>42005155384</v>
      </c>
      <c r="F13" s="35">
        <v>38838</v>
      </c>
      <c r="G13" s="35">
        <v>39234</v>
      </c>
      <c r="H13" s="31">
        <f t="shared" si="0"/>
        <v>2007</v>
      </c>
      <c r="I13" s="21" t="s">
        <v>21</v>
      </c>
      <c r="J13" s="21" t="s">
        <v>22</v>
      </c>
      <c r="K13" s="39">
        <v>158829.04</v>
      </c>
      <c r="L13" s="39">
        <v>-155450.92000000001</v>
      </c>
      <c r="M13" s="39"/>
      <c r="N13" s="39"/>
      <c r="O13" s="39"/>
      <c r="P13" s="39"/>
      <c r="Q13" s="39"/>
      <c r="R13" s="39"/>
      <c r="S13" s="39"/>
    </row>
    <row r="14" spans="3:19" ht="15" customHeight="1">
      <c r="C14" s="21" t="s">
        <v>13</v>
      </c>
      <c r="D14" s="21">
        <v>1368511</v>
      </c>
      <c r="E14" s="21">
        <v>42005149309</v>
      </c>
      <c r="F14" s="35">
        <v>38718</v>
      </c>
      <c r="G14" s="35">
        <v>38869</v>
      </c>
      <c r="H14" s="31">
        <f t="shared" si="0"/>
        <v>2006</v>
      </c>
      <c r="I14" s="21" t="s">
        <v>21</v>
      </c>
      <c r="J14" s="21" t="s">
        <v>22</v>
      </c>
      <c r="K14" s="39">
        <v>148700</v>
      </c>
      <c r="L14" s="39">
        <v>-175000</v>
      </c>
      <c r="M14" s="39"/>
      <c r="N14" s="39"/>
      <c r="O14" s="39"/>
      <c r="P14" s="39"/>
      <c r="Q14" s="39"/>
      <c r="R14" s="39"/>
      <c r="S14" s="39"/>
    </row>
    <row r="15" spans="3:19" ht="15" hidden="1" customHeight="1">
      <c r="C15" s="21" t="s">
        <v>13</v>
      </c>
      <c r="D15" s="21">
        <v>1373715</v>
      </c>
      <c r="E15" s="21">
        <v>42005150695</v>
      </c>
      <c r="F15" s="35">
        <v>38718</v>
      </c>
      <c r="G15" s="35">
        <v>41244</v>
      </c>
      <c r="H15" s="31">
        <f t="shared" si="0"/>
        <v>2012</v>
      </c>
      <c r="I15" s="21" t="s">
        <v>21</v>
      </c>
      <c r="J15" s="21" t="s">
        <v>25</v>
      </c>
      <c r="K15" s="39">
        <v>0</v>
      </c>
      <c r="L15" s="39">
        <v>1439</v>
      </c>
      <c r="M15" s="39"/>
      <c r="N15" s="39"/>
      <c r="O15" s="39"/>
      <c r="P15" s="39"/>
      <c r="Q15" s="39"/>
      <c r="R15" s="39"/>
      <c r="S15" s="39"/>
    </row>
    <row r="16" spans="3:19" ht="15" hidden="1" customHeight="1">
      <c r="C16" s="21" t="s">
        <v>13</v>
      </c>
      <c r="D16" s="21">
        <v>1373715</v>
      </c>
      <c r="E16" s="21">
        <v>42005150695</v>
      </c>
      <c r="F16" s="35">
        <v>38718</v>
      </c>
      <c r="G16" s="35">
        <v>40878</v>
      </c>
      <c r="H16" s="31">
        <f t="shared" si="0"/>
        <v>2011</v>
      </c>
      <c r="I16" s="21" t="s">
        <v>21</v>
      </c>
      <c r="J16" s="21" t="s">
        <v>25</v>
      </c>
      <c r="K16" s="39">
        <v>216730</v>
      </c>
      <c r="L16" s="39">
        <v>-9000</v>
      </c>
      <c r="M16" s="39"/>
      <c r="N16" s="39"/>
      <c r="O16" s="39"/>
      <c r="P16" s="39"/>
      <c r="Q16" s="39"/>
      <c r="R16" s="39"/>
      <c r="S16" s="39"/>
    </row>
    <row r="17" spans="3:19" ht="15" customHeight="1">
      <c r="C17" s="21" t="s">
        <v>13</v>
      </c>
      <c r="D17" s="21">
        <v>1368511</v>
      </c>
      <c r="E17" s="21">
        <v>42005149309</v>
      </c>
      <c r="F17" s="35">
        <v>38718</v>
      </c>
      <c r="G17" s="35">
        <v>38777</v>
      </c>
      <c r="H17" s="31">
        <f t="shared" si="0"/>
        <v>2006</v>
      </c>
      <c r="I17" s="21" t="s">
        <v>21</v>
      </c>
      <c r="J17" s="21" t="s">
        <v>22</v>
      </c>
      <c r="K17" s="39">
        <v>0</v>
      </c>
      <c r="L17" s="39">
        <v>175000</v>
      </c>
      <c r="M17" s="39"/>
      <c r="N17" s="39"/>
      <c r="O17" s="39"/>
      <c r="P17" s="39"/>
      <c r="Q17" s="39"/>
      <c r="R17" s="39"/>
      <c r="S17" s="39"/>
    </row>
    <row r="18" spans="3:19" ht="15" hidden="1" customHeight="1">
      <c r="C18" s="21" t="s">
        <v>13</v>
      </c>
      <c r="D18" s="21">
        <v>1373715</v>
      </c>
      <c r="E18" s="21">
        <v>42005150695</v>
      </c>
      <c r="F18" s="35">
        <v>38718</v>
      </c>
      <c r="G18" s="35">
        <v>40787</v>
      </c>
      <c r="H18" s="31">
        <f t="shared" si="0"/>
        <v>2011</v>
      </c>
      <c r="I18" s="21" t="s">
        <v>21</v>
      </c>
      <c r="J18" s="21" t="s">
        <v>25</v>
      </c>
      <c r="K18" s="39">
        <v>1350</v>
      </c>
      <c r="L18" s="39">
        <v>120</v>
      </c>
      <c r="M18" s="39"/>
      <c r="N18" s="39"/>
      <c r="O18" s="39"/>
      <c r="P18" s="39"/>
      <c r="Q18" s="39"/>
      <c r="R18" s="39"/>
      <c r="S18" s="39"/>
    </row>
    <row r="19" spans="3:19" ht="15" hidden="1" customHeight="1">
      <c r="C19" s="21" t="s">
        <v>13</v>
      </c>
      <c r="D19" s="21">
        <v>1372702</v>
      </c>
      <c r="E19" s="21">
        <v>42005150392</v>
      </c>
      <c r="F19" s="35">
        <v>38718</v>
      </c>
      <c r="G19" s="35">
        <v>40057</v>
      </c>
      <c r="H19" s="31">
        <f t="shared" si="0"/>
        <v>2009</v>
      </c>
      <c r="I19" s="21" t="s">
        <v>21</v>
      </c>
      <c r="J19" s="21" t="s">
        <v>22</v>
      </c>
      <c r="K19" s="39">
        <v>1150</v>
      </c>
      <c r="L19" s="39">
        <v>5000</v>
      </c>
      <c r="M19" s="39"/>
      <c r="N19" s="39"/>
      <c r="O19" s="39"/>
      <c r="P19" s="39"/>
      <c r="Q19" s="39"/>
      <c r="R19" s="39"/>
      <c r="S19" s="39"/>
    </row>
    <row r="20" spans="3:19" ht="15" hidden="1" customHeight="1">
      <c r="C20" s="21" t="s">
        <v>13</v>
      </c>
      <c r="D20" s="21">
        <v>1372702</v>
      </c>
      <c r="E20" s="21">
        <v>42005150392</v>
      </c>
      <c r="F20" s="35">
        <v>38718</v>
      </c>
      <c r="G20" s="35">
        <v>40238</v>
      </c>
      <c r="H20" s="31">
        <f t="shared" si="0"/>
        <v>2010</v>
      </c>
      <c r="I20" s="21" t="s">
        <v>21</v>
      </c>
      <c r="J20" s="21" t="s">
        <v>22</v>
      </c>
      <c r="K20" s="39">
        <v>10006.379999999999</v>
      </c>
      <c r="L20" s="39">
        <v>-5000</v>
      </c>
      <c r="M20" s="39"/>
      <c r="N20" s="39"/>
      <c r="O20" s="39"/>
      <c r="P20" s="39"/>
      <c r="Q20" s="39"/>
      <c r="R20" s="39"/>
      <c r="S20" s="39"/>
    </row>
    <row r="21" spans="3:19" ht="15" customHeight="1">
      <c r="C21" s="21" t="s">
        <v>13</v>
      </c>
      <c r="D21" s="21">
        <v>1373715</v>
      </c>
      <c r="E21" s="21">
        <v>42005150695</v>
      </c>
      <c r="F21" s="35">
        <v>38718</v>
      </c>
      <c r="G21" s="35">
        <v>39052</v>
      </c>
      <c r="H21" s="31">
        <f t="shared" si="0"/>
        <v>2006</v>
      </c>
      <c r="I21" s="21" t="s">
        <v>21</v>
      </c>
      <c r="J21" s="21" t="s">
        <v>25</v>
      </c>
      <c r="K21" s="39">
        <v>0</v>
      </c>
      <c r="L21" s="39">
        <v>-25360</v>
      </c>
      <c r="M21" s="39"/>
      <c r="N21" s="39"/>
      <c r="O21" s="39"/>
      <c r="P21" s="39"/>
      <c r="Q21" s="39"/>
      <c r="R21" s="39"/>
      <c r="S21" s="39"/>
    </row>
    <row r="22" spans="3:19" ht="15" hidden="1" customHeight="1">
      <c r="C22" s="21" t="s">
        <v>13</v>
      </c>
      <c r="D22" s="21">
        <v>1373715</v>
      </c>
      <c r="E22" s="21">
        <v>42005150695</v>
      </c>
      <c r="F22" s="35">
        <v>38718</v>
      </c>
      <c r="G22" s="35">
        <v>39692</v>
      </c>
      <c r="H22" s="31">
        <f t="shared" si="0"/>
        <v>2008</v>
      </c>
      <c r="I22" s="21" t="s">
        <v>21</v>
      </c>
      <c r="J22" s="21" t="s">
        <v>25</v>
      </c>
      <c r="K22" s="39">
        <v>280</v>
      </c>
      <c r="L22" s="39">
        <v>129720</v>
      </c>
      <c r="M22" s="39"/>
      <c r="N22" s="39"/>
      <c r="O22" s="39"/>
      <c r="P22" s="39"/>
      <c r="Q22" s="39"/>
      <c r="R22" s="39"/>
      <c r="S22" s="39"/>
    </row>
    <row r="23" spans="3:19" ht="15" hidden="1" customHeight="1">
      <c r="C23" s="21" t="s">
        <v>13</v>
      </c>
      <c r="D23" s="21">
        <v>1373715</v>
      </c>
      <c r="E23" s="21">
        <v>42005150695</v>
      </c>
      <c r="F23" s="35">
        <v>38718</v>
      </c>
      <c r="G23" s="35">
        <v>39873</v>
      </c>
      <c r="H23" s="31">
        <f t="shared" si="0"/>
        <v>2009</v>
      </c>
      <c r="I23" s="21" t="s">
        <v>21</v>
      </c>
      <c r="J23" s="21" t="s">
        <v>25</v>
      </c>
      <c r="K23" s="39">
        <v>0</v>
      </c>
      <c r="L23" s="39">
        <v>-10946.41</v>
      </c>
      <c r="M23" s="39"/>
      <c r="N23" s="39"/>
      <c r="O23" s="39"/>
      <c r="P23" s="39"/>
      <c r="Q23" s="39"/>
      <c r="R23" s="39"/>
      <c r="S23" s="39"/>
    </row>
    <row r="24" spans="3:19" ht="15" hidden="1" customHeight="1">
      <c r="C24" s="21" t="s">
        <v>13</v>
      </c>
      <c r="D24" s="21">
        <v>1387909</v>
      </c>
      <c r="E24" s="21">
        <v>42005154788</v>
      </c>
      <c r="F24" s="35">
        <v>38808</v>
      </c>
      <c r="G24" s="35">
        <v>39508</v>
      </c>
      <c r="H24" s="31">
        <f t="shared" si="0"/>
        <v>2008</v>
      </c>
      <c r="I24" s="21" t="s">
        <v>21</v>
      </c>
      <c r="J24" s="21" t="s">
        <v>22</v>
      </c>
      <c r="K24" s="39">
        <v>10140</v>
      </c>
      <c r="L24" s="39">
        <v>-10000</v>
      </c>
      <c r="M24" s="39"/>
      <c r="N24" s="39"/>
      <c r="O24" s="39"/>
      <c r="P24" s="39"/>
      <c r="Q24" s="39"/>
      <c r="R24" s="39"/>
      <c r="S24" s="39"/>
    </row>
    <row r="25" spans="3:19" ht="15" hidden="1" customHeight="1">
      <c r="C25" s="21" t="s">
        <v>13</v>
      </c>
      <c r="D25" s="21">
        <v>1387909</v>
      </c>
      <c r="E25" s="21">
        <v>42005154788</v>
      </c>
      <c r="F25" s="35">
        <v>38808</v>
      </c>
      <c r="G25" s="35">
        <v>40513</v>
      </c>
      <c r="H25" s="31">
        <f t="shared" si="0"/>
        <v>2010</v>
      </c>
      <c r="I25" s="21" t="s">
        <v>21</v>
      </c>
      <c r="J25" s="21" t="s">
        <v>22</v>
      </c>
      <c r="K25" s="39">
        <v>4200</v>
      </c>
      <c r="L25" s="39">
        <v>0</v>
      </c>
      <c r="M25" s="39"/>
      <c r="N25" s="39"/>
      <c r="O25" s="39"/>
      <c r="P25" s="39"/>
      <c r="Q25" s="39"/>
      <c r="R25" s="39"/>
      <c r="S25" s="39"/>
    </row>
    <row r="26" spans="3:19" ht="15" customHeight="1">
      <c r="C26" s="21" t="s">
        <v>13</v>
      </c>
      <c r="D26" s="21">
        <v>1392121</v>
      </c>
      <c r="E26" s="21">
        <v>42005155384</v>
      </c>
      <c r="F26" s="35">
        <v>38838</v>
      </c>
      <c r="G26" s="35">
        <v>38961</v>
      </c>
      <c r="H26" s="31">
        <f t="shared" si="0"/>
        <v>2006</v>
      </c>
      <c r="I26" s="21" t="s">
        <v>21</v>
      </c>
      <c r="J26" s="21" t="s">
        <v>22</v>
      </c>
      <c r="K26" s="39">
        <v>149.08000000000001</v>
      </c>
      <c r="L26" s="39">
        <v>72908</v>
      </c>
      <c r="M26" s="39"/>
      <c r="N26" s="39"/>
      <c r="O26" s="39"/>
      <c r="P26" s="39"/>
      <c r="Q26" s="39"/>
      <c r="R26" s="39"/>
      <c r="S26" s="39"/>
    </row>
    <row r="27" spans="3:19" ht="15" hidden="1" customHeight="1">
      <c r="C27" s="21" t="s">
        <v>13</v>
      </c>
      <c r="D27" s="21">
        <v>1392121</v>
      </c>
      <c r="E27" s="21">
        <v>42005155384</v>
      </c>
      <c r="F27" s="35">
        <v>38838</v>
      </c>
      <c r="G27" s="35">
        <v>39142</v>
      </c>
      <c r="H27" s="31">
        <f t="shared" si="0"/>
        <v>2007</v>
      </c>
      <c r="I27" s="21" t="s">
        <v>21</v>
      </c>
      <c r="J27" s="21" t="s">
        <v>22</v>
      </c>
      <c r="K27" s="39">
        <v>83172.800000000003</v>
      </c>
      <c r="L27" s="39">
        <v>99719.92</v>
      </c>
      <c r="M27" s="39"/>
      <c r="N27" s="39"/>
      <c r="O27" s="39"/>
      <c r="P27" s="39"/>
      <c r="Q27" s="39"/>
      <c r="R27" s="39"/>
      <c r="S27" s="39"/>
    </row>
    <row r="28" spans="3:19" ht="15" hidden="1" customHeight="1">
      <c r="C28" s="21" t="s">
        <v>13</v>
      </c>
      <c r="D28" s="21">
        <v>1392121</v>
      </c>
      <c r="E28" s="21">
        <v>42005155384</v>
      </c>
      <c r="F28" s="35">
        <v>38838</v>
      </c>
      <c r="G28" s="35">
        <v>39692</v>
      </c>
      <c r="H28" s="31">
        <f t="shared" si="0"/>
        <v>2008</v>
      </c>
      <c r="I28" s="21" t="s">
        <v>21</v>
      </c>
      <c r="J28" s="21" t="s">
        <v>22</v>
      </c>
      <c r="K28" s="39">
        <v>326074</v>
      </c>
      <c r="L28" s="39">
        <v>-124900</v>
      </c>
      <c r="M28" s="39"/>
      <c r="N28" s="39"/>
      <c r="O28" s="39"/>
      <c r="P28" s="39"/>
      <c r="Q28" s="39"/>
      <c r="R28" s="39"/>
      <c r="S28" s="39"/>
    </row>
    <row r="29" spans="3:19" ht="15" customHeight="1">
      <c r="C29" s="21" t="s">
        <v>13</v>
      </c>
      <c r="D29" s="21">
        <v>1399339</v>
      </c>
      <c r="E29" s="21">
        <v>42006159101</v>
      </c>
      <c r="F29" s="35">
        <v>38899</v>
      </c>
      <c r="G29" s="35">
        <v>38961</v>
      </c>
      <c r="H29" s="31">
        <f t="shared" si="0"/>
        <v>2006</v>
      </c>
      <c r="I29" s="21" t="s">
        <v>23</v>
      </c>
      <c r="J29" s="21" t="s">
        <v>22</v>
      </c>
      <c r="K29" s="39">
        <v>1735.54</v>
      </c>
      <c r="L29" s="39">
        <v>364.46</v>
      </c>
      <c r="M29" s="39"/>
      <c r="N29" s="39"/>
      <c r="O29" s="39"/>
      <c r="P29" s="39"/>
      <c r="Q29" s="39"/>
      <c r="R29" s="39"/>
      <c r="S29" s="39"/>
    </row>
    <row r="30" spans="3:19" ht="15" hidden="1" customHeight="1">
      <c r="C30" s="21" t="s">
        <v>13</v>
      </c>
      <c r="D30" s="21">
        <v>1373715</v>
      </c>
      <c r="E30" s="21">
        <v>42005150695</v>
      </c>
      <c r="F30" s="35">
        <v>38718</v>
      </c>
      <c r="G30" s="35">
        <v>41334</v>
      </c>
      <c r="H30" s="31">
        <f t="shared" si="0"/>
        <v>2013</v>
      </c>
      <c r="I30" s="21" t="s">
        <v>21</v>
      </c>
      <c r="J30" s="21" t="s">
        <v>25</v>
      </c>
      <c r="K30" s="39">
        <v>0</v>
      </c>
      <c r="L30" s="39">
        <v>657</v>
      </c>
      <c r="M30" s="39"/>
      <c r="N30" s="39"/>
      <c r="O30" s="39"/>
      <c r="P30" s="39"/>
      <c r="Q30" s="39"/>
      <c r="R30" s="39"/>
      <c r="S30" s="39"/>
    </row>
    <row r="31" spans="3:19" ht="15" customHeight="1">
      <c r="C31" s="21" t="s">
        <v>13</v>
      </c>
      <c r="D31" s="21">
        <v>1387909</v>
      </c>
      <c r="E31" s="21">
        <v>42005154788</v>
      </c>
      <c r="F31" s="35">
        <v>38808</v>
      </c>
      <c r="G31" s="35">
        <v>39052</v>
      </c>
      <c r="H31" s="31">
        <f t="shared" si="0"/>
        <v>2006</v>
      </c>
      <c r="I31" s="21" t="s">
        <v>21</v>
      </c>
      <c r="J31" s="21" t="s">
        <v>22</v>
      </c>
      <c r="K31" s="39">
        <v>692.5</v>
      </c>
      <c r="L31" s="39">
        <v>0</v>
      </c>
      <c r="M31" s="39"/>
      <c r="N31" s="39"/>
      <c r="O31" s="39"/>
      <c r="P31" s="39"/>
      <c r="Q31" s="39"/>
      <c r="R31" s="39"/>
      <c r="S31" s="39"/>
    </row>
    <row r="32" spans="3:19" ht="15" hidden="1" customHeight="1">
      <c r="C32" s="21" t="s">
        <v>13</v>
      </c>
      <c r="D32" s="21">
        <v>1387909</v>
      </c>
      <c r="E32" s="21">
        <v>42005154788</v>
      </c>
      <c r="F32" s="35">
        <v>38808</v>
      </c>
      <c r="G32" s="35">
        <v>40148</v>
      </c>
      <c r="H32" s="31">
        <f t="shared" si="0"/>
        <v>2009</v>
      </c>
      <c r="I32" s="21" t="s">
        <v>21</v>
      </c>
      <c r="J32" s="21" t="s">
        <v>22</v>
      </c>
      <c r="K32" s="39">
        <v>163327.51999999999</v>
      </c>
      <c r="L32" s="39">
        <v>-24879.5</v>
      </c>
      <c r="M32" s="39"/>
      <c r="N32" s="39"/>
      <c r="O32" s="39"/>
      <c r="P32" s="39"/>
      <c r="Q32" s="39"/>
      <c r="R32" s="39"/>
      <c r="S32" s="39"/>
    </row>
    <row r="33" spans="3:19" ht="15" hidden="1" customHeight="1">
      <c r="C33" s="21" t="s">
        <v>13</v>
      </c>
      <c r="D33" s="21">
        <v>1373715</v>
      </c>
      <c r="E33" s="21">
        <v>42005150695</v>
      </c>
      <c r="F33" s="35">
        <v>38718</v>
      </c>
      <c r="G33" s="35">
        <v>39326</v>
      </c>
      <c r="H33" s="31">
        <f t="shared" si="0"/>
        <v>2007</v>
      </c>
      <c r="I33" s="21" t="s">
        <v>21</v>
      </c>
      <c r="J33" s="21" t="s">
        <v>25</v>
      </c>
      <c r="K33" s="39">
        <v>264970</v>
      </c>
      <c r="L33" s="39">
        <v>-262587</v>
      </c>
      <c r="M33" s="39"/>
      <c r="N33" s="39"/>
      <c r="O33" s="39"/>
      <c r="P33" s="39"/>
      <c r="Q33" s="39"/>
      <c r="R33" s="39"/>
      <c r="S33" s="39"/>
    </row>
    <row r="34" spans="3:19" ht="15" customHeight="1">
      <c r="C34" s="21" t="s">
        <v>13</v>
      </c>
      <c r="D34" s="21">
        <v>1387909</v>
      </c>
      <c r="E34" s="21">
        <v>42005154788</v>
      </c>
      <c r="F34" s="35">
        <v>38808</v>
      </c>
      <c r="G34" s="35">
        <v>38869</v>
      </c>
      <c r="H34" s="31">
        <f t="shared" si="0"/>
        <v>2006</v>
      </c>
      <c r="I34" s="21" t="s">
        <v>21</v>
      </c>
      <c r="J34" s="21" t="s">
        <v>22</v>
      </c>
      <c r="K34" s="39">
        <v>0</v>
      </c>
      <c r="L34" s="39">
        <v>35580.959999999999</v>
      </c>
      <c r="M34" s="39"/>
      <c r="N34" s="39"/>
      <c r="O34" s="39"/>
      <c r="P34" s="39"/>
      <c r="Q34" s="39"/>
      <c r="R34" s="39"/>
      <c r="S34" s="39"/>
    </row>
    <row r="35" spans="3:19" ht="15" hidden="1" customHeight="1">
      <c r="C35" s="21" t="s">
        <v>13</v>
      </c>
      <c r="D35" s="21">
        <v>1387909</v>
      </c>
      <c r="E35" s="21">
        <v>42005154788</v>
      </c>
      <c r="F35" s="35">
        <v>38808</v>
      </c>
      <c r="G35" s="35">
        <v>39692</v>
      </c>
      <c r="H35" s="31">
        <f t="shared" si="0"/>
        <v>2008</v>
      </c>
      <c r="I35" s="21" t="s">
        <v>21</v>
      </c>
      <c r="J35" s="21" t="s">
        <v>22</v>
      </c>
      <c r="K35" s="39">
        <v>300</v>
      </c>
      <c r="L35" s="39">
        <v>-51357.3</v>
      </c>
      <c r="M35" s="39"/>
      <c r="N35" s="39"/>
      <c r="O35" s="39"/>
      <c r="P35" s="39"/>
      <c r="Q35" s="39"/>
      <c r="R35" s="39"/>
      <c r="S35" s="39"/>
    </row>
    <row r="36" spans="3:19" ht="15" hidden="1" customHeight="1">
      <c r="C36" s="21" t="s">
        <v>13</v>
      </c>
      <c r="D36" s="21">
        <v>1392121</v>
      </c>
      <c r="E36" s="21">
        <v>42005155384</v>
      </c>
      <c r="F36" s="35">
        <v>38838</v>
      </c>
      <c r="G36" s="35">
        <v>39508</v>
      </c>
      <c r="H36" s="31">
        <f t="shared" si="0"/>
        <v>2008</v>
      </c>
      <c r="I36" s="21" t="s">
        <v>21</v>
      </c>
      <c r="J36" s="21" t="s">
        <v>22</v>
      </c>
      <c r="K36" s="39">
        <v>140</v>
      </c>
      <c r="L36" s="39">
        <v>0</v>
      </c>
      <c r="M36" s="39"/>
      <c r="N36" s="39"/>
      <c r="O36" s="39"/>
      <c r="P36" s="39"/>
      <c r="Q36" s="39"/>
      <c r="R36" s="39"/>
      <c r="S36" s="39"/>
    </row>
    <row r="37" spans="3:19" ht="15" customHeight="1">
      <c r="C37" s="21" t="s">
        <v>13</v>
      </c>
      <c r="D37" s="21">
        <v>1398185</v>
      </c>
      <c r="E37" s="21">
        <v>42006159090</v>
      </c>
      <c r="F37" s="35">
        <v>38899</v>
      </c>
      <c r="G37" s="35">
        <v>38961</v>
      </c>
      <c r="H37" s="31">
        <f t="shared" si="0"/>
        <v>2006</v>
      </c>
      <c r="I37" s="21" t="s">
        <v>23</v>
      </c>
      <c r="J37" s="21" t="s">
        <v>22</v>
      </c>
      <c r="K37" s="39">
        <v>1000</v>
      </c>
      <c r="L37" s="39">
        <v>0</v>
      </c>
      <c r="M37" s="39"/>
      <c r="N37" s="39"/>
      <c r="O37" s="39"/>
      <c r="P37" s="39"/>
      <c r="Q37" s="39"/>
      <c r="R37" s="39"/>
      <c r="S37" s="39"/>
    </row>
    <row r="38" spans="3:19" ht="15" customHeight="1">
      <c r="C38" s="21" t="s">
        <v>13</v>
      </c>
      <c r="D38" s="21">
        <v>1392121</v>
      </c>
      <c r="E38" s="21">
        <v>42005155384</v>
      </c>
      <c r="F38" s="35">
        <v>38838</v>
      </c>
      <c r="G38" s="35">
        <v>39052</v>
      </c>
      <c r="H38" s="31">
        <f t="shared" si="0"/>
        <v>2006</v>
      </c>
      <c r="I38" s="21" t="s">
        <v>21</v>
      </c>
      <c r="J38" s="21" t="s">
        <v>22</v>
      </c>
      <c r="K38" s="39">
        <v>539.08000000000004</v>
      </c>
      <c r="L38" s="39">
        <v>37723</v>
      </c>
      <c r="M38" s="39"/>
      <c r="N38" s="39"/>
      <c r="O38" s="39"/>
      <c r="P38" s="39"/>
      <c r="Q38" s="39"/>
      <c r="R38" s="39"/>
      <c r="S38" s="39"/>
    </row>
    <row r="39" spans="3:19" ht="15" customHeight="1">
      <c r="C39" s="21" t="s">
        <v>13</v>
      </c>
      <c r="D39" s="21">
        <v>1399167</v>
      </c>
      <c r="E39" s="21">
        <v>42006159106</v>
      </c>
      <c r="F39" s="35">
        <v>38899</v>
      </c>
      <c r="G39" s="35">
        <v>39052</v>
      </c>
      <c r="H39" s="31">
        <f t="shared" si="0"/>
        <v>2006</v>
      </c>
      <c r="I39" s="21" t="s">
        <v>23</v>
      </c>
      <c r="J39" s="21" t="s">
        <v>22</v>
      </c>
      <c r="K39" s="39">
        <v>0</v>
      </c>
      <c r="L39" s="39">
        <v>-1500</v>
      </c>
      <c r="M39" s="39"/>
      <c r="N39" s="39"/>
      <c r="O39" s="39"/>
      <c r="P39" s="39"/>
      <c r="Q39" s="39"/>
      <c r="R39" s="39"/>
      <c r="S39" s="39"/>
    </row>
    <row r="40" spans="3:19" ht="15" customHeight="1">
      <c r="C40" s="21" t="s">
        <v>13</v>
      </c>
      <c r="D40" s="21">
        <v>1392121</v>
      </c>
      <c r="E40" s="21">
        <v>42005155384</v>
      </c>
      <c r="F40" s="35">
        <v>38838</v>
      </c>
      <c r="G40" s="35">
        <v>38869</v>
      </c>
      <c r="H40" s="31">
        <f t="shared" si="0"/>
        <v>2006</v>
      </c>
      <c r="I40" s="21" t="s">
        <v>21</v>
      </c>
      <c r="J40" s="21" t="s">
        <v>22</v>
      </c>
      <c r="K40" s="39">
        <v>0</v>
      </c>
      <c r="L40" s="39">
        <v>70000</v>
      </c>
      <c r="M40" s="39"/>
      <c r="N40" s="39"/>
      <c r="O40" s="39"/>
      <c r="P40" s="39"/>
      <c r="Q40" s="39"/>
      <c r="R40" s="39"/>
      <c r="S40" s="39"/>
    </row>
    <row r="41" spans="3:19" ht="15" hidden="1" customHeight="1">
      <c r="C41" s="21" t="s">
        <v>13</v>
      </c>
      <c r="D41" s="21">
        <v>1392121</v>
      </c>
      <c r="E41" s="21">
        <v>42005155384</v>
      </c>
      <c r="F41" s="35">
        <v>38838</v>
      </c>
      <c r="G41" s="35">
        <v>39783</v>
      </c>
      <c r="H41" s="31">
        <f t="shared" si="0"/>
        <v>2008</v>
      </c>
      <c r="I41" s="21" t="s">
        <v>21</v>
      </c>
      <c r="J41" s="21" t="s">
        <v>22</v>
      </c>
      <c r="K41" s="39">
        <v>33150</v>
      </c>
      <c r="L41" s="39">
        <v>0</v>
      </c>
      <c r="M41" s="39"/>
      <c r="N41" s="39"/>
      <c r="O41" s="39"/>
      <c r="P41" s="39"/>
      <c r="Q41" s="39"/>
      <c r="R41" s="39"/>
      <c r="S41" s="39"/>
    </row>
    <row r="42" spans="3:19" ht="15" customHeight="1">
      <c r="C42" s="21" t="s">
        <v>13</v>
      </c>
      <c r="D42" s="21">
        <v>1392195</v>
      </c>
      <c r="E42" s="21">
        <v>42006158992</v>
      </c>
      <c r="F42" s="35">
        <v>38899</v>
      </c>
      <c r="G42" s="35">
        <v>38961</v>
      </c>
      <c r="H42" s="31">
        <f t="shared" si="0"/>
        <v>2006</v>
      </c>
      <c r="I42" s="21" t="s">
        <v>23</v>
      </c>
      <c r="J42" s="21" t="s">
        <v>22</v>
      </c>
      <c r="K42" s="39">
        <v>447.7</v>
      </c>
      <c r="L42" s="39">
        <v>0</v>
      </c>
      <c r="M42" s="39"/>
      <c r="N42" s="39"/>
      <c r="O42" s="39"/>
      <c r="P42" s="39"/>
      <c r="Q42" s="39"/>
      <c r="R42" s="39"/>
      <c r="S42" s="39"/>
    </row>
    <row r="43" spans="3:19" ht="15" customHeight="1">
      <c r="C43" s="21" t="s">
        <v>13</v>
      </c>
      <c r="D43" s="21">
        <v>1401471</v>
      </c>
      <c r="E43" s="21">
        <v>42006159001</v>
      </c>
      <c r="F43" s="35">
        <v>38899</v>
      </c>
      <c r="G43" s="35">
        <v>38961</v>
      </c>
      <c r="H43" s="31">
        <f t="shared" si="0"/>
        <v>2006</v>
      </c>
      <c r="I43" s="21" t="s">
        <v>23</v>
      </c>
      <c r="J43" s="21" t="s">
        <v>22</v>
      </c>
      <c r="K43" s="39">
        <v>320</v>
      </c>
      <c r="L43" s="39">
        <v>0</v>
      </c>
      <c r="M43" s="39"/>
      <c r="N43" s="39"/>
      <c r="O43" s="39"/>
      <c r="P43" s="39"/>
      <c r="Q43" s="39"/>
      <c r="R43" s="39"/>
      <c r="S43" s="39"/>
    </row>
    <row r="44" spans="3:19" ht="15" customHeight="1">
      <c r="C44" s="21" t="s">
        <v>13</v>
      </c>
      <c r="D44" s="21">
        <v>1400112</v>
      </c>
      <c r="E44" s="21">
        <v>42006159079</v>
      </c>
      <c r="F44" s="35">
        <v>38899</v>
      </c>
      <c r="G44" s="35">
        <v>39052</v>
      </c>
      <c r="H44" s="31">
        <f t="shared" si="0"/>
        <v>2006</v>
      </c>
      <c r="I44" s="21" t="s">
        <v>23</v>
      </c>
      <c r="J44" s="21" t="s">
        <v>22</v>
      </c>
      <c r="K44" s="39">
        <v>0</v>
      </c>
      <c r="L44" s="39">
        <v>-1000</v>
      </c>
      <c r="M44" s="39"/>
      <c r="N44" s="39"/>
      <c r="O44" s="39"/>
      <c r="P44" s="39"/>
      <c r="Q44" s="39"/>
      <c r="R44" s="39"/>
      <c r="S44" s="39"/>
    </row>
    <row r="45" spans="3:19" ht="15" customHeight="1">
      <c r="C45" s="21" t="s">
        <v>13</v>
      </c>
      <c r="D45" s="21">
        <v>1401237</v>
      </c>
      <c r="E45" s="21">
        <v>42006159200</v>
      </c>
      <c r="F45" s="35">
        <v>38899</v>
      </c>
      <c r="G45" s="35">
        <v>39052</v>
      </c>
      <c r="H45" s="31">
        <f t="shared" si="0"/>
        <v>2006</v>
      </c>
      <c r="I45" s="21" t="s">
        <v>23</v>
      </c>
      <c r="J45" s="21" t="s">
        <v>22</v>
      </c>
      <c r="K45" s="39">
        <v>0</v>
      </c>
      <c r="L45" s="39">
        <v>-203.31</v>
      </c>
      <c r="M45" s="39"/>
      <c r="N45" s="39"/>
      <c r="O45" s="39"/>
      <c r="P45" s="39"/>
      <c r="Q45" s="39"/>
      <c r="R45" s="39"/>
      <c r="S45" s="39"/>
    </row>
    <row r="46" spans="3:19" ht="15" customHeight="1">
      <c r="C46" s="21" t="s">
        <v>13</v>
      </c>
      <c r="D46" s="21">
        <v>1394216</v>
      </c>
      <c r="E46" s="21">
        <v>42006159280</v>
      </c>
      <c r="F46" s="35">
        <v>38899</v>
      </c>
      <c r="G46" s="35">
        <v>39052</v>
      </c>
      <c r="H46" s="31">
        <f t="shared" si="0"/>
        <v>2006</v>
      </c>
      <c r="I46" s="21" t="s">
        <v>23</v>
      </c>
      <c r="J46" s="21" t="s">
        <v>22</v>
      </c>
      <c r="K46" s="39">
        <v>290</v>
      </c>
      <c r="L46" s="39">
        <v>-90</v>
      </c>
      <c r="M46" s="39"/>
      <c r="N46" s="39"/>
      <c r="O46" s="39"/>
      <c r="P46" s="39"/>
      <c r="Q46" s="39"/>
      <c r="R46" s="39"/>
      <c r="S46" s="39"/>
    </row>
    <row r="47" spans="3:19" ht="15" customHeight="1">
      <c r="C47" s="21" t="s">
        <v>13</v>
      </c>
      <c r="D47" s="21">
        <v>1402452</v>
      </c>
      <c r="E47" s="21">
        <v>42006159283</v>
      </c>
      <c r="F47" s="35">
        <v>38899</v>
      </c>
      <c r="G47" s="35">
        <v>39052</v>
      </c>
      <c r="H47" s="31">
        <f t="shared" si="0"/>
        <v>2006</v>
      </c>
      <c r="I47" s="21" t="s">
        <v>23</v>
      </c>
      <c r="J47" s="21" t="s">
        <v>22</v>
      </c>
      <c r="K47" s="39">
        <v>239.67</v>
      </c>
      <c r="L47" s="39">
        <v>-500</v>
      </c>
      <c r="M47" s="39"/>
      <c r="N47" s="39"/>
      <c r="O47" s="39"/>
      <c r="P47" s="39"/>
      <c r="Q47" s="39"/>
      <c r="R47" s="39"/>
      <c r="S47" s="39"/>
    </row>
    <row r="48" spans="3:19" ht="15" customHeight="1">
      <c r="C48" s="21" t="s">
        <v>13</v>
      </c>
      <c r="D48" s="21">
        <v>1401474</v>
      </c>
      <c r="E48" s="21">
        <v>42006159225</v>
      </c>
      <c r="F48" s="35">
        <v>38899</v>
      </c>
      <c r="G48" s="35">
        <v>38961</v>
      </c>
      <c r="H48" s="31">
        <f t="shared" si="0"/>
        <v>2006</v>
      </c>
      <c r="I48" s="21" t="s">
        <v>23</v>
      </c>
      <c r="J48" s="21" t="s">
        <v>22</v>
      </c>
      <c r="K48" s="39">
        <v>0</v>
      </c>
      <c r="L48" s="39">
        <v>500</v>
      </c>
      <c r="M48" s="39"/>
      <c r="N48" s="39"/>
      <c r="O48" s="39"/>
      <c r="P48" s="39"/>
      <c r="Q48" s="39"/>
      <c r="R48" s="39"/>
      <c r="S48" s="39"/>
    </row>
    <row r="49" spans="3:19" ht="15" customHeight="1">
      <c r="C49" s="21" t="s">
        <v>13</v>
      </c>
      <c r="D49" s="21">
        <v>1399472</v>
      </c>
      <c r="E49" s="21">
        <v>42006159454</v>
      </c>
      <c r="F49" s="35">
        <v>38899</v>
      </c>
      <c r="G49" s="35">
        <v>38961</v>
      </c>
      <c r="H49" s="31">
        <f t="shared" si="0"/>
        <v>2006</v>
      </c>
      <c r="I49" s="21" t="s">
        <v>23</v>
      </c>
      <c r="J49" s="21" t="s">
        <v>22</v>
      </c>
      <c r="K49" s="39">
        <v>250</v>
      </c>
      <c r="L49" s="39">
        <v>0</v>
      </c>
      <c r="M49" s="39"/>
      <c r="N49" s="39"/>
      <c r="O49" s="39"/>
      <c r="P49" s="39"/>
      <c r="Q49" s="39"/>
      <c r="R49" s="39"/>
      <c r="S49" s="39"/>
    </row>
    <row r="50" spans="3:19" ht="15" hidden="1" customHeight="1">
      <c r="C50" s="21" t="s">
        <v>13</v>
      </c>
      <c r="D50" s="21">
        <v>1387909</v>
      </c>
      <c r="E50" s="21">
        <v>42005154788</v>
      </c>
      <c r="F50" s="35">
        <v>38808</v>
      </c>
      <c r="G50" s="35">
        <v>40330</v>
      </c>
      <c r="H50" s="31">
        <f t="shared" si="0"/>
        <v>2010</v>
      </c>
      <c r="I50" s="21" t="s">
        <v>21</v>
      </c>
      <c r="J50" s="21" t="s">
        <v>22</v>
      </c>
      <c r="K50" s="39">
        <v>3100</v>
      </c>
      <c r="L50" s="39">
        <v>0</v>
      </c>
      <c r="M50" s="39"/>
      <c r="N50" s="39"/>
      <c r="O50" s="39"/>
      <c r="P50" s="39"/>
      <c r="Q50" s="39"/>
      <c r="R50" s="39"/>
      <c r="S50" s="39"/>
    </row>
    <row r="51" spans="3:19" ht="15" hidden="1" customHeight="1">
      <c r="C51" s="21" t="s">
        <v>13</v>
      </c>
      <c r="D51" s="21">
        <v>1392121</v>
      </c>
      <c r="E51" s="21">
        <v>42005155384</v>
      </c>
      <c r="F51" s="35">
        <v>38838</v>
      </c>
      <c r="G51" s="35">
        <v>40057</v>
      </c>
      <c r="H51" s="31">
        <f t="shared" si="0"/>
        <v>2009</v>
      </c>
      <c r="I51" s="21" t="s">
        <v>21</v>
      </c>
      <c r="J51" s="21" t="s">
        <v>22</v>
      </c>
      <c r="K51" s="39">
        <v>4400</v>
      </c>
      <c r="L51" s="39">
        <v>0</v>
      </c>
      <c r="M51" s="39"/>
      <c r="N51" s="39"/>
      <c r="O51" s="39"/>
      <c r="P51" s="39"/>
      <c r="Q51" s="39"/>
      <c r="R51" s="39"/>
      <c r="S51" s="39"/>
    </row>
    <row r="52" spans="3:19" ht="15" customHeight="1">
      <c r="C52" s="21" t="s">
        <v>13</v>
      </c>
      <c r="D52" s="21">
        <v>1399167</v>
      </c>
      <c r="E52" s="21">
        <v>42006159106</v>
      </c>
      <c r="F52" s="35">
        <v>38899</v>
      </c>
      <c r="G52" s="35">
        <v>38961</v>
      </c>
      <c r="H52" s="31">
        <f t="shared" si="0"/>
        <v>2006</v>
      </c>
      <c r="I52" s="21" t="s">
        <v>23</v>
      </c>
      <c r="J52" s="21" t="s">
        <v>22</v>
      </c>
      <c r="K52" s="39">
        <v>0</v>
      </c>
      <c r="L52" s="39">
        <v>1500</v>
      </c>
      <c r="M52" s="39"/>
      <c r="N52" s="39"/>
      <c r="O52" s="39"/>
      <c r="P52" s="39"/>
      <c r="Q52" s="39"/>
      <c r="R52" s="39"/>
      <c r="S52" s="39"/>
    </row>
    <row r="53" spans="3:19" ht="15" customHeight="1">
      <c r="C53" s="21" t="s">
        <v>13</v>
      </c>
      <c r="D53" s="21">
        <v>1393941</v>
      </c>
      <c r="E53" s="21">
        <v>42006159115</v>
      </c>
      <c r="F53" s="35">
        <v>38899</v>
      </c>
      <c r="G53" s="35">
        <v>38961</v>
      </c>
      <c r="H53" s="31">
        <f t="shared" si="0"/>
        <v>2006</v>
      </c>
      <c r="I53" s="21" t="s">
        <v>23</v>
      </c>
      <c r="J53" s="21" t="s">
        <v>22</v>
      </c>
      <c r="K53" s="39">
        <v>266</v>
      </c>
      <c r="L53" s="39">
        <v>0</v>
      </c>
      <c r="M53" s="39"/>
      <c r="N53" s="39"/>
      <c r="O53" s="39"/>
      <c r="P53" s="39"/>
      <c r="Q53" s="39"/>
      <c r="R53" s="39"/>
      <c r="S53" s="39"/>
    </row>
    <row r="54" spans="3:19" ht="15" customHeight="1">
      <c r="C54" s="21" t="s">
        <v>13</v>
      </c>
      <c r="D54" s="21">
        <v>1392185</v>
      </c>
      <c r="E54" s="21">
        <v>42006159304</v>
      </c>
      <c r="F54" s="35">
        <v>38899</v>
      </c>
      <c r="G54" s="35">
        <v>38961</v>
      </c>
      <c r="H54" s="31">
        <f t="shared" si="0"/>
        <v>2006</v>
      </c>
      <c r="I54" s="21" t="s">
        <v>23</v>
      </c>
      <c r="J54" s="21" t="s">
        <v>22</v>
      </c>
      <c r="K54" s="39">
        <v>0</v>
      </c>
      <c r="L54" s="39">
        <v>500</v>
      </c>
      <c r="M54" s="39"/>
      <c r="N54" s="39"/>
      <c r="O54" s="39"/>
      <c r="P54" s="39"/>
      <c r="Q54" s="39"/>
      <c r="R54" s="39"/>
      <c r="S54" s="39"/>
    </row>
    <row r="55" spans="3:19" ht="15" hidden="1" customHeight="1">
      <c r="C55" s="21" t="s">
        <v>13</v>
      </c>
      <c r="D55" s="21">
        <v>1392185</v>
      </c>
      <c r="E55" s="21">
        <v>42006159304</v>
      </c>
      <c r="F55" s="35">
        <v>38899</v>
      </c>
      <c r="G55" s="35">
        <v>39142</v>
      </c>
      <c r="H55" s="31">
        <f t="shared" si="0"/>
        <v>2007</v>
      </c>
      <c r="I55" s="21" t="s">
        <v>23</v>
      </c>
      <c r="J55" s="21" t="s">
        <v>22</v>
      </c>
      <c r="K55" s="39">
        <v>251.24</v>
      </c>
      <c r="L55" s="39">
        <v>0</v>
      </c>
      <c r="M55" s="39"/>
      <c r="N55" s="39"/>
      <c r="O55" s="39"/>
      <c r="P55" s="39"/>
      <c r="Q55" s="39"/>
      <c r="R55" s="39"/>
      <c r="S55" s="39"/>
    </row>
    <row r="56" spans="3:19" ht="15" customHeight="1">
      <c r="C56" s="21" t="s">
        <v>13</v>
      </c>
      <c r="D56" s="21">
        <v>1399339</v>
      </c>
      <c r="E56" s="21">
        <v>42006159101</v>
      </c>
      <c r="F56" s="35">
        <v>38899</v>
      </c>
      <c r="G56" s="35">
        <v>39052</v>
      </c>
      <c r="H56" s="31">
        <f t="shared" si="0"/>
        <v>2006</v>
      </c>
      <c r="I56" s="21" t="s">
        <v>23</v>
      </c>
      <c r="J56" s="21" t="s">
        <v>22</v>
      </c>
      <c r="K56" s="39">
        <v>919.84</v>
      </c>
      <c r="L56" s="39">
        <v>-364.46</v>
      </c>
      <c r="M56" s="39"/>
      <c r="N56" s="39"/>
      <c r="O56" s="39"/>
      <c r="P56" s="39"/>
      <c r="Q56" s="39"/>
      <c r="R56" s="39"/>
      <c r="S56" s="39"/>
    </row>
    <row r="57" spans="3:19" ht="15" customHeight="1">
      <c r="C57" s="21" t="s">
        <v>13</v>
      </c>
      <c r="D57" s="21">
        <v>1401474</v>
      </c>
      <c r="E57" s="21">
        <v>42006159225</v>
      </c>
      <c r="F57" s="35">
        <v>38899</v>
      </c>
      <c r="G57" s="35">
        <v>39052</v>
      </c>
      <c r="H57" s="31">
        <f t="shared" si="0"/>
        <v>2006</v>
      </c>
      <c r="I57" s="21" t="s">
        <v>23</v>
      </c>
      <c r="J57" s="21" t="s">
        <v>22</v>
      </c>
      <c r="K57" s="39">
        <v>272.73</v>
      </c>
      <c r="L57" s="39">
        <v>-500</v>
      </c>
      <c r="M57" s="39"/>
      <c r="N57" s="39"/>
      <c r="O57" s="39"/>
      <c r="P57" s="39"/>
      <c r="Q57" s="39"/>
      <c r="R57" s="39"/>
      <c r="S57" s="39"/>
    </row>
    <row r="58" spans="3:19" ht="15" customHeight="1">
      <c r="C58" s="21" t="s">
        <v>13</v>
      </c>
      <c r="D58" s="21">
        <v>1397634</v>
      </c>
      <c r="E58" s="21">
        <v>42006159524</v>
      </c>
      <c r="F58" s="35">
        <v>38899</v>
      </c>
      <c r="G58" s="35">
        <v>38961</v>
      </c>
      <c r="H58" s="31">
        <f t="shared" si="0"/>
        <v>2006</v>
      </c>
      <c r="I58" s="21" t="s">
        <v>23</v>
      </c>
      <c r="J58" s="21" t="s">
        <v>22</v>
      </c>
      <c r="K58" s="39">
        <v>0</v>
      </c>
      <c r="L58" s="39">
        <v>500</v>
      </c>
      <c r="M58" s="39"/>
      <c r="N58" s="39"/>
      <c r="O58" s="39"/>
      <c r="P58" s="39"/>
      <c r="Q58" s="39"/>
      <c r="R58" s="39"/>
      <c r="S58" s="39"/>
    </row>
    <row r="59" spans="3:19" ht="15" hidden="1" customHeight="1">
      <c r="C59" s="21" t="s">
        <v>13</v>
      </c>
      <c r="D59" s="21">
        <v>1397634</v>
      </c>
      <c r="E59" s="21">
        <v>42006159524</v>
      </c>
      <c r="F59" s="35">
        <v>38899</v>
      </c>
      <c r="G59" s="35">
        <v>39142</v>
      </c>
      <c r="H59" s="31">
        <f t="shared" si="0"/>
        <v>2007</v>
      </c>
      <c r="I59" s="21" t="s">
        <v>23</v>
      </c>
      <c r="J59" s="21" t="s">
        <v>22</v>
      </c>
      <c r="K59" s="39">
        <v>801.65</v>
      </c>
      <c r="L59" s="39">
        <v>0</v>
      </c>
      <c r="M59" s="39"/>
      <c r="N59" s="39"/>
      <c r="O59" s="39"/>
      <c r="P59" s="39"/>
      <c r="Q59" s="39"/>
      <c r="R59" s="39"/>
      <c r="S59" s="39"/>
    </row>
    <row r="60" spans="3:19" ht="15" customHeight="1">
      <c r="C60" s="21" t="s">
        <v>13</v>
      </c>
      <c r="D60" s="21">
        <v>1395146</v>
      </c>
      <c r="E60" s="21">
        <v>42006159346</v>
      </c>
      <c r="F60" s="35">
        <v>38899</v>
      </c>
      <c r="G60" s="35">
        <v>39052</v>
      </c>
      <c r="H60" s="31">
        <f t="shared" si="0"/>
        <v>2006</v>
      </c>
      <c r="I60" s="21" t="s">
        <v>23</v>
      </c>
      <c r="J60" s="21" t="s">
        <v>22</v>
      </c>
      <c r="K60" s="39">
        <v>152.5</v>
      </c>
      <c r="L60" s="39">
        <v>0</v>
      </c>
      <c r="M60" s="39"/>
      <c r="N60" s="39"/>
      <c r="O60" s="39"/>
      <c r="P60" s="39"/>
      <c r="Q60" s="39"/>
      <c r="R60" s="39"/>
      <c r="S60" s="39"/>
    </row>
    <row r="61" spans="3:19" ht="15" customHeight="1">
      <c r="C61" s="21" t="s">
        <v>13</v>
      </c>
      <c r="D61" s="21">
        <v>1401311</v>
      </c>
      <c r="E61" s="21">
        <v>42006159353</v>
      </c>
      <c r="F61" s="35">
        <v>38899</v>
      </c>
      <c r="G61" s="35">
        <v>39052</v>
      </c>
      <c r="H61" s="31">
        <f t="shared" si="0"/>
        <v>2006</v>
      </c>
      <c r="I61" s="21" t="s">
        <v>23</v>
      </c>
      <c r="J61" s="21" t="s">
        <v>22</v>
      </c>
      <c r="K61" s="39">
        <v>250</v>
      </c>
      <c r="L61" s="39">
        <v>0</v>
      </c>
      <c r="M61" s="39"/>
      <c r="N61" s="39"/>
      <c r="O61" s="39"/>
      <c r="P61" s="39"/>
      <c r="Q61" s="39"/>
      <c r="R61" s="39"/>
      <c r="S61" s="39"/>
    </row>
    <row r="62" spans="3:19" ht="15" customHeight="1">
      <c r="C62" s="21" t="s">
        <v>13</v>
      </c>
      <c r="D62" s="21">
        <v>1395469</v>
      </c>
      <c r="E62" s="21">
        <v>42006159479</v>
      </c>
      <c r="F62" s="35">
        <v>38899</v>
      </c>
      <c r="G62" s="35">
        <v>38961</v>
      </c>
      <c r="H62" s="31">
        <f t="shared" si="0"/>
        <v>2006</v>
      </c>
      <c r="I62" s="21" t="s">
        <v>23</v>
      </c>
      <c r="J62" s="21" t="s">
        <v>22</v>
      </c>
      <c r="K62" s="39">
        <v>250</v>
      </c>
      <c r="L62" s="39">
        <v>0</v>
      </c>
      <c r="M62" s="39"/>
      <c r="N62" s="39"/>
      <c r="O62" s="39"/>
      <c r="P62" s="39"/>
      <c r="Q62" s="39"/>
      <c r="R62" s="39"/>
      <c r="S62" s="39"/>
    </row>
    <row r="63" spans="3:19" ht="15" customHeight="1">
      <c r="C63" s="21" t="s">
        <v>13</v>
      </c>
      <c r="D63" s="21">
        <v>1397634</v>
      </c>
      <c r="E63" s="21">
        <v>42006159524</v>
      </c>
      <c r="F63" s="35">
        <v>38899</v>
      </c>
      <c r="G63" s="35">
        <v>39052</v>
      </c>
      <c r="H63" s="31">
        <f t="shared" si="0"/>
        <v>2006</v>
      </c>
      <c r="I63" s="21" t="s">
        <v>23</v>
      </c>
      <c r="J63" s="21" t="s">
        <v>22</v>
      </c>
      <c r="K63" s="39">
        <v>0</v>
      </c>
      <c r="L63" s="39">
        <v>-500</v>
      </c>
      <c r="M63" s="39"/>
      <c r="N63" s="39"/>
      <c r="O63" s="39"/>
      <c r="P63" s="39"/>
      <c r="Q63" s="39"/>
      <c r="R63" s="39"/>
      <c r="S63" s="39"/>
    </row>
    <row r="64" spans="3:19" ht="15" customHeight="1">
      <c r="C64" s="21" t="s">
        <v>13</v>
      </c>
      <c r="D64" s="21">
        <v>1396210</v>
      </c>
      <c r="E64" s="21">
        <v>42006161234</v>
      </c>
      <c r="F64" s="35">
        <v>38899</v>
      </c>
      <c r="G64" s="35">
        <v>39052</v>
      </c>
      <c r="H64" s="31">
        <f t="shared" si="0"/>
        <v>2006</v>
      </c>
      <c r="I64" s="21" t="s">
        <v>23</v>
      </c>
      <c r="J64" s="21" t="s">
        <v>22</v>
      </c>
      <c r="K64" s="39">
        <v>542</v>
      </c>
      <c r="L64" s="39">
        <v>-2000</v>
      </c>
      <c r="M64" s="39"/>
      <c r="N64" s="39"/>
      <c r="O64" s="39"/>
      <c r="P64" s="39"/>
      <c r="Q64" s="39"/>
      <c r="R64" s="39"/>
      <c r="S64" s="39"/>
    </row>
    <row r="65" spans="3:19" ht="15" customHeight="1">
      <c r="C65" s="21" t="s">
        <v>13</v>
      </c>
      <c r="D65" s="21">
        <v>1401768</v>
      </c>
      <c r="E65" s="21">
        <v>42006161806</v>
      </c>
      <c r="F65" s="35">
        <v>38899</v>
      </c>
      <c r="G65" s="35">
        <v>39052</v>
      </c>
      <c r="H65" s="31">
        <f t="shared" si="0"/>
        <v>2006</v>
      </c>
      <c r="I65" s="21" t="s">
        <v>23</v>
      </c>
      <c r="J65" s="21" t="s">
        <v>22</v>
      </c>
      <c r="K65" s="39">
        <v>0</v>
      </c>
      <c r="L65" s="39">
        <v>-66.12</v>
      </c>
      <c r="M65" s="39"/>
      <c r="N65" s="39"/>
      <c r="O65" s="39"/>
      <c r="P65" s="39"/>
      <c r="Q65" s="39"/>
      <c r="R65" s="39"/>
      <c r="S65" s="39"/>
    </row>
    <row r="66" spans="3:19" ht="15" customHeight="1">
      <c r="C66" s="21" t="s">
        <v>13</v>
      </c>
      <c r="D66" s="21">
        <v>1393771</v>
      </c>
      <c r="E66" s="21">
        <v>42006160472</v>
      </c>
      <c r="F66" s="35">
        <v>38899</v>
      </c>
      <c r="G66" s="35">
        <v>38961</v>
      </c>
      <c r="H66" s="31">
        <f t="shared" si="0"/>
        <v>2006</v>
      </c>
      <c r="I66" s="21" t="s">
        <v>23</v>
      </c>
      <c r="J66" s="21" t="s">
        <v>22</v>
      </c>
      <c r="K66" s="39">
        <v>0</v>
      </c>
      <c r="L66" s="39">
        <v>3000</v>
      </c>
      <c r="M66" s="39"/>
      <c r="N66" s="39"/>
      <c r="O66" s="39"/>
      <c r="P66" s="39"/>
      <c r="Q66" s="39"/>
      <c r="R66" s="39"/>
      <c r="S66" s="39"/>
    </row>
    <row r="67" spans="3:19" ht="15" customHeight="1">
      <c r="C67" s="21" t="s">
        <v>13</v>
      </c>
      <c r="D67" s="21">
        <v>1393410</v>
      </c>
      <c r="E67" s="21">
        <v>42006162859</v>
      </c>
      <c r="F67" s="35">
        <v>38899</v>
      </c>
      <c r="G67" s="35">
        <v>39052</v>
      </c>
      <c r="H67" s="31">
        <f t="shared" si="0"/>
        <v>2006</v>
      </c>
      <c r="I67" s="21" t="s">
        <v>23</v>
      </c>
      <c r="J67" s="21" t="s">
        <v>22</v>
      </c>
      <c r="K67" s="39">
        <v>990</v>
      </c>
      <c r="L67" s="39">
        <v>-1000</v>
      </c>
      <c r="M67" s="39"/>
      <c r="N67" s="39"/>
      <c r="O67" s="39"/>
      <c r="P67" s="39"/>
      <c r="Q67" s="39"/>
      <c r="R67" s="39"/>
      <c r="S67" s="39"/>
    </row>
    <row r="68" spans="3:19" ht="15" customHeight="1">
      <c r="C68" s="21" t="s">
        <v>13</v>
      </c>
      <c r="D68" s="21">
        <v>1393771</v>
      </c>
      <c r="E68" s="21">
        <v>42006160472</v>
      </c>
      <c r="F68" s="35">
        <v>38899</v>
      </c>
      <c r="G68" s="35">
        <v>39052</v>
      </c>
      <c r="H68" s="31">
        <f t="shared" si="0"/>
        <v>2006</v>
      </c>
      <c r="I68" s="21" t="s">
        <v>23</v>
      </c>
      <c r="J68" s="21" t="s">
        <v>22</v>
      </c>
      <c r="K68" s="39">
        <v>900</v>
      </c>
      <c r="L68" s="39">
        <v>-3000</v>
      </c>
      <c r="M68" s="39"/>
      <c r="N68" s="39"/>
      <c r="O68" s="39"/>
      <c r="P68" s="39"/>
      <c r="Q68" s="39"/>
      <c r="R68" s="39"/>
      <c r="S68" s="39"/>
    </row>
    <row r="69" spans="3:19" ht="15" customHeight="1">
      <c r="C69" s="21" t="s">
        <v>13</v>
      </c>
      <c r="D69" s="21">
        <v>1395151</v>
      </c>
      <c r="E69" s="21">
        <v>42006159814</v>
      </c>
      <c r="F69" s="35">
        <v>38899</v>
      </c>
      <c r="G69" s="35">
        <v>39052</v>
      </c>
      <c r="H69" s="31">
        <f t="shared" si="0"/>
        <v>2006</v>
      </c>
      <c r="I69" s="21" t="s">
        <v>23</v>
      </c>
      <c r="J69" s="21" t="s">
        <v>22</v>
      </c>
      <c r="K69" s="39">
        <v>250</v>
      </c>
      <c r="L69" s="39">
        <v>0</v>
      </c>
      <c r="M69" s="39"/>
      <c r="N69" s="39"/>
      <c r="O69" s="39"/>
      <c r="P69" s="39"/>
      <c r="Q69" s="39"/>
      <c r="R69" s="39"/>
      <c r="S69" s="39"/>
    </row>
    <row r="70" spans="3:19" ht="15" customHeight="1">
      <c r="C70" s="21" t="s">
        <v>13</v>
      </c>
      <c r="D70" s="21">
        <v>1398933</v>
      </c>
      <c r="E70" s="21">
        <v>42006159832</v>
      </c>
      <c r="F70" s="35">
        <v>38899</v>
      </c>
      <c r="G70" s="35">
        <v>39052</v>
      </c>
      <c r="H70" s="31">
        <f t="shared" ref="H70:H107" si="1">YEAR(G70)</f>
        <v>2006</v>
      </c>
      <c r="I70" s="21" t="s">
        <v>23</v>
      </c>
      <c r="J70" s="21" t="s">
        <v>22</v>
      </c>
      <c r="K70" s="39">
        <v>340</v>
      </c>
      <c r="L70" s="39">
        <v>0</v>
      </c>
      <c r="M70" s="39"/>
      <c r="N70" s="39"/>
      <c r="O70" s="39"/>
      <c r="P70" s="39"/>
      <c r="Q70" s="39"/>
      <c r="R70" s="39"/>
      <c r="S70" s="39"/>
    </row>
    <row r="71" spans="3:19" ht="15" customHeight="1">
      <c r="C71" s="21" t="s">
        <v>13</v>
      </c>
      <c r="D71" s="21">
        <v>1399546</v>
      </c>
      <c r="E71" s="21">
        <v>42006159892</v>
      </c>
      <c r="F71" s="35">
        <v>38899</v>
      </c>
      <c r="G71" s="35">
        <v>38961</v>
      </c>
      <c r="H71" s="31">
        <f t="shared" si="1"/>
        <v>2006</v>
      </c>
      <c r="I71" s="21" t="s">
        <v>23</v>
      </c>
      <c r="J71" s="21" t="s">
        <v>22</v>
      </c>
      <c r="K71" s="39">
        <v>250</v>
      </c>
      <c r="L71" s="39">
        <v>0</v>
      </c>
      <c r="M71" s="39"/>
      <c r="N71" s="39"/>
      <c r="O71" s="39"/>
      <c r="P71" s="39"/>
      <c r="Q71" s="39"/>
      <c r="R71" s="39"/>
      <c r="S71" s="39"/>
    </row>
    <row r="72" spans="3:19" ht="15" customHeight="1">
      <c r="C72" s="21" t="s">
        <v>13</v>
      </c>
      <c r="D72" s="21">
        <v>1400561</v>
      </c>
      <c r="E72" s="21">
        <v>42006162895</v>
      </c>
      <c r="F72" s="35">
        <v>38899</v>
      </c>
      <c r="G72" s="35">
        <v>39052</v>
      </c>
      <c r="H72" s="31">
        <f t="shared" si="1"/>
        <v>2006</v>
      </c>
      <c r="I72" s="21" t="s">
        <v>23</v>
      </c>
      <c r="J72" s="21" t="s">
        <v>22</v>
      </c>
      <c r="K72" s="39">
        <v>250</v>
      </c>
      <c r="L72" s="39">
        <v>0</v>
      </c>
      <c r="M72" s="39"/>
      <c r="N72" s="39"/>
      <c r="O72" s="39"/>
      <c r="P72" s="39"/>
      <c r="Q72" s="39"/>
      <c r="R72" s="39"/>
      <c r="S72" s="39"/>
    </row>
    <row r="73" spans="3:19" ht="15" customHeight="1">
      <c r="C73" s="21" t="s">
        <v>13</v>
      </c>
      <c r="D73" s="21">
        <v>1401768</v>
      </c>
      <c r="E73" s="21">
        <v>42006161806</v>
      </c>
      <c r="F73" s="35">
        <v>38899</v>
      </c>
      <c r="G73" s="35">
        <v>38961</v>
      </c>
      <c r="H73" s="31">
        <f t="shared" si="1"/>
        <v>2006</v>
      </c>
      <c r="I73" s="21" t="s">
        <v>23</v>
      </c>
      <c r="J73" s="21" t="s">
        <v>22</v>
      </c>
      <c r="K73" s="39">
        <v>433.88</v>
      </c>
      <c r="L73" s="39">
        <v>66.12</v>
      </c>
      <c r="M73" s="39"/>
      <c r="N73" s="39"/>
      <c r="O73" s="39"/>
      <c r="P73" s="39"/>
      <c r="Q73" s="39"/>
      <c r="R73" s="39"/>
      <c r="S73" s="39"/>
    </row>
    <row r="74" spans="3:19" ht="15" customHeight="1">
      <c r="C74" s="21" t="s">
        <v>13</v>
      </c>
      <c r="D74" s="21">
        <v>1372702</v>
      </c>
      <c r="E74" s="21">
        <v>42005150392</v>
      </c>
      <c r="F74" s="35">
        <v>38718</v>
      </c>
      <c r="G74" s="35">
        <v>38961</v>
      </c>
      <c r="H74" s="31">
        <f t="shared" si="1"/>
        <v>2006</v>
      </c>
      <c r="I74" s="21" t="s">
        <v>21</v>
      </c>
      <c r="J74" s="21" t="s">
        <v>22</v>
      </c>
      <c r="K74" s="39">
        <v>176.07</v>
      </c>
      <c r="L74" s="39">
        <v>-176.07</v>
      </c>
      <c r="M74" s="39"/>
      <c r="N74" s="39"/>
      <c r="O74" s="39"/>
      <c r="P74" s="39"/>
      <c r="Q74" s="39"/>
      <c r="R74" s="39"/>
      <c r="S74" s="39"/>
    </row>
    <row r="75" spans="3:19" ht="15" hidden="1" customHeight="1">
      <c r="C75" s="21" t="s">
        <v>13</v>
      </c>
      <c r="D75" s="21">
        <v>1372702</v>
      </c>
      <c r="E75" s="21">
        <v>42005150392</v>
      </c>
      <c r="F75" s="35">
        <v>38718</v>
      </c>
      <c r="G75" s="35">
        <v>39234</v>
      </c>
      <c r="H75" s="31">
        <f t="shared" si="1"/>
        <v>2007</v>
      </c>
      <c r="I75" s="21" t="s">
        <v>21</v>
      </c>
      <c r="J75" s="21" t="s">
        <v>22</v>
      </c>
      <c r="K75" s="39">
        <v>49400</v>
      </c>
      <c r="L75" s="39">
        <v>-49097.93</v>
      </c>
      <c r="M75" s="39"/>
      <c r="N75" s="39"/>
      <c r="O75" s="39"/>
      <c r="P75" s="39"/>
      <c r="Q75" s="39"/>
      <c r="R75" s="39"/>
      <c r="S75" s="39"/>
    </row>
    <row r="76" spans="3:19" ht="15" customHeight="1">
      <c r="C76" s="21" t="s">
        <v>13</v>
      </c>
      <c r="D76" s="21">
        <v>1373715</v>
      </c>
      <c r="E76" s="21">
        <v>42005150695</v>
      </c>
      <c r="F76" s="35">
        <v>38718</v>
      </c>
      <c r="G76" s="35">
        <v>38961</v>
      </c>
      <c r="H76" s="31">
        <f t="shared" si="1"/>
        <v>2006</v>
      </c>
      <c r="I76" s="21" t="s">
        <v>21</v>
      </c>
      <c r="J76" s="21" t="s">
        <v>25</v>
      </c>
      <c r="K76" s="39">
        <v>313</v>
      </c>
      <c r="L76" s="39">
        <v>149880</v>
      </c>
      <c r="M76" s="39"/>
      <c r="N76" s="39"/>
      <c r="O76" s="39"/>
      <c r="P76" s="39"/>
      <c r="Q76" s="39"/>
      <c r="R76" s="39"/>
      <c r="S76" s="39"/>
    </row>
    <row r="77" spans="3:19" ht="15" hidden="1" customHeight="1">
      <c r="C77" s="21" t="s">
        <v>13</v>
      </c>
      <c r="D77" s="21">
        <v>1373715</v>
      </c>
      <c r="E77" s="21">
        <v>42005150695</v>
      </c>
      <c r="F77" s="35">
        <v>38718</v>
      </c>
      <c r="G77" s="35">
        <v>39142</v>
      </c>
      <c r="H77" s="31">
        <f t="shared" si="1"/>
        <v>2007</v>
      </c>
      <c r="I77" s="21" t="s">
        <v>21</v>
      </c>
      <c r="J77" s="21" t="s">
        <v>25</v>
      </c>
      <c r="K77" s="39">
        <v>425360</v>
      </c>
      <c r="L77" s="39">
        <v>-36353</v>
      </c>
      <c r="M77" s="39"/>
      <c r="N77" s="39"/>
      <c r="O77" s="39"/>
      <c r="P77" s="39"/>
      <c r="Q77" s="39"/>
      <c r="R77" s="39"/>
      <c r="S77" s="39"/>
    </row>
    <row r="78" spans="3:19" ht="15" hidden="1" customHeight="1">
      <c r="C78" s="21" t="s">
        <v>13</v>
      </c>
      <c r="D78" s="21">
        <v>1373715</v>
      </c>
      <c r="E78" s="21">
        <v>42005150695</v>
      </c>
      <c r="F78" s="35">
        <v>38718</v>
      </c>
      <c r="G78" s="35">
        <v>39234</v>
      </c>
      <c r="H78" s="31">
        <f t="shared" si="1"/>
        <v>2007</v>
      </c>
      <c r="I78" s="21" t="s">
        <v>21</v>
      </c>
      <c r="J78" s="21" t="s">
        <v>25</v>
      </c>
      <c r="K78" s="39">
        <v>362423.59</v>
      </c>
      <c r="L78" s="39">
        <v>-282333.59000000003</v>
      </c>
      <c r="M78" s="39"/>
      <c r="N78" s="39"/>
      <c r="O78" s="39"/>
      <c r="P78" s="39"/>
      <c r="Q78" s="39"/>
      <c r="R78" s="39"/>
      <c r="S78" s="39"/>
    </row>
    <row r="79" spans="3:19" ht="15" hidden="1" customHeight="1">
      <c r="C79" s="21" t="s">
        <v>13</v>
      </c>
      <c r="D79" s="21">
        <v>1373715</v>
      </c>
      <c r="E79" s="21">
        <v>42005150695</v>
      </c>
      <c r="F79" s="35">
        <v>38718</v>
      </c>
      <c r="G79" s="35">
        <v>39965</v>
      </c>
      <c r="H79" s="31">
        <f t="shared" si="1"/>
        <v>2009</v>
      </c>
      <c r="I79" s="21" t="s">
        <v>21</v>
      </c>
      <c r="J79" s="21" t="s">
        <v>25</v>
      </c>
      <c r="K79" s="39">
        <v>0</v>
      </c>
      <c r="L79" s="39">
        <v>-110000</v>
      </c>
      <c r="M79" s="39"/>
      <c r="N79" s="39"/>
      <c r="O79" s="39"/>
      <c r="P79" s="39"/>
      <c r="Q79" s="39"/>
      <c r="R79" s="39"/>
      <c r="S79" s="39"/>
    </row>
    <row r="80" spans="3:19" ht="15" hidden="1" customHeight="1">
      <c r="C80" s="21" t="s">
        <v>13</v>
      </c>
      <c r="D80" s="21">
        <v>1373715</v>
      </c>
      <c r="E80" s="21">
        <v>42005150695</v>
      </c>
      <c r="F80" s="35">
        <v>38718</v>
      </c>
      <c r="G80" s="35">
        <v>40695</v>
      </c>
      <c r="H80" s="31">
        <f t="shared" si="1"/>
        <v>2011</v>
      </c>
      <c r="I80" s="21" t="s">
        <v>21</v>
      </c>
      <c r="J80" s="21" t="s">
        <v>25</v>
      </c>
      <c r="K80" s="39">
        <v>0</v>
      </c>
      <c r="L80" s="39">
        <v>-150000</v>
      </c>
      <c r="M80" s="39"/>
      <c r="N80" s="39"/>
      <c r="O80" s="39"/>
      <c r="P80" s="39"/>
      <c r="Q80" s="39"/>
      <c r="R80" s="39"/>
      <c r="S80" s="39"/>
    </row>
    <row r="81" spans="3:19" ht="15" hidden="1" customHeight="1">
      <c r="C81" s="21" t="s">
        <v>13</v>
      </c>
      <c r="D81" s="21">
        <v>1387909</v>
      </c>
      <c r="E81" s="21">
        <v>42005154788</v>
      </c>
      <c r="F81" s="35">
        <v>38808</v>
      </c>
      <c r="G81" s="35">
        <v>39417</v>
      </c>
      <c r="H81" s="31">
        <f t="shared" si="1"/>
        <v>2007</v>
      </c>
      <c r="I81" s="21" t="s">
        <v>21</v>
      </c>
      <c r="J81" s="21" t="s">
        <v>22</v>
      </c>
      <c r="K81" s="39">
        <v>470</v>
      </c>
      <c r="L81" s="39">
        <v>40447.300000000003</v>
      </c>
      <c r="M81" s="39"/>
      <c r="N81" s="39"/>
      <c r="O81" s="39"/>
      <c r="P81" s="39"/>
      <c r="Q81" s="39"/>
      <c r="R81" s="39"/>
      <c r="S81" s="39"/>
    </row>
    <row r="82" spans="3:19" ht="15" customHeight="1">
      <c r="C82" s="21" t="s">
        <v>13</v>
      </c>
      <c r="D82" s="21">
        <v>1400112</v>
      </c>
      <c r="E82" s="21">
        <v>42006159079</v>
      </c>
      <c r="F82" s="35">
        <v>38899</v>
      </c>
      <c r="G82" s="35">
        <v>38961</v>
      </c>
      <c r="H82" s="31">
        <f t="shared" si="1"/>
        <v>2006</v>
      </c>
      <c r="I82" s="21" t="s">
        <v>23</v>
      </c>
      <c r="J82" s="21" t="s">
        <v>22</v>
      </c>
      <c r="K82" s="39">
        <v>0</v>
      </c>
      <c r="L82" s="39">
        <v>1000</v>
      </c>
      <c r="M82" s="39"/>
      <c r="N82" s="39"/>
      <c r="O82" s="39"/>
      <c r="P82" s="39"/>
      <c r="Q82" s="39"/>
      <c r="R82" s="39"/>
      <c r="S82" s="39"/>
    </row>
    <row r="83" spans="3:19" ht="15" customHeight="1">
      <c r="C83" s="21" t="s">
        <v>13</v>
      </c>
      <c r="D83" s="21">
        <v>1401237</v>
      </c>
      <c r="E83" s="21">
        <v>42006159200</v>
      </c>
      <c r="F83" s="35">
        <v>38899</v>
      </c>
      <c r="G83" s="35">
        <v>38961</v>
      </c>
      <c r="H83" s="31">
        <f t="shared" si="1"/>
        <v>2006</v>
      </c>
      <c r="I83" s="21" t="s">
        <v>23</v>
      </c>
      <c r="J83" s="21" t="s">
        <v>22</v>
      </c>
      <c r="K83" s="39">
        <v>796.69</v>
      </c>
      <c r="L83" s="39">
        <v>203.31</v>
      </c>
      <c r="M83" s="39"/>
      <c r="N83" s="39"/>
      <c r="O83" s="39"/>
      <c r="P83" s="39"/>
      <c r="Q83" s="39"/>
      <c r="R83" s="39"/>
      <c r="S83" s="39"/>
    </row>
    <row r="84" spans="3:19" ht="15" customHeight="1">
      <c r="C84" s="21" t="s">
        <v>13</v>
      </c>
      <c r="D84" s="21">
        <v>1393390</v>
      </c>
      <c r="E84" s="21">
        <v>42006159213</v>
      </c>
      <c r="F84" s="35">
        <v>38899</v>
      </c>
      <c r="G84" s="35">
        <v>38961</v>
      </c>
      <c r="H84" s="31">
        <f t="shared" si="1"/>
        <v>2006</v>
      </c>
      <c r="I84" s="21" t="s">
        <v>23</v>
      </c>
      <c r="J84" s="21" t="s">
        <v>22</v>
      </c>
      <c r="K84" s="39">
        <v>970</v>
      </c>
      <c r="L84" s="39">
        <v>0</v>
      </c>
      <c r="M84" s="39"/>
      <c r="N84" s="39"/>
      <c r="O84" s="39"/>
      <c r="P84" s="39"/>
      <c r="Q84" s="39"/>
      <c r="R84" s="39"/>
      <c r="S84" s="39"/>
    </row>
    <row r="85" spans="3:19" ht="15" customHeight="1">
      <c r="C85" s="21" t="s">
        <v>13</v>
      </c>
      <c r="D85" s="21">
        <v>1401496</v>
      </c>
      <c r="E85" s="21">
        <v>42006159255</v>
      </c>
      <c r="F85" s="35">
        <v>38899</v>
      </c>
      <c r="G85" s="35">
        <v>38961</v>
      </c>
      <c r="H85" s="31">
        <f t="shared" si="1"/>
        <v>2006</v>
      </c>
      <c r="I85" s="21" t="s">
        <v>23</v>
      </c>
      <c r="J85" s="21" t="s">
        <v>22</v>
      </c>
      <c r="K85" s="39">
        <v>950.01</v>
      </c>
      <c r="L85" s="39">
        <v>0</v>
      </c>
      <c r="M85" s="39"/>
      <c r="N85" s="39"/>
      <c r="O85" s="39"/>
      <c r="P85" s="39"/>
      <c r="Q85" s="39"/>
      <c r="R85" s="39"/>
      <c r="S85" s="39"/>
    </row>
    <row r="86" spans="3:19" ht="15" customHeight="1">
      <c r="C86" s="21" t="s">
        <v>13</v>
      </c>
      <c r="D86" s="21">
        <v>1394216</v>
      </c>
      <c r="E86" s="21">
        <v>42006159280</v>
      </c>
      <c r="F86" s="35">
        <v>38899</v>
      </c>
      <c r="G86" s="35">
        <v>38961</v>
      </c>
      <c r="H86" s="31">
        <f t="shared" si="1"/>
        <v>2006</v>
      </c>
      <c r="I86" s="21" t="s">
        <v>23</v>
      </c>
      <c r="J86" s="21" t="s">
        <v>22</v>
      </c>
      <c r="K86" s="39">
        <v>0</v>
      </c>
      <c r="L86" s="39">
        <v>3500</v>
      </c>
      <c r="M86" s="39"/>
      <c r="N86" s="39"/>
      <c r="O86" s="39"/>
      <c r="P86" s="39"/>
      <c r="Q86" s="39"/>
      <c r="R86" s="39"/>
      <c r="S86" s="39"/>
    </row>
    <row r="87" spans="3:19" ht="15" hidden="1" customHeight="1">
      <c r="C87" s="21" t="s">
        <v>13</v>
      </c>
      <c r="D87" s="21">
        <v>1394216</v>
      </c>
      <c r="E87" s="21">
        <v>42006159280</v>
      </c>
      <c r="F87" s="35">
        <v>38899</v>
      </c>
      <c r="G87" s="35">
        <v>39142</v>
      </c>
      <c r="H87" s="31">
        <f t="shared" si="1"/>
        <v>2007</v>
      </c>
      <c r="I87" s="21" t="s">
        <v>23</v>
      </c>
      <c r="J87" s="21" t="s">
        <v>22</v>
      </c>
      <c r="K87" s="39">
        <v>2603.31</v>
      </c>
      <c r="L87" s="39">
        <v>-3410</v>
      </c>
      <c r="M87" s="39"/>
      <c r="N87" s="39"/>
      <c r="O87" s="39"/>
      <c r="P87" s="39"/>
      <c r="Q87" s="39"/>
      <c r="R87" s="39"/>
      <c r="S87" s="39"/>
    </row>
    <row r="88" spans="3:19" ht="15" customHeight="1">
      <c r="C88" s="21" t="s">
        <v>13</v>
      </c>
      <c r="D88" s="21">
        <v>1402452</v>
      </c>
      <c r="E88" s="21">
        <v>42006159283</v>
      </c>
      <c r="F88" s="35">
        <v>38899</v>
      </c>
      <c r="G88" s="35">
        <v>38961</v>
      </c>
      <c r="H88" s="31">
        <f t="shared" si="1"/>
        <v>2006</v>
      </c>
      <c r="I88" s="21" t="s">
        <v>23</v>
      </c>
      <c r="J88" s="21" t="s">
        <v>22</v>
      </c>
      <c r="K88" s="39">
        <v>0</v>
      </c>
      <c r="L88" s="39">
        <v>500</v>
      </c>
      <c r="M88" s="39"/>
      <c r="N88" s="39"/>
      <c r="O88" s="39"/>
      <c r="P88" s="39"/>
      <c r="Q88" s="39"/>
      <c r="R88" s="39"/>
      <c r="S88" s="39"/>
    </row>
    <row r="89" spans="3:19" ht="15" customHeight="1">
      <c r="C89" s="21" t="s">
        <v>13</v>
      </c>
      <c r="D89" s="21">
        <v>1392185</v>
      </c>
      <c r="E89" s="21">
        <v>42006159304</v>
      </c>
      <c r="F89" s="35">
        <v>38899</v>
      </c>
      <c r="G89" s="35">
        <v>39052</v>
      </c>
      <c r="H89" s="31">
        <f t="shared" si="1"/>
        <v>2006</v>
      </c>
      <c r="I89" s="21" t="s">
        <v>23</v>
      </c>
      <c r="J89" s="21" t="s">
        <v>22</v>
      </c>
      <c r="K89" s="39">
        <v>0</v>
      </c>
      <c r="L89" s="39">
        <v>-500</v>
      </c>
      <c r="M89" s="39"/>
      <c r="N89" s="39"/>
      <c r="O89" s="39"/>
      <c r="P89" s="39"/>
      <c r="Q89" s="39"/>
      <c r="R89" s="39"/>
      <c r="S89" s="39"/>
    </row>
    <row r="90" spans="3:19" ht="15" customHeight="1">
      <c r="C90" s="21" t="s">
        <v>13</v>
      </c>
      <c r="D90" s="21">
        <v>1396210</v>
      </c>
      <c r="E90" s="21">
        <v>42006161234</v>
      </c>
      <c r="F90" s="35">
        <v>38899</v>
      </c>
      <c r="G90" s="35">
        <v>38961</v>
      </c>
      <c r="H90" s="31">
        <f t="shared" si="1"/>
        <v>2006</v>
      </c>
      <c r="I90" s="21" t="s">
        <v>23</v>
      </c>
      <c r="J90" s="21" t="s">
        <v>22</v>
      </c>
      <c r="K90" s="39">
        <v>0</v>
      </c>
      <c r="L90" s="39">
        <v>2000</v>
      </c>
      <c r="M90" s="39"/>
      <c r="N90" s="39"/>
      <c r="O90" s="39"/>
      <c r="P90" s="39"/>
      <c r="Q90" s="39"/>
      <c r="R90" s="39"/>
      <c r="S90" s="39"/>
    </row>
    <row r="91" spans="3:19" ht="15" customHeight="1">
      <c r="C91" s="21" t="s">
        <v>13</v>
      </c>
      <c r="D91" s="21">
        <v>1393410</v>
      </c>
      <c r="E91" s="21">
        <v>42006162859</v>
      </c>
      <c r="F91" s="35">
        <v>38899</v>
      </c>
      <c r="G91" s="35">
        <v>38961</v>
      </c>
      <c r="H91" s="31">
        <f t="shared" si="1"/>
        <v>2006</v>
      </c>
      <c r="I91" s="21" t="s">
        <v>23</v>
      </c>
      <c r="J91" s="21" t="s">
        <v>22</v>
      </c>
      <c r="K91" s="39">
        <v>0</v>
      </c>
      <c r="L91" s="39">
        <v>1000</v>
      </c>
      <c r="M91" s="39"/>
      <c r="N91" s="39"/>
      <c r="O91" s="39"/>
      <c r="P91" s="39"/>
      <c r="Q91" s="39"/>
      <c r="R91" s="39"/>
      <c r="S91" s="39"/>
    </row>
    <row r="92" spans="3:19" ht="15" customHeight="1">
      <c r="C92" s="21" t="s">
        <v>13</v>
      </c>
      <c r="D92" s="21">
        <v>1393409</v>
      </c>
      <c r="E92" s="21">
        <v>42006159235</v>
      </c>
      <c r="F92" s="35">
        <v>38899</v>
      </c>
      <c r="G92" s="35">
        <v>38961</v>
      </c>
      <c r="H92" s="31">
        <f t="shared" si="1"/>
        <v>2006</v>
      </c>
      <c r="I92" s="21" t="s">
        <v>23</v>
      </c>
      <c r="J92" s="21" t="s">
        <v>22</v>
      </c>
      <c r="K92" s="39">
        <v>991.74</v>
      </c>
      <c r="L92" s="39">
        <v>0</v>
      </c>
      <c r="M92" s="39"/>
      <c r="N92" s="39"/>
      <c r="O92" s="39"/>
      <c r="P92" s="39"/>
      <c r="Q92" s="39"/>
      <c r="R92" s="39"/>
      <c r="S92" s="39"/>
    </row>
    <row r="93" spans="3:19" ht="15" customHeight="1">
      <c r="C93" s="21" t="s">
        <v>13</v>
      </c>
      <c r="D93" s="21">
        <v>1392494</v>
      </c>
      <c r="E93" s="21">
        <v>42006159514</v>
      </c>
      <c r="F93" s="35">
        <v>38899</v>
      </c>
      <c r="G93" s="35">
        <v>39052</v>
      </c>
      <c r="H93" s="31">
        <f t="shared" si="1"/>
        <v>2006</v>
      </c>
      <c r="I93" s="21" t="s">
        <v>23</v>
      </c>
      <c r="J93" s="21" t="s">
        <v>22</v>
      </c>
      <c r="K93" s="39">
        <v>0</v>
      </c>
      <c r="L93" s="39">
        <v>-500</v>
      </c>
      <c r="M93" s="39"/>
      <c r="N93" s="39"/>
      <c r="O93" s="39"/>
      <c r="P93" s="39"/>
      <c r="Q93" s="39"/>
      <c r="R93" s="39"/>
      <c r="S93" s="39"/>
    </row>
    <row r="94" spans="3:19" ht="15" customHeight="1">
      <c r="C94" s="21" t="s">
        <v>13</v>
      </c>
      <c r="D94" s="21">
        <v>1399046</v>
      </c>
      <c r="E94" s="21">
        <v>42006159330</v>
      </c>
      <c r="F94" s="35">
        <v>38899</v>
      </c>
      <c r="G94" s="35">
        <v>38961</v>
      </c>
      <c r="H94" s="31">
        <f t="shared" si="1"/>
        <v>2006</v>
      </c>
      <c r="I94" s="21" t="s">
        <v>23</v>
      </c>
      <c r="J94" s="21" t="s">
        <v>22</v>
      </c>
      <c r="K94" s="39">
        <v>0</v>
      </c>
      <c r="L94" s="39">
        <v>1000</v>
      </c>
      <c r="M94" s="39"/>
      <c r="N94" s="39"/>
      <c r="O94" s="39"/>
      <c r="P94" s="39"/>
      <c r="Q94" s="39"/>
      <c r="R94" s="39"/>
      <c r="S94" s="39"/>
    </row>
    <row r="95" spans="3:19" ht="15" customHeight="1">
      <c r="C95" s="21" t="s">
        <v>13</v>
      </c>
      <c r="D95" s="21">
        <v>1399046</v>
      </c>
      <c r="E95" s="21">
        <v>42006159330</v>
      </c>
      <c r="F95" s="35">
        <v>38899</v>
      </c>
      <c r="G95" s="35">
        <v>39052</v>
      </c>
      <c r="H95" s="31">
        <f t="shared" si="1"/>
        <v>2006</v>
      </c>
      <c r="I95" s="21" t="s">
        <v>23</v>
      </c>
      <c r="J95" s="21" t="s">
        <v>22</v>
      </c>
      <c r="K95" s="39">
        <v>3178.51</v>
      </c>
      <c r="L95" s="39">
        <v>-1000</v>
      </c>
      <c r="M95" s="39"/>
      <c r="N95" s="39"/>
      <c r="O95" s="39"/>
      <c r="P95" s="39"/>
      <c r="Q95" s="39"/>
      <c r="R95" s="39"/>
      <c r="S95" s="39"/>
    </row>
    <row r="96" spans="3:19" ht="15" customHeight="1">
      <c r="C96" s="21" t="s">
        <v>13</v>
      </c>
      <c r="D96" s="21">
        <v>1412732</v>
      </c>
      <c r="E96" s="21">
        <v>42006159512</v>
      </c>
      <c r="F96" s="35">
        <v>38899</v>
      </c>
      <c r="G96" s="35">
        <v>38961</v>
      </c>
      <c r="H96" s="31">
        <f t="shared" si="1"/>
        <v>2006</v>
      </c>
      <c r="I96" s="21" t="s">
        <v>23</v>
      </c>
      <c r="J96" s="21" t="s">
        <v>22</v>
      </c>
      <c r="K96" s="39">
        <v>0</v>
      </c>
      <c r="L96" s="39">
        <v>500</v>
      </c>
      <c r="M96" s="39"/>
      <c r="N96" s="39"/>
      <c r="O96" s="39"/>
      <c r="P96" s="39"/>
      <c r="Q96" s="39"/>
      <c r="R96" s="39"/>
      <c r="S96" s="39"/>
    </row>
    <row r="97" spans="3:19" ht="15" customHeight="1">
      <c r="C97" s="21" t="s">
        <v>13</v>
      </c>
      <c r="D97" s="21">
        <v>1393975</v>
      </c>
      <c r="E97" s="21">
        <v>42006159585</v>
      </c>
      <c r="F97" s="35">
        <v>38899</v>
      </c>
      <c r="G97" s="35">
        <v>38961</v>
      </c>
      <c r="H97" s="31">
        <f t="shared" si="1"/>
        <v>2006</v>
      </c>
      <c r="I97" s="21" t="s">
        <v>23</v>
      </c>
      <c r="J97" s="21" t="s">
        <v>22</v>
      </c>
      <c r="K97" s="39">
        <v>0</v>
      </c>
      <c r="L97" s="39">
        <v>6845</v>
      </c>
      <c r="M97" s="39"/>
      <c r="N97" s="39"/>
      <c r="O97" s="39"/>
      <c r="P97" s="39"/>
      <c r="Q97" s="39"/>
      <c r="R97" s="39"/>
      <c r="S97" s="39"/>
    </row>
    <row r="98" spans="3:19" ht="15" customHeight="1">
      <c r="C98" s="21" t="s">
        <v>13</v>
      </c>
      <c r="D98" s="21">
        <v>1392494</v>
      </c>
      <c r="E98" s="21">
        <v>42006159514</v>
      </c>
      <c r="F98" s="35">
        <v>38899</v>
      </c>
      <c r="G98" s="35">
        <v>38961</v>
      </c>
      <c r="H98" s="31">
        <f t="shared" si="1"/>
        <v>2006</v>
      </c>
      <c r="I98" s="21" t="s">
        <v>23</v>
      </c>
      <c r="J98" s="21" t="s">
        <v>22</v>
      </c>
      <c r="K98" s="39">
        <v>0</v>
      </c>
      <c r="L98" s="39">
        <v>500</v>
      </c>
      <c r="M98" s="39"/>
      <c r="N98" s="39"/>
      <c r="O98" s="39"/>
      <c r="P98" s="39"/>
      <c r="Q98" s="39"/>
      <c r="R98" s="39"/>
      <c r="S98" s="39"/>
    </row>
    <row r="99" spans="3:19" ht="15" customHeight="1">
      <c r="C99" s="21" t="s">
        <v>13</v>
      </c>
      <c r="D99" s="21">
        <v>1412732</v>
      </c>
      <c r="E99" s="21">
        <v>42006159512</v>
      </c>
      <c r="F99" s="35">
        <v>38899</v>
      </c>
      <c r="G99" s="35">
        <v>39052</v>
      </c>
      <c r="H99" s="31">
        <f t="shared" si="1"/>
        <v>2006</v>
      </c>
      <c r="I99" s="21" t="s">
        <v>23</v>
      </c>
      <c r="J99" s="21" t="s">
        <v>22</v>
      </c>
      <c r="K99" s="39">
        <v>0</v>
      </c>
      <c r="L99" s="39">
        <v>-500</v>
      </c>
      <c r="M99" s="39"/>
      <c r="N99" s="39"/>
      <c r="O99" s="39"/>
      <c r="P99" s="39"/>
      <c r="Q99" s="39"/>
      <c r="R99" s="39"/>
      <c r="S99" s="39"/>
    </row>
    <row r="100" spans="3:19" ht="15" customHeight="1">
      <c r="C100" s="21" t="s">
        <v>13</v>
      </c>
      <c r="D100" s="21">
        <v>1393975</v>
      </c>
      <c r="E100" s="21">
        <v>42006159583</v>
      </c>
      <c r="F100" s="35">
        <v>38899</v>
      </c>
      <c r="G100" s="35">
        <v>38961</v>
      </c>
      <c r="H100" s="31">
        <f t="shared" si="1"/>
        <v>2006</v>
      </c>
      <c r="I100" s="21" t="s">
        <v>23</v>
      </c>
      <c r="J100" s="21" t="s">
        <v>22</v>
      </c>
      <c r="K100" s="39">
        <v>2291</v>
      </c>
      <c r="L100" s="39">
        <v>0</v>
      </c>
      <c r="M100" s="39"/>
      <c r="N100" s="39"/>
      <c r="O100" s="39"/>
      <c r="P100" s="39"/>
      <c r="Q100" s="39"/>
      <c r="R100" s="39"/>
      <c r="S100" s="39"/>
    </row>
    <row r="101" spans="3:19" ht="15" customHeight="1">
      <c r="C101" s="21" t="s">
        <v>13</v>
      </c>
      <c r="D101" s="21">
        <v>1405074</v>
      </c>
      <c r="E101" s="21">
        <v>42006160664</v>
      </c>
      <c r="F101" s="35">
        <v>38899</v>
      </c>
      <c r="G101" s="35">
        <v>38961</v>
      </c>
      <c r="H101" s="31">
        <f t="shared" si="1"/>
        <v>2006</v>
      </c>
      <c r="I101" s="21" t="s">
        <v>23</v>
      </c>
      <c r="J101" s="21" t="s">
        <v>22</v>
      </c>
      <c r="K101" s="39">
        <v>0</v>
      </c>
      <c r="L101" s="39">
        <v>2000</v>
      </c>
      <c r="M101" s="39"/>
      <c r="N101" s="39"/>
      <c r="O101" s="39"/>
      <c r="P101" s="39"/>
      <c r="Q101" s="39"/>
      <c r="R101" s="39"/>
      <c r="S101" s="39"/>
    </row>
    <row r="102" spans="3:19" ht="15" customHeight="1">
      <c r="C102" s="21" t="s">
        <v>13</v>
      </c>
      <c r="D102" s="21">
        <v>1405074</v>
      </c>
      <c r="E102" s="21">
        <v>42006160664</v>
      </c>
      <c r="F102" s="35">
        <v>38899</v>
      </c>
      <c r="G102" s="35">
        <v>39052</v>
      </c>
      <c r="H102" s="31">
        <f t="shared" si="1"/>
        <v>2006</v>
      </c>
      <c r="I102" s="21" t="s">
        <v>23</v>
      </c>
      <c r="J102" s="21" t="s">
        <v>22</v>
      </c>
      <c r="K102" s="39">
        <v>0</v>
      </c>
      <c r="L102" s="39">
        <v>-2000</v>
      </c>
      <c r="M102" s="39"/>
      <c r="N102" s="39"/>
      <c r="O102" s="39"/>
      <c r="P102" s="39"/>
      <c r="Q102" s="39"/>
      <c r="R102" s="39"/>
      <c r="S102" s="39"/>
    </row>
    <row r="103" spans="3:19" ht="15" customHeight="1">
      <c r="C103" s="21" t="s">
        <v>13</v>
      </c>
      <c r="D103" s="21">
        <v>1408491</v>
      </c>
      <c r="E103" s="21">
        <v>42006161410</v>
      </c>
      <c r="F103" s="35">
        <v>38899</v>
      </c>
      <c r="G103" s="35">
        <v>38961</v>
      </c>
      <c r="H103" s="31">
        <f t="shared" si="1"/>
        <v>2006</v>
      </c>
      <c r="I103" s="21" t="s">
        <v>23</v>
      </c>
      <c r="J103" s="21" t="s">
        <v>22</v>
      </c>
      <c r="K103" s="39">
        <v>770</v>
      </c>
      <c r="L103" s="39">
        <v>0</v>
      </c>
      <c r="M103" s="39"/>
      <c r="N103" s="39"/>
      <c r="O103" s="39"/>
      <c r="P103" s="39"/>
      <c r="Q103" s="39"/>
      <c r="R103" s="39"/>
      <c r="S103" s="39"/>
    </row>
    <row r="104" spans="3:19" ht="15" hidden="1" customHeight="1">
      <c r="C104" s="21" t="s">
        <v>13</v>
      </c>
      <c r="D104" s="21">
        <v>1401469</v>
      </c>
      <c r="E104" s="21">
        <v>42006167419</v>
      </c>
      <c r="F104" s="35">
        <v>38899</v>
      </c>
      <c r="G104" s="35">
        <v>39142</v>
      </c>
      <c r="H104" s="31">
        <f t="shared" si="1"/>
        <v>2007</v>
      </c>
      <c r="I104" s="21" t="s">
        <v>23</v>
      </c>
      <c r="J104" s="21" t="s">
        <v>22</v>
      </c>
      <c r="K104" s="39">
        <v>0</v>
      </c>
      <c r="L104" s="39">
        <v>-2000</v>
      </c>
      <c r="M104" s="39"/>
      <c r="N104" s="39"/>
      <c r="O104" s="39"/>
      <c r="P104" s="39"/>
      <c r="Q104" s="39"/>
      <c r="R104" s="39"/>
      <c r="S104" s="39"/>
    </row>
    <row r="105" spans="3:19" ht="15" customHeight="1">
      <c r="C105" s="21" t="s">
        <v>13</v>
      </c>
      <c r="D105" s="21">
        <v>1397679</v>
      </c>
      <c r="E105" s="21">
        <v>42006166495</v>
      </c>
      <c r="F105" s="35">
        <v>38899</v>
      </c>
      <c r="G105" s="35">
        <v>39052</v>
      </c>
      <c r="H105" s="31">
        <f t="shared" si="1"/>
        <v>2006</v>
      </c>
      <c r="I105" s="21" t="s">
        <v>23</v>
      </c>
      <c r="J105" s="21" t="s">
        <v>22</v>
      </c>
      <c r="K105" s="39">
        <v>499.98</v>
      </c>
      <c r="L105" s="39">
        <v>0</v>
      </c>
      <c r="M105" s="39"/>
      <c r="N105" s="39"/>
      <c r="O105" s="39"/>
      <c r="P105" s="39"/>
      <c r="Q105" s="39"/>
      <c r="R105" s="39"/>
      <c r="S105" s="39"/>
    </row>
    <row r="106" spans="3:19" ht="15" customHeight="1">
      <c r="C106" s="21" t="s">
        <v>13</v>
      </c>
      <c r="D106" s="21">
        <v>1401469</v>
      </c>
      <c r="E106" s="21">
        <v>42006167419</v>
      </c>
      <c r="F106" s="35">
        <v>38899</v>
      </c>
      <c r="G106" s="35">
        <v>39052</v>
      </c>
      <c r="H106" s="31">
        <f t="shared" si="1"/>
        <v>2006</v>
      </c>
      <c r="I106" s="21" t="s">
        <v>23</v>
      </c>
      <c r="J106" s="21" t="s">
        <v>22</v>
      </c>
      <c r="K106" s="39">
        <v>0</v>
      </c>
      <c r="L106" s="39">
        <v>2000</v>
      </c>
      <c r="M106" s="39"/>
      <c r="N106" s="39"/>
      <c r="O106" s="39"/>
      <c r="P106" s="39"/>
      <c r="Q106" s="39"/>
      <c r="R106" s="39"/>
      <c r="S106" s="39"/>
    </row>
    <row r="107" spans="3:19" ht="15" customHeight="1">
      <c r="C107" s="21" t="s">
        <v>13</v>
      </c>
      <c r="D107" s="21">
        <v>1393975</v>
      </c>
      <c r="E107" s="21">
        <v>42006159585</v>
      </c>
      <c r="F107" s="35">
        <v>38899</v>
      </c>
      <c r="G107" s="35">
        <v>39052</v>
      </c>
      <c r="H107" s="31">
        <f t="shared" si="1"/>
        <v>2006</v>
      </c>
      <c r="I107" s="21" t="s">
        <v>23</v>
      </c>
      <c r="J107" s="21" t="s">
        <v>22</v>
      </c>
      <c r="K107" s="39">
        <v>5657.51</v>
      </c>
      <c r="L107" s="39">
        <v>-6845</v>
      </c>
      <c r="M107" s="39"/>
      <c r="N107" s="39"/>
      <c r="O107" s="39"/>
      <c r="P107" s="39"/>
      <c r="Q107" s="39"/>
      <c r="R107" s="39"/>
      <c r="S107" s="39"/>
    </row>
  </sheetData>
  <autoFilter ref="C4:L107">
    <filterColumn colId="5">
      <filters>
        <filter val="2006"/>
      </filters>
    </filterColumn>
  </autoFilter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U26"/>
  <sheetViews>
    <sheetView topLeftCell="A4" workbookViewId="0">
      <selection activeCell="C26" sqref="C26"/>
    </sheetView>
  </sheetViews>
  <sheetFormatPr defaultRowHeight="15"/>
  <sheetData>
    <row r="1" spans="1:21" ht="27.75" customHeight="1">
      <c r="A1" s="40" t="s">
        <v>2</v>
      </c>
      <c r="B1" s="74" t="s">
        <v>4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</row>
    <row r="3" spans="1:21" ht="15.75" thickBot="1"/>
    <row r="4" spans="1:21" ht="15.75" thickBot="1">
      <c r="B4" s="1"/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1" ht="15.75" thickBot="1">
      <c r="B5" s="4" t="s">
        <v>1</v>
      </c>
      <c r="C5" s="5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>
        <v>10</v>
      </c>
      <c r="M5" s="6">
        <v>11</v>
      </c>
      <c r="N5" s="6">
        <v>12</v>
      </c>
      <c r="O5" s="6">
        <v>13</v>
      </c>
      <c r="P5" s="6">
        <v>14</v>
      </c>
      <c r="Q5" s="6">
        <v>15</v>
      </c>
      <c r="R5" s="6">
        <v>16</v>
      </c>
      <c r="S5" s="6">
        <v>17</v>
      </c>
      <c r="U5" t="s">
        <v>3</v>
      </c>
    </row>
    <row r="6" spans="1:21">
      <c r="B6" s="7">
        <v>1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8">
        <v>1201</v>
      </c>
      <c r="P6" s="10">
        <v>0</v>
      </c>
      <c r="Q6" s="10">
        <v>0</v>
      </c>
      <c r="R6" s="10">
        <v>0</v>
      </c>
      <c r="S6" s="10">
        <v>0</v>
      </c>
      <c r="U6" s="63"/>
    </row>
    <row r="7" spans="1:21">
      <c r="B7" s="11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3"/>
      <c r="U7" s="63"/>
    </row>
    <row r="8" spans="1:21">
      <c r="B8" s="11">
        <v>3</v>
      </c>
      <c r="C8" s="13">
        <v>0</v>
      </c>
      <c r="D8" s="14">
        <v>1000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290</v>
      </c>
      <c r="L8" s="14">
        <v>0</v>
      </c>
      <c r="M8" s="14">
        <v>0</v>
      </c>
      <c r="N8" s="14">
        <v>0</v>
      </c>
      <c r="O8" s="13">
        <v>0</v>
      </c>
      <c r="P8" s="15">
        <v>0</v>
      </c>
      <c r="Q8" s="15">
        <v>0</v>
      </c>
      <c r="R8" s="14"/>
      <c r="S8" s="14"/>
      <c r="U8" s="63"/>
    </row>
    <row r="9" spans="1:21">
      <c r="B9" s="11">
        <v>4</v>
      </c>
      <c r="C9" s="13">
        <v>600</v>
      </c>
      <c r="D9" s="14">
        <v>12002</v>
      </c>
      <c r="E9" s="14">
        <v>4239</v>
      </c>
      <c r="F9" s="14">
        <v>879</v>
      </c>
      <c r="G9" s="14">
        <v>894</v>
      </c>
      <c r="H9" s="14">
        <v>0</v>
      </c>
      <c r="I9" s="14">
        <v>-88</v>
      </c>
      <c r="J9" s="14">
        <v>0</v>
      </c>
      <c r="K9" s="14">
        <v>32</v>
      </c>
      <c r="L9" s="14">
        <v>-201</v>
      </c>
      <c r="M9" s="14">
        <v>201</v>
      </c>
      <c r="N9" s="14">
        <v>699</v>
      </c>
      <c r="O9" s="13">
        <v>813</v>
      </c>
      <c r="P9" s="15">
        <v>0</v>
      </c>
      <c r="Q9" s="14"/>
      <c r="R9" s="14"/>
      <c r="S9" s="14"/>
      <c r="U9" s="63"/>
    </row>
    <row r="10" spans="1:21">
      <c r="B10" s="11">
        <v>5</v>
      </c>
      <c r="C10" s="13">
        <v>5203</v>
      </c>
      <c r="D10" s="14">
        <v>3618</v>
      </c>
      <c r="E10" s="14">
        <v>2308</v>
      </c>
      <c r="F10" s="14">
        <v>3736</v>
      </c>
      <c r="G10" s="14">
        <v>1220</v>
      </c>
      <c r="H10" s="14">
        <v>3902</v>
      </c>
      <c r="I10" s="14">
        <v>0</v>
      </c>
      <c r="J10" s="14">
        <v>-1043</v>
      </c>
      <c r="K10" s="14">
        <v>1201</v>
      </c>
      <c r="L10" s="14">
        <v>0</v>
      </c>
      <c r="M10" s="14">
        <v>0</v>
      </c>
      <c r="N10" s="14">
        <v>0</v>
      </c>
      <c r="O10" s="13">
        <v>0</v>
      </c>
      <c r="P10" s="14"/>
      <c r="Q10" s="14"/>
      <c r="R10" s="14"/>
      <c r="S10" s="14"/>
      <c r="U10" s="63"/>
    </row>
    <row r="11" spans="1:21">
      <c r="B11" s="11">
        <v>6</v>
      </c>
      <c r="C11" s="13">
        <v>0</v>
      </c>
      <c r="D11" s="14">
        <v>4698</v>
      </c>
      <c r="E11" s="14">
        <v>6558</v>
      </c>
      <c r="F11" s="14">
        <v>2681</v>
      </c>
      <c r="G11" s="14">
        <v>3550</v>
      </c>
      <c r="H11" s="14">
        <v>-600</v>
      </c>
      <c r="I11" s="14">
        <v>-97</v>
      </c>
      <c r="J11" s="14">
        <v>-1070</v>
      </c>
      <c r="K11" s="14">
        <v>3499</v>
      </c>
      <c r="L11" s="14">
        <v>901</v>
      </c>
      <c r="M11" s="14">
        <v>965</v>
      </c>
      <c r="N11" s="14">
        <v>-600</v>
      </c>
      <c r="O11" s="13"/>
      <c r="P11" s="14"/>
      <c r="Q11" s="14"/>
      <c r="R11" s="14"/>
      <c r="S11" s="14"/>
      <c r="U11" s="63"/>
    </row>
    <row r="12" spans="1:21">
      <c r="B12" s="11">
        <v>7</v>
      </c>
      <c r="C12" s="13">
        <v>9503</v>
      </c>
      <c r="D12" s="14">
        <v>3382</v>
      </c>
      <c r="E12" s="14">
        <v>5609</v>
      </c>
      <c r="F12" s="14">
        <v>-701</v>
      </c>
      <c r="G12" s="14">
        <v>10695</v>
      </c>
      <c r="H12" s="14">
        <v>0</v>
      </c>
      <c r="I12" s="14">
        <v>1194</v>
      </c>
      <c r="J12" s="14">
        <v>1539</v>
      </c>
      <c r="K12" s="14">
        <v>-4840</v>
      </c>
      <c r="L12" s="14">
        <v>9293</v>
      </c>
      <c r="M12" s="14">
        <v>0</v>
      </c>
      <c r="N12" s="14"/>
      <c r="O12" s="13"/>
      <c r="P12" s="14"/>
      <c r="Q12" s="14"/>
      <c r="R12" s="14"/>
      <c r="S12" s="14"/>
      <c r="U12" s="63"/>
    </row>
    <row r="13" spans="1:21">
      <c r="B13" s="11">
        <v>8</v>
      </c>
      <c r="C13" s="13">
        <v>2402</v>
      </c>
      <c r="D13" s="14">
        <v>1201</v>
      </c>
      <c r="E13" s="14">
        <v>1530</v>
      </c>
      <c r="F13" s="14">
        <v>6051</v>
      </c>
      <c r="G13" s="14">
        <v>5300</v>
      </c>
      <c r="H13" s="14">
        <v>2819</v>
      </c>
      <c r="I13" s="14">
        <v>3808</v>
      </c>
      <c r="J13" s="14">
        <v>-853</v>
      </c>
      <c r="K13" s="14">
        <v>1817</v>
      </c>
      <c r="L13" s="14">
        <v>-450</v>
      </c>
      <c r="M13" s="14"/>
      <c r="N13" s="14"/>
      <c r="O13" s="13"/>
      <c r="P13" s="14"/>
      <c r="Q13" s="14"/>
      <c r="R13" s="14"/>
      <c r="S13" s="14"/>
      <c r="U13" s="63"/>
    </row>
    <row r="14" spans="1:21">
      <c r="B14" s="11">
        <v>9</v>
      </c>
      <c r="C14" s="13">
        <v>14211</v>
      </c>
      <c r="D14" s="14">
        <v>6901</v>
      </c>
      <c r="E14" s="14">
        <v>12866</v>
      </c>
      <c r="F14" s="14">
        <v>11773</v>
      </c>
      <c r="G14" s="14">
        <v>9569</v>
      </c>
      <c r="H14" s="14">
        <v>-3237</v>
      </c>
      <c r="I14" s="14">
        <v>775</v>
      </c>
      <c r="J14" s="14">
        <v>4170</v>
      </c>
      <c r="K14" s="14">
        <v>1080</v>
      </c>
      <c r="L14" s="14"/>
      <c r="M14" s="14"/>
      <c r="N14" s="14"/>
      <c r="O14" s="13"/>
      <c r="P14" s="14"/>
      <c r="Q14" s="14"/>
      <c r="R14" s="14"/>
      <c r="S14" s="14"/>
      <c r="U14" s="63"/>
    </row>
    <row r="15" spans="1:21">
      <c r="B15" s="11">
        <v>10</v>
      </c>
      <c r="C15" s="13">
        <v>10808</v>
      </c>
      <c r="D15" s="14">
        <v>8098</v>
      </c>
      <c r="E15" s="14">
        <v>7532</v>
      </c>
      <c r="F15" s="14">
        <v>4038</v>
      </c>
      <c r="G15" s="14">
        <v>-1523</v>
      </c>
      <c r="H15" s="14">
        <v>1893</v>
      </c>
      <c r="I15" s="14">
        <v>285</v>
      </c>
      <c r="J15" s="14">
        <v>3086</v>
      </c>
      <c r="K15" s="14"/>
      <c r="L15" s="14"/>
      <c r="M15" s="14"/>
      <c r="N15" s="14"/>
      <c r="O15" s="13"/>
      <c r="P15" s="14"/>
      <c r="Q15" s="14"/>
      <c r="R15" s="14"/>
      <c r="S15" s="14"/>
      <c r="U15" s="63"/>
    </row>
    <row r="16" spans="1:21">
      <c r="B16" s="11">
        <v>11</v>
      </c>
      <c r="C16" s="13">
        <v>12007</v>
      </c>
      <c r="D16" s="14">
        <v>14664</v>
      </c>
      <c r="E16" s="14">
        <v>7554</v>
      </c>
      <c r="F16" s="14">
        <v>6869</v>
      </c>
      <c r="G16" s="14">
        <v>-1647</v>
      </c>
      <c r="H16" s="14">
        <v>2151</v>
      </c>
      <c r="I16" s="14">
        <v>4679</v>
      </c>
      <c r="J16" s="14"/>
      <c r="K16" s="14"/>
      <c r="L16" s="14"/>
      <c r="M16" s="14"/>
      <c r="N16" s="14"/>
      <c r="O16" s="13"/>
      <c r="P16" s="14"/>
      <c r="Q16" s="14"/>
      <c r="R16" s="14"/>
      <c r="S16" s="14"/>
      <c r="U16" s="63"/>
    </row>
    <row r="17" spans="2:21">
      <c r="B17" s="11">
        <v>12</v>
      </c>
      <c r="C17" s="13">
        <v>9606</v>
      </c>
      <c r="D17" s="14">
        <v>8698</v>
      </c>
      <c r="E17" s="14">
        <v>3299</v>
      </c>
      <c r="F17" s="14">
        <v>-816</v>
      </c>
      <c r="G17" s="14">
        <v>0</v>
      </c>
      <c r="H17" s="14">
        <v>5476</v>
      </c>
      <c r="I17" s="14"/>
      <c r="J17" s="14"/>
      <c r="K17" s="14"/>
      <c r="L17" s="14"/>
      <c r="M17" s="14"/>
      <c r="N17" s="14"/>
      <c r="O17" s="13"/>
      <c r="P17" s="14"/>
      <c r="Q17" s="14"/>
      <c r="R17" s="14"/>
      <c r="S17" s="14"/>
      <c r="U17" s="63"/>
    </row>
    <row r="18" spans="2:21">
      <c r="B18" s="11">
        <v>13</v>
      </c>
      <c r="C18" s="13">
        <v>5208</v>
      </c>
      <c r="D18" s="14">
        <v>5672</v>
      </c>
      <c r="E18" s="14">
        <v>862</v>
      </c>
      <c r="F18" s="14">
        <v>3521</v>
      </c>
      <c r="G18" s="14">
        <v>7453</v>
      </c>
      <c r="H18" s="14"/>
      <c r="I18" s="14"/>
      <c r="J18" s="14"/>
      <c r="K18" s="14"/>
      <c r="L18" s="14"/>
      <c r="M18" s="14"/>
      <c r="N18" s="14"/>
      <c r="O18" s="13"/>
      <c r="P18" s="14"/>
      <c r="Q18" s="14"/>
      <c r="R18" s="14"/>
      <c r="S18" s="14"/>
      <c r="U18" s="63"/>
    </row>
    <row r="19" spans="2:21">
      <c r="B19" s="11">
        <v>14</v>
      </c>
      <c r="C19" s="13">
        <v>4602</v>
      </c>
      <c r="D19" s="14">
        <v>8387</v>
      </c>
      <c r="E19" s="14">
        <v>5799</v>
      </c>
      <c r="F19" s="14">
        <v>6963</v>
      </c>
      <c r="G19" s="14"/>
      <c r="H19" s="14"/>
      <c r="I19" s="14"/>
      <c r="J19" s="14"/>
      <c r="K19" s="14"/>
      <c r="L19" s="14"/>
      <c r="M19" s="14"/>
      <c r="N19" s="14"/>
      <c r="O19" s="13"/>
      <c r="P19" s="14"/>
      <c r="Q19" s="14"/>
      <c r="R19" s="14"/>
      <c r="S19" s="14"/>
      <c r="U19" s="63"/>
    </row>
    <row r="20" spans="2:21">
      <c r="B20" s="11">
        <v>15</v>
      </c>
      <c r="C20" s="13">
        <v>15460</v>
      </c>
      <c r="D20" s="14">
        <v>5461</v>
      </c>
      <c r="E20" s="14">
        <v>6769</v>
      </c>
      <c r="F20" s="14"/>
      <c r="G20" s="14"/>
      <c r="H20" s="14"/>
      <c r="I20" s="14"/>
      <c r="J20" s="14"/>
      <c r="K20" s="14"/>
      <c r="L20" s="14"/>
      <c r="M20" s="14"/>
      <c r="N20" s="14"/>
      <c r="O20" s="13"/>
      <c r="P20" s="14"/>
      <c r="Q20" s="14"/>
      <c r="R20" s="14"/>
      <c r="S20" s="14"/>
      <c r="U20" s="63"/>
    </row>
    <row r="21" spans="2:21">
      <c r="B21" s="11">
        <v>16</v>
      </c>
      <c r="C21" s="13">
        <v>11326</v>
      </c>
      <c r="D21" s="14">
        <v>10654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3"/>
      <c r="P21" s="14"/>
      <c r="Q21" s="14"/>
      <c r="R21" s="14"/>
      <c r="S21" s="14"/>
      <c r="U21" s="63"/>
    </row>
    <row r="22" spans="2:21" ht="15.75" thickBot="1">
      <c r="B22" s="16">
        <v>17</v>
      </c>
      <c r="C22" s="17">
        <v>17068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7"/>
      <c r="P22" s="18"/>
      <c r="Q22" s="18"/>
      <c r="R22" s="18"/>
      <c r="S22" s="18"/>
      <c r="U22" s="63"/>
    </row>
    <row r="26" spans="2:21">
      <c r="B26" t="s">
        <v>3</v>
      </c>
      <c r="C26" s="62">
        <f ca="1">OFFSET($C$6,17-C5,C5-1)</f>
        <v>17068</v>
      </c>
      <c r="D26" s="62">
        <f ca="1">OFFSET($C$6,17-D5,D5-1)</f>
        <v>10654</v>
      </c>
      <c r="E26" s="62">
        <f t="shared" ref="E26:S26" ca="1" si="0">OFFSET($C$6,17-E5,E5-1)</f>
        <v>6769</v>
      </c>
      <c r="F26" s="62">
        <f t="shared" ca="1" si="0"/>
        <v>6963</v>
      </c>
      <c r="G26" s="62">
        <f t="shared" ca="1" si="0"/>
        <v>7453</v>
      </c>
      <c r="H26" s="62">
        <f t="shared" ca="1" si="0"/>
        <v>5476</v>
      </c>
      <c r="I26" s="62">
        <f t="shared" ca="1" si="0"/>
        <v>4679</v>
      </c>
      <c r="J26" s="62">
        <f t="shared" ca="1" si="0"/>
        <v>3086</v>
      </c>
      <c r="K26" s="62">
        <f t="shared" ca="1" si="0"/>
        <v>1080</v>
      </c>
      <c r="L26" s="62">
        <f t="shared" ca="1" si="0"/>
        <v>-450</v>
      </c>
      <c r="M26" s="62">
        <f t="shared" ca="1" si="0"/>
        <v>0</v>
      </c>
      <c r="N26" s="62">
        <f t="shared" ca="1" si="0"/>
        <v>-600</v>
      </c>
      <c r="O26" s="62">
        <f t="shared" ca="1" si="0"/>
        <v>0</v>
      </c>
      <c r="P26" s="62">
        <f t="shared" ca="1" si="0"/>
        <v>0</v>
      </c>
      <c r="Q26" s="62">
        <f t="shared" ca="1" si="0"/>
        <v>0</v>
      </c>
      <c r="R26" s="62">
        <f t="shared" ca="1" si="0"/>
        <v>0</v>
      </c>
      <c r="S26" s="62">
        <f t="shared" ca="1" si="0"/>
        <v>0</v>
      </c>
    </row>
  </sheetData>
  <mergeCells count="1">
    <mergeCell ref="B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H6"/>
  <sheetViews>
    <sheetView workbookViewId="0">
      <selection activeCell="D4" sqref="D4"/>
    </sheetView>
  </sheetViews>
  <sheetFormatPr defaultRowHeight="15"/>
  <sheetData>
    <row r="1" spans="1:8">
      <c r="A1" s="49"/>
      <c r="B1" s="49">
        <v>2006</v>
      </c>
      <c r="C1" s="49">
        <f t="shared" ref="C1:H1" si="0">+B1+1</f>
        <v>2007</v>
      </c>
      <c r="D1" s="49">
        <f t="shared" si="0"/>
        <v>2008</v>
      </c>
      <c r="E1" s="49">
        <f t="shared" si="0"/>
        <v>2009</v>
      </c>
      <c r="F1" s="49">
        <f t="shared" si="0"/>
        <v>2010</v>
      </c>
      <c r="G1" s="49">
        <f t="shared" si="0"/>
        <v>2011</v>
      </c>
      <c r="H1" s="49">
        <f t="shared" si="0"/>
        <v>2012</v>
      </c>
    </row>
    <row r="2" spans="1:8">
      <c r="A2" s="50" t="s">
        <v>13</v>
      </c>
      <c r="B2" s="51">
        <v>0.09</v>
      </c>
      <c r="C2" s="51">
        <v>0.09</v>
      </c>
      <c r="D2" s="51">
        <v>0.08</v>
      </c>
      <c r="E2" s="51">
        <v>7.0000000000000007E-2</v>
      </c>
      <c r="F2" s="51">
        <v>7.0000000000000007E-2</v>
      </c>
      <c r="G2" s="51">
        <v>0.05</v>
      </c>
      <c r="H2" s="51">
        <v>0.05</v>
      </c>
    </row>
    <row r="3" spans="1:8">
      <c r="A3" s="50" t="s">
        <v>14</v>
      </c>
      <c r="B3" s="51">
        <v>0.14000000000000001</v>
      </c>
      <c r="C3" s="51">
        <v>0.14000000000000001</v>
      </c>
      <c r="D3" s="51">
        <v>0.13</v>
      </c>
      <c r="E3" s="51">
        <v>0.12</v>
      </c>
      <c r="F3" s="51">
        <v>0.12</v>
      </c>
      <c r="G3" s="51">
        <v>0.1</v>
      </c>
      <c r="H3" s="51">
        <v>0.1</v>
      </c>
    </row>
    <row r="4" spans="1:8">
      <c r="A4" s="50" t="s">
        <v>15</v>
      </c>
      <c r="B4" s="51">
        <v>0.24</v>
      </c>
      <c r="C4" s="51">
        <v>0.24</v>
      </c>
      <c r="D4" s="51">
        <v>0.23</v>
      </c>
      <c r="E4" s="51">
        <v>0.22</v>
      </c>
      <c r="F4" s="51">
        <v>0.22</v>
      </c>
      <c r="G4" s="51">
        <v>0.2</v>
      </c>
      <c r="H4" s="51">
        <v>0.2</v>
      </c>
    </row>
    <row r="5" spans="1:8">
      <c r="A5" s="50" t="s">
        <v>16</v>
      </c>
      <c r="B5" s="51">
        <v>0.09</v>
      </c>
      <c r="C5" s="51">
        <v>0.09</v>
      </c>
      <c r="D5" s="51">
        <v>0.08</v>
      </c>
      <c r="E5" s="51">
        <v>7.0000000000000007E-2</v>
      </c>
      <c r="F5" s="51">
        <v>7.0000000000000007E-2</v>
      </c>
      <c r="G5" s="51">
        <v>0.05</v>
      </c>
      <c r="H5" s="51">
        <v>0.05</v>
      </c>
    </row>
    <row r="6" spans="1:8">
      <c r="A6" s="50" t="s">
        <v>17</v>
      </c>
      <c r="B6" s="51">
        <v>0.14000000000000001</v>
      </c>
      <c r="C6" s="51">
        <v>0.14000000000000001</v>
      </c>
      <c r="D6" s="51">
        <v>0.13</v>
      </c>
      <c r="E6" s="51">
        <v>0.12</v>
      </c>
      <c r="F6" s="51">
        <v>0.12</v>
      </c>
      <c r="G6" s="51">
        <v>0.1</v>
      </c>
      <c r="H6" s="51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P591"/>
  <sheetViews>
    <sheetView workbookViewId="0">
      <selection sqref="A1:A2"/>
    </sheetView>
  </sheetViews>
  <sheetFormatPr defaultColWidth="32.28515625" defaultRowHeight="15"/>
  <cols>
    <col min="1" max="1" width="9" customWidth="1"/>
    <col min="2" max="2" width="20" customWidth="1"/>
  </cols>
  <sheetData>
    <row r="1" spans="1:16">
      <c r="A1" s="76" t="s">
        <v>26</v>
      </c>
      <c r="B1" s="75" t="s">
        <v>27</v>
      </c>
      <c r="C1" s="75"/>
      <c r="D1" s="75"/>
      <c r="E1" s="75"/>
      <c r="F1" s="75"/>
      <c r="G1" s="75"/>
      <c r="H1" s="22"/>
      <c r="I1" s="22"/>
      <c r="J1" s="22"/>
    </row>
    <row r="2" spans="1:16">
      <c r="A2" s="76"/>
      <c r="B2" s="75"/>
      <c r="C2" s="75"/>
      <c r="D2" s="75"/>
      <c r="E2" s="75"/>
      <c r="F2" s="75"/>
      <c r="G2" s="75"/>
      <c r="H2" s="22"/>
      <c r="I2" s="22"/>
      <c r="J2" s="22"/>
    </row>
    <row r="3" spans="1:16" ht="15.75" thickBot="1">
      <c r="A3" s="21" t="s">
        <v>34</v>
      </c>
      <c r="B3" s="21"/>
      <c r="C3" s="22"/>
      <c r="D3" s="22"/>
      <c r="E3" s="22"/>
      <c r="F3" s="22"/>
      <c r="G3" s="22"/>
      <c r="H3" s="22"/>
      <c r="I3" s="22"/>
      <c r="J3" s="22"/>
    </row>
    <row r="4" spans="1:16" ht="15.75" thickBot="1">
      <c r="C4" s="24" t="s">
        <v>5</v>
      </c>
      <c r="D4" s="25" t="s">
        <v>6</v>
      </c>
      <c r="E4" s="25" t="s">
        <v>7</v>
      </c>
      <c r="F4" s="25" t="s">
        <v>8</v>
      </c>
      <c r="G4" s="26" t="s">
        <v>9</v>
      </c>
      <c r="H4" s="26" t="s">
        <v>10</v>
      </c>
      <c r="I4" s="27" t="s">
        <v>11</v>
      </c>
      <c r="J4" s="28" t="s">
        <v>12</v>
      </c>
      <c r="L4" s="70"/>
      <c r="M4" s="29"/>
      <c r="N4" s="29"/>
      <c r="O4" s="30"/>
      <c r="P4" s="30"/>
    </row>
    <row r="5" spans="1:16">
      <c r="C5" s="21" t="s">
        <v>13</v>
      </c>
      <c r="D5" s="21">
        <v>1372702</v>
      </c>
      <c r="E5" s="21">
        <v>42005150392</v>
      </c>
      <c r="F5" s="31">
        <v>2006</v>
      </c>
      <c r="G5" s="32">
        <v>296</v>
      </c>
      <c r="H5" s="32">
        <v>250000</v>
      </c>
      <c r="I5" s="71">
        <f>(1+(INDEX(Data!$A$1:$H$6,MATCH(C5,Data!$A$1:$A$6,0),MATCH(F5,Data!$A$1:$H$1,0))))*G5</f>
        <v>322.64000000000004</v>
      </c>
      <c r="J5" s="32">
        <f>(1+(INDEX(Data!$A$1:$H$6,MATCH(C5,Data!$A$1:$A$6,0),MATCH(F5,Data!$A$1:$H$1,0))))*H5</f>
        <v>272500</v>
      </c>
      <c r="L5" s="69"/>
      <c r="M5" s="34"/>
      <c r="N5" s="34"/>
      <c r="O5" s="30"/>
      <c r="P5" s="30"/>
    </row>
    <row r="6" spans="1:16">
      <c r="C6" s="21" t="s">
        <v>13</v>
      </c>
      <c r="D6" s="21">
        <v>1372702</v>
      </c>
      <c r="E6" s="21">
        <v>42005150392</v>
      </c>
      <c r="F6" s="31">
        <v>2006</v>
      </c>
      <c r="G6" s="32">
        <v>726</v>
      </c>
      <c r="H6" s="32">
        <v>-726</v>
      </c>
      <c r="I6" s="71">
        <f>(1+(INDEX(Data!$A$1:$H$6,MATCH(C6,Data!$A$1:$A$6,0),MATCH(F6,Data!$A$1:$H$1,0))))*G6</f>
        <v>791.34</v>
      </c>
      <c r="J6" s="32">
        <f>(1+(INDEX(Data!$A$1:$H$6,MATCH(C6,Data!$A$1:$A$6,0),MATCH(F6,Data!$A$1:$H$1,0))))*H6</f>
        <v>-791.34</v>
      </c>
      <c r="L6" s="33"/>
      <c r="M6" s="34"/>
      <c r="N6" s="34"/>
      <c r="O6" s="30"/>
      <c r="P6" s="30"/>
    </row>
    <row r="7" spans="1:16">
      <c r="C7" s="21" t="s">
        <v>13</v>
      </c>
      <c r="D7" s="21">
        <v>1372702</v>
      </c>
      <c r="E7" s="21">
        <v>42005150392</v>
      </c>
      <c r="F7" s="31">
        <v>2006</v>
      </c>
      <c r="G7" s="32">
        <v>0</v>
      </c>
      <c r="H7" s="32">
        <v>-200000</v>
      </c>
      <c r="I7" s="71">
        <f>(1+(INDEX(Data!$A$1:$H$6,MATCH(C7,Data!$A$1:$A$6,0),MATCH(F7,Data!$A$1:$H$1,0))))*G7</f>
        <v>0</v>
      </c>
      <c r="J7" s="32">
        <f>(1+(INDEX(Data!$A$1:$H$6,MATCH(C7,Data!$A$1:$A$6,0),MATCH(F7,Data!$A$1:$H$1,0))))*H7</f>
        <v>-218000.00000000003</v>
      </c>
      <c r="L7" s="33"/>
      <c r="M7" s="34"/>
      <c r="N7" s="34"/>
      <c r="O7" s="30"/>
      <c r="P7" s="30"/>
    </row>
    <row r="8" spans="1:16">
      <c r="C8" s="21" t="s">
        <v>13</v>
      </c>
      <c r="D8" s="21">
        <v>1373715</v>
      </c>
      <c r="E8" s="21">
        <v>42005150695</v>
      </c>
      <c r="F8" s="31">
        <v>2006</v>
      </c>
      <c r="G8" s="32">
        <v>0</v>
      </c>
      <c r="H8" s="32">
        <v>614800</v>
      </c>
      <c r="I8" s="71">
        <f>(1+(INDEX(Data!$A$1:$H$6,MATCH(C8,Data!$A$1:$A$6,0),MATCH(F8,Data!$A$1:$H$1,0))))*G8</f>
        <v>0</v>
      </c>
      <c r="J8" s="32">
        <f>(1+(INDEX(Data!$A$1:$H$6,MATCH(C8,Data!$A$1:$A$6,0),MATCH(F8,Data!$A$1:$H$1,0))))*H8</f>
        <v>670132</v>
      </c>
      <c r="L8" s="33"/>
      <c r="M8" s="34"/>
      <c r="N8" s="34"/>
      <c r="O8" s="30"/>
      <c r="P8" s="30"/>
    </row>
    <row r="9" spans="1:16">
      <c r="C9" s="21" t="s">
        <v>13</v>
      </c>
      <c r="D9" s="21">
        <v>1373715</v>
      </c>
      <c r="E9" s="21">
        <v>42005150695</v>
      </c>
      <c r="F9" s="31">
        <v>2006</v>
      </c>
      <c r="G9" s="32">
        <v>8000</v>
      </c>
      <c r="H9" s="32">
        <v>7060</v>
      </c>
      <c r="I9" s="71">
        <f>(1+(INDEX(Data!$A$1:$H$6,MATCH(C9,Data!$A$1:$A$6,0),MATCH(F9,Data!$A$1:$H$1,0))))*G9</f>
        <v>8720</v>
      </c>
      <c r="J9" s="32">
        <f>(1+(INDEX(Data!$A$1:$H$6,MATCH(C9,Data!$A$1:$A$6,0),MATCH(F9,Data!$A$1:$H$1,0))))*H9</f>
        <v>7695.4000000000005</v>
      </c>
      <c r="L9" s="33"/>
      <c r="M9" s="34"/>
      <c r="N9" s="34"/>
      <c r="O9" s="30"/>
      <c r="P9" s="30"/>
    </row>
    <row r="10" spans="1:16">
      <c r="C10" s="21" t="s">
        <v>13</v>
      </c>
      <c r="D10" s="21">
        <v>1387909</v>
      </c>
      <c r="E10" s="21">
        <v>42005154788</v>
      </c>
      <c r="F10" s="31">
        <v>2006</v>
      </c>
      <c r="G10" s="32">
        <v>2168</v>
      </c>
      <c r="H10" s="32">
        <v>-35580.959999999999</v>
      </c>
      <c r="I10" s="71">
        <f>(1+(INDEX(Data!$A$1:$H$6,MATCH(C10,Data!$A$1:$A$6,0),MATCH(F10,Data!$A$1:$H$1,0))))*G10</f>
        <v>2363.1200000000003</v>
      </c>
      <c r="J10" s="32">
        <f>(1+(INDEX(Data!$A$1:$H$6,MATCH(C10,Data!$A$1:$A$6,0),MATCH(F10,Data!$A$1:$H$1,0))))*H10</f>
        <v>-38783.246400000004</v>
      </c>
      <c r="L10" s="33"/>
      <c r="M10" s="34"/>
      <c r="N10" s="34"/>
      <c r="O10" s="30"/>
      <c r="P10" s="30"/>
    </row>
    <row r="11" spans="1:16">
      <c r="C11" s="21" t="s">
        <v>13</v>
      </c>
      <c r="D11" s="21">
        <v>1387909</v>
      </c>
      <c r="E11" s="21">
        <v>42005154788</v>
      </c>
      <c r="F11" s="31">
        <v>2006</v>
      </c>
      <c r="G11" s="32">
        <v>350</v>
      </c>
      <c r="H11" s="32">
        <v>40789.5</v>
      </c>
      <c r="I11" s="71">
        <f>(1+(INDEX(Data!$A$1:$H$6,MATCH(C11,Data!$A$1:$A$6,0),MATCH(F11,Data!$A$1:$H$1,0))))*G11</f>
        <v>381.5</v>
      </c>
      <c r="J11" s="32">
        <f>(1+(INDEX(Data!$A$1:$H$6,MATCH(C11,Data!$A$1:$A$6,0),MATCH(F11,Data!$A$1:$H$1,0))))*H11</f>
        <v>44460.555</v>
      </c>
      <c r="L11" s="33"/>
      <c r="M11" s="34"/>
      <c r="N11" s="34"/>
      <c r="O11" s="30"/>
      <c r="P11" s="30"/>
    </row>
    <row r="12" spans="1:16">
      <c r="C12" s="21" t="s">
        <v>13</v>
      </c>
      <c r="D12" s="21">
        <v>1387909</v>
      </c>
      <c r="E12" s="21">
        <v>42005154788</v>
      </c>
      <c r="F12" s="31">
        <v>2006</v>
      </c>
      <c r="G12" s="32">
        <v>0</v>
      </c>
      <c r="H12" s="32">
        <v>5000</v>
      </c>
      <c r="I12" s="71">
        <f>(1+(INDEX(Data!$A$1:$H$6,MATCH(C12,Data!$A$1:$A$6,0),MATCH(F12,Data!$A$1:$H$1,0))))*G12</f>
        <v>0</v>
      </c>
      <c r="J12" s="32">
        <f>(1+(INDEX(Data!$A$1:$H$6,MATCH(C12,Data!$A$1:$A$6,0),MATCH(F12,Data!$A$1:$H$1,0))))*H12</f>
        <v>5450</v>
      </c>
      <c r="L12" s="33"/>
      <c r="M12" s="34"/>
      <c r="N12" s="34"/>
      <c r="O12" s="30"/>
      <c r="P12" s="30"/>
    </row>
    <row r="13" spans="1:16">
      <c r="C13" s="21" t="s">
        <v>13</v>
      </c>
      <c r="D13" s="21">
        <v>1392121</v>
      </c>
      <c r="E13" s="21">
        <v>42005155384</v>
      </c>
      <c r="F13" s="31">
        <v>2006</v>
      </c>
      <c r="G13" s="32">
        <v>158829.04</v>
      </c>
      <c r="H13" s="32">
        <v>-155450.92000000001</v>
      </c>
      <c r="I13" s="71">
        <f>(1+(INDEX(Data!$A$1:$H$6,MATCH(C13,Data!$A$1:$A$6,0),MATCH(F13,Data!$A$1:$H$1,0))))*G13</f>
        <v>173123.65360000002</v>
      </c>
      <c r="J13" s="32">
        <f>(1+(INDEX(Data!$A$1:$H$6,MATCH(C13,Data!$A$1:$A$6,0),MATCH(F13,Data!$A$1:$H$1,0))))*H13</f>
        <v>-169441.50280000002</v>
      </c>
      <c r="L13" s="33"/>
      <c r="M13" s="34"/>
      <c r="N13" s="34"/>
      <c r="O13" s="30"/>
      <c r="P13" s="30"/>
    </row>
    <row r="14" spans="1:16">
      <c r="C14" s="21" t="s">
        <v>13</v>
      </c>
      <c r="D14" s="21">
        <v>1368511</v>
      </c>
      <c r="E14" s="21">
        <v>42005149309</v>
      </c>
      <c r="F14" s="31">
        <v>2006</v>
      </c>
      <c r="G14" s="32">
        <v>148700</v>
      </c>
      <c r="H14" s="32">
        <v>-175000</v>
      </c>
      <c r="I14" s="71">
        <f>(1+(INDEX(Data!$A$1:$H$6,MATCH(C14,Data!$A$1:$A$6,0),MATCH(F14,Data!$A$1:$H$1,0))))*G14</f>
        <v>162083</v>
      </c>
      <c r="J14" s="32">
        <f>(1+(INDEX(Data!$A$1:$H$6,MATCH(C14,Data!$A$1:$A$6,0),MATCH(F14,Data!$A$1:$H$1,0))))*H14</f>
        <v>-190750</v>
      </c>
      <c r="L14" s="33"/>
      <c r="M14" s="34"/>
      <c r="N14" s="34"/>
      <c r="O14" s="30"/>
      <c r="P14" s="30"/>
    </row>
    <row r="15" spans="1:16">
      <c r="C15" s="21" t="s">
        <v>13</v>
      </c>
      <c r="D15" s="21">
        <v>1373715</v>
      </c>
      <c r="E15" s="21">
        <v>42005150695</v>
      </c>
      <c r="F15" s="31">
        <v>2006</v>
      </c>
      <c r="G15" s="32">
        <v>0</v>
      </c>
      <c r="H15" s="32">
        <v>1439</v>
      </c>
      <c r="I15" s="71">
        <f>(1+(INDEX(Data!$A$1:$H$6,MATCH(C15,Data!$A$1:$A$6,0),MATCH(F15,Data!$A$1:$H$1,0))))*G15</f>
        <v>0</v>
      </c>
      <c r="J15" s="32">
        <f>(1+(INDEX(Data!$A$1:$H$6,MATCH(C15,Data!$A$1:$A$6,0),MATCH(F15,Data!$A$1:$H$1,0))))*H15</f>
        <v>1568.5100000000002</v>
      </c>
      <c r="L15" s="33"/>
      <c r="M15" s="34"/>
      <c r="N15" s="34"/>
      <c r="O15" s="30"/>
      <c r="P15" s="30"/>
    </row>
    <row r="16" spans="1:16">
      <c r="C16" s="21" t="s">
        <v>13</v>
      </c>
      <c r="D16" s="21">
        <v>1373715</v>
      </c>
      <c r="E16" s="21">
        <v>42005150695</v>
      </c>
      <c r="F16" s="31">
        <v>2006</v>
      </c>
      <c r="G16" s="32">
        <v>216730</v>
      </c>
      <c r="H16" s="32">
        <v>-9000</v>
      </c>
      <c r="I16" s="71">
        <f>(1+(INDEX(Data!$A$1:$H$6,MATCH(C16,Data!$A$1:$A$6,0),MATCH(F16,Data!$A$1:$H$1,0))))*G16</f>
        <v>236235.7</v>
      </c>
      <c r="J16" s="32">
        <f>(1+(INDEX(Data!$A$1:$H$6,MATCH(C16,Data!$A$1:$A$6,0),MATCH(F16,Data!$A$1:$H$1,0))))*H16</f>
        <v>-9810</v>
      </c>
      <c r="L16" s="33"/>
      <c r="M16" s="34"/>
      <c r="N16" s="34"/>
      <c r="O16" s="30"/>
      <c r="P16" s="30"/>
    </row>
    <row r="17" spans="3:16">
      <c r="C17" s="21" t="s">
        <v>13</v>
      </c>
      <c r="D17" s="21">
        <v>1368511</v>
      </c>
      <c r="E17" s="21">
        <v>42005149309</v>
      </c>
      <c r="F17" s="31">
        <v>2006</v>
      </c>
      <c r="G17" s="32">
        <v>0</v>
      </c>
      <c r="H17" s="32">
        <v>175000</v>
      </c>
      <c r="I17" s="71">
        <f>(1+(INDEX(Data!$A$1:$H$6,MATCH(C17,Data!$A$1:$A$6,0),MATCH(F17,Data!$A$1:$H$1,0))))*G17</f>
        <v>0</v>
      </c>
      <c r="J17" s="32">
        <f>(1+(INDEX(Data!$A$1:$H$6,MATCH(C17,Data!$A$1:$A$6,0),MATCH(F17,Data!$A$1:$H$1,0))))*H17</f>
        <v>190750</v>
      </c>
      <c r="L17" s="33"/>
      <c r="M17" s="34"/>
      <c r="N17" s="34"/>
      <c r="O17" s="30"/>
      <c r="P17" s="30"/>
    </row>
    <row r="18" spans="3:16">
      <c r="C18" s="21" t="s">
        <v>13</v>
      </c>
      <c r="D18" s="21">
        <v>1373715</v>
      </c>
      <c r="E18" s="21">
        <v>42005150695</v>
      </c>
      <c r="F18" s="31">
        <v>2006</v>
      </c>
      <c r="G18" s="32">
        <v>1350</v>
      </c>
      <c r="H18" s="32">
        <v>120</v>
      </c>
      <c r="I18" s="71">
        <f>(1+(INDEX(Data!$A$1:$H$6,MATCH(C18,Data!$A$1:$A$6,0),MATCH(F18,Data!$A$1:$H$1,0))))*G18</f>
        <v>1471.5</v>
      </c>
      <c r="J18" s="32">
        <f>(1+(INDEX(Data!$A$1:$H$6,MATCH(C18,Data!$A$1:$A$6,0),MATCH(F18,Data!$A$1:$H$1,0))))*H18</f>
        <v>130.80000000000001</v>
      </c>
      <c r="L18" s="33"/>
      <c r="M18" s="34"/>
      <c r="N18" s="34"/>
      <c r="O18" s="30"/>
      <c r="P18" s="30"/>
    </row>
    <row r="19" spans="3:16">
      <c r="C19" s="21" t="s">
        <v>13</v>
      </c>
      <c r="D19" s="21">
        <v>1372702</v>
      </c>
      <c r="E19" s="21">
        <v>42005150392</v>
      </c>
      <c r="F19" s="31">
        <v>2006</v>
      </c>
      <c r="G19" s="32">
        <v>1150</v>
      </c>
      <c r="H19" s="32">
        <v>5000</v>
      </c>
      <c r="I19" s="71">
        <f>(1+(INDEX(Data!$A$1:$H$6,MATCH(C19,Data!$A$1:$A$6,0),MATCH(F19,Data!$A$1:$H$1,0))))*G19</f>
        <v>1253.5</v>
      </c>
      <c r="J19" s="32">
        <f>(1+(INDEX(Data!$A$1:$H$6,MATCH(C19,Data!$A$1:$A$6,0),MATCH(F19,Data!$A$1:$H$1,0))))*H19</f>
        <v>5450</v>
      </c>
      <c r="L19" s="33"/>
      <c r="M19" s="34"/>
      <c r="N19" s="34"/>
      <c r="O19" s="30"/>
      <c r="P19" s="30"/>
    </row>
    <row r="20" spans="3:16">
      <c r="C20" s="21" t="s">
        <v>13</v>
      </c>
      <c r="D20" s="21">
        <v>1372702</v>
      </c>
      <c r="E20" s="21">
        <v>42005150392</v>
      </c>
      <c r="F20" s="31">
        <v>2006</v>
      </c>
      <c r="G20" s="32">
        <v>10006.379999999999</v>
      </c>
      <c r="H20" s="32">
        <v>-5000</v>
      </c>
      <c r="I20" s="71">
        <f>(1+(INDEX(Data!$A$1:$H$6,MATCH(C20,Data!$A$1:$A$6,0),MATCH(F20,Data!$A$1:$H$1,0))))*G20</f>
        <v>10906.9542</v>
      </c>
      <c r="J20" s="32">
        <f>(1+(INDEX(Data!$A$1:$H$6,MATCH(C20,Data!$A$1:$A$6,0),MATCH(F20,Data!$A$1:$H$1,0))))*H20</f>
        <v>-5450</v>
      </c>
      <c r="L20" s="33"/>
      <c r="M20" s="34"/>
      <c r="N20" s="34"/>
      <c r="O20" s="30"/>
      <c r="P20" s="30"/>
    </row>
    <row r="21" spans="3:16">
      <c r="C21" s="21" t="s">
        <v>13</v>
      </c>
      <c r="D21" s="21">
        <v>1373715</v>
      </c>
      <c r="E21" s="21">
        <v>42005150695</v>
      </c>
      <c r="F21" s="31">
        <v>2006</v>
      </c>
      <c r="G21" s="32">
        <v>0</v>
      </c>
      <c r="H21" s="32">
        <v>-25360</v>
      </c>
      <c r="I21" s="71">
        <f>(1+(INDEX(Data!$A$1:$H$6,MATCH(C21,Data!$A$1:$A$6,0),MATCH(F21,Data!$A$1:$H$1,0))))*G21</f>
        <v>0</v>
      </c>
      <c r="J21" s="32">
        <f>(1+(INDEX(Data!$A$1:$H$6,MATCH(C21,Data!$A$1:$A$6,0),MATCH(F21,Data!$A$1:$H$1,0))))*H21</f>
        <v>-27642.400000000001</v>
      </c>
      <c r="L21" s="33"/>
      <c r="M21" s="34"/>
      <c r="N21" s="34"/>
      <c r="O21" s="30"/>
      <c r="P21" s="30"/>
    </row>
    <row r="22" spans="3:16">
      <c r="C22" s="21" t="s">
        <v>13</v>
      </c>
      <c r="D22" s="21">
        <v>1373715</v>
      </c>
      <c r="E22" s="21">
        <v>42005150695</v>
      </c>
      <c r="F22" s="31">
        <v>2006</v>
      </c>
      <c r="G22" s="32">
        <v>280</v>
      </c>
      <c r="H22" s="32">
        <v>129720</v>
      </c>
      <c r="I22" s="71">
        <f>(1+(INDEX(Data!$A$1:$H$6,MATCH(C22,Data!$A$1:$A$6,0),MATCH(F22,Data!$A$1:$H$1,0))))*G22</f>
        <v>305.20000000000005</v>
      </c>
      <c r="J22" s="32">
        <f>(1+(INDEX(Data!$A$1:$H$6,MATCH(C22,Data!$A$1:$A$6,0),MATCH(F22,Data!$A$1:$H$1,0))))*H22</f>
        <v>141394.80000000002</v>
      </c>
      <c r="L22" s="33"/>
      <c r="M22" s="34"/>
      <c r="N22" s="34"/>
      <c r="O22" s="30"/>
      <c r="P22" s="30"/>
    </row>
    <row r="23" spans="3:16">
      <c r="C23" s="21" t="s">
        <v>13</v>
      </c>
      <c r="D23" s="21">
        <v>1373715</v>
      </c>
      <c r="E23" s="21">
        <v>42005150695</v>
      </c>
      <c r="F23" s="31">
        <v>2006</v>
      </c>
      <c r="G23" s="32">
        <v>0</v>
      </c>
      <c r="H23" s="32">
        <v>-10946.41</v>
      </c>
      <c r="I23" s="71">
        <f>(1+(INDEX(Data!$A$1:$H$6,MATCH(C23,Data!$A$1:$A$6,0),MATCH(F23,Data!$A$1:$H$1,0))))*G23</f>
        <v>0</v>
      </c>
      <c r="J23" s="32">
        <f>(1+(INDEX(Data!$A$1:$H$6,MATCH(C23,Data!$A$1:$A$6,0),MATCH(F23,Data!$A$1:$H$1,0))))*H23</f>
        <v>-11931.5869</v>
      </c>
      <c r="L23" s="33"/>
      <c r="M23" s="34"/>
      <c r="N23" s="34"/>
      <c r="O23" s="30"/>
      <c r="P23" s="30"/>
    </row>
    <row r="24" spans="3:16">
      <c r="C24" s="21" t="s">
        <v>13</v>
      </c>
      <c r="D24" s="21">
        <v>1387909</v>
      </c>
      <c r="E24" s="21">
        <v>42005154788</v>
      </c>
      <c r="F24" s="31">
        <v>2006</v>
      </c>
      <c r="G24" s="32">
        <v>10140</v>
      </c>
      <c r="H24" s="32">
        <v>-10000</v>
      </c>
      <c r="I24" s="71">
        <f>(1+(INDEX(Data!$A$1:$H$6,MATCH(C24,Data!$A$1:$A$6,0),MATCH(F24,Data!$A$1:$H$1,0))))*G24</f>
        <v>11052.6</v>
      </c>
      <c r="J24" s="32">
        <f>(1+(INDEX(Data!$A$1:$H$6,MATCH(C24,Data!$A$1:$A$6,0),MATCH(F24,Data!$A$1:$H$1,0))))*H24</f>
        <v>-10900</v>
      </c>
      <c r="L24" s="33"/>
      <c r="M24" s="34"/>
      <c r="N24" s="34"/>
      <c r="O24" s="30"/>
      <c r="P24" s="30"/>
    </row>
    <row r="25" spans="3:16">
      <c r="C25" s="21" t="s">
        <v>13</v>
      </c>
      <c r="D25" s="21">
        <v>1387909</v>
      </c>
      <c r="E25" s="21">
        <v>42005154788</v>
      </c>
      <c r="F25" s="31">
        <v>2006</v>
      </c>
      <c r="G25" s="32">
        <v>4200</v>
      </c>
      <c r="H25" s="32">
        <v>0</v>
      </c>
      <c r="I25" s="71">
        <f>(1+(INDEX(Data!$A$1:$H$6,MATCH(C25,Data!$A$1:$A$6,0),MATCH(F25,Data!$A$1:$H$1,0))))*G25</f>
        <v>4578</v>
      </c>
      <c r="J25" s="32">
        <f>(1+(INDEX(Data!$A$1:$H$6,MATCH(C25,Data!$A$1:$A$6,0),MATCH(F25,Data!$A$1:$H$1,0))))*H25</f>
        <v>0</v>
      </c>
      <c r="L25" s="33"/>
      <c r="M25" s="34"/>
      <c r="N25" s="34"/>
      <c r="O25" s="30"/>
      <c r="P25" s="30"/>
    </row>
    <row r="26" spans="3:16">
      <c r="C26" s="21" t="s">
        <v>13</v>
      </c>
      <c r="D26" s="21">
        <v>1392121</v>
      </c>
      <c r="E26" s="21">
        <v>42005155384</v>
      </c>
      <c r="F26" s="31">
        <v>2006</v>
      </c>
      <c r="G26" s="32">
        <v>149.08000000000001</v>
      </c>
      <c r="H26" s="32">
        <v>72908</v>
      </c>
      <c r="I26" s="71">
        <f>(1+(INDEX(Data!$A$1:$H$6,MATCH(C26,Data!$A$1:$A$6,0),MATCH(F26,Data!$A$1:$H$1,0))))*G26</f>
        <v>162.49720000000002</v>
      </c>
      <c r="J26" s="32">
        <f>(1+(INDEX(Data!$A$1:$H$6,MATCH(C26,Data!$A$1:$A$6,0),MATCH(F26,Data!$A$1:$H$1,0))))*H26</f>
        <v>79469.72</v>
      </c>
      <c r="L26" s="33"/>
      <c r="M26" s="34"/>
      <c r="N26" s="34"/>
      <c r="O26" s="30"/>
      <c r="P26" s="30"/>
    </row>
    <row r="27" spans="3:16">
      <c r="C27" s="21" t="s">
        <v>13</v>
      </c>
      <c r="D27" s="21">
        <v>1392121</v>
      </c>
      <c r="E27" s="21">
        <v>42005155384</v>
      </c>
      <c r="F27" s="31">
        <v>2006</v>
      </c>
      <c r="G27" s="32">
        <v>83172.800000000003</v>
      </c>
      <c r="H27" s="32">
        <v>99719.92</v>
      </c>
      <c r="I27" s="71">
        <f>(1+(INDEX(Data!$A$1:$H$6,MATCH(C27,Data!$A$1:$A$6,0),MATCH(F27,Data!$A$1:$H$1,0))))*G27</f>
        <v>90658.352000000014</v>
      </c>
      <c r="J27" s="32">
        <f>(1+(INDEX(Data!$A$1:$H$6,MATCH(C27,Data!$A$1:$A$6,0),MATCH(F27,Data!$A$1:$H$1,0))))*H27</f>
        <v>108694.71280000001</v>
      </c>
      <c r="L27" s="33"/>
      <c r="M27" s="34"/>
      <c r="N27" s="34"/>
      <c r="O27" s="30"/>
      <c r="P27" s="30"/>
    </row>
    <row r="28" spans="3:16">
      <c r="C28" s="21" t="s">
        <v>13</v>
      </c>
      <c r="D28" s="21">
        <v>1392121</v>
      </c>
      <c r="E28" s="21">
        <v>42005155384</v>
      </c>
      <c r="F28" s="31">
        <v>2006</v>
      </c>
      <c r="G28" s="32">
        <v>326074</v>
      </c>
      <c r="H28" s="32">
        <v>-124900</v>
      </c>
      <c r="I28" s="71">
        <f>(1+(INDEX(Data!$A$1:$H$6,MATCH(C28,Data!$A$1:$A$6,0),MATCH(F28,Data!$A$1:$H$1,0))))*G28</f>
        <v>355420.66000000003</v>
      </c>
      <c r="J28" s="32">
        <f>(1+(INDEX(Data!$A$1:$H$6,MATCH(C28,Data!$A$1:$A$6,0),MATCH(F28,Data!$A$1:$H$1,0))))*H28</f>
        <v>-136141</v>
      </c>
      <c r="L28" s="33"/>
      <c r="M28" s="34"/>
      <c r="N28" s="34"/>
      <c r="O28" s="30"/>
      <c r="P28" s="30"/>
    </row>
    <row r="29" spans="3:16">
      <c r="C29" s="21" t="s">
        <v>13</v>
      </c>
      <c r="D29" s="21">
        <v>1399339</v>
      </c>
      <c r="E29" s="21">
        <v>42006159101</v>
      </c>
      <c r="F29" s="31">
        <v>2006</v>
      </c>
      <c r="G29" s="32">
        <v>1735.54</v>
      </c>
      <c r="H29" s="32">
        <v>364.46</v>
      </c>
      <c r="I29" s="71">
        <f>(1+(INDEX(Data!$A$1:$H$6,MATCH(C29,Data!$A$1:$A$6,0),MATCH(F29,Data!$A$1:$H$1,0))))*G29</f>
        <v>1891.7386000000001</v>
      </c>
      <c r="J29" s="32">
        <f>(1+(INDEX(Data!$A$1:$H$6,MATCH(C29,Data!$A$1:$A$6,0),MATCH(F29,Data!$A$1:$H$1,0))))*H29</f>
        <v>397.26139999999998</v>
      </c>
      <c r="L29" s="33"/>
      <c r="M29" s="34"/>
      <c r="N29" s="34"/>
      <c r="O29" s="30"/>
      <c r="P29" s="30"/>
    </row>
    <row r="30" spans="3:16">
      <c r="C30" s="21" t="s">
        <v>13</v>
      </c>
      <c r="D30" s="21">
        <v>1373715</v>
      </c>
      <c r="E30" s="21">
        <v>42005150695</v>
      </c>
      <c r="F30" s="31">
        <v>2006</v>
      </c>
      <c r="G30" s="32">
        <v>0</v>
      </c>
      <c r="H30" s="32">
        <v>657</v>
      </c>
      <c r="I30" s="71">
        <f>(1+(INDEX(Data!$A$1:$H$6,MATCH(C30,Data!$A$1:$A$6,0),MATCH(F30,Data!$A$1:$H$1,0))))*G30</f>
        <v>0</v>
      </c>
      <c r="J30" s="32">
        <f>(1+(INDEX(Data!$A$1:$H$6,MATCH(C30,Data!$A$1:$A$6,0),MATCH(F30,Data!$A$1:$H$1,0))))*H30</f>
        <v>716.13000000000011</v>
      </c>
      <c r="L30" s="33"/>
      <c r="M30" s="34"/>
      <c r="N30" s="34"/>
      <c r="O30" s="30"/>
      <c r="P30" s="30"/>
    </row>
    <row r="31" spans="3:16">
      <c r="C31" s="21" t="s">
        <v>13</v>
      </c>
      <c r="D31" s="21">
        <v>1387909</v>
      </c>
      <c r="E31" s="21">
        <v>42005154788</v>
      </c>
      <c r="F31" s="31">
        <v>2006</v>
      </c>
      <c r="G31" s="32">
        <v>692.5</v>
      </c>
      <c r="H31" s="32">
        <v>0</v>
      </c>
      <c r="I31" s="71">
        <f>(1+(INDEX(Data!$A$1:$H$6,MATCH(C31,Data!$A$1:$A$6,0),MATCH(F31,Data!$A$1:$H$1,0))))*G31</f>
        <v>754.82500000000005</v>
      </c>
      <c r="J31" s="32">
        <f>(1+(INDEX(Data!$A$1:$H$6,MATCH(C31,Data!$A$1:$A$6,0),MATCH(F31,Data!$A$1:$H$1,0))))*H31</f>
        <v>0</v>
      </c>
      <c r="L31" s="33"/>
      <c r="M31" s="34"/>
      <c r="N31" s="34"/>
      <c r="O31" s="30"/>
      <c r="P31" s="30"/>
    </row>
    <row r="32" spans="3:16">
      <c r="C32" s="21" t="s">
        <v>13</v>
      </c>
      <c r="D32" s="21">
        <v>1387909</v>
      </c>
      <c r="E32" s="21">
        <v>42005154788</v>
      </c>
      <c r="F32" s="31">
        <v>2006</v>
      </c>
      <c r="G32" s="32">
        <v>163327.51999999999</v>
      </c>
      <c r="H32" s="32">
        <v>-24879.5</v>
      </c>
      <c r="I32" s="71">
        <f>(1+(INDEX(Data!$A$1:$H$6,MATCH(C32,Data!$A$1:$A$6,0),MATCH(F32,Data!$A$1:$H$1,0))))*G32</f>
        <v>178026.99679999999</v>
      </c>
      <c r="J32" s="32">
        <f>(1+(INDEX(Data!$A$1:$H$6,MATCH(C32,Data!$A$1:$A$6,0),MATCH(F32,Data!$A$1:$H$1,0))))*H32</f>
        <v>-27118.655000000002</v>
      </c>
      <c r="L32" s="33"/>
      <c r="M32" s="34"/>
      <c r="N32" s="34"/>
      <c r="O32" s="30"/>
      <c r="P32" s="30"/>
    </row>
    <row r="33" spans="3:16">
      <c r="C33" s="21" t="s">
        <v>13</v>
      </c>
      <c r="D33" s="21">
        <v>1373715</v>
      </c>
      <c r="E33" s="21">
        <v>42005150695</v>
      </c>
      <c r="F33" s="31">
        <v>2006</v>
      </c>
      <c r="G33" s="32">
        <v>264970</v>
      </c>
      <c r="H33" s="32">
        <v>-262587</v>
      </c>
      <c r="I33" s="71">
        <f>(1+(INDEX(Data!$A$1:$H$6,MATCH(C33,Data!$A$1:$A$6,0),MATCH(F33,Data!$A$1:$H$1,0))))*G33</f>
        <v>288817.30000000005</v>
      </c>
      <c r="J33" s="32">
        <f>(1+(INDEX(Data!$A$1:$H$6,MATCH(C33,Data!$A$1:$A$6,0),MATCH(F33,Data!$A$1:$H$1,0))))*H33</f>
        <v>-286219.83</v>
      </c>
      <c r="L33" s="33"/>
      <c r="M33" s="34"/>
      <c r="N33" s="34"/>
      <c r="O33" s="30"/>
      <c r="P33" s="30"/>
    </row>
    <row r="34" spans="3:16">
      <c r="C34" s="21" t="s">
        <v>13</v>
      </c>
      <c r="D34" s="21">
        <v>1387909</v>
      </c>
      <c r="E34" s="21">
        <v>42005154788</v>
      </c>
      <c r="F34" s="31">
        <v>2006</v>
      </c>
      <c r="G34" s="32">
        <v>0</v>
      </c>
      <c r="H34" s="32">
        <v>35580.959999999999</v>
      </c>
      <c r="I34" s="71">
        <f>(1+(INDEX(Data!$A$1:$H$6,MATCH(C34,Data!$A$1:$A$6,0),MATCH(F34,Data!$A$1:$H$1,0))))*G34</f>
        <v>0</v>
      </c>
      <c r="J34" s="32">
        <f>(1+(INDEX(Data!$A$1:$H$6,MATCH(C34,Data!$A$1:$A$6,0),MATCH(F34,Data!$A$1:$H$1,0))))*H34</f>
        <v>38783.246400000004</v>
      </c>
      <c r="L34" s="33"/>
      <c r="M34" s="34"/>
      <c r="N34" s="34"/>
      <c r="O34" s="30"/>
      <c r="P34" s="30"/>
    </row>
    <row r="35" spans="3:16">
      <c r="C35" s="21" t="s">
        <v>13</v>
      </c>
      <c r="D35" s="21">
        <v>1387909</v>
      </c>
      <c r="E35" s="21">
        <v>42005154788</v>
      </c>
      <c r="F35" s="31">
        <v>2006</v>
      </c>
      <c r="G35" s="32">
        <v>300</v>
      </c>
      <c r="H35" s="32">
        <v>-51357.3</v>
      </c>
      <c r="I35" s="71">
        <f>(1+(INDEX(Data!$A$1:$H$6,MATCH(C35,Data!$A$1:$A$6,0),MATCH(F35,Data!$A$1:$H$1,0))))*G35</f>
        <v>327</v>
      </c>
      <c r="J35" s="32">
        <f>(1+(INDEX(Data!$A$1:$H$6,MATCH(C35,Data!$A$1:$A$6,0),MATCH(F35,Data!$A$1:$H$1,0))))*H35</f>
        <v>-55979.457000000009</v>
      </c>
      <c r="L35" s="33"/>
      <c r="M35" s="34"/>
      <c r="N35" s="34"/>
      <c r="O35" s="30"/>
      <c r="P35" s="30"/>
    </row>
    <row r="36" spans="3:16">
      <c r="C36" s="21" t="s">
        <v>13</v>
      </c>
      <c r="D36" s="21">
        <v>1392121</v>
      </c>
      <c r="E36" s="21">
        <v>42005155384</v>
      </c>
      <c r="F36" s="31">
        <v>2006</v>
      </c>
      <c r="G36" s="32">
        <v>140</v>
      </c>
      <c r="H36" s="32">
        <v>0</v>
      </c>
      <c r="I36" s="71">
        <f>(1+(INDEX(Data!$A$1:$H$6,MATCH(C36,Data!$A$1:$A$6,0),MATCH(F36,Data!$A$1:$H$1,0))))*G36</f>
        <v>152.60000000000002</v>
      </c>
      <c r="J36" s="32">
        <f>(1+(INDEX(Data!$A$1:$H$6,MATCH(C36,Data!$A$1:$A$6,0),MATCH(F36,Data!$A$1:$H$1,0))))*H36</f>
        <v>0</v>
      </c>
      <c r="L36" s="33"/>
      <c r="M36" s="34"/>
      <c r="N36" s="34"/>
      <c r="O36" s="30"/>
      <c r="P36" s="30"/>
    </row>
    <row r="37" spans="3:16">
      <c r="C37" s="21" t="s">
        <v>13</v>
      </c>
      <c r="D37" s="21">
        <v>1398185</v>
      </c>
      <c r="E37" s="21">
        <v>42006159090</v>
      </c>
      <c r="F37" s="31">
        <v>2006</v>
      </c>
      <c r="G37" s="32">
        <v>1000</v>
      </c>
      <c r="H37" s="32">
        <v>0</v>
      </c>
      <c r="I37" s="71">
        <f>(1+(INDEX(Data!$A$1:$H$6,MATCH(C37,Data!$A$1:$A$6,0),MATCH(F37,Data!$A$1:$H$1,0))))*G37</f>
        <v>1090</v>
      </c>
      <c r="J37" s="32">
        <f>(1+(INDEX(Data!$A$1:$H$6,MATCH(C37,Data!$A$1:$A$6,0),MATCH(F37,Data!$A$1:$H$1,0))))*H37</f>
        <v>0</v>
      </c>
      <c r="L37" s="33"/>
      <c r="M37" s="34"/>
      <c r="N37" s="34"/>
      <c r="O37" s="30"/>
      <c r="P37" s="30"/>
    </row>
    <row r="38" spans="3:16">
      <c r="C38" s="21" t="s">
        <v>13</v>
      </c>
      <c r="D38" s="21">
        <v>1392121</v>
      </c>
      <c r="E38" s="21">
        <v>42005155384</v>
      </c>
      <c r="F38" s="31">
        <v>2006</v>
      </c>
      <c r="G38" s="32">
        <v>539.08000000000004</v>
      </c>
      <c r="H38" s="32">
        <v>37723</v>
      </c>
      <c r="I38" s="71">
        <f>(1+(INDEX(Data!$A$1:$H$6,MATCH(C38,Data!$A$1:$A$6,0),MATCH(F38,Data!$A$1:$H$1,0))))*G38</f>
        <v>587.59720000000004</v>
      </c>
      <c r="J38" s="32">
        <f>(1+(INDEX(Data!$A$1:$H$6,MATCH(C38,Data!$A$1:$A$6,0),MATCH(F38,Data!$A$1:$H$1,0))))*H38</f>
        <v>41118.07</v>
      </c>
      <c r="L38" s="33"/>
      <c r="M38" s="34"/>
      <c r="N38" s="34"/>
      <c r="O38" s="30"/>
      <c r="P38" s="30"/>
    </row>
    <row r="39" spans="3:16">
      <c r="C39" s="21" t="s">
        <v>13</v>
      </c>
      <c r="D39" s="21">
        <v>1399167</v>
      </c>
      <c r="E39" s="21">
        <v>42006159106</v>
      </c>
      <c r="F39" s="31">
        <v>2006</v>
      </c>
      <c r="G39" s="32">
        <v>0</v>
      </c>
      <c r="H39" s="32">
        <v>-1500</v>
      </c>
      <c r="I39" s="71">
        <f>(1+(INDEX(Data!$A$1:$H$6,MATCH(C39,Data!$A$1:$A$6,0),MATCH(F39,Data!$A$1:$H$1,0))))*G39</f>
        <v>0</v>
      </c>
      <c r="J39" s="32">
        <f>(1+(INDEX(Data!$A$1:$H$6,MATCH(C39,Data!$A$1:$A$6,0),MATCH(F39,Data!$A$1:$H$1,0))))*H39</f>
        <v>-1635.0000000000002</v>
      </c>
      <c r="L39" s="33"/>
      <c r="M39" s="34"/>
      <c r="N39" s="34"/>
      <c r="O39" s="30"/>
      <c r="P39" s="30"/>
    </row>
    <row r="40" spans="3:16">
      <c r="C40" s="21" t="s">
        <v>13</v>
      </c>
      <c r="D40" s="21">
        <v>1392121</v>
      </c>
      <c r="E40" s="21">
        <v>42005155384</v>
      </c>
      <c r="F40" s="31">
        <v>2006</v>
      </c>
      <c r="G40" s="32">
        <v>0</v>
      </c>
      <c r="H40" s="32">
        <v>70000</v>
      </c>
      <c r="I40" s="71">
        <f>(1+(INDEX(Data!$A$1:$H$6,MATCH(C40,Data!$A$1:$A$6,0),MATCH(F40,Data!$A$1:$H$1,0))))*G40</f>
        <v>0</v>
      </c>
      <c r="J40" s="32">
        <f>(1+(INDEX(Data!$A$1:$H$6,MATCH(C40,Data!$A$1:$A$6,0),MATCH(F40,Data!$A$1:$H$1,0))))*H40</f>
        <v>76300</v>
      </c>
      <c r="L40" s="33"/>
      <c r="M40" s="34"/>
      <c r="N40" s="34"/>
      <c r="O40" s="30"/>
      <c r="P40" s="30"/>
    </row>
    <row r="41" spans="3:16">
      <c r="C41" s="21" t="s">
        <v>13</v>
      </c>
      <c r="D41" s="21">
        <v>1392121</v>
      </c>
      <c r="E41" s="21">
        <v>42005155384</v>
      </c>
      <c r="F41" s="31">
        <v>2006</v>
      </c>
      <c r="G41" s="32">
        <v>33150</v>
      </c>
      <c r="H41" s="32">
        <v>0</v>
      </c>
      <c r="I41" s="71">
        <f>(1+(INDEX(Data!$A$1:$H$6,MATCH(C41,Data!$A$1:$A$6,0),MATCH(F41,Data!$A$1:$H$1,0))))*G41</f>
        <v>36133.5</v>
      </c>
      <c r="J41" s="32">
        <f>(1+(INDEX(Data!$A$1:$H$6,MATCH(C41,Data!$A$1:$A$6,0),MATCH(F41,Data!$A$1:$H$1,0))))*H41</f>
        <v>0</v>
      </c>
      <c r="L41" s="33"/>
      <c r="M41" s="34"/>
      <c r="N41" s="34"/>
      <c r="O41" s="30"/>
      <c r="P41" s="30"/>
    </row>
    <row r="42" spans="3:16">
      <c r="C42" s="21" t="s">
        <v>13</v>
      </c>
      <c r="D42" s="21">
        <v>1392195</v>
      </c>
      <c r="E42" s="21">
        <v>42006158992</v>
      </c>
      <c r="F42" s="31">
        <v>2006</v>
      </c>
      <c r="G42" s="32">
        <v>447.7</v>
      </c>
      <c r="H42" s="32">
        <v>0</v>
      </c>
      <c r="I42" s="71">
        <f>(1+(INDEX(Data!$A$1:$H$6,MATCH(C42,Data!$A$1:$A$6,0),MATCH(F42,Data!$A$1:$H$1,0))))*G42</f>
        <v>487.99299999999999</v>
      </c>
      <c r="J42" s="32">
        <f>(1+(INDEX(Data!$A$1:$H$6,MATCH(C42,Data!$A$1:$A$6,0),MATCH(F42,Data!$A$1:$H$1,0))))*H42</f>
        <v>0</v>
      </c>
      <c r="L42" s="33"/>
      <c r="M42" s="34"/>
      <c r="N42" s="34"/>
      <c r="O42" s="30"/>
      <c r="P42" s="30"/>
    </row>
    <row r="43" spans="3:16">
      <c r="C43" s="21" t="s">
        <v>13</v>
      </c>
      <c r="D43" s="21">
        <v>1401471</v>
      </c>
      <c r="E43" s="21">
        <v>42006159001</v>
      </c>
      <c r="F43" s="31">
        <v>2006</v>
      </c>
      <c r="G43" s="32">
        <v>320</v>
      </c>
      <c r="H43" s="32">
        <v>0</v>
      </c>
      <c r="I43" s="71">
        <f>(1+(INDEX(Data!$A$1:$H$6,MATCH(C43,Data!$A$1:$A$6,0),MATCH(F43,Data!$A$1:$H$1,0))))*G43</f>
        <v>348.8</v>
      </c>
      <c r="J43" s="32">
        <f>(1+(INDEX(Data!$A$1:$H$6,MATCH(C43,Data!$A$1:$A$6,0),MATCH(F43,Data!$A$1:$H$1,0))))*H43</f>
        <v>0</v>
      </c>
      <c r="L43" s="33"/>
      <c r="M43" s="34"/>
      <c r="N43" s="34"/>
      <c r="O43" s="30"/>
      <c r="P43" s="30"/>
    </row>
    <row r="44" spans="3:16">
      <c r="C44" s="21" t="s">
        <v>13</v>
      </c>
      <c r="D44" s="21">
        <v>1400112</v>
      </c>
      <c r="E44" s="21">
        <v>42006159079</v>
      </c>
      <c r="F44" s="31">
        <v>2006</v>
      </c>
      <c r="G44" s="32">
        <v>0</v>
      </c>
      <c r="H44" s="32">
        <v>-1000</v>
      </c>
      <c r="I44" s="71">
        <f>(1+(INDEX(Data!$A$1:$H$6,MATCH(C44,Data!$A$1:$A$6,0),MATCH(F44,Data!$A$1:$H$1,0))))*G44</f>
        <v>0</v>
      </c>
      <c r="J44" s="32">
        <f>(1+(INDEX(Data!$A$1:$H$6,MATCH(C44,Data!$A$1:$A$6,0),MATCH(F44,Data!$A$1:$H$1,0))))*H44</f>
        <v>-1090</v>
      </c>
      <c r="L44" s="33"/>
      <c r="M44" s="34"/>
      <c r="N44" s="34"/>
      <c r="O44" s="30"/>
      <c r="P44" s="30"/>
    </row>
    <row r="45" spans="3:16">
      <c r="C45" s="21" t="s">
        <v>13</v>
      </c>
      <c r="D45" s="21">
        <v>1401237</v>
      </c>
      <c r="E45" s="21">
        <v>42006159200</v>
      </c>
      <c r="F45" s="31">
        <v>2006</v>
      </c>
      <c r="G45" s="32">
        <v>0</v>
      </c>
      <c r="H45" s="32">
        <v>-203.31</v>
      </c>
      <c r="I45" s="71">
        <f>(1+(INDEX(Data!$A$1:$H$6,MATCH(C45,Data!$A$1:$A$6,0),MATCH(F45,Data!$A$1:$H$1,0))))*G45</f>
        <v>0</v>
      </c>
      <c r="J45" s="32">
        <f>(1+(INDEX(Data!$A$1:$H$6,MATCH(C45,Data!$A$1:$A$6,0),MATCH(F45,Data!$A$1:$H$1,0))))*H45</f>
        <v>-221.60790000000003</v>
      </c>
      <c r="L45" s="33"/>
      <c r="M45" s="34"/>
      <c r="N45" s="34"/>
      <c r="O45" s="30"/>
      <c r="P45" s="30"/>
    </row>
    <row r="46" spans="3:16">
      <c r="C46" s="21" t="s">
        <v>13</v>
      </c>
      <c r="D46" s="21">
        <v>1394216</v>
      </c>
      <c r="E46" s="21">
        <v>42006159280</v>
      </c>
      <c r="F46" s="31">
        <v>2006</v>
      </c>
      <c r="G46" s="32">
        <v>290</v>
      </c>
      <c r="H46" s="32">
        <v>-90</v>
      </c>
      <c r="I46" s="71">
        <f>(1+(INDEX(Data!$A$1:$H$6,MATCH(C46,Data!$A$1:$A$6,0),MATCH(F46,Data!$A$1:$H$1,0))))*G46</f>
        <v>316.10000000000002</v>
      </c>
      <c r="J46" s="32">
        <f>(1+(INDEX(Data!$A$1:$H$6,MATCH(C46,Data!$A$1:$A$6,0),MATCH(F46,Data!$A$1:$H$1,0))))*H46</f>
        <v>-98.100000000000009</v>
      </c>
      <c r="L46" s="33"/>
      <c r="M46" s="34"/>
      <c r="N46" s="34"/>
      <c r="O46" s="30"/>
      <c r="P46" s="30"/>
    </row>
    <row r="47" spans="3:16">
      <c r="C47" s="21" t="s">
        <v>13</v>
      </c>
      <c r="D47" s="21">
        <v>1402452</v>
      </c>
      <c r="E47" s="21">
        <v>42006159283</v>
      </c>
      <c r="F47" s="31">
        <v>2006</v>
      </c>
      <c r="G47" s="32">
        <v>239.67</v>
      </c>
      <c r="H47" s="32">
        <v>-500</v>
      </c>
      <c r="I47" s="71">
        <f>(1+(INDEX(Data!$A$1:$H$6,MATCH(C47,Data!$A$1:$A$6,0),MATCH(F47,Data!$A$1:$H$1,0))))*G47</f>
        <v>261.24029999999999</v>
      </c>
      <c r="J47" s="32">
        <f>(1+(INDEX(Data!$A$1:$H$6,MATCH(C47,Data!$A$1:$A$6,0),MATCH(F47,Data!$A$1:$H$1,0))))*H47</f>
        <v>-545</v>
      </c>
      <c r="L47" s="33"/>
      <c r="M47" s="34"/>
      <c r="N47" s="34"/>
      <c r="O47" s="30"/>
      <c r="P47" s="30"/>
    </row>
    <row r="48" spans="3:16">
      <c r="C48" s="21" t="s">
        <v>13</v>
      </c>
      <c r="D48" s="21">
        <v>1401474</v>
      </c>
      <c r="E48" s="21">
        <v>42006159225</v>
      </c>
      <c r="F48" s="31">
        <v>2006</v>
      </c>
      <c r="G48" s="32">
        <v>0</v>
      </c>
      <c r="H48" s="32">
        <v>500</v>
      </c>
      <c r="I48" s="71">
        <f>(1+(INDEX(Data!$A$1:$H$6,MATCH(C48,Data!$A$1:$A$6,0),MATCH(F48,Data!$A$1:$H$1,0))))*G48</f>
        <v>0</v>
      </c>
      <c r="J48" s="32">
        <f>(1+(INDEX(Data!$A$1:$H$6,MATCH(C48,Data!$A$1:$A$6,0),MATCH(F48,Data!$A$1:$H$1,0))))*H48</f>
        <v>545</v>
      </c>
      <c r="L48" s="33"/>
      <c r="M48" s="34"/>
      <c r="N48" s="34"/>
      <c r="O48" s="30"/>
      <c r="P48" s="30"/>
    </row>
    <row r="49" spans="3:16">
      <c r="C49" s="21" t="s">
        <v>13</v>
      </c>
      <c r="D49" s="21">
        <v>1399472</v>
      </c>
      <c r="E49" s="21">
        <v>42006159454</v>
      </c>
      <c r="F49" s="31">
        <v>2006</v>
      </c>
      <c r="G49" s="32">
        <v>250</v>
      </c>
      <c r="H49" s="32">
        <v>0</v>
      </c>
      <c r="I49" s="71">
        <f>(1+(INDEX(Data!$A$1:$H$6,MATCH(C49,Data!$A$1:$A$6,0),MATCH(F49,Data!$A$1:$H$1,0))))*G49</f>
        <v>272.5</v>
      </c>
      <c r="J49" s="32">
        <f>(1+(INDEX(Data!$A$1:$H$6,MATCH(C49,Data!$A$1:$A$6,0),MATCH(F49,Data!$A$1:$H$1,0))))*H49</f>
        <v>0</v>
      </c>
      <c r="L49" s="33"/>
      <c r="M49" s="34"/>
      <c r="N49" s="34"/>
      <c r="O49" s="30"/>
      <c r="P49" s="30"/>
    </row>
    <row r="50" spans="3:16">
      <c r="C50" s="21" t="s">
        <v>13</v>
      </c>
      <c r="D50" s="21">
        <v>1387909</v>
      </c>
      <c r="E50" s="21">
        <v>42005154788</v>
      </c>
      <c r="F50" s="31">
        <v>2006</v>
      </c>
      <c r="G50" s="32">
        <v>3100</v>
      </c>
      <c r="H50" s="32">
        <v>0</v>
      </c>
      <c r="I50" s="71">
        <f>(1+(INDEX(Data!$A$1:$H$6,MATCH(C50,Data!$A$1:$A$6,0),MATCH(F50,Data!$A$1:$H$1,0))))*G50</f>
        <v>3379.0000000000005</v>
      </c>
      <c r="J50" s="32">
        <f>(1+(INDEX(Data!$A$1:$H$6,MATCH(C50,Data!$A$1:$A$6,0),MATCH(F50,Data!$A$1:$H$1,0))))*H50</f>
        <v>0</v>
      </c>
      <c r="L50" s="33"/>
      <c r="M50" s="34"/>
      <c r="N50" s="34"/>
      <c r="O50" s="30"/>
      <c r="P50" s="30"/>
    </row>
    <row r="51" spans="3:16">
      <c r="C51" s="21" t="s">
        <v>13</v>
      </c>
      <c r="D51" s="21">
        <v>1392121</v>
      </c>
      <c r="E51" s="21">
        <v>42005155384</v>
      </c>
      <c r="F51" s="31">
        <v>2006</v>
      </c>
      <c r="G51" s="32">
        <v>4400</v>
      </c>
      <c r="H51" s="32">
        <v>0</v>
      </c>
      <c r="I51" s="71">
        <f>(1+(INDEX(Data!$A$1:$H$6,MATCH(C51,Data!$A$1:$A$6,0),MATCH(F51,Data!$A$1:$H$1,0))))*G51</f>
        <v>4796</v>
      </c>
      <c r="J51" s="32">
        <f>(1+(INDEX(Data!$A$1:$H$6,MATCH(C51,Data!$A$1:$A$6,0),MATCH(F51,Data!$A$1:$H$1,0))))*H51</f>
        <v>0</v>
      </c>
      <c r="L51" s="33"/>
      <c r="M51" s="34"/>
      <c r="N51" s="34"/>
      <c r="O51" s="30"/>
      <c r="P51" s="30"/>
    </row>
    <row r="52" spans="3:16">
      <c r="C52" s="21" t="s">
        <v>13</v>
      </c>
      <c r="D52" s="21">
        <v>1399167</v>
      </c>
      <c r="E52" s="21">
        <v>42006159106</v>
      </c>
      <c r="F52" s="31">
        <v>2006</v>
      </c>
      <c r="G52" s="32">
        <v>0</v>
      </c>
      <c r="H52" s="32">
        <v>1500</v>
      </c>
      <c r="I52" s="71">
        <f>(1+(INDEX(Data!$A$1:$H$6,MATCH(C52,Data!$A$1:$A$6,0),MATCH(F52,Data!$A$1:$H$1,0))))*G52</f>
        <v>0</v>
      </c>
      <c r="J52" s="32">
        <f>(1+(INDEX(Data!$A$1:$H$6,MATCH(C52,Data!$A$1:$A$6,0),MATCH(F52,Data!$A$1:$H$1,0))))*H52</f>
        <v>1635.0000000000002</v>
      </c>
      <c r="L52" s="33"/>
      <c r="M52" s="34"/>
      <c r="N52" s="34"/>
      <c r="O52" s="30"/>
      <c r="P52" s="30"/>
    </row>
    <row r="53" spans="3:16">
      <c r="C53" s="21" t="s">
        <v>13</v>
      </c>
      <c r="D53" s="21">
        <v>1393941</v>
      </c>
      <c r="E53" s="21">
        <v>42006159115</v>
      </c>
      <c r="F53" s="31">
        <v>2006</v>
      </c>
      <c r="G53" s="32">
        <v>266</v>
      </c>
      <c r="H53" s="32">
        <v>0</v>
      </c>
      <c r="I53" s="71">
        <f>(1+(INDEX(Data!$A$1:$H$6,MATCH(C53,Data!$A$1:$A$6,0),MATCH(F53,Data!$A$1:$H$1,0))))*G53</f>
        <v>289.94</v>
      </c>
      <c r="J53" s="32">
        <f>(1+(INDEX(Data!$A$1:$H$6,MATCH(C53,Data!$A$1:$A$6,0),MATCH(F53,Data!$A$1:$H$1,0))))*H53</f>
        <v>0</v>
      </c>
      <c r="L53" s="33"/>
      <c r="M53" s="34"/>
      <c r="N53" s="34"/>
      <c r="O53" s="30"/>
      <c r="P53" s="30"/>
    </row>
    <row r="54" spans="3:16">
      <c r="C54" s="21" t="s">
        <v>13</v>
      </c>
      <c r="D54" s="21">
        <v>1392185</v>
      </c>
      <c r="E54" s="21">
        <v>42006159304</v>
      </c>
      <c r="F54" s="31">
        <v>2006</v>
      </c>
      <c r="G54" s="32">
        <v>0</v>
      </c>
      <c r="H54" s="32">
        <v>500</v>
      </c>
      <c r="I54" s="71">
        <f>(1+(INDEX(Data!$A$1:$H$6,MATCH(C54,Data!$A$1:$A$6,0),MATCH(F54,Data!$A$1:$H$1,0))))*G54</f>
        <v>0</v>
      </c>
      <c r="J54" s="32">
        <f>(1+(INDEX(Data!$A$1:$H$6,MATCH(C54,Data!$A$1:$A$6,0),MATCH(F54,Data!$A$1:$H$1,0))))*H54</f>
        <v>545</v>
      </c>
      <c r="L54" s="33"/>
      <c r="M54" s="34"/>
      <c r="N54" s="34"/>
      <c r="O54" s="30"/>
      <c r="P54" s="30"/>
    </row>
    <row r="55" spans="3:16">
      <c r="C55" s="21" t="s">
        <v>13</v>
      </c>
      <c r="D55" s="21">
        <v>1392185</v>
      </c>
      <c r="E55" s="21">
        <v>42006159304</v>
      </c>
      <c r="F55" s="31">
        <v>2006</v>
      </c>
      <c r="G55" s="32">
        <v>251.24</v>
      </c>
      <c r="H55" s="32">
        <v>0</v>
      </c>
      <c r="I55" s="71">
        <f>(1+(INDEX(Data!$A$1:$H$6,MATCH(C55,Data!$A$1:$A$6,0),MATCH(F55,Data!$A$1:$H$1,0))))*G55</f>
        <v>273.85160000000002</v>
      </c>
      <c r="J55" s="32">
        <f>(1+(INDEX(Data!$A$1:$H$6,MATCH(C55,Data!$A$1:$A$6,0),MATCH(F55,Data!$A$1:$H$1,0))))*H55</f>
        <v>0</v>
      </c>
      <c r="L55" s="33"/>
      <c r="M55" s="34"/>
      <c r="N55" s="34"/>
      <c r="O55" s="30"/>
      <c r="P55" s="30"/>
    </row>
    <row r="56" spans="3:16">
      <c r="C56" s="21" t="s">
        <v>13</v>
      </c>
      <c r="D56" s="21">
        <v>1399339</v>
      </c>
      <c r="E56" s="21">
        <v>42006159101</v>
      </c>
      <c r="F56" s="31">
        <v>2006</v>
      </c>
      <c r="G56" s="32">
        <v>919.84</v>
      </c>
      <c r="H56" s="32">
        <v>-364.46</v>
      </c>
      <c r="I56" s="71">
        <f>(1+(INDEX(Data!$A$1:$H$6,MATCH(C56,Data!$A$1:$A$6,0),MATCH(F56,Data!$A$1:$H$1,0))))*G56</f>
        <v>1002.6256000000001</v>
      </c>
      <c r="J56" s="32">
        <f>(1+(INDEX(Data!$A$1:$H$6,MATCH(C56,Data!$A$1:$A$6,0),MATCH(F56,Data!$A$1:$H$1,0))))*H56</f>
        <v>-397.26139999999998</v>
      </c>
      <c r="L56" s="33"/>
      <c r="M56" s="34"/>
      <c r="N56" s="34"/>
      <c r="O56" s="30"/>
      <c r="P56" s="30"/>
    </row>
    <row r="57" spans="3:16">
      <c r="C57" s="21" t="s">
        <v>13</v>
      </c>
      <c r="D57" s="21">
        <v>1401474</v>
      </c>
      <c r="E57" s="21">
        <v>42006159225</v>
      </c>
      <c r="F57" s="31">
        <v>2006</v>
      </c>
      <c r="G57" s="32">
        <v>272.73</v>
      </c>
      <c r="H57" s="32">
        <v>-500</v>
      </c>
      <c r="I57" s="71">
        <f>(1+(INDEX(Data!$A$1:$H$6,MATCH(C57,Data!$A$1:$A$6,0),MATCH(F57,Data!$A$1:$H$1,0))))*G57</f>
        <v>297.27570000000003</v>
      </c>
      <c r="J57" s="32">
        <f>(1+(INDEX(Data!$A$1:$H$6,MATCH(C57,Data!$A$1:$A$6,0),MATCH(F57,Data!$A$1:$H$1,0))))*H57</f>
        <v>-545</v>
      </c>
      <c r="L57" s="33"/>
      <c r="M57" s="34"/>
      <c r="N57" s="34"/>
      <c r="O57" s="30"/>
      <c r="P57" s="30"/>
    </row>
    <row r="58" spans="3:16">
      <c r="C58" s="21" t="s">
        <v>13</v>
      </c>
      <c r="D58" s="21">
        <v>1397634</v>
      </c>
      <c r="E58" s="21">
        <v>42006159524</v>
      </c>
      <c r="F58" s="31">
        <v>2006</v>
      </c>
      <c r="G58" s="32">
        <v>0</v>
      </c>
      <c r="H58" s="32">
        <v>500</v>
      </c>
      <c r="I58" s="71">
        <f>(1+(INDEX(Data!$A$1:$H$6,MATCH(C58,Data!$A$1:$A$6,0),MATCH(F58,Data!$A$1:$H$1,0))))*G58</f>
        <v>0</v>
      </c>
      <c r="J58" s="32">
        <f>(1+(INDEX(Data!$A$1:$H$6,MATCH(C58,Data!$A$1:$A$6,0),MATCH(F58,Data!$A$1:$H$1,0))))*H58</f>
        <v>545</v>
      </c>
      <c r="L58" s="33"/>
      <c r="M58" s="34"/>
      <c r="N58" s="34"/>
      <c r="O58" s="30"/>
      <c r="P58" s="30"/>
    </row>
    <row r="59" spans="3:16">
      <c r="C59" s="21" t="s">
        <v>13</v>
      </c>
      <c r="D59" s="21">
        <v>1397634</v>
      </c>
      <c r="E59" s="21">
        <v>42006159524</v>
      </c>
      <c r="F59" s="31">
        <v>2006</v>
      </c>
      <c r="G59" s="32">
        <v>801.65</v>
      </c>
      <c r="H59" s="32">
        <v>0</v>
      </c>
      <c r="I59" s="71">
        <f>(1+(INDEX(Data!$A$1:$H$6,MATCH(C59,Data!$A$1:$A$6,0),MATCH(F59,Data!$A$1:$H$1,0))))*G59</f>
        <v>873.79849999999999</v>
      </c>
      <c r="J59" s="32">
        <f>(1+(INDEX(Data!$A$1:$H$6,MATCH(C59,Data!$A$1:$A$6,0),MATCH(F59,Data!$A$1:$H$1,0))))*H59</f>
        <v>0</v>
      </c>
      <c r="L59" s="33"/>
      <c r="M59" s="34"/>
      <c r="N59" s="34"/>
      <c r="O59" s="30"/>
      <c r="P59" s="30"/>
    </row>
    <row r="60" spans="3:16">
      <c r="C60" s="21" t="s">
        <v>13</v>
      </c>
      <c r="D60" s="21">
        <v>1395146</v>
      </c>
      <c r="E60" s="21">
        <v>42006159346</v>
      </c>
      <c r="F60" s="31">
        <v>2006</v>
      </c>
      <c r="G60" s="32">
        <v>152.5</v>
      </c>
      <c r="H60" s="32">
        <v>0</v>
      </c>
      <c r="I60" s="71">
        <f>(1+(INDEX(Data!$A$1:$H$6,MATCH(C60,Data!$A$1:$A$6,0),MATCH(F60,Data!$A$1:$H$1,0))))*G60</f>
        <v>166.22500000000002</v>
      </c>
      <c r="J60" s="32">
        <f>(1+(INDEX(Data!$A$1:$H$6,MATCH(C60,Data!$A$1:$A$6,0),MATCH(F60,Data!$A$1:$H$1,0))))*H60</f>
        <v>0</v>
      </c>
      <c r="L60" s="33"/>
      <c r="M60" s="34"/>
      <c r="N60" s="34"/>
      <c r="O60" s="30"/>
      <c r="P60" s="30"/>
    </row>
    <row r="61" spans="3:16">
      <c r="C61" s="21" t="s">
        <v>13</v>
      </c>
      <c r="D61" s="21">
        <v>1401311</v>
      </c>
      <c r="E61" s="21">
        <v>42006159353</v>
      </c>
      <c r="F61" s="31">
        <v>2006</v>
      </c>
      <c r="G61" s="32">
        <v>250</v>
      </c>
      <c r="H61" s="32">
        <v>0</v>
      </c>
      <c r="I61" s="71">
        <f>(1+(INDEX(Data!$A$1:$H$6,MATCH(C61,Data!$A$1:$A$6,0),MATCH(F61,Data!$A$1:$H$1,0))))*G61</f>
        <v>272.5</v>
      </c>
      <c r="J61" s="32">
        <f>(1+(INDEX(Data!$A$1:$H$6,MATCH(C61,Data!$A$1:$A$6,0),MATCH(F61,Data!$A$1:$H$1,0))))*H61</f>
        <v>0</v>
      </c>
      <c r="L61" s="33"/>
      <c r="M61" s="34"/>
      <c r="N61" s="34"/>
      <c r="O61" s="30"/>
      <c r="P61" s="30"/>
    </row>
    <row r="62" spans="3:16">
      <c r="C62" s="21" t="s">
        <v>13</v>
      </c>
      <c r="D62" s="21">
        <v>1395469</v>
      </c>
      <c r="E62" s="21">
        <v>42006159479</v>
      </c>
      <c r="F62" s="31">
        <v>2006</v>
      </c>
      <c r="G62" s="32">
        <v>250</v>
      </c>
      <c r="H62" s="32">
        <v>0</v>
      </c>
      <c r="I62" s="71">
        <f>(1+(INDEX(Data!$A$1:$H$6,MATCH(C62,Data!$A$1:$A$6,0),MATCH(F62,Data!$A$1:$H$1,0))))*G62</f>
        <v>272.5</v>
      </c>
      <c r="J62" s="32">
        <f>(1+(INDEX(Data!$A$1:$H$6,MATCH(C62,Data!$A$1:$A$6,0),MATCH(F62,Data!$A$1:$H$1,0))))*H62</f>
        <v>0</v>
      </c>
      <c r="L62" s="33"/>
      <c r="M62" s="34"/>
      <c r="N62" s="34"/>
      <c r="O62" s="30"/>
      <c r="P62" s="30"/>
    </row>
    <row r="63" spans="3:16">
      <c r="C63" s="21" t="s">
        <v>13</v>
      </c>
      <c r="D63" s="21">
        <v>1397634</v>
      </c>
      <c r="E63" s="21">
        <v>42006159524</v>
      </c>
      <c r="F63" s="31">
        <v>2006</v>
      </c>
      <c r="G63" s="32">
        <v>0</v>
      </c>
      <c r="H63" s="32">
        <v>-500</v>
      </c>
      <c r="I63" s="71">
        <f>(1+(INDEX(Data!$A$1:$H$6,MATCH(C63,Data!$A$1:$A$6,0),MATCH(F63,Data!$A$1:$H$1,0))))*G63</f>
        <v>0</v>
      </c>
      <c r="J63" s="32">
        <f>(1+(INDEX(Data!$A$1:$H$6,MATCH(C63,Data!$A$1:$A$6,0),MATCH(F63,Data!$A$1:$H$1,0))))*H63</f>
        <v>-545</v>
      </c>
      <c r="L63" s="33"/>
      <c r="M63" s="34"/>
      <c r="N63" s="34"/>
      <c r="O63" s="30"/>
      <c r="P63" s="30"/>
    </row>
    <row r="64" spans="3:16">
      <c r="C64" s="21" t="s">
        <v>13</v>
      </c>
      <c r="D64" s="21">
        <v>1396210</v>
      </c>
      <c r="E64" s="21">
        <v>42006161234</v>
      </c>
      <c r="F64" s="31">
        <v>2006</v>
      </c>
      <c r="G64" s="32">
        <v>542</v>
      </c>
      <c r="H64" s="32">
        <v>-2000</v>
      </c>
      <c r="I64" s="71">
        <f>(1+(INDEX(Data!$A$1:$H$6,MATCH(C64,Data!$A$1:$A$6,0),MATCH(F64,Data!$A$1:$H$1,0))))*G64</f>
        <v>590.78000000000009</v>
      </c>
      <c r="J64" s="32">
        <f>(1+(INDEX(Data!$A$1:$H$6,MATCH(C64,Data!$A$1:$A$6,0),MATCH(F64,Data!$A$1:$H$1,0))))*H64</f>
        <v>-2180</v>
      </c>
      <c r="L64" s="33"/>
      <c r="M64" s="34"/>
      <c r="N64" s="34"/>
      <c r="O64" s="30"/>
      <c r="P64" s="30"/>
    </row>
    <row r="65" spans="3:16">
      <c r="C65" s="21" t="s">
        <v>13</v>
      </c>
      <c r="D65" s="21">
        <v>1401768</v>
      </c>
      <c r="E65" s="21">
        <v>42006161806</v>
      </c>
      <c r="F65" s="31">
        <v>2006</v>
      </c>
      <c r="G65" s="32">
        <v>0</v>
      </c>
      <c r="H65" s="32">
        <v>-66.12</v>
      </c>
      <c r="I65" s="71">
        <f>(1+(INDEX(Data!$A$1:$H$6,MATCH(C65,Data!$A$1:$A$6,0),MATCH(F65,Data!$A$1:$H$1,0))))*G65</f>
        <v>0</v>
      </c>
      <c r="J65" s="32">
        <f>(1+(INDEX(Data!$A$1:$H$6,MATCH(C65,Data!$A$1:$A$6,0),MATCH(F65,Data!$A$1:$H$1,0))))*H65</f>
        <v>-72.070800000000006</v>
      </c>
      <c r="L65" s="33"/>
      <c r="M65" s="34"/>
      <c r="N65" s="34"/>
      <c r="O65" s="30"/>
      <c r="P65" s="30"/>
    </row>
    <row r="66" spans="3:16">
      <c r="C66" s="21" t="s">
        <v>13</v>
      </c>
      <c r="D66" s="21">
        <v>1393771</v>
      </c>
      <c r="E66" s="21">
        <v>42006160472</v>
      </c>
      <c r="F66" s="31">
        <v>2006</v>
      </c>
      <c r="G66" s="32">
        <v>0</v>
      </c>
      <c r="H66" s="32">
        <v>3000</v>
      </c>
      <c r="I66" s="71">
        <f>(1+(INDEX(Data!$A$1:$H$6,MATCH(C66,Data!$A$1:$A$6,0),MATCH(F66,Data!$A$1:$H$1,0))))*G66</f>
        <v>0</v>
      </c>
      <c r="J66" s="32">
        <f>(1+(INDEX(Data!$A$1:$H$6,MATCH(C66,Data!$A$1:$A$6,0),MATCH(F66,Data!$A$1:$H$1,0))))*H66</f>
        <v>3270.0000000000005</v>
      </c>
      <c r="L66" s="33"/>
      <c r="M66" s="34"/>
      <c r="N66" s="34"/>
      <c r="O66" s="30"/>
      <c r="P66" s="30"/>
    </row>
    <row r="67" spans="3:16">
      <c r="C67" s="21" t="s">
        <v>13</v>
      </c>
      <c r="D67" s="21">
        <v>1393410</v>
      </c>
      <c r="E67" s="21">
        <v>42006162859</v>
      </c>
      <c r="F67" s="31">
        <v>2006</v>
      </c>
      <c r="G67" s="32">
        <v>990</v>
      </c>
      <c r="H67" s="32">
        <v>-1000</v>
      </c>
      <c r="I67" s="71">
        <f>(1+(INDEX(Data!$A$1:$H$6,MATCH(C67,Data!$A$1:$A$6,0),MATCH(F67,Data!$A$1:$H$1,0))))*G67</f>
        <v>1079.1000000000001</v>
      </c>
      <c r="J67" s="32">
        <f>(1+(INDEX(Data!$A$1:$H$6,MATCH(C67,Data!$A$1:$A$6,0),MATCH(F67,Data!$A$1:$H$1,0))))*H67</f>
        <v>-1090</v>
      </c>
      <c r="L67" s="33"/>
      <c r="M67" s="34"/>
      <c r="N67" s="34"/>
      <c r="O67" s="30"/>
      <c r="P67" s="30"/>
    </row>
    <row r="68" spans="3:16">
      <c r="C68" s="21" t="s">
        <v>13</v>
      </c>
      <c r="D68" s="21">
        <v>1393771</v>
      </c>
      <c r="E68" s="21">
        <v>42006160472</v>
      </c>
      <c r="F68" s="31">
        <v>2006</v>
      </c>
      <c r="G68" s="32">
        <v>900</v>
      </c>
      <c r="H68" s="32">
        <v>-3000</v>
      </c>
      <c r="I68" s="71">
        <f>(1+(INDEX(Data!$A$1:$H$6,MATCH(C68,Data!$A$1:$A$6,0),MATCH(F68,Data!$A$1:$H$1,0))))*G68</f>
        <v>981.00000000000011</v>
      </c>
      <c r="J68" s="32">
        <f>(1+(INDEX(Data!$A$1:$H$6,MATCH(C68,Data!$A$1:$A$6,0),MATCH(F68,Data!$A$1:$H$1,0))))*H68</f>
        <v>-3270.0000000000005</v>
      </c>
      <c r="L68" s="33"/>
      <c r="M68" s="34"/>
      <c r="N68" s="34"/>
      <c r="O68" s="30"/>
      <c r="P68" s="30"/>
    </row>
    <row r="69" spans="3:16">
      <c r="C69" s="21" t="s">
        <v>13</v>
      </c>
      <c r="D69" s="21">
        <v>1395151</v>
      </c>
      <c r="E69" s="21">
        <v>42006159814</v>
      </c>
      <c r="F69" s="31">
        <v>2006</v>
      </c>
      <c r="G69" s="32">
        <v>250</v>
      </c>
      <c r="H69" s="32">
        <v>0</v>
      </c>
      <c r="I69" s="71">
        <f>(1+(INDEX(Data!$A$1:$H$6,MATCH(C69,Data!$A$1:$A$6,0),MATCH(F69,Data!$A$1:$H$1,0))))*G69</f>
        <v>272.5</v>
      </c>
      <c r="J69" s="32">
        <f>(1+(INDEX(Data!$A$1:$H$6,MATCH(C69,Data!$A$1:$A$6,0),MATCH(F69,Data!$A$1:$H$1,0))))*H69</f>
        <v>0</v>
      </c>
      <c r="L69" s="33"/>
      <c r="M69" s="34"/>
      <c r="N69" s="34"/>
      <c r="O69" s="30"/>
      <c r="P69" s="30"/>
    </row>
    <row r="70" spans="3:16">
      <c r="C70" s="21" t="s">
        <v>13</v>
      </c>
      <c r="D70" s="21">
        <v>1398933</v>
      </c>
      <c r="E70" s="21">
        <v>42006159832</v>
      </c>
      <c r="F70" s="31">
        <v>2006</v>
      </c>
      <c r="G70" s="32">
        <v>340</v>
      </c>
      <c r="H70" s="32">
        <v>0</v>
      </c>
      <c r="I70" s="71">
        <f>(1+(INDEX(Data!$A$1:$H$6,MATCH(C70,Data!$A$1:$A$6,0),MATCH(F70,Data!$A$1:$H$1,0))))*G70</f>
        <v>370.6</v>
      </c>
      <c r="J70" s="32">
        <f>(1+(INDEX(Data!$A$1:$H$6,MATCH(C70,Data!$A$1:$A$6,0),MATCH(F70,Data!$A$1:$H$1,0))))*H70</f>
        <v>0</v>
      </c>
      <c r="L70" s="33"/>
      <c r="M70" s="34"/>
      <c r="N70" s="34"/>
      <c r="O70" s="30"/>
      <c r="P70" s="30"/>
    </row>
    <row r="71" spans="3:16">
      <c r="C71" s="21" t="s">
        <v>13</v>
      </c>
      <c r="D71" s="21">
        <v>1399546</v>
      </c>
      <c r="E71" s="21">
        <v>42006159892</v>
      </c>
      <c r="F71" s="31">
        <v>2006</v>
      </c>
      <c r="G71" s="32">
        <v>250</v>
      </c>
      <c r="H71" s="32">
        <v>0</v>
      </c>
      <c r="I71" s="71">
        <f>(1+(INDEX(Data!$A$1:$H$6,MATCH(C71,Data!$A$1:$A$6,0),MATCH(F71,Data!$A$1:$H$1,0))))*G71</f>
        <v>272.5</v>
      </c>
      <c r="J71" s="32">
        <f>(1+(INDEX(Data!$A$1:$H$6,MATCH(C71,Data!$A$1:$A$6,0),MATCH(F71,Data!$A$1:$H$1,0))))*H71</f>
        <v>0</v>
      </c>
      <c r="L71" s="33"/>
      <c r="M71" s="34"/>
      <c r="N71" s="34"/>
      <c r="O71" s="30"/>
      <c r="P71" s="30"/>
    </row>
    <row r="72" spans="3:16">
      <c r="C72" s="21" t="s">
        <v>13</v>
      </c>
      <c r="D72" s="21">
        <v>1400561</v>
      </c>
      <c r="E72" s="21">
        <v>42006162895</v>
      </c>
      <c r="F72" s="31">
        <v>2006</v>
      </c>
      <c r="G72" s="32">
        <v>250</v>
      </c>
      <c r="H72" s="32">
        <v>0</v>
      </c>
      <c r="I72" s="71">
        <f>(1+(INDEX(Data!$A$1:$H$6,MATCH(C72,Data!$A$1:$A$6,0),MATCH(F72,Data!$A$1:$H$1,0))))*G72</f>
        <v>272.5</v>
      </c>
      <c r="J72" s="32">
        <f>(1+(INDEX(Data!$A$1:$H$6,MATCH(C72,Data!$A$1:$A$6,0),MATCH(F72,Data!$A$1:$H$1,0))))*H72</f>
        <v>0</v>
      </c>
      <c r="L72" s="33"/>
      <c r="M72" s="34"/>
      <c r="N72" s="34"/>
      <c r="O72" s="30"/>
      <c r="P72" s="30"/>
    </row>
    <row r="73" spans="3:16">
      <c r="C73" s="21" t="s">
        <v>13</v>
      </c>
      <c r="D73" s="21">
        <v>1401768</v>
      </c>
      <c r="E73" s="21">
        <v>42006161806</v>
      </c>
      <c r="F73" s="31">
        <v>2006</v>
      </c>
      <c r="G73" s="32">
        <v>433.88</v>
      </c>
      <c r="H73" s="32">
        <v>66.12</v>
      </c>
      <c r="I73" s="71">
        <f>(1+(INDEX(Data!$A$1:$H$6,MATCH(C73,Data!$A$1:$A$6,0),MATCH(F73,Data!$A$1:$H$1,0))))*G73</f>
        <v>472.92920000000004</v>
      </c>
      <c r="J73" s="32">
        <f>(1+(INDEX(Data!$A$1:$H$6,MATCH(C73,Data!$A$1:$A$6,0),MATCH(F73,Data!$A$1:$H$1,0))))*H73</f>
        <v>72.070800000000006</v>
      </c>
      <c r="L73" s="33"/>
      <c r="M73" s="34"/>
      <c r="N73" s="34"/>
      <c r="O73" s="30"/>
      <c r="P73" s="30"/>
    </row>
    <row r="74" spans="3:16">
      <c r="C74" s="21" t="s">
        <v>13</v>
      </c>
      <c r="D74" s="21">
        <v>1372702</v>
      </c>
      <c r="E74" s="21">
        <v>42005150392</v>
      </c>
      <c r="F74" s="31">
        <v>2006</v>
      </c>
      <c r="G74" s="32">
        <v>176.07</v>
      </c>
      <c r="H74" s="32">
        <v>-176.07</v>
      </c>
      <c r="I74" s="71">
        <f>(1+(INDEX(Data!$A$1:$H$6,MATCH(C74,Data!$A$1:$A$6,0),MATCH(F74,Data!$A$1:$H$1,0))))*G74</f>
        <v>191.91630000000001</v>
      </c>
      <c r="J74" s="32">
        <f>(1+(INDEX(Data!$A$1:$H$6,MATCH(C74,Data!$A$1:$A$6,0),MATCH(F74,Data!$A$1:$H$1,0))))*H74</f>
        <v>-191.91630000000001</v>
      </c>
      <c r="L74" s="33"/>
      <c r="M74" s="34"/>
      <c r="N74" s="34"/>
      <c r="O74" s="30"/>
      <c r="P74" s="30"/>
    </row>
    <row r="75" spans="3:16">
      <c r="C75" s="21" t="s">
        <v>13</v>
      </c>
      <c r="D75" s="21">
        <v>1372702</v>
      </c>
      <c r="E75" s="21">
        <v>42005150392</v>
      </c>
      <c r="F75" s="31">
        <v>2006</v>
      </c>
      <c r="G75" s="32">
        <v>49400</v>
      </c>
      <c r="H75" s="32">
        <v>-49097.93</v>
      </c>
      <c r="I75" s="71">
        <f>(1+(INDEX(Data!$A$1:$H$6,MATCH(C75,Data!$A$1:$A$6,0),MATCH(F75,Data!$A$1:$H$1,0))))*G75</f>
        <v>53846.000000000007</v>
      </c>
      <c r="J75" s="32">
        <f>(1+(INDEX(Data!$A$1:$H$6,MATCH(C75,Data!$A$1:$A$6,0),MATCH(F75,Data!$A$1:$H$1,0))))*H75</f>
        <v>-53516.743700000006</v>
      </c>
      <c r="L75" s="33"/>
      <c r="M75" s="34"/>
      <c r="N75" s="34"/>
      <c r="O75" s="30"/>
      <c r="P75" s="30"/>
    </row>
    <row r="76" spans="3:16">
      <c r="C76" s="21" t="s">
        <v>13</v>
      </c>
      <c r="D76" s="21">
        <v>1373715</v>
      </c>
      <c r="E76" s="21">
        <v>42005150695</v>
      </c>
      <c r="F76" s="31">
        <v>2006</v>
      </c>
      <c r="G76" s="32">
        <v>313</v>
      </c>
      <c r="H76" s="32">
        <v>149880</v>
      </c>
      <c r="I76" s="71">
        <f>(1+(INDEX(Data!$A$1:$H$6,MATCH(C76,Data!$A$1:$A$6,0),MATCH(F76,Data!$A$1:$H$1,0))))*G76</f>
        <v>341.17</v>
      </c>
      <c r="J76" s="32">
        <f>(1+(INDEX(Data!$A$1:$H$6,MATCH(C76,Data!$A$1:$A$6,0),MATCH(F76,Data!$A$1:$H$1,0))))*H76</f>
        <v>163369.20000000001</v>
      </c>
      <c r="L76" s="33"/>
      <c r="M76" s="34"/>
      <c r="N76" s="34"/>
      <c r="O76" s="30"/>
      <c r="P76" s="30"/>
    </row>
    <row r="77" spans="3:16">
      <c r="C77" s="21" t="s">
        <v>13</v>
      </c>
      <c r="D77" s="21">
        <v>1373715</v>
      </c>
      <c r="E77" s="21">
        <v>42005150695</v>
      </c>
      <c r="F77" s="31">
        <v>2006</v>
      </c>
      <c r="G77" s="32">
        <v>425360</v>
      </c>
      <c r="H77" s="32">
        <v>-36353</v>
      </c>
      <c r="I77" s="71">
        <f>(1+(INDEX(Data!$A$1:$H$6,MATCH(C77,Data!$A$1:$A$6,0),MATCH(F77,Data!$A$1:$H$1,0))))*G77</f>
        <v>463642.4</v>
      </c>
      <c r="J77" s="32">
        <f>(1+(INDEX(Data!$A$1:$H$6,MATCH(C77,Data!$A$1:$A$6,0),MATCH(F77,Data!$A$1:$H$1,0))))*H77</f>
        <v>-39624.770000000004</v>
      </c>
      <c r="L77" s="33"/>
      <c r="M77" s="34"/>
      <c r="N77" s="34"/>
      <c r="O77" s="30"/>
      <c r="P77" s="30"/>
    </row>
    <row r="78" spans="3:16">
      <c r="C78" s="21" t="s">
        <v>13</v>
      </c>
      <c r="D78" s="21">
        <v>1373715</v>
      </c>
      <c r="E78" s="21">
        <v>42005150695</v>
      </c>
      <c r="F78" s="31">
        <v>2006</v>
      </c>
      <c r="G78" s="32">
        <v>362423.59</v>
      </c>
      <c r="H78" s="32">
        <v>-282333.59000000003</v>
      </c>
      <c r="I78" s="71">
        <f>(1+(INDEX(Data!$A$1:$H$6,MATCH(C78,Data!$A$1:$A$6,0),MATCH(F78,Data!$A$1:$H$1,0))))*G78</f>
        <v>395041.71310000005</v>
      </c>
      <c r="J78" s="32">
        <f>(1+(INDEX(Data!$A$1:$H$6,MATCH(C78,Data!$A$1:$A$6,0),MATCH(F78,Data!$A$1:$H$1,0))))*H78</f>
        <v>-307743.61310000008</v>
      </c>
      <c r="L78" s="33"/>
      <c r="M78" s="34"/>
      <c r="N78" s="34"/>
      <c r="O78" s="30"/>
      <c r="P78" s="30"/>
    </row>
    <row r="79" spans="3:16">
      <c r="C79" s="21" t="s">
        <v>13</v>
      </c>
      <c r="D79" s="21">
        <v>1373715</v>
      </c>
      <c r="E79" s="21">
        <v>42005150695</v>
      </c>
      <c r="F79" s="31">
        <v>2006</v>
      </c>
      <c r="G79" s="32">
        <v>0</v>
      </c>
      <c r="H79" s="32">
        <v>-110000</v>
      </c>
      <c r="I79" s="71">
        <f>(1+(INDEX(Data!$A$1:$H$6,MATCH(C79,Data!$A$1:$A$6,0),MATCH(F79,Data!$A$1:$H$1,0))))*G79</f>
        <v>0</v>
      </c>
      <c r="J79" s="32">
        <f>(1+(INDEX(Data!$A$1:$H$6,MATCH(C79,Data!$A$1:$A$6,0),MATCH(F79,Data!$A$1:$H$1,0))))*H79</f>
        <v>-119900.00000000001</v>
      </c>
      <c r="L79" s="33"/>
      <c r="M79" s="34"/>
      <c r="N79" s="34"/>
      <c r="O79" s="30"/>
      <c r="P79" s="30"/>
    </row>
    <row r="80" spans="3:16">
      <c r="C80" s="21" t="s">
        <v>13</v>
      </c>
      <c r="D80" s="21">
        <v>1373715</v>
      </c>
      <c r="E80" s="21">
        <v>42005150695</v>
      </c>
      <c r="F80" s="31">
        <v>2006</v>
      </c>
      <c r="G80" s="32">
        <v>0</v>
      </c>
      <c r="H80" s="32">
        <v>-150000</v>
      </c>
      <c r="I80" s="71">
        <f>(1+(INDEX(Data!$A$1:$H$6,MATCH(C80,Data!$A$1:$A$6,0),MATCH(F80,Data!$A$1:$H$1,0))))*G80</f>
        <v>0</v>
      </c>
      <c r="J80" s="32">
        <f>(1+(INDEX(Data!$A$1:$H$6,MATCH(C80,Data!$A$1:$A$6,0),MATCH(F80,Data!$A$1:$H$1,0))))*H80</f>
        <v>-163500</v>
      </c>
      <c r="L80" s="33"/>
      <c r="M80" s="34"/>
      <c r="N80" s="34"/>
      <c r="O80" s="30"/>
      <c r="P80" s="30"/>
    </row>
    <row r="81" spans="3:16">
      <c r="C81" s="21" t="s">
        <v>13</v>
      </c>
      <c r="D81" s="21">
        <v>1387909</v>
      </c>
      <c r="E81" s="21">
        <v>42005154788</v>
      </c>
      <c r="F81" s="31">
        <v>2006</v>
      </c>
      <c r="G81" s="32">
        <v>470</v>
      </c>
      <c r="H81" s="32">
        <v>40447.300000000003</v>
      </c>
      <c r="I81" s="71">
        <f>(1+(INDEX(Data!$A$1:$H$6,MATCH(C81,Data!$A$1:$A$6,0),MATCH(F81,Data!$A$1:$H$1,0))))*G81</f>
        <v>512.30000000000007</v>
      </c>
      <c r="J81" s="32">
        <f>(1+(INDEX(Data!$A$1:$H$6,MATCH(C81,Data!$A$1:$A$6,0),MATCH(F81,Data!$A$1:$H$1,0))))*H81</f>
        <v>44087.557000000008</v>
      </c>
      <c r="L81" s="33"/>
      <c r="M81" s="34"/>
      <c r="N81" s="34"/>
      <c r="O81" s="30"/>
      <c r="P81" s="30"/>
    </row>
    <row r="82" spans="3:16">
      <c r="C82" s="21" t="s">
        <v>13</v>
      </c>
      <c r="D82" s="21">
        <v>1400112</v>
      </c>
      <c r="E82" s="21">
        <v>42006159079</v>
      </c>
      <c r="F82" s="31">
        <v>2006</v>
      </c>
      <c r="G82" s="32">
        <v>0</v>
      </c>
      <c r="H82" s="32">
        <v>1000</v>
      </c>
      <c r="I82" s="71">
        <f>(1+(INDEX(Data!$A$1:$H$6,MATCH(C82,Data!$A$1:$A$6,0),MATCH(F82,Data!$A$1:$H$1,0))))*G82</f>
        <v>0</v>
      </c>
      <c r="J82" s="32">
        <f>(1+(INDEX(Data!$A$1:$H$6,MATCH(C82,Data!$A$1:$A$6,0),MATCH(F82,Data!$A$1:$H$1,0))))*H82</f>
        <v>1090</v>
      </c>
      <c r="L82" s="33"/>
      <c r="M82" s="34"/>
      <c r="N82" s="34"/>
      <c r="O82" s="30"/>
      <c r="P82" s="30"/>
    </row>
    <row r="83" spans="3:16">
      <c r="C83" s="21" t="s">
        <v>13</v>
      </c>
      <c r="D83" s="21">
        <v>1401237</v>
      </c>
      <c r="E83" s="21">
        <v>42006159200</v>
      </c>
      <c r="F83" s="31">
        <v>2006</v>
      </c>
      <c r="G83" s="32">
        <v>796.69</v>
      </c>
      <c r="H83" s="32">
        <v>203.31</v>
      </c>
      <c r="I83" s="71">
        <f>(1+(INDEX(Data!$A$1:$H$6,MATCH(C83,Data!$A$1:$A$6,0),MATCH(F83,Data!$A$1:$H$1,0))))*G83</f>
        <v>868.39210000000014</v>
      </c>
      <c r="J83" s="32">
        <f>(1+(INDEX(Data!$A$1:$H$6,MATCH(C83,Data!$A$1:$A$6,0),MATCH(F83,Data!$A$1:$H$1,0))))*H83</f>
        <v>221.60790000000003</v>
      </c>
      <c r="L83" s="33"/>
      <c r="M83" s="34"/>
      <c r="N83" s="34"/>
      <c r="O83" s="30"/>
      <c r="P83" s="30"/>
    </row>
    <row r="84" spans="3:16">
      <c r="C84" s="21" t="s">
        <v>13</v>
      </c>
      <c r="D84" s="21">
        <v>1393390</v>
      </c>
      <c r="E84" s="21">
        <v>42006159213</v>
      </c>
      <c r="F84" s="31">
        <v>2006</v>
      </c>
      <c r="G84" s="32">
        <v>970</v>
      </c>
      <c r="H84" s="32">
        <v>0</v>
      </c>
      <c r="I84" s="71">
        <f>(1+(INDEX(Data!$A$1:$H$6,MATCH(C84,Data!$A$1:$A$6,0),MATCH(F84,Data!$A$1:$H$1,0))))*G84</f>
        <v>1057.3000000000002</v>
      </c>
      <c r="J84" s="32">
        <f>(1+(INDEX(Data!$A$1:$H$6,MATCH(C84,Data!$A$1:$A$6,0),MATCH(F84,Data!$A$1:$H$1,0))))*H84</f>
        <v>0</v>
      </c>
      <c r="L84" s="33"/>
      <c r="M84" s="34"/>
      <c r="N84" s="34"/>
      <c r="O84" s="30"/>
      <c r="P84" s="30"/>
    </row>
    <row r="85" spans="3:16">
      <c r="C85" s="21" t="s">
        <v>13</v>
      </c>
      <c r="D85" s="21">
        <v>1401496</v>
      </c>
      <c r="E85" s="21">
        <v>42006159255</v>
      </c>
      <c r="F85" s="31">
        <v>2006</v>
      </c>
      <c r="G85" s="32">
        <v>950.01</v>
      </c>
      <c r="H85" s="32">
        <v>0</v>
      </c>
      <c r="I85" s="71">
        <f>(1+(INDEX(Data!$A$1:$H$6,MATCH(C85,Data!$A$1:$A$6,0),MATCH(F85,Data!$A$1:$H$1,0))))*G85</f>
        <v>1035.5109</v>
      </c>
      <c r="J85" s="32">
        <f>(1+(INDEX(Data!$A$1:$H$6,MATCH(C85,Data!$A$1:$A$6,0),MATCH(F85,Data!$A$1:$H$1,0))))*H85</f>
        <v>0</v>
      </c>
      <c r="L85" s="33"/>
      <c r="M85" s="34"/>
      <c r="N85" s="34"/>
      <c r="O85" s="30"/>
      <c r="P85" s="30"/>
    </row>
    <row r="86" spans="3:16">
      <c r="C86" s="21" t="s">
        <v>13</v>
      </c>
      <c r="D86" s="21">
        <v>1394216</v>
      </c>
      <c r="E86" s="21">
        <v>42006159280</v>
      </c>
      <c r="F86" s="31">
        <v>2006</v>
      </c>
      <c r="G86" s="32">
        <v>0</v>
      </c>
      <c r="H86" s="32">
        <v>3500</v>
      </c>
      <c r="I86" s="71">
        <f>(1+(INDEX(Data!$A$1:$H$6,MATCH(C86,Data!$A$1:$A$6,0),MATCH(F86,Data!$A$1:$H$1,0))))*G86</f>
        <v>0</v>
      </c>
      <c r="J86" s="32">
        <f>(1+(INDEX(Data!$A$1:$H$6,MATCH(C86,Data!$A$1:$A$6,0),MATCH(F86,Data!$A$1:$H$1,0))))*H86</f>
        <v>3815.0000000000005</v>
      </c>
      <c r="L86" s="33"/>
      <c r="M86" s="34"/>
      <c r="N86" s="34"/>
      <c r="O86" s="30"/>
      <c r="P86" s="30"/>
    </row>
    <row r="87" spans="3:16">
      <c r="C87" s="21" t="s">
        <v>13</v>
      </c>
      <c r="D87" s="21">
        <v>1394216</v>
      </c>
      <c r="E87" s="21">
        <v>42006159280</v>
      </c>
      <c r="F87" s="31">
        <v>2006</v>
      </c>
      <c r="G87" s="32">
        <v>2603.31</v>
      </c>
      <c r="H87" s="32">
        <v>-3410</v>
      </c>
      <c r="I87" s="71">
        <f>(1+(INDEX(Data!$A$1:$H$6,MATCH(C87,Data!$A$1:$A$6,0),MATCH(F87,Data!$A$1:$H$1,0))))*G87</f>
        <v>2837.6079</v>
      </c>
      <c r="J87" s="32">
        <f>(1+(INDEX(Data!$A$1:$H$6,MATCH(C87,Data!$A$1:$A$6,0),MATCH(F87,Data!$A$1:$H$1,0))))*H87</f>
        <v>-3716.9</v>
      </c>
      <c r="L87" s="33"/>
      <c r="M87" s="34"/>
      <c r="N87" s="34"/>
      <c r="O87" s="30"/>
      <c r="P87" s="30"/>
    </row>
    <row r="88" spans="3:16">
      <c r="C88" s="21" t="s">
        <v>13</v>
      </c>
      <c r="D88" s="21">
        <v>1402452</v>
      </c>
      <c r="E88" s="21">
        <v>42006159283</v>
      </c>
      <c r="F88" s="31">
        <v>2006</v>
      </c>
      <c r="G88" s="32">
        <v>0</v>
      </c>
      <c r="H88" s="32">
        <v>500</v>
      </c>
      <c r="I88" s="71">
        <f>(1+(INDEX(Data!$A$1:$H$6,MATCH(C88,Data!$A$1:$A$6,0),MATCH(F88,Data!$A$1:$H$1,0))))*G88</f>
        <v>0</v>
      </c>
      <c r="J88" s="32">
        <f>(1+(INDEX(Data!$A$1:$H$6,MATCH(C88,Data!$A$1:$A$6,0),MATCH(F88,Data!$A$1:$H$1,0))))*H88</f>
        <v>545</v>
      </c>
      <c r="L88" s="33"/>
      <c r="M88" s="34"/>
      <c r="N88" s="34"/>
      <c r="O88" s="30"/>
      <c r="P88" s="30"/>
    </row>
    <row r="89" spans="3:16">
      <c r="C89" s="21" t="s">
        <v>13</v>
      </c>
      <c r="D89" s="21">
        <v>1392185</v>
      </c>
      <c r="E89" s="21">
        <v>42006159304</v>
      </c>
      <c r="F89" s="31">
        <v>2006</v>
      </c>
      <c r="G89" s="32">
        <v>0</v>
      </c>
      <c r="H89" s="32">
        <v>-500</v>
      </c>
      <c r="I89" s="71">
        <f>(1+(INDEX(Data!$A$1:$H$6,MATCH(C89,Data!$A$1:$A$6,0),MATCH(F89,Data!$A$1:$H$1,0))))*G89</f>
        <v>0</v>
      </c>
      <c r="J89" s="32">
        <f>(1+(INDEX(Data!$A$1:$H$6,MATCH(C89,Data!$A$1:$A$6,0),MATCH(F89,Data!$A$1:$H$1,0))))*H89</f>
        <v>-545</v>
      </c>
      <c r="L89" s="33"/>
      <c r="M89" s="34"/>
      <c r="N89" s="34"/>
      <c r="O89" s="30"/>
      <c r="P89" s="30"/>
    </row>
    <row r="90" spans="3:16">
      <c r="C90" s="21" t="s">
        <v>13</v>
      </c>
      <c r="D90" s="21">
        <v>1396210</v>
      </c>
      <c r="E90" s="21">
        <v>42006161234</v>
      </c>
      <c r="F90" s="31">
        <v>2006</v>
      </c>
      <c r="G90" s="32">
        <v>0</v>
      </c>
      <c r="H90" s="32">
        <v>2000</v>
      </c>
      <c r="I90" s="71">
        <f>(1+(INDEX(Data!$A$1:$H$6,MATCH(C90,Data!$A$1:$A$6,0),MATCH(F90,Data!$A$1:$H$1,0))))*G90</f>
        <v>0</v>
      </c>
      <c r="J90" s="32">
        <f>(1+(INDEX(Data!$A$1:$H$6,MATCH(C90,Data!$A$1:$A$6,0),MATCH(F90,Data!$A$1:$H$1,0))))*H90</f>
        <v>2180</v>
      </c>
      <c r="L90" s="33"/>
      <c r="M90" s="34"/>
      <c r="N90" s="34"/>
      <c r="O90" s="30"/>
      <c r="P90" s="30"/>
    </row>
    <row r="91" spans="3:16">
      <c r="C91" s="21" t="s">
        <v>13</v>
      </c>
      <c r="D91" s="21">
        <v>1393410</v>
      </c>
      <c r="E91" s="21">
        <v>42006162859</v>
      </c>
      <c r="F91" s="31">
        <v>2006</v>
      </c>
      <c r="G91" s="32">
        <v>0</v>
      </c>
      <c r="H91" s="32">
        <v>1000</v>
      </c>
      <c r="I91" s="71">
        <f>(1+(INDEX(Data!$A$1:$H$6,MATCH(C91,Data!$A$1:$A$6,0),MATCH(F91,Data!$A$1:$H$1,0))))*G91</f>
        <v>0</v>
      </c>
      <c r="J91" s="32">
        <f>(1+(INDEX(Data!$A$1:$H$6,MATCH(C91,Data!$A$1:$A$6,0),MATCH(F91,Data!$A$1:$H$1,0))))*H91</f>
        <v>1090</v>
      </c>
      <c r="L91" s="33"/>
      <c r="M91" s="34"/>
      <c r="N91" s="34"/>
      <c r="O91" s="30"/>
      <c r="P91" s="30"/>
    </row>
    <row r="92" spans="3:16">
      <c r="C92" s="21" t="s">
        <v>13</v>
      </c>
      <c r="D92" s="21">
        <v>1393409</v>
      </c>
      <c r="E92" s="21">
        <v>42006159235</v>
      </c>
      <c r="F92" s="31">
        <v>2006</v>
      </c>
      <c r="G92" s="32">
        <v>991.74</v>
      </c>
      <c r="H92" s="32">
        <v>0</v>
      </c>
      <c r="I92" s="71">
        <f>(1+(INDEX(Data!$A$1:$H$6,MATCH(C92,Data!$A$1:$A$6,0),MATCH(F92,Data!$A$1:$H$1,0))))*G92</f>
        <v>1080.9966000000002</v>
      </c>
      <c r="J92" s="32">
        <f>(1+(INDEX(Data!$A$1:$H$6,MATCH(C92,Data!$A$1:$A$6,0),MATCH(F92,Data!$A$1:$H$1,0))))*H92</f>
        <v>0</v>
      </c>
      <c r="L92" s="33"/>
      <c r="M92" s="34"/>
      <c r="N92" s="34"/>
      <c r="O92" s="30"/>
      <c r="P92" s="30"/>
    </row>
    <row r="93" spans="3:16">
      <c r="C93" s="21" t="s">
        <v>13</v>
      </c>
      <c r="D93" s="21">
        <v>1392494</v>
      </c>
      <c r="E93" s="21">
        <v>42006159514</v>
      </c>
      <c r="F93" s="31">
        <v>2006</v>
      </c>
      <c r="G93" s="32">
        <v>0</v>
      </c>
      <c r="H93" s="32">
        <v>-500</v>
      </c>
      <c r="I93" s="71">
        <f>(1+(INDEX(Data!$A$1:$H$6,MATCH(C93,Data!$A$1:$A$6,0),MATCH(F93,Data!$A$1:$H$1,0))))*G93</f>
        <v>0</v>
      </c>
      <c r="J93" s="32">
        <f>(1+(INDEX(Data!$A$1:$H$6,MATCH(C93,Data!$A$1:$A$6,0),MATCH(F93,Data!$A$1:$H$1,0))))*H93</f>
        <v>-545</v>
      </c>
      <c r="L93" s="33"/>
      <c r="M93" s="34"/>
      <c r="N93" s="34"/>
      <c r="O93" s="30"/>
      <c r="P93" s="30"/>
    </row>
    <row r="94" spans="3:16">
      <c r="C94" s="21" t="s">
        <v>13</v>
      </c>
      <c r="D94" s="21">
        <v>1399046</v>
      </c>
      <c r="E94" s="21">
        <v>42006159330</v>
      </c>
      <c r="F94" s="31">
        <v>2006</v>
      </c>
      <c r="G94" s="32">
        <v>0</v>
      </c>
      <c r="H94" s="32">
        <v>1000</v>
      </c>
      <c r="I94" s="71">
        <f>(1+(INDEX(Data!$A$1:$H$6,MATCH(C94,Data!$A$1:$A$6,0),MATCH(F94,Data!$A$1:$H$1,0))))*G94</f>
        <v>0</v>
      </c>
      <c r="J94" s="32">
        <f>(1+(INDEX(Data!$A$1:$H$6,MATCH(C94,Data!$A$1:$A$6,0),MATCH(F94,Data!$A$1:$H$1,0))))*H94</f>
        <v>1090</v>
      </c>
      <c r="L94" s="33"/>
      <c r="M94" s="34"/>
      <c r="N94" s="34"/>
      <c r="O94" s="30"/>
      <c r="P94" s="30"/>
    </row>
    <row r="95" spans="3:16">
      <c r="C95" s="21" t="s">
        <v>13</v>
      </c>
      <c r="D95" s="21">
        <v>1399046</v>
      </c>
      <c r="E95" s="21">
        <v>42006159330</v>
      </c>
      <c r="F95" s="31">
        <v>2006</v>
      </c>
      <c r="G95" s="32">
        <v>3178.51</v>
      </c>
      <c r="H95" s="32">
        <v>-1000</v>
      </c>
      <c r="I95" s="71">
        <f>(1+(INDEX(Data!$A$1:$H$6,MATCH(C95,Data!$A$1:$A$6,0),MATCH(F95,Data!$A$1:$H$1,0))))*G95</f>
        <v>3464.5759000000003</v>
      </c>
      <c r="J95" s="32">
        <f>(1+(INDEX(Data!$A$1:$H$6,MATCH(C95,Data!$A$1:$A$6,0),MATCH(F95,Data!$A$1:$H$1,0))))*H95</f>
        <v>-1090</v>
      </c>
      <c r="L95" s="33"/>
      <c r="M95" s="34"/>
      <c r="N95" s="34"/>
      <c r="O95" s="30"/>
      <c r="P95" s="30"/>
    </row>
    <row r="96" spans="3:16">
      <c r="C96" s="21" t="s">
        <v>13</v>
      </c>
      <c r="D96" s="21">
        <v>1412732</v>
      </c>
      <c r="E96" s="21">
        <v>42006159512</v>
      </c>
      <c r="F96" s="31">
        <v>2006</v>
      </c>
      <c r="G96" s="32">
        <v>0</v>
      </c>
      <c r="H96" s="32">
        <v>500</v>
      </c>
      <c r="I96" s="71">
        <f>(1+(INDEX(Data!$A$1:$H$6,MATCH(C96,Data!$A$1:$A$6,0),MATCH(F96,Data!$A$1:$H$1,0))))*G96</f>
        <v>0</v>
      </c>
      <c r="J96" s="32">
        <f>(1+(INDEX(Data!$A$1:$H$6,MATCH(C96,Data!$A$1:$A$6,0),MATCH(F96,Data!$A$1:$H$1,0))))*H96</f>
        <v>545</v>
      </c>
      <c r="L96" s="33"/>
      <c r="M96" s="34"/>
      <c r="N96" s="34"/>
      <c r="O96" s="30"/>
      <c r="P96" s="30"/>
    </row>
    <row r="97" spans="3:16">
      <c r="C97" s="21" t="s">
        <v>13</v>
      </c>
      <c r="D97" s="21">
        <v>1393975</v>
      </c>
      <c r="E97" s="21">
        <v>42006159585</v>
      </c>
      <c r="F97" s="31">
        <v>2006</v>
      </c>
      <c r="G97" s="32">
        <v>0</v>
      </c>
      <c r="H97" s="32">
        <v>6845</v>
      </c>
      <c r="I97" s="71">
        <f>(1+(INDEX(Data!$A$1:$H$6,MATCH(C97,Data!$A$1:$A$6,0),MATCH(F97,Data!$A$1:$H$1,0))))*G97</f>
        <v>0</v>
      </c>
      <c r="J97" s="32">
        <f>(1+(INDEX(Data!$A$1:$H$6,MATCH(C97,Data!$A$1:$A$6,0),MATCH(F97,Data!$A$1:$H$1,0))))*H97</f>
        <v>7461.05</v>
      </c>
      <c r="L97" s="33"/>
      <c r="M97" s="34"/>
      <c r="N97" s="34"/>
      <c r="O97" s="30"/>
      <c r="P97" s="30"/>
    </row>
    <row r="98" spans="3:16">
      <c r="C98" s="21" t="s">
        <v>13</v>
      </c>
      <c r="D98" s="21">
        <v>1392494</v>
      </c>
      <c r="E98" s="21">
        <v>42006159514</v>
      </c>
      <c r="F98" s="31">
        <v>2006</v>
      </c>
      <c r="G98" s="32">
        <v>0</v>
      </c>
      <c r="H98" s="32">
        <v>500</v>
      </c>
      <c r="I98" s="71">
        <f>(1+(INDEX(Data!$A$1:$H$6,MATCH(C98,Data!$A$1:$A$6,0),MATCH(F98,Data!$A$1:$H$1,0))))*G98</f>
        <v>0</v>
      </c>
      <c r="J98" s="32">
        <f>(1+(INDEX(Data!$A$1:$H$6,MATCH(C98,Data!$A$1:$A$6,0),MATCH(F98,Data!$A$1:$H$1,0))))*H98</f>
        <v>545</v>
      </c>
      <c r="L98" s="33"/>
      <c r="M98" s="34"/>
      <c r="N98" s="34"/>
      <c r="O98" s="30"/>
      <c r="P98" s="30"/>
    </row>
    <row r="99" spans="3:16">
      <c r="C99" s="21" t="s">
        <v>13</v>
      </c>
      <c r="D99" s="21">
        <v>1412732</v>
      </c>
      <c r="E99" s="21">
        <v>42006159512</v>
      </c>
      <c r="F99" s="31">
        <v>2006</v>
      </c>
      <c r="G99" s="32">
        <v>0</v>
      </c>
      <c r="H99" s="32">
        <v>-500</v>
      </c>
      <c r="I99" s="71">
        <f>(1+(INDEX(Data!$A$1:$H$6,MATCH(C99,Data!$A$1:$A$6,0),MATCH(F99,Data!$A$1:$H$1,0))))*G99</f>
        <v>0</v>
      </c>
      <c r="J99" s="32">
        <f>(1+(INDEX(Data!$A$1:$H$6,MATCH(C99,Data!$A$1:$A$6,0),MATCH(F99,Data!$A$1:$H$1,0))))*H99</f>
        <v>-545</v>
      </c>
      <c r="L99" s="33"/>
      <c r="M99" s="34"/>
      <c r="N99" s="34"/>
      <c r="O99" s="30"/>
      <c r="P99" s="30"/>
    </row>
    <row r="100" spans="3:16">
      <c r="C100" s="21" t="s">
        <v>13</v>
      </c>
      <c r="D100" s="21">
        <v>1393975</v>
      </c>
      <c r="E100" s="21">
        <v>42006159583</v>
      </c>
      <c r="F100" s="31">
        <v>2006</v>
      </c>
      <c r="G100" s="32">
        <v>2291</v>
      </c>
      <c r="H100" s="32">
        <v>0</v>
      </c>
      <c r="I100" s="71">
        <f>(1+(INDEX(Data!$A$1:$H$6,MATCH(C100,Data!$A$1:$A$6,0),MATCH(F100,Data!$A$1:$H$1,0))))*G100</f>
        <v>2497.19</v>
      </c>
      <c r="J100" s="32">
        <f>(1+(INDEX(Data!$A$1:$H$6,MATCH(C100,Data!$A$1:$A$6,0),MATCH(F100,Data!$A$1:$H$1,0))))*H100</f>
        <v>0</v>
      </c>
      <c r="L100" s="33"/>
      <c r="M100" s="34"/>
      <c r="N100" s="34"/>
      <c r="O100" s="30"/>
      <c r="P100" s="30"/>
    </row>
    <row r="101" spans="3:16">
      <c r="C101" s="21" t="s">
        <v>13</v>
      </c>
      <c r="D101" s="21">
        <v>1405074</v>
      </c>
      <c r="E101" s="21">
        <v>42006160664</v>
      </c>
      <c r="F101" s="31">
        <v>2006</v>
      </c>
      <c r="G101" s="32">
        <v>0</v>
      </c>
      <c r="H101" s="32">
        <v>2000</v>
      </c>
      <c r="I101" s="71">
        <f>(1+(INDEX(Data!$A$1:$H$6,MATCH(C101,Data!$A$1:$A$6,0),MATCH(F101,Data!$A$1:$H$1,0))))*G101</f>
        <v>0</v>
      </c>
      <c r="J101" s="32">
        <f>(1+(INDEX(Data!$A$1:$H$6,MATCH(C101,Data!$A$1:$A$6,0),MATCH(F101,Data!$A$1:$H$1,0))))*H101</f>
        <v>2180</v>
      </c>
      <c r="L101" s="33"/>
      <c r="M101" s="34"/>
      <c r="N101" s="34"/>
      <c r="O101" s="30"/>
      <c r="P101" s="30"/>
    </row>
    <row r="102" spans="3:16">
      <c r="C102" s="21" t="s">
        <v>13</v>
      </c>
      <c r="D102" s="21">
        <v>1405074</v>
      </c>
      <c r="E102" s="21">
        <v>42006160664</v>
      </c>
      <c r="F102" s="31">
        <v>2006</v>
      </c>
      <c r="G102" s="32">
        <v>0</v>
      </c>
      <c r="H102" s="32">
        <v>-2000</v>
      </c>
      <c r="I102" s="71">
        <f>(1+(INDEX(Data!$A$1:$H$6,MATCH(C102,Data!$A$1:$A$6,0),MATCH(F102,Data!$A$1:$H$1,0))))*G102</f>
        <v>0</v>
      </c>
      <c r="J102" s="32">
        <f>(1+(INDEX(Data!$A$1:$H$6,MATCH(C102,Data!$A$1:$A$6,0),MATCH(F102,Data!$A$1:$H$1,0))))*H102</f>
        <v>-2180</v>
      </c>
      <c r="L102" s="33"/>
      <c r="M102" s="34"/>
      <c r="N102" s="34"/>
      <c r="O102" s="30"/>
      <c r="P102" s="30"/>
    </row>
    <row r="103" spans="3:16">
      <c r="C103" s="21" t="s">
        <v>13</v>
      </c>
      <c r="D103" s="21">
        <v>1408491</v>
      </c>
      <c r="E103" s="21">
        <v>42006161410</v>
      </c>
      <c r="F103" s="31">
        <v>2006</v>
      </c>
      <c r="G103" s="32">
        <v>770</v>
      </c>
      <c r="H103" s="32">
        <v>0</v>
      </c>
      <c r="I103" s="71">
        <f>(1+(INDEX(Data!$A$1:$H$6,MATCH(C103,Data!$A$1:$A$6,0),MATCH(F103,Data!$A$1:$H$1,0))))*G103</f>
        <v>839.30000000000007</v>
      </c>
      <c r="J103" s="32">
        <f>(1+(INDEX(Data!$A$1:$H$6,MATCH(C103,Data!$A$1:$A$6,0),MATCH(F103,Data!$A$1:$H$1,0))))*H103</f>
        <v>0</v>
      </c>
      <c r="L103" s="33"/>
      <c r="M103" s="34"/>
      <c r="N103" s="34"/>
      <c r="O103" s="30"/>
      <c r="P103" s="30"/>
    </row>
    <row r="104" spans="3:16">
      <c r="C104" s="21" t="s">
        <v>13</v>
      </c>
      <c r="D104" s="21">
        <v>1401469</v>
      </c>
      <c r="E104" s="21">
        <v>42006167419</v>
      </c>
      <c r="F104" s="31">
        <v>2006</v>
      </c>
      <c r="G104" s="32">
        <v>0</v>
      </c>
      <c r="H104" s="32">
        <v>-2000</v>
      </c>
      <c r="I104" s="71">
        <f>(1+(INDEX(Data!$A$1:$H$6,MATCH(C104,Data!$A$1:$A$6,0),MATCH(F104,Data!$A$1:$H$1,0))))*G104</f>
        <v>0</v>
      </c>
      <c r="J104" s="32">
        <f>(1+(INDEX(Data!$A$1:$H$6,MATCH(C104,Data!$A$1:$A$6,0),MATCH(F104,Data!$A$1:$H$1,0))))*H104</f>
        <v>-2180</v>
      </c>
      <c r="L104" s="33"/>
      <c r="M104" s="34"/>
      <c r="N104" s="34"/>
      <c r="O104" s="30"/>
      <c r="P104" s="30"/>
    </row>
    <row r="105" spans="3:16">
      <c r="C105" s="21" t="s">
        <v>13</v>
      </c>
      <c r="D105" s="21">
        <v>1397679</v>
      </c>
      <c r="E105" s="21">
        <v>42006166495</v>
      </c>
      <c r="F105" s="31">
        <v>2006</v>
      </c>
      <c r="G105" s="32">
        <v>499.98</v>
      </c>
      <c r="H105" s="32">
        <v>0</v>
      </c>
      <c r="I105" s="71">
        <f>(1+(INDEX(Data!$A$1:$H$6,MATCH(C105,Data!$A$1:$A$6,0),MATCH(F105,Data!$A$1:$H$1,0))))*G105</f>
        <v>544.97820000000002</v>
      </c>
      <c r="J105" s="32">
        <f>(1+(INDEX(Data!$A$1:$H$6,MATCH(C105,Data!$A$1:$A$6,0),MATCH(F105,Data!$A$1:$H$1,0))))*H105</f>
        <v>0</v>
      </c>
      <c r="L105" s="33"/>
      <c r="M105" s="34"/>
      <c r="N105" s="34"/>
      <c r="O105" s="30"/>
      <c r="P105" s="30"/>
    </row>
    <row r="106" spans="3:16">
      <c r="C106" s="21" t="s">
        <v>13</v>
      </c>
      <c r="D106" s="21">
        <v>1401469</v>
      </c>
      <c r="E106" s="21">
        <v>42006167419</v>
      </c>
      <c r="F106" s="31">
        <v>2006</v>
      </c>
      <c r="G106" s="32">
        <v>0</v>
      </c>
      <c r="H106" s="32">
        <v>2000</v>
      </c>
      <c r="I106" s="71">
        <f>(1+(INDEX(Data!$A$1:$H$6,MATCH(C106,Data!$A$1:$A$6,0),MATCH(F106,Data!$A$1:$H$1,0))))*G106</f>
        <v>0</v>
      </c>
      <c r="J106" s="32">
        <f>(1+(INDEX(Data!$A$1:$H$6,MATCH(C106,Data!$A$1:$A$6,0),MATCH(F106,Data!$A$1:$H$1,0))))*H106</f>
        <v>2180</v>
      </c>
      <c r="L106" s="33"/>
      <c r="M106" s="34"/>
      <c r="N106" s="34"/>
      <c r="O106" s="30"/>
      <c r="P106" s="30"/>
    </row>
    <row r="107" spans="3:16">
      <c r="C107" s="21" t="s">
        <v>13</v>
      </c>
      <c r="D107" s="21">
        <v>1393975</v>
      </c>
      <c r="E107" s="21">
        <v>42006159585</v>
      </c>
      <c r="F107" s="31">
        <v>2006</v>
      </c>
      <c r="G107" s="32">
        <v>5657.51</v>
      </c>
      <c r="H107" s="32">
        <v>-6845</v>
      </c>
      <c r="I107" s="71">
        <f>(1+(INDEX(Data!$A$1:$H$6,MATCH(C107,Data!$A$1:$A$6,0),MATCH(F107,Data!$A$1:$H$1,0))))*G107</f>
        <v>6166.6859000000004</v>
      </c>
      <c r="J107" s="32">
        <f>(1+(INDEX(Data!$A$1:$H$6,MATCH(C107,Data!$A$1:$A$6,0),MATCH(F107,Data!$A$1:$H$1,0))))*H107</f>
        <v>-7461.05</v>
      </c>
      <c r="L107" s="33"/>
      <c r="M107" s="34"/>
      <c r="N107" s="34"/>
      <c r="O107" s="30"/>
      <c r="P107" s="30"/>
    </row>
    <row r="108" spans="3:16">
      <c r="C108" s="21" t="s">
        <v>14</v>
      </c>
      <c r="D108" s="21">
        <v>51244</v>
      </c>
      <c r="E108" s="21">
        <v>25200514759</v>
      </c>
      <c r="F108" s="31">
        <v>2006</v>
      </c>
      <c r="G108" s="32">
        <v>115475.66</v>
      </c>
      <c r="H108" s="32">
        <v>120524.34</v>
      </c>
      <c r="I108" s="71">
        <f>(1+(INDEX(Data!$A$1:$H$6,MATCH(C108,Data!$A$1:$A$6,0),MATCH(F108,Data!$A$1:$H$1,0))))*G108</f>
        <v>131642.25240000003</v>
      </c>
      <c r="J108" s="32">
        <f>(1+(INDEX(Data!$A$1:$H$6,MATCH(C108,Data!$A$1:$A$6,0),MATCH(F108,Data!$A$1:$H$1,0))))*H108</f>
        <v>137397.7476</v>
      </c>
      <c r="L108" s="33"/>
      <c r="M108" s="34"/>
      <c r="N108" s="34"/>
      <c r="O108" s="30"/>
      <c r="P108" s="30"/>
    </row>
    <row r="109" spans="3:16">
      <c r="C109" s="21" t="s">
        <v>14</v>
      </c>
      <c r="D109" s="21">
        <v>51244</v>
      </c>
      <c r="E109" s="21">
        <v>25200514759</v>
      </c>
      <c r="F109" s="31">
        <v>2006</v>
      </c>
      <c r="G109" s="32">
        <v>101052</v>
      </c>
      <c r="H109" s="32">
        <v>-90524.34</v>
      </c>
      <c r="I109" s="71">
        <f>(1+(INDEX(Data!$A$1:$H$6,MATCH(C109,Data!$A$1:$A$6,0),MATCH(F109,Data!$A$1:$H$1,0))))*G109</f>
        <v>115199.28000000001</v>
      </c>
      <c r="J109" s="32">
        <f>(1+(INDEX(Data!$A$1:$H$6,MATCH(C109,Data!$A$1:$A$6,0),MATCH(F109,Data!$A$1:$H$1,0))))*H109</f>
        <v>-103197.7476</v>
      </c>
      <c r="L109" s="33"/>
      <c r="M109" s="34"/>
      <c r="N109" s="34"/>
      <c r="O109" s="30"/>
      <c r="P109" s="30"/>
    </row>
    <row r="110" spans="3:16">
      <c r="C110" s="21" t="s">
        <v>14</v>
      </c>
      <c r="D110" s="21">
        <v>51244</v>
      </c>
      <c r="E110" s="21">
        <v>25200514759</v>
      </c>
      <c r="F110" s="31">
        <v>2006</v>
      </c>
      <c r="G110" s="32">
        <v>0</v>
      </c>
      <c r="H110" s="32">
        <v>-30000</v>
      </c>
      <c r="I110" s="71">
        <f>(1+(INDEX(Data!$A$1:$H$6,MATCH(C110,Data!$A$1:$A$6,0),MATCH(F110,Data!$A$1:$H$1,0))))*G110</f>
        <v>0</v>
      </c>
      <c r="J110" s="32">
        <f>(1+(INDEX(Data!$A$1:$H$6,MATCH(C110,Data!$A$1:$A$6,0),MATCH(F110,Data!$A$1:$H$1,0))))*H110</f>
        <v>-34200.000000000007</v>
      </c>
      <c r="L110" s="33"/>
      <c r="M110" s="34"/>
      <c r="N110" s="34"/>
      <c r="O110" s="30"/>
      <c r="P110" s="30"/>
    </row>
    <row r="111" spans="3:16">
      <c r="C111" s="21" t="s">
        <v>14</v>
      </c>
      <c r="D111" s="21">
        <v>51244</v>
      </c>
      <c r="E111" s="21">
        <v>25200514759</v>
      </c>
      <c r="F111" s="31">
        <v>2006</v>
      </c>
      <c r="G111" s="32">
        <v>13200</v>
      </c>
      <c r="H111" s="32">
        <v>0</v>
      </c>
      <c r="I111" s="71">
        <f>(1+(INDEX(Data!$A$1:$H$6,MATCH(C111,Data!$A$1:$A$6,0),MATCH(F111,Data!$A$1:$H$1,0))))*G111</f>
        <v>15048.000000000002</v>
      </c>
      <c r="J111" s="32">
        <f>(1+(INDEX(Data!$A$1:$H$6,MATCH(C111,Data!$A$1:$A$6,0),MATCH(F111,Data!$A$1:$H$1,0))))*H111</f>
        <v>0</v>
      </c>
      <c r="L111" s="33"/>
      <c r="M111" s="34"/>
      <c r="N111" s="34"/>
      <c r="O111" s="30"/>
      <c r="P111" s="30"/>
    </row>
    <row r="112" spans="3:16">
      <c r="C112" s="21" t="s">
        <v>14</v>
      </c>
      <c r="D112" s="21">
        <v>51244</v>
      </c>
      <c r="E112" s="21">
        <v>25200514759</v>
      </c>
      <c r="F112" s="31">
        <v>2006</v>
      </c>
      <c r="G112" s="32">
        <v>1910</v>
      </c>
      <c r="H112" s="32">
        <v>0</v>
      </c>
      <c r="I112" s="71">
        <f>(1+(INDEX(Data!$A$1:$H$6,MATCH(C112,Data!$A$1:$A$6,0),MATCH(F112,Data!$A$1:$H$1,0))))*G112</f>
        <v>2177.4</v>
      </c>
      <c r="J112" s="32">
        <f>(1+(INDEX(Data!$A$1:$H$6,MATCH(C112,Data!$A$1:$A$6,0),MATCH(F112,Data!$A$1:$H$1,0))))*H112</f>
        <v>0</v>
      </c>
      <c r="L112" s="33"/>
      <c r="M112" s="34"/>
      <c r="N112" s="34"/>
      <c r="O112" s="30"/>
      <c r="P112" s="30"/>
    </row>
    <row r="113" spans="3:16">
      <c r="C113" s="21" t="s">
        <v>14</v>
      </c>
      <c r="D113" s="21">
        <v>52528</v>
      </c>
      <c r="E113" s="21">
        <v>25200514803</v>
      </c>
      <c r="F113" s="31">
        <v>2006</v>
      </c>
      <c r="G113" s="32">
        <v>0</v>
      </c>
      <c r="H113" s="32">
        <v>152000</v>
      </c>
      <c r="I113" s="71">
        <f>(1+(INDEX(Data!$A$1:$H$6,MATCH(C113,Data!$A$1:$A$6,0),MATCH(F113,Data!$A$1:$H$1,0))))*G113</f>
        <v>0</v>
      </c>
      <c r="J113" s="32">
        <f>(1+(INDEX(Data!$A$1:$H$6,MATCH(C113,Data!$A$1:$A$6,0),MATCH(F113,Data!$A$1:$H$1,0))))*H113</f>
        <v>173280.00000000003</v>
      </c>
      <c r="L113" s="33"/>
      <c r="M113" s="34"/>
      <c r="N113" s="34"/>
      <c r="O113" s="30"/>
      <c r="P113" s="30"/>
    </row>
    <row r="114" spans="3:16">
      <c r="C114" s="21" t="s">
        <v>14</v>
      </c>
      <c r="D114" s="21">
        <v>52528</v>
      </c>
      <c r="E114" s="21">
        <v>25200514803</v>
      </c>
      <c r="F114" s="31">
        <v>2006</v>
      </c>
      <c r="G114" s="32">
        <v>0</v>
      </c>
      <c r="H114" s="32">
        <v>-39000</v>
      </c>
      <c r="I114" s="71">
        <f>(1+(INDEX(Data!$A$1:$H$6,MATCH(C114,Data!$A$1:$A$6,0),MATCH(F114,Data!$A$1:$H$1,0))))*G114</f>
        <v>0</v>
      </c>
      <c r="J114" s="32">
        <f>(1+(INDEX(Data!$A$1:$H$6,MATCH(C114,Data!$A$1:$A$6,0),MATCH(F114,Data!$A$1:$H$1,0))))*H114</f>
        <v>-44460.000000000007</v>
      </c>
      <c r="L114" s="33"/>
      <c r="M114" s="34"/>
      <c r="N114" s="34"/>
      <c r="O114" s="30"/>
      <c r="P114" s="30"/>
    </row>
    <row r="115" spans="3:16">
      <c r="C115" s="21" t="s">
        <v>14</v>
      </c>
      <c r="D115" s="21">
        <v>52528</v>
      </c>
      <c r="E115" s="21">
        <v>25200514803</v>
      </c>
      <c r="F115" s="31">
        <v>2006</v>
      </c>
      <c r="G115" s="32">
        <v>112807.42</v>
      </c>
      <c r="H115" s="32">
        <v>-113000</v>
      </c>
      <c r="I115" s="71">
        <f>(1+(INDEX(Data!$A$1:$H$6,MATCH(C115,Data!$A$1:$A$6,0),MATCH(F115,Data!$A$1:$H$1,0))))*G115</f>
        <v>128600.45880000001</v>
      </c>
      <c r="J115" s="32">
        <f>(1+(INDEX(Data!$A$1:$H$6,MATCH(C115,Data!$A$1:$A$6,0),MATCH(F115,Data!$A$1:$H$1,0))))*H115</f>
        <v>-128820.00000000001</v>
      </c>
      <c r="L115" s="33"/>
      <c r="M115" s="34"/>
      <c r="N115" s="34"/>
      <c r="O115" s="30"/>
      <c r="P115" s="30"/>
    </row>
    <row r="116" spans="3:16">
      <c r="C116" s="21" t="s">
        <v>14</v>
      </c>
      <c r="D116" s="21">
        <v>52048</v>
      </c>
      <c r="E116" s="21">
        <v>25200615249</v>
      </c>
      <c r="F116" s="31">
        <v>2006</v>
      </c>
      <c r="G116" s="32">
        <v>7319.4</v>
      </c>
      <c r="H116" s="32">
        <v>0</v>
      </c>
      <c r="I116" s="71">
        <f>(1+(INDEX(Data!$A$1:$H$6,MATCH(C116,Data!$A$1:$A$6,0),MATCH(F116,Data!$A$1:$H$1,0))))*G116</f>
        <v>8344.116</v>
      </c>
      <c r="J116" s="32">
        <f>(1+(INDEX(Data!$A$1:$H$6,MATCH(C116,Data!$A$1:$A$6,0),MATCH(F116,Data!$A$1:$H$1,0))))*H116</f>
        <v>0</v>
      </c>
      <c r="L116" s="33"/>
      <c r="M116" s="34"/>
      <c r="N116" s="34"/>
      <c r="O116" s="30"/>
      <c r="P116" s="30"/>
    </row>
    <row r="117" spans="3:16">
      <c r="C117" s="21" t="s">
        <v>14</v>
      </c>
      <c r="D117" s="21">
        <v>52449</v>
      </c>
      <c r="E117" s="21">
        <v>25200615271</v>
      </c>
      <c r="F117" s="31">
        <v>2006</v>
      </c>
      <c r="G117" s="32">
        <v>0</v>
      </c>
      <c r="H117" s="32">
        <v>150</v>
      </c>
      <c r="I117" s="71">
        <f>(1+(INDEX(Data!$A$1:$H$6,MATCH(C117,Data!$A$1:$A$6,0),MATCH(F117,Data!$A$1:$H$1,0))))*G117</f>
        <v>0</v>
      </c>
      <c r="J117" s="32">
        <f>(1+(INDEX(Data!$A$1:$H$6,MATCH(C117,Data!$A$1:$A$6,0),MATCH(F117,Data!$A$1:$H$1,0))))*H117</f>
        <v>171.00000000000003</v>
      </c>
      <c r="L117" s="33"/>
      <c r="M117" s="34"/>
      <c r="N117" s="34"/>
      <c r="O117" s="30"/>
      <c r="P117" s="30"/>
    </row>
    <row r="118" spans="3:16">
      <c r="C118" s="21" t="s">
        <v>14</v>
      </c>
      <c r="D118" s="21">
        <v>52449</v>
      </c>
      <c r="E118" s="21">
        <v>25200615271</v>
      </c>
      <c r="F118" s="31">
        <v>2006</v>
      </c>
      <c r="G118" s="32">
        <v>65</v>
      </c>
      <c r="H118" s="32">
        <v>-150</v>
      </c>
      <c r="I118" s="71">
        <f>(1+(INDEX(Data!$A$1:$H$6,MATCH(C118,Data!$A$1:$A$6,0),MATCH(F118,Data!$A$1:$H$1,0))))*G118</f>
        <v>74.100000000000009</v>
      </c>
      <c r="J118" s="32">
        <f>(1+(INDEX(Data!$A$1:$H$6,MATCH(C118,Data!$A$1:$A$6,0),MATCH(F118,Data!$A$1:$H$1,0))))*H118</f>
        <v>-171.00000000000003</v>
      </c>
      <c r="L118" s="33"/>
      <c r="M118" s="34"/>
      <c r="N118" s="34"/>
      <c r="O118" s="30"/>
      <c r="P118" s="30"/>
    </row>
    <row r="119" spans="3:16">
      <c r="C119" s="21" t="s">
        <v>14</v>
      </c>
      <c r="D119" s="21">
        <v>52230</v>
      </c>
      <c r="E119" s="21">
        <v>25200615312</v>
      </c>
      <c r="F119" s="31">
        <v>2006</v>
      </c>
      <c r="G119" s="32">
        <v>0</v>
      </c>
      <c r="H119" s="32">
        <v>2000</v>
      </c>
      <c r="I119" s="71">
        <f>(1+(INDEX(Data!$A$1:$H$6,MATCH(C119,Data!$A$1:$A$6,0),MATCH(F119,Data!$A$1:$H$1,0))))*G119</f>
        <v>0</v>
      </c>
      <c r="J119" s="32">
        <f>(1+(INDEX(Data!$A$1:$H$6,MATCH(C119,Data!$A$1:$A$6,0),MATCH(F119,Data!$A$1:$H$1,0))))*H119</f>
        <v>2280.0000000000005</v>
      </c>
      <c r="L119" s="33"/>
      <c r="M119" s="34"/>
      <c r="N119" s="34"/>
      <c r="O119" s="30"/>
      <c r="P119" s="30"/>
    </row>
    <row r="120" spans="3:16">
      <c r="C120" s="21" t="s">
        <v>14</v>
      </c>
      <c r="D120" s="21">
        <v>52230</v>
      </c>
      <c r="E120" s="21">
        <v>25200615312</v>
      </c>
      <c r="F120" s="31">
        <v>2006</v>
      </c>
      <c r="G120" s="32">
        <v>0</v>
      </c>
      <c r="H120" s="32">
        <v>-1300</v>
      </c>
      <c r="I120" s="71">
        <f>(1+(INDEX(Data!$A$1:$H$6,MATCH(C120,Data!$A$1:$A$6,0),MATCH(F120,Data!$A$1:$H$1,0))))*G120</f>
        <v>0</v>
      </c>
      <c r="J120" s="32">
        <f>(1+(INDEX(Data!$A$1:$H$6,MATCH(C120,Data!$A$1:$A$6,0),MATCH(F120,Data!$A$1:$H$1,0))))*H120</f>
        <v>-1482.0000000000002</v>
      </c>
      <c r="L120" s="33"/>
      <c r="M120" s="34"/>
      <c r="N120" s="34"/>
      <c r="O120" s="30"/>
      <c r="P120" s="30"/>
    </row>
    <row r="121" spans="3:16">
      <c r="C121" s="21" t="s">
        <v>14</v>
      </c>
      <c r="D121" s="21">
        <v>52230</v>
      </c>
      <c r="E121" s="21">
        <v>25200615312</v>
      </c>
      <c r="F121" s="31">
        <v>2006</v>
      </c>
      <c r="G121" s="32">
        <v>120</v>
      </c>
      <c r="H121" s="32">
        <v>28420</v>
      </c>
      <c r="I121" s="71">
        <f>(1+(INDEX(Data!$A$1:$H$6,MATCH(C121,Data!$A$1:$A$6,0),MATCH(F121,Data!$A$1:$H$1,0))))*G121</f>
        <v>136.80000000000001</v>
      </c>
      <c r="J121" s="32">
        <f>(1+(INDEX(Data!$A$1:$H$6,MATCH(C121,Data!$A$1:$A$6,0),MATCH(F121,Data!$A$1:$H$1,0))))*H121</f>
        <v>32398.800000000003</v>
      </c>
      <c r="L121" s="33"/>
      <c r="M121" s="34"/>
      <c r="N121" s="34"/>
      <c r="O121" s="30"/>
      <c r="P121" s="30"/>
    </row>
    <row r="122" spans="3:16">
      <c r="C122" s="21" t="s">
        <v>14</v>
      </c>
      <c r="D122" s="21">
        <v>52230</v>
      </c>
      <c r="E122" s="21">
        <v>25200615312</v>
      </c>
      <c r="F122" s="31">
        <v>2006</v>
      </c>
      <c r="G122" s="32">
        <v>350</v>
      </c>
      <c r="H122" s="32">
        <v>-350</v>
      </c>
      <c r="I122" s="71">
        <f>(1+(INDEX(Data!$A$1:$H$6,MATCH(C122,Data!$A$1:$A$6,0),MATCH(F122,Data!$A$1:$H$1,0))))*G122</f>
        <v>399.00000000000006</v>
      </c>
      <c r="J122" s="32">
        <f>(1+(INDEX(Data!$A$1:$H$6,MATCH(C122,Data!$A$1:$A$6,0),MATCH(F122,Data!$A$1:$H$1,0))))*H122</f>
        <v>-399.00000000000006</v>
      </c>
      <c r="L122" s="33"/>
      <c r="M122" s="34"/>
      <c r="N122" s="34"/>
      <c r="O122" s="30"/>
      <c r="P122" s="30"/>
    </row>
    <row r="123" spans="3:16">
      <c r="C123" s="21" t="s">
        <v>14</v>
      </c>
      <c r="D123" s="21">
        <v>52230</v>
      </c>
      <c r="E123" s="21">
        <v>25200615312</v>
      </c>
      <c r="F123" s="31">
        <v>2006</v>
      </c>
      <c r="G123" s="32">
        <v>0</v>
      </c>
      <c r="H123" s="32">
        <v>-28770</v>
      </c>
      <c r="I123" s="71">
        <f>(1+(INDEX(Data!$A$1:$H$6,MATCH(C123,Data!$A$1:$A$6,0),MATCH(F123,Data!$A$1:$H$1,0))))*G123</f>
        <v>0</v>
      </c>
      <c r="J123" s="32">
        <f>(1+(INDEX(Data!$A$1:$H$6,MATCH(C123,Data!$A$1:$A$6,0),MATCH(F123,Data!$A$1:$H$1,0))))*H123</f>
        <v>-32797.800000000003</v>
      </c>
      <c r="L123" s="33"/>
      <c r="M123" s="34"/>
      <c r="N123" s="34"/>
      <c r="O123" s="30"/>
      <c r="P123" s="30"/>
    </row>
    <row r="124" spans="3:16">
      <c r="C124" s="21" t="s">
        <v>14</v>
      </c>
      <c r="D124" s="21">
        <v>52230</v>
      </c>
      <c r="E124" s="21">
        <v>25200615312</v>
      </c>
      <c r="F124" s="31">
        <v>2006</v>
      </c>
      <c r="G124" s="32">
        <v>0</v>
      </c>
      <c r="H124" s="32">
        <v>57710.8</v>
      </c>
      <c r="I124" s="71">
        <f>(1+(INDEX(Data!$A$1:$H$6,MATCH(C124,Data!$A$1:$A$6,0),MATCH(F124,Data!$A$1:$H$1,0))))*G124</f>
        <v>0</v>
      </c>
      <c r="J124" s="32">
        <f>(1+(INDEX(Data!$A$1:$H$6,MATCH(C124,Data!$A$1:$A$6,0),MATCH(F124,Data!$A$1:$H$1,0))))*H124</f>
        <v>65790.312000000005</v>
      </c>
      <c r="L124" s="33"/>
      <c r="M124" s="34"/>
      <c r="N124" s="34"/>
      <c r="O124" s="30"/>
      <c r="P124" s="30"/>
    </row>
    <row r="125" spans="3:16">
      <c r="C125" s="21" t="s">
        <v>14</v>
      </c>
      <c r="D125" s="21">
        <v>52230</v>
      </c>
      <c r="E125" s="21">
        <v>25200615312</v>
      </c>
      <c r="F125" s="31">
        <v>2006</v>
      </c>
      <c r="G125" s="32">
        <v>0</v>
      </c>
      <c r="H125" s="32">
        <v>118970.55</v>
      </c>
      <c r="I125" s="71">
        <f>(1+(INDEX(Data!$A$1:$H$6,MATCH(C125,Data!$A$1:$A$6,0),MATCH(F125,Data!$A$1:$H$1,0))))*G125</f>
        <v>0</v>
      </c>
      <c r="J125" s="32">
        <f>(1+(INDEX(Data!$A$1:$H$6,MATCH(C125,Data!$A$1:$A$6,0),MATCH(F125,Data!$A$1:$H$1,0))))*H125</f>
        <v>135626.42700000003</v>
      </c>
      <c r="L125" s="33"/>
      <c r="M125" s="34"/>
      <c r="N125" s="34"/>
      <c r="O125" s="30"/>
      <c r="P125" s="30"/>
    </row>
    <row r="126" spans="3:16">
      <c r="C126" s="21" t="s">
        <v>14</v>
      </c>
      <c r="D126" s="21">
        <v>52230</v>
      </c>
      <c r="E126" s="21">
        <v>25200615312</v>
      </c>
      <c r="F126" s="31">
        <v>2006</v>
      </c>
      <c r="G126" s="32">
        <v>78650</v>
      </c>
      <c r="H126" s="32">
        <v>-176681.35</v>
      </c>
      <c r="I126" s="71">
        <f>(1+(INDEX(Data!$A$1:$H$6,MATCH(C126,Data!$A$1:$A$6,0),MATCH(F126,Data!$A$1:$H$1,0))))*G126</f>
        <v>89661.000000000015</v>
      </c>
      <c r="J126" s="32">
        <f>(1+(INDEX(Data!$A$1:$H$6,MATCH(C126,Data!$A$1:$A$6,0),MATCH(F126,Data!$A$1:$H$1,0))))*H126</f>
        <v>-201416.73900000003</v>
      </c>
      <c r="L126" s="33"/>
      <c r="M126" s="34"/>
      <c r="N126" s="34"/>
      <c r="O126" s="30"/>
      <c r="P126" s="30"/>
    </row>
    <row r="127" spans="3:16">
      <c r="C127" s="21" t="s">
        <v>14</v>
      </c>
      <c r="D127" s="21">
        <v>52245</v>
      </c>
      <c r="E127" s="21">
        <v>25200615399</v>
      </c>
      <c r="F127" s="31">
        <v>2006</v>
      </c>
      <c r="G127" s="32">
        <v>528.91999999999996</v>
      </c>
      <c r="H127" s="32">
        <v>300</v>
      </c>
      <c r="I127" s="71">
        <f>(1+(INDEX(Data!$A$1:$H$6,MATCH(C127,Data!$A$1:$A$6,0),MATCH(F127,Data!$A$1:$H$1,0))))*G127</f>
        <v>602.96879999999999</v>
      </c>
      <c r="J127" s="32">
        <f>(1+(INDEX(Data!$A$1:$H$6,MATCH(C127,Data!$A$1:$A$6,0),MATCH(F127,Data!$A$1:$H$1,0))))*H127</f>
        <v>342.00000000000006</v>
      </c>
      <c r="L127" s="33"/>
      <c r="M127" s="34"/>
      <c r="N127" s="34"/>
      <c r="O127" s="30"/>
      <c r="P127" s="30"/>
    </row>
    <row r="128" spans="3:16">
      <c r="C128" s="21" t="s">
        <v>14</v>
      </c>
      <c r="D128" s="21">
        <v>52245</v>
      </c>
      <c r="E128" s="21">
        <v>25200615399</v>
      </c>
      <c r="F128" s="31">
        <v>2006</v>
      </c>
      <c r="G128" s="32">
        <v>0</v>
      </c>
      <c r="H128" s="32">
        <v>-300</v>
      </c>
      <c r="I128" s="71">
        <f>(1+(INDEX(Data!$A$1:$H$6,MATCH(C128,Data!$A$1:$A$6,0),MATCH(F128,Data!$A$1:$H$1,0))))*G128</f>
        <v>0</v>
      </c>
      <c r="J128" s="32">
        <f>(1+(INDEX(Data!$A$1:$H$6,MATCH(C128,Data!$A$1:$A$6,0),MATCH(F128,Data!$A$1:$H$1,0))))*H128</f>
        <v>-342.00000000000006</v>
      </c>
      <c r="L128" s="33"/>
      <c r="M128" s="34"/>
      <c r="N128" s="34"/>
      <c r="O128" s="30"/>
      <c r="P128" s="30"/>
    </row>
    <row r="129" spans="3:16">
      <c r="C129" s="21" t="s">
        <v>14</v>
      </c>
      <c r="D129" s="21">
        <v>52326</v>
      </c>
      <c r="E129" s="21">
        <v>25200615455</v>
      </c>
      <c r="F129" s="31">
        <v>2006</v>
      </c>
      <c r="G129" s="32">
        <v>643</v>
      </c>
      <c r="H129" s="32">
        <v>0</v>
      </c>
      <c r="I129" s="71">
        <f>(1+(INDEX(Data!$A$1:$H$6,MATCH(C129,Data!$A$1:$A$6,0),MATCH(F129,Data!$A$1:$H$1,0))))*G129</f>
        <v>733.0200000000001</v>
      </c>
      <c r="J129" s="32">
        <f>(1+(INDEX(Data!$A$1:$H$6,MATCH(C129,Data!$A$1:$A$6,0),MATCH(F129,Data!$A$1:$H$1,0))))*H129</f>
        <v>0</v>
      </c>
      <c r="L129" s="33"/>
      <c r="M129" s="34"/>
      <c r="N129" s="34"/>
      <c r="O129" s="30"/>
      <c r="P129" s="30"/>
    </row>
    <row r="130" spans="3:16">
      <c r="C130" s="21" t="s">
        <v>14</v>
      </c>
      <c r="D130" s="21">
        <v>52256</v>
      </c>
      <c r="E130" s="21">
        <v>25200615762</v>
      </c>
      <c r="F130" s="31">
        <v>2006</v>
      </c>
      <c r="G130" s="32">
        <v>4171</v>
      </c>
      <c r="H130" s="32">
        <v>0</v>
      </c>
      <c r="I130" s="71">
        <f>(1+(INDEX(Data!$A$1:$H$6,MATCH(C130,Data!$A$1:$A$6,0),MATCH(F130,Data!$A$1:$H$1,0))))*G130</f>
        <v>4754.9400000000005</v>
      </c>
      <c r="J130" s="32">
        <f>(1+(INDEX(Data!$A$1:$H$6,MATCH(C130,Data!$A$1:$A$6,0),MATCH(F130,Data!$A$1:$H$1,0))))*H130</f>
        <v>0</v>
      </c>
      <c r="L130" s="33"/>
      <c r="M130" s="34"/>
      <c r="N130" s="34"/>
      <c r="O130" s="30"/>
      <c r="P130" s="30"/>
    </row>
    <row r="131" spans="3:16">
      <c r="C131" s="21" t="s">
        <v>14</v>
      </c>
      <c r="D131" s="21">
        <v>52300</v>
      </c>
      <c r="E131" s="21">
        <v>25200615769</v>
      </c>
      <c r="F131" s="31">
        <v>2006</v>
      </c>
      <c r="G131" s="32">
        <v>1930</v>
      </c>
      <c r="H131" s="32">
        <v>0</v>
      </c>
      <c r="I131" s="71">
        <f>(1+(INDEX(Data!$A$1:$H$6,MATCH(C131,Data!$A$1:$A$6,0),MATCH(F131,Data!$A$1:$H$1,0))))*G131</f>
        <v>2200.2000000000003</v>
      </c>
      <c r="J131" s="32">
        <f>(1+(INDEX(Data!$A$1:$H$6,MATCH(C131,Data!$A$1:$A$6,0),MATCH(F131,Data!$A$1:$H$1,0))))*H131</f>
        <v>0</v>
      </c>
      <c r="L131" s="33"/>
      <c r="M131" s="34"/>
      <c r="N131" s="34"/>
      <c r="O131" s="30"/>
      <c r="P131" s="30"/>
    </row>
    <row r="132" spans="3:16">
      <c r="C132" s="21" t="s">
        <v>14</v>
      </c>
      <c r="D132" s="21">
        <v>52300</v>
      </c>
      <c r="E132" s="21">
        <v>25200615769</v>
      </c>
      <c r="F132" s="31">
        <v>2006</v>
      </c>
      <c r="G132" s="32">
        <v>0</v>
      </c>
      <c r="H132" s="32">
        <v>0</v>
      </c>
      <c r="I132" s="71">
        <f>(1+(INDEX(Data!$A$1:$H$6,MATCH(C132,Data!$A$1:$A$6,0),MATCH(F132,Data!$A$1:$H$1,0))))*G132</f>
        <v>0</v>
      </c>
      <c r="J132" s="32">
        <f>(1+(INDEX(Data!$A$1:$H$6,MATCH(C132,Data!$A$1:$A$6,0),MATCH(F132,Data!$A$1:$H$1,0))))*H132</f>
        <v>0</v>
      </c>
      <c r="L132" s="33"/>
      <c r="M132" s="34"/>
      <c r="N132" s="34"/>
      <c r="O132" s="30"/>
      <c r="P132" s="30"/>
    </row>
    <row r="133" spans="3:16">
      <c r="C133" s="21" t="s">
        <v>15</v>
      </c>
      <c r="D133" s="21">
        <v>95898</v>
      </c>
      <c r="E133" s="21">
        <v>2200521716</v>
      </c>
      <c r="F133" s="31">
        <v>2006</v>
      </c>
      <c r="G133" s="32">
        <v>0</v>
      </c>
      <c r="H133" s="32">
        <v>156000</v>
      </c>
      <c r="I133" s="71">
        <f>(1+(INDEX(Data!$A$1:$H$6,MATCH(C133,Data!$A$1:$A$6,0),MATCH(F133,Data!$A$1:$H$1,0))))*G133</f>
        <v>0</v>
      </c>
      <c r="J133" s="32">
        <f>(1+(INDEX(Data!$A$1:$H$6,MATCH(C133,Data!$A$1:$A$6,0),MATCH(F133,Data!$A$1:$H$1,0))))*H133</f>
        <v>193440</v>
      </c>
      <c r="L133" s="33"/>
      <c r="M133" s="34"/>
      <c r="N133" s="34"/>
      <c r="O133" s="30"/>
      <c r="P133" s="30"/>
    </row>
    <row r="134" spans="3:16">
      <c r="C134" s="21" t="s">
        <v>15</v>
      </c>
      <c r="D134" s="21">
        <v>95898</v>
      </c>
      <c r="E134" s="21">
        <v>2200521716</v>
      </c>
      <c r="F134" s="31">
        <v>2006</v>
      </c>
      <c r="G134" s="32">
        <v>145240.21</v>
      </c>
      <c r="H134" s="32">
        <v>-156000</v>
      </c>
      <c r="I134" s="71">
        <f>(1+(INDEX(Data!$A$1:$H$6,MATCH(C134,Data!$A$1:$A$6,0),MATCH(F134,Data!$A$1:$H$1,0))))*G134</f>
        <v>180097.86039999998</v>
      </c>
      <c r="J134" s="32">
        <f>(1+(INDEX(Data!$A$1:$H$6,MATCH(C134,Data!$A$1:$A$6,0),MATCH(F134,Data!$A$1:$H$1,0))))*H134</f>
        <v>-193440</v>
      </c>
      <c r="L134" s="33"/>
      <c r="M134" s="34"/>
      <c r="N134" s="34"/>
      <c r="O134" s="30"/>
      <c r="P134" s="30"/>
    </row>
    <row r="135" spans="3:16">
      <c r="C135" s="21" t="s">
        <v>15</v>
      </c>
      <c r="D135" s="21">
        <v>96344</v>
      </c>
      <c r="E135" s="21">
        <v>2200521838</v>
      </c>
      <c r="F135" s="31">
        <v>2006</v>
      </c>
      <c r="G135" s="32">
        <v>0</v>
      </c>
      <c r="H135" s="32">
        <v>139800</v>
      </c>
      <c r="I135" s="71">
        <f>(1+(INDEX(Data!$A$1:$H$6,MATCH(C135,Data!$A$1:$A$6,0),MATCH(F135,Data!$A$1:$H$1,0))))*G135</f>
        <v>0</v>
      </c>
      <c r="J135" s="32">
        <f>(1+(INDEX(Data!$A$1:$H$6,MATCH(C135,Data!$A$1:$A$6,0),MATCH(F135,Data!$A$1:$H$1,0))))*H135</f>
        <v>173352</v>
      </c>
      <c r="L135" s="33"/>
      <c r="M135" s="34"/>
      <c r="N135" s="34"/>
      <c r="O135" s="30"/>
      <c r="P135" s="30"/>
    </row>
    <row r="136" spans="3:16">
      <c r="C136" s="21" t="s">
        <v>15</v>
      </c>
      <c r="D136" s="21">
        <v>96344</v>
      </c>
      <c r="E136" s="21">
        <v>2200521838</v>
      </c>
      <c r="F136" s="31">
        <v>2006</v>
      </c>
      <c r="G136" s="32">
        <v>154400.53</v>
      </c>
      <c r="H136" s="32">
        <v>-139800</v>
      </c>
      <c r="I136" s="71">
        <f>(1+(INDEX(Data!$A$1:$H$6,MATCH(C136,Data!$A$1:$A$6,0),MATCH(F136,Data!$A$1:$H$1,0))))*G136</f>
        <v>191456.65719999999</v>
      </c>
      <c r="J136" s="32">
        <f>(1+(INDEX(Data!$A$1:$H$6,MATCH(C136,Data!$A$1:$A$6,0),MATCH(F136,Data!$A$1:$H$1,0))))*H136</f>
        <v>-173352</v>
      </c>
      <c r="L136" s="33"/>
      <c r="M136" s="34"/>
      <c r="N136" s="34"/>
      <c r="O136" s="30"/>
      <c r="P136" s="30"/>
    </row>
    <row r="137" spans="3:16">
      <c r="C137" s="21" t="s">
        <v>15</v>
      </c>
      <c r="D137" s="21">
        <v>96494</v>
      </c>
      <c r="E137" s="21">
        <v>2200622013</v>
      </c>
      <c r="F137" s="31">
        <v>2006</v>
      </c>
      <c r="G137" s="32">
        <v>0</v>
      </c>
      <c r="H137" s="32">
        <v>266944</v>
      </c>
      <c r="I137" s="71">
        <f>(1+(INDEX(Data!$A$1:$H$6,MATCH(C137,Data!$A$1:$A$6,0),MATCH(F137,Data!$A$1:$H$1,0))))*G137</f>
        <v>0</v>
      </c>
      <c r="J137" s="32">
        <f>(1+(INDEX(Data!$A$1:$H$6,MATCH(C137,Data!$A$1:$A$6,0),MATCH(F137,Data!$A$1:$H$1,0))))*H137</f>
        <v>331010.56</v>
      </c>
      <c r="L137" s="33"/>
      <c r="M137" s="34"/>
      <c r="N137" s="34"/>
      <c r="O137" s="30"/>
      <c r="P137" s="30"/>
    </row>
    <row r="138" spans="3:16">
      <c r="C138" s="21" t="s">
        <v>15</v>
      </c>
      <c r="D138" s="21">
        <v>96494</v>
      </c>
      <c r="E138" s="21">
        <v>2200622013</v>
      </c>
      <c r="F138" s="31">
        <v>2006</v>
      </c>
      <c r="G138" s="32">
        <v>290327.09000000003</v>
      </c>
      <c r="H138" s="32">
        <v>-266944</v>
      </c>
      <c r="I138" s="71">
        <f>(1+(INDEX(Data!$A$1:$H$6,MATCH(C138,Data!$A$1:$A$6,0),MATCH(F138,Data!$A$1:$H$1,0))))*G138</f>
        <v>360005.59160000004</v>
      </c>
      <c r="J138" s="32">
        <f>(1+(INDEX(Data!$A$1:$H$6,MATCH(C138,Data!$A$1:$A$6,0),MATCH(F138,Data!$A$1:$H$1,0))))*H138</f>
        <v>-331010.56</v>
      </c>
      <c r="L138" s="33"/>
      <c r="M138" s="34"/>
      <c r="N138" s="34"/>
      <c r="O138" s="30"/>
      <c r="P138" s="30"/>
    </row>
    <row r="139" spans="3:16">
      <c r="C139" s="21" t="s">
        <v>15</v>
      </c>
      <c r="D139" s="21">
        <v>96494</v>
      </c>
      <c r="E139" s="21">
        <v>2200622013</v>
      </c>
      <c r="F139" s="31">
        <v>2006</v>
      </c>
      <c r="G139" s="32">
        <v>451.72</v>
      </c>
      <c r="H139" s="32">
        <v>0</v>
      </c>
      <c r="I139" s="71">
        <f>(1+(INDEX(Data!$A$1:$H$6,MATCH(C139,Data!$A$1:$A$6,0),MATCH(F139,Data!$A$1:$H$1,0))))*G139</f>
        <v>560.13279999999997</v>
      </c>
      <c r="J139" s="32">
        <f>(1+(INDEX(Data!$A$1:$H$6,MATCH(C139,Data!$A$1:$A$6,0),MATCH(F139,Data!$A$1:$H$1,0))))*H139</f>
        <v>0</v>
      </c>
      <c r="L139" s="33"/>
      <c r="M139" s="34"/>
      <c r="N139" s="34"/>
      <c r="O139" s="30"/>
      <c r="P139" s="30"/>
    </row>
    <row r="140" spans="3:16">
      <c r="C140" s="21" t="s">
        <v>15</v>
      </c>
      <c r="D140" s="21">
        <v>97327</v>
      </c>
      <c r="E140" s="21">
        <v>2200622080</v>
      </c>
      <c r="F140" s="31">
        <v>2006</v>
      </c>
      <c r="G140" s="32">
        <v>167246.45000000001</v>
      </c>
      <c r="H140" s="32">
        <v>0</v>
      </c>
      <c r="I140" s="71">
        <f>(1+(INDEX(Data!$A$1:$H$6,MATCH(C140,Data!$A$1:$A$6,0),MATCH(F140,Data!$A$1:$H$1,0))))*G140</f>
        <v>207385.59800000003</v>
      </c>
      <c r="J140" s="32">
        <f>(1+(INDEX(Data!$A$1:$H$6,MATCH(C140,Data!$A$1:$A$6,0),MATCH(F140,Data!$A$1:$H$1,0))))*H140</f>
        <v>0</v>
      </c>
      <c r="L140" s="33"/>
      <c r="M140" s="34"/>
      <c r="N140" s="34"/>
      <c r="O140" s="30"/>
      <c r="P140" s="30"/>
    </row>
    <row r="141" spans="3:16">
      <c r="C141" s="21" t="s">
        <v>15</v>
      </c>
      <c r="D141" s="21">
        <v>97445</v>
      </c>
      <c r="E141" s="21">
        <v>2200622281</v>
      </c>
      <c r="F141" s="31">
        <v>2007</v>
      </c>
      <c r="G141" s="32">
        <v>0</v>
      </c>
      <c r="H141" s="32">
        <v>126000</v>
      </c>
      <c r="I141" s="71">
        <f>(1+(INDEX(Data!$A$1:$H$6,MATCH(C141,Data!$A$1:$A$6,0),MATCH(F141,Data!$A$1:$H$1,0))))*G141</f>
        <v>0</v>
      </c>
      <c r="J141" s="32">
        <f>(1+(INDEX(Data!$A$1:$H$6,MATCH(C141,Data!$A$1:$A$6,0),MATCH(F141,Data!$A$1:$H$1,0))))*H141</f>
        <v>156240</v>
      </c>
      <c r="L141" s="33"/>
      <c r="M141" s="34"/>
      <c r="N141" s="34"/>
      <c r="O141" s="30"/>
      <c r="P141" s="30"/>
    </row>
    <row r="142" spans="3:16">
      <c r="C142" s="21" t="s">
        <v>15</v>
      </c>
      <c r="D142" s="21">
        <v>97445</v>
      </c>
      <c r="E142" s="21">
        <v>2200622281</v>
      </c>
      <c r="F142" s="31">
        <v>2007</v>
      </c>
      <c r="G142" s="32">
        <v>153456.01999999999</v>
      </c>
      <c r="H142" s="32">
        <v>-126000</v>
      </c>
      <c r="I142" s="71">
        <f>(1+(INDEX(Data!$A$1:$H$6,MATCH(C142,Data!$A$1:$A$6,0),MATCH(F142,Data!$A$1:$H$1,0))))*G142</f>
        <v>190285.46479999999</v>
      </c>
      <c r="J142" s="32">
        <f>(1+(INDEX(Data!$A$1:$H$6,MATCH(C142,Data!$A$1:$A$6,0),MATCH(F142,Data!$A$1:$H$1,0))))*H142</f>
        <v>-156240</v>
      </c>
      <c r="L142" s="33"/>
      <c r="M142" s="34"/>
      <c r="N142" s="34"/>
      <c r="O142" s="30"/>
      <c r="P142" s="30"/>
    </row>
    <row r="143" spans="3:16">
      <c r="C143" s="21" t="s">
        <v>15</v>
      </c>
      <c r="D143" s="21">
        <v>97225</v>
      </c>
      <c r="E143" s="21">
        <v>2200622341</v>
      </c>
      <c r="F143" s="31">
        <v>2007</v>
      </c>
      <c r="G143" s="32">
        <v>0</v>
      </c>
      <c r="H143" s="32">
        <v>309300</v>
      </c>
      <c r="I143" s="71">
        <f>(1+(INDEX(Data!$A$1:$H$6,MATCH(C143,Data!$A$1:$A$6,0),MATCH(F143,Data!$A$1:$H$1,0))))*G143</f>
        <v>0</v>
      </c>
      <c r="J143" s="32">
        <f>(1+(INDEX(Data!$A$1:$H$6,MATCH(C143,Data!$A$1:$A$6,0),MATCH(F143,Data!$A$1:$H$1,0))))*H143</f>
        <v>383532</v>
      </c>
      <c r="L143" s="33"/>
      <c r="M143" s="34"/>
      <c r="N143" s="34"/>
      <c r="O143" s="30"/>
      <c r="P143" s="30"/>
    </row>
    <row r="144" spans="3:16">
      <c r="C144" s="21" t="s">
        <v>15</v>
      </c>
      <c r="D144" s="21">
        <v>97225</v>
      </c>
      <c r="E144" s="21">
        <v>2200622341</v>
      </c>
      <c r="F144" s="31">
        <v>2007</v>
      </c>
      <c r="G144" s="32">
        <v>0</v>
      </c>
      <c r="H144" s="32">
        <v>5700</v>
      </c>
      <c r="I144" s="71">
        <f>(1+(INDEX(Data!$A$1:$H$6,MATCH(C144,Data!$A$1:$A$6,0),MATCH(F144,Data!$A$1:$H$1,0))))*G144</f>
        <v>0</v>
      </c>
      <c r="J144" s="32">
        <f>(1+(INDEX(Data!$A$1:$H$6,MATCH(C144,Data!$A$1:$A$6,0),MATCH(F144,Data!$A$1:$H$1,0))))*H144</f>
        <v>7068</v>
      </c>
      <c r="L144" s="33"/>
      <c r="M144" s="34"/>
      <c r="N144" s="34"/>
      <c r="O144" s="30"/>
      <c r="P144" s="30"/>
    </row>
    <row r="145" spans="3:16">
      <c r="C145" s="21" t="s">
        <v>15</v>
      </c>
      <c r="D145" s="21">
        <v>97225</v>
      </c>
      <c r="E145" s="21">
        <v>2200622341</v>
      </c>
      <c r="F145" s="31">
        <v>2007</v>
      </c>
      <c r="G145" s="32">
        <v>0</v>
      </c>
      <c r="H145" s="32">
        <v>13195.77</v>
      </c>
      <c r="I145" s="71">
        <f>(1+(INDEX(Data!$A$1:$H$6,MATCH(C145,Data!$A$1:$A$6,0),MATCH(F145,Data!$A$1:$H$1,0))))*G145</f>
        <v>0</v>
      </c>
      <c r="J145" s="32">
        <f>(1+(INDEX(Data!$A$1:$H$6,MATCH(C145,Data!$A$1:$A$6,0),MATCH(F145,Data!$A$1:$H$1,0))))*H145</f>
        <v>16362.754800000001</v>
      </c>
      <c r="L145" s="33"/>
      <c r="M145" s="34"/>
      <c r="N145" s="34"/>
      <c r="O145" s="30"/>
      <c r="P145" s="30"/>
    </row>
    <row r="146" spans="3:16">
      <c r="C146" s="21" t="s">
        <v>15</v>
      </c>
      <c r="D146" s="21">
        <v>97225</v>
      </c>
      <c r="E146" s="21">
        <v>2200622341</v>
      </c>
      <c r="F146" s="31">
        <v>2007</v>
      </c>
      <c r="G146" s="32">
        <v>4857</v>
      </c>
      <c r="H146" s="32">
        <v>-11195.77</v>
      </c>
      <c r="I146" s="71">
        <f>(1+(INDEX(Data!$A$1:$H$6,MATCH(C146,Data!$A$1:$A$6,0),MATCH(F146,Data!$A$1:$H$1,0))))*G146</f>
        <v>6022.68</v>
      </c>
      <c r="J146" s="32">
        <f>(1+(INDEX(Data!$A$1:$H$6,MATCH(C146,Data!$A$1:$A$6,0),MATCH(F146,Data!$A$1:$H$1,0))))*H146</f>
        <v>-13882.754800000001</v>
      </c>
      <c r="L146" s="33"/>
      <c r="M146" s="34"/>
      <c r="N146" s="34"/>
      <c r="O146" s="30"/>
      <c r="P146" s="30"/>
    </row>
    <row r="147" spans="3:16">
      <c r="C147" s="21" t="s">
        <v>15</v>
      </c>
      <c r="D147" s="21">
        <v>97225</v>
      </c>
      <c r="E147" s="21">
        <v>2200622341</v>
      </c>
      <c r="F147" s="31">
        <v>2007</v>
      </c>
      <c r="G147" s="32">
        <v>195899.11</v>
      </c>
      <c r="H147" s="32">
        <v>-317000</v>
      </c>
      <c r="I147" s="71">
        <f>(1+(INDEX(Data!$A$1:$H$6,MATCH(C147,Data!$A$1:$A$6,0),MATCH(F147,Data!$A$1:$H$1,0))))*G147</f>
        <v>242914.89639999997</v>
      </c>
      <c r="J147" s="32">
        <f>(1+(INDEX(Data!$A$1:$H$6,MATCH(C147,Data!$A$1:$A$6,0),MATCH(F147,Data!$A$1:$H$1,0))))*H147</f>
        <v>-393080</v>
      </c>
      <c r="L147" s="33"/>
      <c r="M147" s="34"/>
      <c r="N147" s="34"/>
      <c r="O147" s="30"/>
      <c r="P147" s="30"/>
    </row>
    <row r="148" spans="3:16">
      <c r="C148" s="21" t="s">
        <v>15</v>
      </c>
      <c r="D148" s="21">
        <v>97225</v>
      </c>
      <c r="E148" s="21">
        <v>2200622341</v>
      </c>
      <c r="F148" s="31">
        <v>2007</v>
      </c>
      <c r="G148" s="32">
        <v>1200</v>
      </c>
      <c r="H148" s="32">
        <v>0</v>
      </c>
      <c r="I148" s="71">
        <f>(1+(INDEX(Data!$A$1:$H$6,MATCH(C148,Data!$A$1:$A$6,0),MATCH(F148,Data!$A$1:$H$1,0))))*G148</f>
        <v>1488</v>
      </c>
      <c r="J148" s="32">
        <f>(1+(INDEX(Data!$A$1:$H$6,MATCH(C148,Data!$A$1:$A$6,0),MATCH(F148,Data!$A$1:$H$1,0))))*H148</f>
        <v>0</v>
      </c>
      <c r="L148" s="33"/>
      <c r="M148" s="34"/>
      <c r="N148" s="34"/>
      <c r="O148" s="30"/>
      <c r="P148" s="30"/>
    </row>
    <row r="149" spans="3:16">
      <c r="C149" s="21" t="s">
        <v>15</v>
      </c>
      <c r="D149" s="21">
        <v>98423</v>
      </c>
      <c r="E149" s="21">
        <v>2200722457</v>
      </c>
      <c r="F149" s="31">
        <v>2007</v>
      </c>
      <c r="G149" s="32">
        <v>580304.46</v>
      </c>
      <c r="H149" s="32">
        <v>0</v>
      </c>
      <c r="I149" s="71">
        <f>(1+(INDEX(Data!$A$1:$H$6,MATCH(C149,Data!$A$1:$A$6,0),MATCH(F149,Data!$A$1:$H$1,0))))*G149</f>
        <v>719577.53039999993</v>
      </c>
      <c r="J149" s="32">
        <f>(1+(INDEX(Data!$A$1:$H$6,MATCH(C149,Data!$A$1:$A$6,0),MATCH(F149,Data!$A$1:$H$1,0))))*H149</f>
        <v>0</v>
      </c>
      <c r="L149" s="33"/>
      <c r="M149" s="34"/>
      <c r="N149" s="34"/>
      <c r="O149" s="30"/>
      <c r="P149" s="30"/>
    </row>
    <row r="150" spans="3:16">
      <c r="C150" s="21" t="s">
        <v>15</v>
      </c>
      <c r="D150" s="21">
        <v>98388</v>
      </c>
      <c r="E150" s="21">
        <v>2200722494</v>
      </c>
      <c r="F150" s="31">
        <v>2007</v>
      </c>
      <c r="G150" s="32">
        <v>0</v>
      </c>
      <c r="H150" s="32">
        <v>318500</v>
      </c>
      <c r="I150" s="71">
        <f>(1+(INDEX(Data!$A$1:$H$6,MATCH(C150,Data!$A$1:$A$6,0),MATCH(F150,Data!$A$1:$H$1,0))))*G150</f>
        <v>0</v>
      </c>
      <c r="J150" s="32">
        <f>(1+(INDEX(Data!$A$1:$H$6,MATCH(C150,Data!$A$1:$A$6,0),MATCH(F150,Data!$A$1:$H$1,0))))*H150</f>
        <v>394940</v>
      </c>
      <c r="L150" s="33"/>
      <c r="M150" s="34"/>
      <c r="N150" s="34"/>
      <c r="O150" s="30"/>
      <c r="P150" s="30"/>
    </row>
    <row r="151" spans="3:16">
      <c r="C151" s="21" t="s">
        <v>15</v>
      </c>
      <c r="D151" s="21">
        <v>98388</v>
      </c>
      <c r="E151" s="21">
        <v>2200722494</v>
      </c>
      <c r="F151" s="31">
        <v>2007</v>
      </c>
      <c r="G151" s="32">
        <v>0</v>
      </c>
      <c r="H151" s="32">
        <v>-100</v>
      </c>
      <c r="I151" s="71">
        <f>(1+(INDEX(Data!$A$1:$H$6,MATCH(C151,Data!$A$1:$A$6,0),MATCH(F151,Data!$A$1:$H$1,0))))*G151</f>
        <v>0</v>
      </c>
      <c r="J151" s="32">
        <f>(1+(INDEX(Data!$A$1:$H$6,MATCH(C151,Data!$A$1:$A$6,0),MATCH(F151,Data!$A$1:$H$1,0))))*H151</f>
        <v>-124</v>
      </c>
      <c r="L151" s="33"/>
      <c r="M151" s="34"/>
      <c r="N151" s="34"/>
      <c r="O151" s="30"/>
      <c r="P151" s="30"/>
    </row>
    <row r="152" spans="3:16">
      <c r="C152" s="21" t="s">
        <v>15</v>
      </c>
      <c r="D152" s="21">
        <v>98388</v>
      </c>
      <c r="E152" s="21">
        <v>2200722494</v>
      </c>
      <c r="F152" s="31">
        <v>2007</v>
      </c>
      <c r="G152" s="32">
        <v>0</v>
      </c>
      <c r="H152" s="32">
        <v>1900</v>
      </c>
      <c r="I152" s="71">
        <f>(1+(INDEX(Data!$A$1:$H$6,MATCH(C152,Data!$A$1:$A$6,0),MATCH(F152,Data!$A$1:$H$1,0))))*G152</f>
        <v>0</v>
      </c>
      <c r="J152" s="32">
        <f>(1+(INDEX(Data!$A$1:$H$6,MATCH(C152,Data!$A$1:$A$6,0),MATCH(F152,Data!$A$1:$H$1,0))))*H152</f>
        <v>2356</v>
      </c>
      <c r="L152" s="33"/>
      <c r="M152" s="34"/>
      <c r="N152" s="34"/>
      <c r="O152" s="30"/>
      <c r="P152" s="30"/>
    </row>
    <row r="153" spans="3:16">
      <c r="C153" s="21" t="s">
        <v>15</v>
      </c>
      <c r="D153" s="21">
        <v>98388</v>
      </c>
      <c r="E153" s="21">
        <v>2200722494</v>
      </c>
      <c r="F153" s="31">
        <v>2007</v>
      </c>
      <c r="G153" s="32">
        <v>296355.7</v>
      </c>
      <c r="H153" s="32">
        <v>-320300</v>
      </c>
      <c r="I153" s="71">
        <f>(1+(INDEX(Data!$A$1:$H$6,MATCH(C153,Data!$A$1:$A$6,0),MATCH(F153,Data!$A$1:$H$1,0))))*G153</f>
        <v>367481.06800000003</v>
      </c>
      <c r="J153" s="32">
        <f>(1+(INDEX(Data!$A$1:$H$6,MATCH(C153,Data!$A$1:$A$6,0),MATCH(F153,Data!$A$1:$H$1,0))))*H153</f>
        <v>-397172</v>
      </c>
      <c r="L153" s="33"/>
      <c r="M153" s="34"/>
      <c r="N153" s="34"/>
      <c r="O153" s="30"/>
      <c r="P153" s="30"/>
    </row>
    <row r="154" spans="3:16">
      <c r="C154" s="21" t="s">
        <v>15</v>
      </c>
      <c r="D154" s="21">
        <v>98388</v>
      </c>
      <c r="E154" s="21">
        <v>2200722494</v>
      </c>
      <c r="F154" s="31">
        <v>2007</v>
      </c>
      <c r="G154" s="32">
        <v>3860</v>
      </c>
      <c r="H154" s="32">
        <v>0</v>
      </c>
      <c r="I154" s="71">
        <f>(1+(INDEX(Data!$A$1:$H$6,MATCH(C154,Data!$A$1:$A$6,0),MATCH(F154,Data!$A$1:$H$1,0))))*G154</f>
        <v>4786.3999999999996</v>
      </c>
      <c r="J154" s="32">
        <f>(1+(INDEX(Data!$A$1:$H$6,MATCH(C154,Data!$A$1:$A$6,0),MATCH(F154,Data!$A$1:$H$1,0))))*H154</f>
        <v>0</v>
      </c>
      <c r="L154" s="33"/>
      <c r="M154" s="34"/>
      <c r="N154" s="34"/>
      <c r="O154" s="30"/>
      <c r="P154" s="30"/>
    </row>
    <row r="155" spans="3:16">
      <c r="C155" s="21" t="s">
        <v>15</v>
      </c>
      <c r="D155" s="21">
        <v>98274</v>
      </c>
      <c r="E155" s="21">
        <v>2200722816</v>
      </c>
      <c r="F155" s="31">
        <v>2008</v>
      </c>
      <c r="G155" s="32">
        <v>0</v>
      </c>
      <c r="H155" s="32">
        <v>152187.20000000001</v>
      </c>
      <c r="I155" s="71">
        <f>(1+(INDEX(Data!$A$1:$H$6,MATCH(C155,Data!$A$1:$A$6,0),MATCH(F155,Data!$A$1:$H$1,0))))*G155</f>
        <v>0</v>
      </c>
      <c r="J155" s="32">
        <f>(1+(INDEX(Data!$A$1:$H$6,MATCH(C155,Data!$A$1:$A$6,0),MATCH(F155,Data!$A$1:$H$1,0))))*H155</f>
        <v>187190.25600000002</v>
      </c>
      <c r="L155" s="33"/>
      <c r="M155" s="34"/>
      <c r="N155" s="34"/>
      <c r="O155" s="30"/>
      <c r="P155" s="30"/>
    </row>
    <row r="156" spans="3:16">
      <c r="C156" s="21" t="s">
        <v>15</v>
      </c>
      <c r="D156" s="21">
        <v>98274</v>
      </c>
      <c r="E156" s="21">
        <v>2200722816</v>
      </c>
      <c r="F156" s="31">
        <v>2008</v>
      </c>
      <c r="G156" s="32">
        <v>202527</v>
      </c>
      <c r="H156" s="32">
        <v>-152187.20000000001</v>
      </c>
      <c r="I156" s="71">
        <f>(1+(INDEX(Data!$A$1:$H$6,MATCH(C156,Data!$A$1:$A$6,0),MATCH(F156,Data!$A$1:$H$1,0))))*G156</f>
        <v>249108.21</v>
      </c>
      <c r="J156" s="32">
        <f>(1+(INDEX(Data!$A$1:$H$6,MATCH(C156,Data!$A$1:$A$6,0),MATCH(F156,Data!$A$1:$H$1,0))))*H156</f>
        <v>-187190.25600000002</v>
      </c>
      <c r="L156" s="33"/>
      <c r="M156" s="34"/>
      <c r="N156" s="34"/>
      <c r="O156" s="30"/>
      <c r="P156" s="30"/>
    </row>
    <row r="157" spans="3:16">
      <c r="C157" s="21" t="s">
        <v>15</v>
      </c>
      <c r="D157" s="21">
        <v>98274</v>
      </c>
      <c r="E157" s="21">
        <v>2200722816</v>
      </c>
      <c r="F157" s="31">
        <v>2008</v>
      </c>
      <c r="G157" s="32">
        <v>8083.49</v>
      </c>
      <c r="H157" s="32">
        <v>0</v>
      </c>
      <c r="I157" s="71">
        <f>(1+(INDEX(Data!$A$1:$H$6,MATCH(C157,Data!$A$1:$A$6,0),MATCH(F157,Data!$A$1:$H$1,0))))*G157</f>
        <v>9942.6926999999996</v>
      </c>
      <c r="J157" s="32">
        <f>(1+(INDEX(Data!$A$1:$H$6,MATCH(C157,Data!$A$1:$A$6,0),MATCH(F157,Data!$A$1:$H$1,0))))*H157</f>
        <v>0</v>
      </c>
      <c r="L157" s="33"/>
      <c r="M157" s="34"/>
      <c r="N157" s="34"/>
      <c r="O157" s="30"/>
      <c r="P157" s="30"/>
    </row>
    <row r="158" spans="3:16">
      <c r="C158" s="21" t="s">
        <v>15</v>
      </c>
      <c r="D158" s="21">
        <v>99269</v>
      </c>
      <c r="E158" s="21">
        <v>2200823168</v>
      </c>
      <c r="F158" s="31">
        <v>2008</v>
      </c>
      <c r="G158" s="32">
        <v>0</v>
      </c>
      <c r="H158" s="32">
        <v>174231.53</v>
      </c>
      <c r="I158" s="71">
        <f>(1+(INDEX(Data!$A$1:$H$6,MATCH(C158,Data!$A$1:$A$6,0),MATCH(F158,Data!$A$1:$H$1,0))))*G158</f>
        <v>0</v>
      </c>
      <c r="J158" s="32">
        <f>(1+(INDEX(Data!$A$1:$H$6,MATCH(C158,Data!$A$1:$A$6,0),MATCH(F158,Data!$A$1:$H$1,0))))*H158</f>
        <v>214304.7819</v>
      </c>
      <c r="L158" s="33"/>
      <c r="M158" s="34"/>
      <c r="N158" s="34"/>
      <c r="O158" s="30"/>
      <c r="P158" s="30"/>
    </row>
    <row r="159" spans="3:16">
      <c r="C159" s="21" t="s">
        <v>15</v>
      </c>
      <c r="D159" s="21">
        <v>99269</v>
      </c>
      <c r="E159" s="21">
        <v>2200823168</v>
      </c>
      <c r="F159" s="31">
        <v>2008</v>
      </c>
      <c r="G159" s="32">
        <v>175041.9</v>
      </c>
      <c r="H159" s="32">
        <v>-174231.53</v>
      </c>
      <c r="I159" s="71">
        <f>(1+(INDEX(Data!$A$1:$H$6,MATCH(C159,Data!$A$1:$A$6,0),MATCH(F159,Data!$A$1:$H$1,0))))*G159</f>
        <v>215301.53699999998</v>
      </c>
      <c r="J159" s="32">
        <f>(1+(INDEX(Data!$A$1:$H$6,MATCH(C159,Data!$A$1:$A$6,0),MATCH(F159,Data!$A$1:$H$1,0))))*H159</f>
        <v>-214304.7819</v>
      </c>
      <c r="L159" s="33"/>
      <c r="M159" s="34"/>
      <c r="N159" s="34"/>
      <c r="O159" s="30"/>
      <c r="P159" s="30"/>
    </row>
    <row r="160" spans="3:16">
      <c r="C160" s="21" t="s">
        <v>16</v>
      </c>
      <c r="D160" s="21">
        <v>166980</v>
      </c>
      <c r="E160" s="21">
        <v>720072275</v>
      </c>
      <c r="F160" s="31">
        <v>2008</v>
      </c>
      <c r="G160" s="32">
        <v>0</v>
      </c>
      <c r="H160" s="32">
        <v>30000</v>
      </c>
      <c r="I160" s="71">
        <f>(1+(INDEX(Data!$A$1:$H$6,MATCH(C160,Data!$A$1:$A$6,0),MATCH(F160,Data!$A$1:$H$1,0))))*G160</f>
        <v>0</v>
      </c>
      <c r="J160" s="32">
        <f>(1+(INDEX(Data!$A$1:$H$6,MATCH(C160,Data!$A$1:$A$6,0),MATCH(F160,Data!$A$1:$H$1,0))))*H160</f>
        <v>32400.000000000004</v>
      </c>
      <c r="L160" s="33"/>
      <c r="M160" s="34"/>
      <c r="N160" s="34"/>
      <c r="O160" s="30"/>
      <c r="P160" s="30"/>
    </row>
    <row r="161" spans="3:16">
      <c r="C161" s="21" t="s">
        <v>16</v>
      </c>
      <c r="D161" s="21">
        <v>166980</v>
      </c>
      <c r="E161" s="21">
        <v>720072275</v>
      </c>
      <c r="F161" s="31">
        <v>2008</v>
      </c>
      <c r="G161" s="32">
        <v>0</v>
      </c>
      <c r="H161" s="32">
        <v>5000</v>
      </c>
      <c r="I161" s="71">
        <f>(1+(INDEX(Data!$A$1:$H$6,MATCH(C161,Data!$A$1:$A$6,0),MATCH(F161,Data!$A$1:$H$1,0))))*G161</f>
        <v>0</v>
      </c>
      <c r="J161" s="32">
        <f>(1+(INDEX(Data!$A$1:$H$6,MATCH(C161,Data!$A$1:$A$6,0),MATCH(F161,Data!$A$1:$H$1,0))))*H161</f>
        <v>5400</v>
      </c>
      <c r="L161" s="33"/>
      <c r="M161" s="34"/>
      <c r="N161" s="34"/>
      <c r="O161" s="30"/>
      <c r="P161" s="30"/>
    </row>
    <row r="162" spans="3:16">
      <c r="C162" s="21" t="s">
        <v>16</v>
      </c>
      <c r="D162" s="21">
        <v>166980</v>
      </c>
      <c r="E162" s="21">
        <v>720072275</v>
      </c>
      <c r="F162" s="31">
        <v>2008</v>
      </c>
      <c r="G162" s="32">
        <v>0</v>
      </c>
      <c r="H162" s="32">
        <v>-23680</v>
      </c>
      <c r="I162" s="71">
        <f>(1+(INDEX(Data!$A$1:$H$6,MATCH(C162,Data!$A$1:$A$6,0),MATCH(F162,Data!$A$1:$H$1,0))))*G162</f>
        <v>0</v>
      </c>
      <c r="J162" s="32">
        <f>(1+(INDEX(Data!$A$1:$H$6,MATCH(C162,Data!$A$1:$A$6,0),MATCH(F162,Data!$A$1:$H$1,0))))*H162</f>
        <v>-25574.400000000001</v>
      </c>
      <c r="L162" s="33"/>
      <c r="M162" s="34"/>
      <c r="N162" s="34"/>
      <c r="O162" s="30"/>
      <c r="P162" s="30"/>
    </row>
    <row r="163" spans="3:16">
      <c r="C163" s="21" t="s">
        <v>16</v>
      </c>
      <c r="D163" s="21">
        <v>166980</v>
      </c>
      <c r="E163" s="21">
        <v>720072275</v>
      </c>
      <c r="F163" s="31">
        <v>2008</v>
      </c>
      <c r="G163" s="32">
        <v>15000</v>
      </c>
      <c r="H163" s="32">
        <v>137680</v>
      </c>
      <c r="I163" s="71">
        <f>(1+(INDEX(Data!$A$1:$H$6,MATCH(C163,Data!$A$1:$A$6,0),MATCH(F163,Data!$A$1:$H$1,0))))*G163</f>
        <v>16200.000000000002</v>
      </c>
      <c r="J163" s="32">
        <f>(1+(INDEX(Data!$A$1:$H$6,MATCH(C163,Data!$A$1:$A$6,0),MATCH(F163,Data!$A$1:$H$1,0))))*H163</f>
        <v>148694.40000000002</v>
      </c>
      <c r="L163" s="33"/>
      <c r="M163" s="34"/>
      <c r="N163" s="34"/>
      <c r="O163" s="30"/>
      <c r="P163" s="30"/>
    </row>
    <row r="164" spans="3:16">
      <c r="C164" s="21" t="s">
        <v>16</v>
      </c>
      <c r="D164" s="21">
        <v>166980</v>
      </c>
      <c r="E164" s="21">
        <v>720072275</v>
      </c>
      <c r="F164" s="31">
        <v>2008</v>
      </c>
      <c r="G164" s="32">
        <v>162340</v>
      </c>
      <c r="H164" s="32">
        <v>-149000</v>
      </c>
      <c r="I164" s="71">
        <f>(1+(INDEX(Data!$A$1:$H$6,MATCH(C164,Data!$A$1:$A$6,0),MATCH(F164,Data!$A$1:$H$1,0))))*G164</f>
        <v>175327.2</v>
      </c>
      <c r="J164" s="32">
        <f>(1+(INDEX(Data!$A$1:$H$6,MATCH(C164,Data!$A$1:$A$6,0),MATCH(F164,Data!$A$1:$H$1,0))))*H164</f>
        <v>-160920</v>
      </c>
      <c r="L164" s="33"/>
      <c r="M164" s="34"/>
      <c r="N164" s="34"/>
      <c r="O164" s="30"/>
      <c r="P164" s="30"/>
    </row>
    <row r="165" spans="3:16">
      <c r="C165" s="21" t="s">
        <v>16</v>
      </c>
      <c r="D165" s="21">
        <v>166980</v>
      </c>
      <c r="E165" s="21">
        <v>720072275</v>
      </c>
      <c r="F165" s="31">
        <v>2008</v>
      </c>
      <c r="G165" s="32">
        <v>-1200</v>
      </c>
      <c r="H165" s="32">
        <v>0</v>
      </c>
      <c r="I165" s="71">
        <f>(1+(INDEX(Data!$A$1:$H$6,MATCH(C165,Data!$A$1:$A$6,0),MATCH(F165,Data!$A$1:$H$1,0))))*G165</f>
        <v>-1296</v>
      </c>
      <c r="J165" s="32">
        <f>(1+(INDEX(Data!$A$1:$H$6,MATCH(C165,Data!$A$1:$A$6,0),MATCH(F165,Data!$A$1:$H$1,0))))*H165</f>
        <v>0</v>
      </c>
      <c r="L165" s="33"/>
      <c r="M165" s="34"/>
      <c r="N165" s="34"/>
      <c r="O165" s="30"/>
      <c r="P165" s="30"/>
    </row>
    <row r="166" spans="3:16">
      <c r="C166" s="21" t="s">
        <v>16</v>
      </c>
      <c r="D166" s="21">
        <v>167193</v>
      </c>
      <c r="E166" s="21">
        <v>720082427</v>
      </c>
      <c r="F166" s="31">
        <v>2008</v>
      </c>
      <c r="G166" s="32">
        <v>0</v>
      </c>
      <c r="H166" s="32">
        <v>11000</v>
      </c>
      <c r="I166" s="71">
        <f>(1+(INDEX(Data!$A$1:$H$6,MATCH(C166,Data!$A$1:$A$6,0),MATCH(F166,Data!$A$1:$H$1,0))))*G166</f>
        <v>0</v>
      </c>
      <c r="J166" s="32">
        <f>(1+(INDEX(Data!$A$1:$H$6,MATCH(C166,Data!$A$1:$A$6,0),MATCH(F166,Data!$A$1:$H$1,0))))*H166</f>
        <v>11880</v>
      </c>
      <c r="L166" s="33"/>
      <c r="M166" s="34"/>
      <c r="N166" s="34"/>
      <c r="O166" s="30"/>
      <c r="P166" s="30"/>
    </row>
    <row r="167" spans="3:16">
      <c r="C167" s="21" t="s">
        <v>16</v>
      </c>
      <c r="D167" s="21">
        <v>167193</v>
      </c>
      <c r="E167" s="21">
        <v>720082427</v>
      </c>
      <c r="F167" s="31">
        <v>2008</v>
      </c>
      <c r="G167" s="32">
        <v>0</v>
      </c>
      <c r="H167" s="32">
        <v>90000</v>
      </c>
      <c r="I167" s="71">
        <f>(1+(INDEX(Data!$A$1:$H$6,MATCH(C167,Data!$A$1:$A$6,0),MATCH(F167,Data!$A$1:$H$1,0))))*G167</f>
        <v>0</v>
      </c>
      <c r="J167" s="32">
        <f>(1+(INDEX(Data!$A$1:$H$6,MATCH(C167,Data!$A$1:$A$6,0),MATCH(F167,Data!$A$1:$H$1,0))))*H167</f>
        <v>97200</v>
      </c>
      <c r="L167" s="33"/>
      <c r="M167" s="34"/>
      <c r="N167" s="34"/>
      <c r="O167" s="30"/>
      <c r="P167" s="30"/>
    </row>
    <row r="168" spans="3:16">
      <c r="C168" s="21" t="s">
        <v>16</v>
      </c>
      <c r="D168" s="21">
        <v>167193</v>
      </c>
      <c r="E168" s="21">
        <v>720082427</v>
      </c>
      <c r="F168" s="31">
        <v>2008</v>
      </c>
      <c r="G168" s="32">
        <v>6797.6</v>
      </c>
      <c r="H168" s="32">
        <v>-1000</v>
      </c>
      <c r="I168" s="71">
        <f>(1+(INDEX(Data!$A$1:$H$6,MATCH(C168,Data!$A$1:$A$6,0),MATCH(F168,Data!$A$1:$H$1,0))))*G168</f>
        <v>7341.4080000000013</v>
      </c>
      <c r="J168" s="32">
        <f>(1+(INDEX(Data!$A$1:$H$6,MATCH(C168,Data!$A$1:$A$6,0),MATCH(F168,Data!$A$1:$H$1,0))))*H168</f>
        <v>-1080</v>
      </c>
      <c r="L168" s="33"/>
      <c r="M168" s="34"/>
      <c r="N168" s="34"/>
      <c r="O168" s="30"/>
      <c r="P168" s="30"/>
    </row>
    <row r="169" spans="3:16">
      <c r="C169" s="21" t="s">
        <v>16</v>
      </c>
      <c r="D169" s="21">
        <v>167193</v>
      </c>
      <c r="E169" s="21">
        <v>720082427</v>
      </c>
      <c r="F169" s="31">
        <v>2008</v>
      </c>
      <c r="G169" s="32">
        <v>0</v>
      </c>
      <c r="H169" s="32">
        <v>90000</v>
      </c>
      <c r="I169" s="71">
        <f>(1+(INDEX(Data!$A$1:$H$6,MATCH(C169,Data!$A$1:$A$6,0),MATCH(F169,Data!$A$1:$H$1,0))))*G169</f>
        <v>0</v>
      </c>
      <c r="J169" s="32">
        <f>(1+(INDEX(Data!$A$1:$H$6,MATCH(C169,Data!$A$1:$A$6,0),MATCH(F169,Data!$A$1:$H$1,0))))*H169</f>
        <v>97200</v>
      </c>
      <c r="L169" s="33"/>
      <c r="M169" s="34"/>
      <c r="N169" s="34"/>
      <c r="O169" s="30"/>
      <c r="P169" s="30"/>
    </row>
    <row r="170" spans="3:16">
      <c r="C170" s="21" t="s">
        <v>16</v>
      </c>
      <c r="D170" s="21">
        <v>167193</v>
      </c>
      <c r="E170" s="21">
        <v>720082427</v>
      </c>
      <c r="F170" s="31">
        <v>2008</v>
      </c>
      <c r="G170" s="32">
        <v>0</v>
      </c>
      <c r="H170" s="32">
        <v>6797.6</v>
      </c>
      <c r="I170" s="71">
        <f>(1+(INDEX(Data!$A$1:$H$6,MATCH(C170,Data!$A$1:$A$6,0),MATCH(F170,Data!$A$1:$H$1,0))))*G170</f>
        <v>0</v>
      </c>
      <c r="J170" s="32">
        <f>(1+(INDEX(Data!$A$1:$H$6,MATCH(C170,Data!$A$1:$A$6,0),MATCH(F170,Data!$A$1:$H$1,0))))*H170</f>
        <v>7341.4080000000013</v>
      </c>
      <c r="L170" s="33"/>
      <c r="M170" s="34"/>
      <c r="N170" s="34"/>
      <c r="O170" s="30"/>
      <c r="P170" s="30"/>
    </row>
    <row r="171" spans="3:16">
      <c r="C171" s="21" t="s">
        <v>16</v>
      </c>
      <c r="D171" s="21">
        <v>167193</v>
      </c>
      <c r="E171" s="21">
        <v>720082427</v>
      </c>
      <c r="F171" s="31">
        <v>2008</v>
      </c>
      <c r="G171" s="32">
        <v>0</v>
      </c>
      <c r="H171" s="32">
        <v>53202.400000000001</v>
      </c>
      <c r="I171" s="71">
        <f>(1+(INDEX(Data!$A$1:$H$6,MATCH(C171,Data!$A$1:$A$6,0),MATCH(F171,Data!$A$1:$H$1,0))))*G171</f>
        <v>0</v>
      </c>
      <c r="J171" s="32">
        <f>(1+(INDEX(Data!$A$1:$H$6,MATCH(C171,Data!$A$1:$A$6,0),MATCH(F171,Data!$A$1:$H$1,0))))*H171</f>
        <v>57458.592000000004</v>
      </c>
      <c r="L171" s="33"/>
      <c r="M171" s="34"/>
      <c r="N171" s="34"/>
      <c r="O171" s="30"/>
      <c r="P171" s="30"/>
    </row>
    <row r="172" spans="3:16">
      <c r="C172" s="21" t="s">
        <v>16</v>
      </c>
      <c r="D172" s="21">
        <v>167193</v>
      </c>
      <c r="E172" s="21">
        <v>720082427</v>
      </c>
      <c r="F172" s="31">
        <v>2008</v>
      </c>
      <c r="G172" s="32">
        <v>70.84</v>
      </c>
      <c r="H172" s="32">
        <v>0</v>
      </c>
      <c r="I172" s="71">
        <f>(1+(INDEX(Data!$A$1:$H$6,MATCH(C172,Data!$A$1:$A$6,0),MATCH(F172,Data!$A$1:$H$1,0))))*G172</f>
        <v>76.507200000000012</v>
      </c>
      <c r="J172" s="32">
        <f>(1+(INDEX(Data!$A$1:$H$6,MATCH(C172,Data!$A$1:$A$6,0),MATCH(F172,Data!$A$1:$H$1,0))))*H172</f>
        <v>0</v>
      </c>
      <c r="L172" s="33"/>
      <c r="M172" s="34"/>
      <c r="N172" s="34"/>
      <c r="O172" s="30"/>
      <c r="P172" s="30"/>
    </row>
    <row r="173" spans="3:16">
      <c r="C173" s="21" t="s">
        <v>16</v>
      </c>
      <c r="D173" s="21">
        <v>171281</v>
      </c>
      <c r="E173" s="21">
        <v>720102997</v>
      </c>
      <c r="F173" s="31">
        <v>2011</v>
      </c>
      <c r="G173" s="32">
        <v>0</v>
      </c>
      <c r="H173" s="32">
        <v>2000</v>
      </c>
      <c r="I173" s="71">
        <f>(1+(INDEX(Data!$A$1:$H$6,MATCH(C173,Data!$A$1:$A$6,0),MATCH(F173,Data!$A$1:$H$1,0))))*G173</f>
        <v>0</v>
      </c>
      <c r="J173" s="32">
        <f>(1+(INDEX(Data!$A$1:$H$6,MATCH(C173,Data!$A$1:$A$6,0),MATCH(F173,Data!$A$1:$H$1,0))))*H173</f>
        <v>2100</v>
      </c>
      <c r="L173" s="33"/>
      <c r="M173" s="34"/>
      <c r="N173" s="34"/>
      <c r="O173" s="30"/>
      <c r="P173" s="30"/>
    </row>
    <row r="174" spans="3:16">
      <c r="C174" s="21" t="s">
        <v>16</v>
      </c>
      <c r="D174" s="21">
        <v>171281</v>
      </c>
      <c r="E174" s="21">
        <v>720102997</v>
      </c>
      <c r="F174" s="31">
        <v>2011</v>
      </c>
      <c r="G174" s="32">
        <v>142340</v>
      </c>
      <c r="H174" s="32">
        <v>275660</v>
      </c>
      <c r="I174" s="71">
        <f>(1+(INDEX(Data!$A$1:$H$6,MATCH(C174,Data!$A$1:$A$6,0),MATCH(F174,Data!$A$1:$H$1,0))))*G174</f>
        <v>149457</v>
      </c>
      <c r="J174" s="32">
        <f>(1+(INDEX(Data!$A$1:$H$6,MATCH(C174,Data!$A$1:$A$6,0),MATCH(F174,Data!$A$1:$H$1,0))))*H174</f>
        <v>289443</v>
      </c>
      <c r="L174" s="33"/>
      <c r="M174" s="34"/>
      <c r="N174" s="34"/>
      <c r="O174" s="30"/>
      <c r="P174" s="30"/>
    </row>
    <row r="175" spans="3:16">
      <c r="C175" s="21" t="s">
        <v>16</v>
      </c>
      <c r="D175" s="21">
        <v>171281</v>
      </c>
      <c r="E175" s="21">
        <v>720102997</v>
      </c>
      <c r="F175" s="31">
        <v>2011</v>
      </c>
      <c r="G175" s="32">
        <v>49880</v>
      </c>
      <c r="H175" s="32">
        <v>330120</v>
      </c>
      <c r="I175" s="71">
        <f>(1+(INDEX(Data!$A$1:$H$6,MATCH(C175,Data!$A$1:$A$6,0),MATCH(F175,Data!$A$1:$H$1,0))))*G175</f>
        <v>52374</v>
      </c>
      <c r="J175" s="32">
        <f>(1+(INDEX(Data!$A$1:$H$6,MATCH(C175,Data!$A$1:$A$6,0),MATCH(F175,Data!$A$1:$H$1,0))))*H175</f>
        <v>346626</v>
      </c>
      <c r="L175" s="33"/>
      <c r="M175" s="34"/>
      <c r="N175" s="34"/>
      <c r="O175" s="30"/>
      <c r="P175" s="30"/>
    </row>
    <row r="176" spans="3:16">
      <c r="C176" s="21" t="s">
        <v>16</v>
      </c>
      <c r="D176" s="21">
        <v>171281</v>
      </c>
      <c r="E176" s="21">
        <v>720102997</v>
      </c>
      <c r="F176" s="31">
        <v>2011</v>
      </c>
      <c r="G176" s="32">
        <v>882020</v>
      </c>
      <c r="H176" s="32">
        <v>-592780</v>
      </c>
      <c r="I176" s="71">
        <f>(1+(INDEX(Data!$A$1:$H$6,MATCH(C176,Data!$A$1:$A$6,0),MATCH(F176,Data!$A$1:$H$1,0))))*G176</f>
        <v>926121</v>
      </c>
      <c r="J176" s="32">
        <f>(1+(INDEX(Data!$A$1:$H$6,MATCH(C176,Data!$A$1:$A$6,0),MATCH(F176,Data!$A$1:$H$1,0))))*H176</f>
        <v>-622419</v>
      </c>
      <c r="L176" s="33"/>
      <c r="M176" s="34"/>
      <c r="N176" s="34"/>
      <c r="O176" s="30"/>
      <c r="P176" s="30"/>
    </row>
    <row r="177" spans="3:16">
      <c r="C177" s="21" t="s">
        <v>16</v>
      </c>
      <c r="D177" s="21">
        <v>171281</v>
      </c>
      <c r="E177" s="21">
        <v>720102997</v>
      </c>
      <c r="F177" s="31">
        <v>2011</v>
      </c>
      <c r="G177" s="32">
        <v>39220</v>
      </c>
      <c r="H177" s="32">
        <v>-15000</v>
      </c>
      <c r="I177" s="71">
        <f>(1+(INDEX(Data!$A$1:$H$6,MATCH(C177,Data!$A$1:$A$6,0),MATCH(F177,Data!$A$1:$H$1,0))))*G177</f>
        <v>41181</v>
      </c>
      <c r="J177" s="32">
        <f>(1+(INDEX(Data!$A$1:$H$6,MATCH(C177,Data!$A$1:$A$6,0),MATCH(F177,Data!$A$1:$H$1,0))))*H177</f>
        <v>-15750</v>
      </c>
      <c r="L177" s="33"/>
      <c r="M177" s="34"/>
      <c r="N177" s="34"/>
      <c r="O177" s="30"/>
      <c r="P177" s="30"/>
    </row>
    <row r="178" spans="3:16">
      <c r="C178" s="21" t="s">
        <v>16</v>
      </c>
      <c r="D178" s="21">
        <v>171492</v>
      </c>
      <c r="E178" s="21">
        <v>720113083</v>
      </c>
      <c r="F178" s="31">
        <v>2011</v>
      </c>
      <c r="G178" s="32">
        <v>370</v>
      </c>
      <c r="H178" s="32">
        <v>0</v>
      </c>
      <c r="I178" s="71">
        <f>(1+(INDEX(Data!$A$1:$H$6,MATCH(C178,Data!$A$1:$A$6,0),MATCH(F178,Data!$A$1:$H$1,0))))*G178</f>
        <v>388.5</v>
      </c>
      <c r="J178" s="32">
        <f>(1+(INDEX(Data!$A$1:$H$6,MATCH(C178,Data!$A$1:$A$6,0),MATCH(F178,Data!$A$1:$H$1,0))))*H178</f>
        <v>0</v>
      </c>
      <c r="L178" s="33"/>
      <c r="M178" s="34"/>
      <c r="N178" s="34"/>
      <c r="O178" s="30"/>
      <c r="P178" s="30"/>
    </row>
    <row r="179" spans="3:16">
      <c r="C179" s="21" t="s">
        <v>16</v>
      </c>
      <c r="D179" s="21">
        <v>171619</v>
      </c>
      <c r="E179" s="21">
        <v>720113085</v>
      </c>
      <c r="F179" s="31">
        <v>2011</v>
      </c>
      <c r="G179" s="32">
        <v>0</v>
      </c>
      <c r="H179" s="32">
        <v>20000</v>
      </c>
      <c r="I179" s="71">
        <f>(1+(INDEX(Data!$A$1:$H$6,MATCH(C179,Data!$A$1:$A$6,0),MATCH(F179,Data!$A$1:$H$1,0))))*G179</f>
        <v>0</v>
      </c>
      <c r="J179" s="32">
        <f>(1+(INDEX(Data!$A$1:$H$6,MATCH(C179,Data!$A$1:$A$6,0),MATCH(F179,Data!$A$1:$H$1,0))))*H179</f>
        <v>21000</v>
      </c>
      <c r="L179" s="33"/>
      <c r="M179" s="34"/>
      <c r="N179" s="34"/>
      <c r="O179" s="30"/>
      <c r="P179" s="30"/>
    </row>
    <row r="180" spans="3:16">
      <c r="C180" s="21" t="s">
        <v>16</v>
      </c>
      <c r="D180" s="21">
        <v>171619</v>
      </c>
      <c r="E180" s="21">
        <v>720113085</v>
      </c>
      <c r="F180" s="31">
        <v>2011</v>
      </c>
      <c r="G180" s="32">
        <v>13355</v>
      </c>
      <c r="H180" s="32">
        <v>-20000</v>
      </c>
      <c r="I180" s="71">
        <f>(1+(INDEX(Data!$A$1:$H$6,MATCH(C180,Data!$A$1:$A$6,0),MATCH(F180,Data!$A$1:$H$1,0))))*G180</f>
        <v>14022.75</v>
      </c>
      <c r="J180" s="32">
        <f>(1+(INDEX(Data!$A$1:$H$6,MATCH(C180,Data!$A$1:$A$6,0),MATCH(F180,Data!$A$1:$H$1,0))))*H180</f>
        <v>-21000</v>
      </c>
      <c r="L180" s="33"/>
      <c r="M180" s="34"/>
      <c r="N180" s="34"/>
      <c r="O180" s="30"/>
      <c r="P180" s="30"/>
    </row>
    <row r="181" spans="3:16">
      <c r="C181" s="21" t="s">
        <v>16</v>
      </c>
      <c r="D181" s="21">
        <v>171399</v>
      </c>
      <c r="E181" s="21">
        <v>720113089</v>
      </c>
      <c r="F181" s="31">
        <v>2011</v>
      </c>
      <c r="G181" s="32">
        <v>0</v>
      </c>
      <c r="H181" s="32">
        <v>2500</v>
      </c>
      <c r="I181" s="71">
        <f>(1+(INDEX(Data!$A$1:$H$6,MATCH(C181,Data!$A$1:$A$6,0),MATCH(F181,Data!$A$1:$H$1,0))))*G181</f>
        <v>0</v>
      </c>
      <c r="J181" s="32">
        <f>(1+(INDEX(Data!$A$1:$H$6,MATCH(C181,Data!$A$1:$A$6,0),MATCH(F181,Data!$A$1:$H$1,0))))*H181</f>
        <v>2625</v>
      </c>
      <c r="L181" s="33"/>
      <c r="M181" s="34"/>
      <c r="N181" s="34"/>
      <c r="O181" s="30"/>
      <c r="P181" s="30"/>
    </row>
    <row r="182" spans="3:16">
      <c r="C182" s="21" t="s">
        <v>16</v>
      </c>
      <c r="D182" s="21">
        <v>171399</v>
      </c>
      <c r="E182" s="21">
        <v>720113089</v>
      </c>
      <c r="F182" s="31">
        <v>2011</v>
      </c>
      <c r="G182" s="32">
        <v>0</v>
      </c>
      <c r="H182" s="32">
        <v>-2500</v>
      </c>
      <c r="I182" s="71">
        <f>(1+(INDEX(Data!$A$1:$H$6,MATCH(C182,Data!$A$1:$A$6,0),MATCH(F182,Data!$A$1:$H$1,0))))*G182</f>
        <v>0</v>
      </c>
      <c r="J182" s="32">
        <f>(1+(INDEX(Data!$A$1:$H$6,MATCH(C182,Data!$A$1:$A$6,0),MATCH(F182,Data!$A$1:$H$1,0))))*H182</f>
        <v>-2625</v>
      </c>
      <c r="L182" s="33"/>
      <c r="M182" s="34"/>
      <c r="N182" s="34"/>
      <c r="O182" s="30"/>
      <c r="P182" s="30"/>
    </row>
    <row r="183" spans="3:16">
      <c r="C183" s="21" t="s">
        <v>16</v>
      </c>
      <c r="D183" s="21">
        <v>173300</v>
      </c>
      <c r="E183" s="21">
        <v>720113207</v>
      </c>
      <c r="F183" s="31">
        <v>2011</v>
      </c>
      <c r="G183" s="32">
        <v>0</v>
      </c>
      <c r="H183" s="32">
        <v>500000</v>
      </c>
      <c r="I183" s="71">
        <f>(1+(INDEX(Data!$A$1:$H$6,MATCH(C183,Data!$A$1:$A$6,0),MATCH(F183,Data!$A$1:$H$1,0))))*G183</f>
        <v>0</v>
      </c>
      <c r="J183" s="32">
        <f>(1+(INDEX(Data!$A$1:$H$6,MATCH(C183,Data!$A$1:$A$6,0),MATCH(F183,Data!$A$1:$H$1,0))))*H183</f>
        <v>525000</v>
      </c>
      <c r="L183" s="33"/>
      <c r="M183" s="34"/>
      <c r="N183" s="34"/>
      <c r="O183" s="30"/>
      <c r="P183" s="30"/>
    </row>
    <row r="184" spans="3:16">
      <c r="C184" s="21" t="s">
        <v>16</v>
      </c>
      <c r="D184" s="21">
        <v>173300</v>
      </c>
      <c r="E184" s="21">
        <v>720113207</v>
      </c>
      <c r="F184" s="31">
        <v>2011</v>
      </c>
      <c r="G184" s="32">
        <v>0</v>
      </c>
      <c r="H184" s="32">
        <v>-450000</v>
      </c>
      <c r="I184" s="71">
        <f>(1+(INDEX(Data!$A$1:$H$6,MATCH(C184,Data!$A$1:$A$6,0),MATCH(F184,Data!$A$1:$H$1,0))))*G184</f>
        <v>0</v>
      </c>
      <c r="J184" s="32">
        <f>(1+(INDEX(Data!$A$1:$H$6,MATCH(C184,Data!$A$1:$A$6,0),MATCH(F184,Data!$A$1:$H$1,0))))*H184</f>
        <v>-472500</v>
      </c>
      <c r="L184" s="33"/>
      <c r="M184" s="34"/>
      <c r="N184" s="34"/>
      <c r="O184" s="30"/>
      <c r="P184" s="30"/>
    </row>
    <row r="185" spans="3:16">
      <c r="C185" s="21" t="s">
        <v>16</v>
      </c>
      <c r="D185" s="21">
        <v>173300</v>
      </c>
      <c r="E185" s="21">
        <v>720113207</v>
      </c>
      <c r="F185" s="31">
        <v>2011</v>
      </c>
      <c r="G185" s="32">
        <v>0</v>
      </c>
      <c r="H185" s="32">
        <v>-45000</v>
      </c>
      <c r="I185" s="71">
        <f>(1+(INDEX(Data!$A$1:$H$6,MATCH(C185,Data!$A$1:$A$6,0),MATCH(F185,Data!$A$1:$H$1,0))))*G185</f>
        <v>0</v>
      </c>
      <c r="J185" s="32">
        <f>(1+(INDEX(Data!$A$1:$H$6,MATCH(C185,Data!$A$1:$A$6,0),MATCH(F185,Data!$A$1:$H$1,0))))*H185</f>
        <v>-47250</v>
      </c>
      <c r="L185" s="33"/>
      <c r="M185" s="34"/>
      <c r="N185" s="34"/>
      <c r="O185" s="30"/>
      <c r="P185" s="30"/>
    </row>
    <row r="186" spans="3:16">
      <c r="C186" s="21" t="s">
        <v>16</v>
      </c>
      <c r="D186" s="21">
        <v>173299</v>
      </c>
      <c r="E186" s="21">
        <v>720113232</v>
      </c>
      <c r="F186" s="31">
        <v>2012</v>
      </c>
      <c r="G186" s="32">
        <v>0</v>
      </c>
      <c r="H186" s="32">
        <v>150000</v>
      </c>
      <c r="I186" s="71">
        <f>(1+(INDEX(Data!$A$1:$H$6,MATCH(C186,Data!$A$1:$A$6,0),MATCH(F186,Data!$A$1:$H$1,0))))*G186</f>
        <v>0</v>
      </c>
      <c r="J186" s="32">
        <f>(1+(INDEX(Data!$A$1:$H$6,MATCH(C186,Data!$A$1:$A$6,0),MATCH(F186,Data!$A$1:$H$1,0))))*H186</f>
        <v>157500</v>
      </c>
      <c r="L186" s="33"/>
      <c r="M186" s="34"/>
      <c r="N186" s="34"/>
      <c r="O186" s="30"/>
      <c r="P186" s="30"/>
    </row>
    <row r="187" spans="3:16">
      <c r="C187" s="21" t="s">
        <v>16</v>
      </c>
      <c r="D187" s="21">
        <v>173299</v>
      </c>
      <c r="E187" s="21">
        <v>720113232</v>
      </c>
      <c r="F187" s="31">
        <v>2012</v>
      </c>
      <c r="G187" s="32">
        <v>18774.97</v>
      </c>
      <c r="H187" s="32">
        <v>-150000</v>
      </c>
      <c r="I187" s="71">
        <f>(1+(INDEX(Data!$A$1:$H$6,MATCH(C187,Data!$A$1:$A$6,0),MATCH(F187,Data!$A$1:$H$1,0))))*G187</f>
        <v>19713.718500000003</v>
      </c>
      <c r="J187" s="32">
        <f>(1+(INDEX(Data!$A$1:$H$6,MATCH(C187,Data!$A$1:$A$6,0),MATCH(F187,Data!$A$1:$H$1,0))))*H187</f>
        <v>-157500</v>
      </c>
      <c r="L187" s="33"/>
      <c r="M187" s="34"/>
      <c r="N187" s="34"/>
      <c r="O187" s="30"/>
      <c r="P187" s="30"/>
    </row>
    <row r="188" spans="3:16">
      <c r="C188" s="21" t="s">
        <v>16</v>
      </c>
      <c r="D188" s="21">
        <v>173300</v>
      </c>
      <c r="E188" s="21">
        <v>720113279</v>
      </c>
      <c r="F188" s="31">
        <v>2012</v>
      </c>
      <c r="G188" s="32">
        <v>0</v>
      </c>
      <c r="H188" s="32">
        <v>100</v>
      </c>
      <c r="I188" s="71">
        <f>(1+(INDEX(Data!$A$1:$H$6,MATCH(C188,Data!$A$1:$A$6,0),MATCH(F188,Data!$A$1:$H$1,0))))*G188</f>
        <v>0</v>
      </c>
      <c r="J188" s="32">
        <f>(1+(INDEX(Data!$A$1:$H$6,MATCH(C188,Data!$A$1:$A$6,0),MATCH(F188,Data!$A$1:$H$1,0))))*H188</f>
        <v>105</v>
      </c>
      <c r="L188" s="33"/>
      <c r="M188" s="34"/>
      <c r="N188" s="34"/>
      <c r="O188" s="30"/>
      <c r="P188" s="30"/>
    </row>
    <row r="189" spans="3:16">
      <c r="C189" s="21" t="s">
        <v>16</v>
      </c>
      <c r="D189" s="21">
        <v>173300</v>
      </c>
      <c r="E189" s="21">
        <v>720113280</v>
      </c>
      <c r="F189" s="31">
        <v>2012</v>
      </c>
      <c r="G189" s="32">
        <v>0</v>
      </c>
      <c r="H189" s="32">
        <v>100</v>
      </c>
      <c r="I189" s="71">
        <f>(1+(INDEX(Data!$A$1:$H$6,MATCH(C189,Data!$A$1:$A$6,0),MATCH(F189,Data!$A$1:$H$1,0))))*G189</f>
        <v>0</v>
      </c>
      <c r="J189" s="32">
        <f>(1+(INDEX(Data!$A$1:$H$6,MATCH(C189,Data!$A$1:$A$6,0),MATCH(F189,Data!$A$1:$H$1,0))))*H189</f>
        <v>105</v>
      </c>
      <c r="L189" s="33"/>
      <c r="M189" s="34"/>
      <c r="N189" s="34"/>
      <c r="O189" s="30"/>
      <c r="P189" s="30"/>
    </row>
    <row r="190" spans="3:16">
      <c r="C190" s="21" t="s">
        <v>16</v>
      </c>
      <c r="D190" s="21">
        <v>172895</v>
      </c>
      <c r="E190" s="21">
        <v>720123475</v>
      </c>
      <c r="F190" s="31">
        <v>2012</v>
      </c>
      <c r="G190" s="32">
        <v>0</v>
      </c>
      <c r="H190" s="32">
        <v>4546.87</v>
      </c>
      <c r="I190" s="71">
        <f>(1+(INDEX(Data!$A$1:$H$6,MATCH(C190,Data!$A$1:$A$6,0),MATCH(F190,Data!$A$1:$H$1,0))))*G190</f>
        <v>0</v>
      </c>
      <c r="J190" s="32">
        <f>(1+(INDEX(Data!$A$1:$H$6,MATCH(C190,Data!$A$1:$A$6,0),MATCH(F190,Data!$A$1:$H$1,0))))*H190</f>
        <v>4774.2134999999998</v>
      </c>
      <c r="L190" s="33"/>
      <c r="M190" s="34"/>
      <c r="N190" s="34"/>
      <c r="O190" s="30"/>
      <c r="P190" s="30"/>
    </row>
    <row r="191" spans="3:16">
      <c r="C191" s="21" t="s">
        <v>16</v>
      </c>
      <c r="D191" s="21">
        <v>172895</v>
      </c>
      <c r="E191" s="21">
        <v>720123475</v>
      </c>
      <c r="F191" s="31">
        <v>2012</v>
      </c>
      <c r="G191" s="32">
        <v>16200</v>
      </c>
      <c r="H191" s="32">
        <v>-4546.87</v>
      </c>
      <c r="I191" s="71">
        <f>(1+(INDEX(Data!$A$1:$H$6,MATCH(C191,Data!$A$1:$A$6,0),MATCH(F191,Data!$A$1:$H$1,0))))*G191</f>
        <v>17010</v>
      </c>
      <c r="J191" s="32">
        <f>(1+(INDEX(Data!$A$1:$H$6,MATCH(C191,Data!$A$1:$A$6,0),MATCH(F191,Data!$A$1:$H$1,0))))*H191</f>
        <v>-4774.2134999999998</v>
      </c>
      <c r="L191" s="33"/>
      <c r="M191" s="34"/>
      <c r="N191" s="34"/>
      <c r="O191" s="30"/>
      <c r="P191" s="30"/>
    </row>
    <row r="192" spans="3:16">
      <c r="C192" s="21" t="s">
        <v>16</v>
      </c>
      <c r="D192" s="21">
        <v>73660</v>
      </c>
      <c r="E192" s="21">
        <v>122008290</v>
      </c>
      <c r="F192" s="31">
        <v>2009</v>
      </c>
      <c r="G192" s="32">
        <v>0</v>
      </c>
      <c r="H192" s="32">
        <v>230400</v>
      </c>
      <c r="I192" s="71">
        <f>(1+(INDEX(Data!$A$1:$H$6,MATCH(C192,Data!$A$1:$A$6,0),MATCH(F192,Data!$A$1:$H$1,0))))*G192</f>
        <v>0</v>
      </c>
      <c r="J192" s="32">
        <f>(1+(INDEX(Data!$A$1:$H$6,MATCH(C192,Data!$A$1:$A$6,0),MATCH(F192,Data!$A$1:$H$1,0))))*H192</f>
        <v>246528</v>
      </c>
      <c r="L192" s="33"/>
      <c r="M192" s="34"/>
      <c r="N192" s="34"/>
      <c r="O192" s="30"/>
      <c r="P192" s="30"/>
    </row>
    <row r="193" spans="3:16">
      <c r="C193" s="21" t="s">
        <v>16</v>
      </c>
      <c r="D193" s="21">
        <v>73660</v>
      </c>
      <c r="E193" s="21">
        <v>122008290</v>
      </c>
      <c r="F193" s="31">
        <v>2009</v>
      </c>
      <c r="G193" s="32">
        <v>3954.4</v>
      </c>
      <c r="H193" s="32">
        <v>-900</v>
      </c>
      <c r="I193" s="71">
        <f>(1+(INDEX(Data!$A$1:$H$6,MATCH(C193,Data!$A$1:$A$6,0),MATCH(F193,Data!$A$1:$H$1,0))))*G193</f>
        <v>4231.2080000000005</v>
      </c>
      <c r="J193" s="32">
        <f>(1+(INDEX(Data!$A$1:$H$6,MATCH(C193,Data!$A$1:$A$6,0),MATCH(F193,Data!$A$1:$H$1,0))))*H193</f>
        <v>-963</v>
      </c>
      <c r="L193" s="33"/>
      <c r="M193" s="34"/>
      <c r="N193" s="34"/>
      <c r="O193" s="30"/>
      <c r="P193" s="30"/>
    </row>
    <row r="194" spans="3:16">
      <c r="C194" s="21" t="s">
        <v>16</v>
      </c>
      <c r="D194" s="21">
        <v>73660</v>
      </c>
      <c r="E194" s="21">
        <v>122008290</v>
      </c>
      <c r="F194" s="31">
        <v>2009</v>
      </c>
      <c r="G194" s="32">
        <v>0</v>
      </c>
      <c r="H194" s="32">
        <v>500</v>
      </c>
      <c r="I194" s="71">
        <f>(1+(INDEX(Data!$A$1:$H$6,MATCH(C194,Data!$A$1:$A$6,0),MATCH(F194,Data!$A$1:$H$1,0))))*G194</f>
        <v>0</v>
      </c>
      <c r="J194" s="32">
        <f>(1+(INDEX(Data!$A$1:$H$6,MATCH(C194,Data!$A$1:$A$6,0),MATCH(F194,Data!$A$1:$H$1,0))))*H194</f>
        <v>535</v>
      </c>
      <c r="L194" s="33"/>
      <c r="M194" s="34"/>
      <c r="N194" s="34"/>
      <c r="O194" s="30"/>
      <c r="P194" s="30"/>
    </row>
    <row r="195" spans="3:16">
      <c r="C195" s="21" t="s">
        <v>16</v>
      </c>
      <c r="D195" s="21">
        <v>73660</v>
      </c>
      <c r="E195" s="21">
        <v>122008290</v>
      </c>
      <c r="F195" s="31">
        <v>2009</v>
      </c>
      <c r="G195" s="32">
        <v>0</v>
      </c>
      <c r="H195" s="32">
        <v>-230000</v>
      </c>
      <c r="I195" s="71">
        <f>(1+(INDEX(Data!$A$1:$H$6,MATCH(C195,Data!$A$1:$A$6,0),MATCH(F195,Data!$A$1:$H$1,0))))*G195</f>
        <v>0</v>
      </c>
      <c r="J195" s="32">
        <f>(1+(INDEX(Data!$A$1:$H$6,MATCH(C195,Data!$A$1:$A$6,0),MATCH(F195,Data!$A$1:$H$1,0))))*H195</f>
        <v>-246100</v>
      </c>
      <c r="L195" s="33"/>
      <c r="M195" s="34"/>
      <c r="N195" s="34"/>
      <c r="O195" s="30"/>
      <c r="P195" s="30"/>
    </row>
    <row r="196" spans="3:16">
      <c r="C196" s="21" t="s">
        <v>16</v>
      </c>
      <c r="D196" s="21">
        <v>73660</v>
      </c>
      <c r="E196" s="21">
        <v>122008290</v>
      </c>
      <c r="F196" s="31">
        <v>2009</v>
      </c>
      <c r="G196" s="32">
        <v>1350</v>
      </c>
      <c r="H196" s="32">
        <v>159785</v>
      </c>
      <c r="I196" s="71">
        <f>(1+(INDEX(Data!$A$1:$H$6,MATCH(C196,Data!$A$1:$A$6,0),MATCH(F196,Data!$A$1:$H$1,0))))*G196</f>
        <v>1444.5</v>
      </c>
      <c r="J196" s="32">
        <f>(1+(INDEX(Data!$A$1:$H$6,MATCH(C196,Data!$A$1:$A$6,0),MATCH(F196,Data!$A$1:$H$1,0))))*H196</f>
        <v>170969.95</v>
      </c>
      <c r="L196" s="33"/>
      <c r="M196" s="34"/>
      <c r="N196" s="34"/>
      <c r="O196" s="30"/>
      <c r="P196" s="30"/>
    </row>
    <row r="197" spans="3:16">
      <c r="C197" s="21" t="s">
        <v>16</v>
      </c>
      <c r="D197" s="21">
        <v>73660</v>
      </c>
      <c r="E197" s="21">
        <v>122008290</v>
      </c>
      <c r="F197" s="31">
        <v>2009</v>
      </c>
      <c r="G197" s="32">
        <v>0</v>
      </c>
      <c r="H197" s="32">
        <v>3160.2</v>
      </c>
      <c r="I197" s="71">
        <f>(1+(INDEX(Data!$A$1:$H$6,MATCH(C197,Data!$A$1:$A$6,0),MATCH(F197,Data!$A$1:$H$1,0))))*G197</f>
        <v>0</v>
      </c>
      <c r="J197" s="32">
        <f>(1+(INDEX(Data!$A$1:$H$6,MATCH(C197,Data!$A$1:$A$6,0),MATCH(F197,Data!$A$1:$H$1,0))))*H197</f>
        <v>3381.4140000000002</v>
      </c>
      <c r="L197" s="33"/>
      <c r="M197" s="34"/>
      <c r="N197" s="34"/>
      <c r="O197" s="30"/>
      <c r="P197" s="30"/>
    </row>
    <row r="198" spans="3:16">
      <c r="C198" s="21" t="s">
        <v>16</v>
      </c>
      <c r="D198" s="21">
        <v>73660</v>
      </c>
      <c r="E198" s="21">
        <v>122008290</v>
      </c>
      <c r="F198" s="31">
        <v>2009</v>
      </c>
      <c r="G198" s="32">
        <v>0</v>
      </c>
      <c r="H198" s="32">
        <v>4209</v>
      </c>
      <c r="I198" s="71">
        <f>(1+(INDEX(Data!$A$1:$H$6,MATCH(C198,Data!$A$1:$A$6,0),MATCH(F198,Data!$A$1:$H$1,0))))*G198</f>
        <v>0</v>
      </c>
      <c r="J198" s="32">
        <f>(1+(INDEX(Data!$A$1:$H$6,MATCH(C198,Data!$A$1:$A$6,0),MATCH(F198,Data!$A$1:$H$1,0))))*H198</f>
        <v>4503.63</v>
      </c>
      <c r="L198" s="33"/>
      <c r="M198" s="34"/>
      <c r="N198" s="34"/>
      <c r="O198" s="30"/>
      <c r="P198" s="30"/>
    </row>
    <row r="199" spans="3:16">
      <c r="C199" s="21" t="s">
        <v>16</v>
      </c>
      <c r="D199" s="21">
        <v>73660</v>
      </c>
      <c r="E199" s="21">
        <v>122008290</v>
      </c>
      <c r="F199" s="31">
        <v>2009</v>
      </c>
      <c r="G199" s="32">
        <v>0</v>
      </c>
      <c r="H199" s="32">
        <v>4360.8</v>
      </c>
      <c r="I199" s="71">
        <f>(1+(INDEX(Data!$A$1:$H$6,MATCH(C199,Data!$A$1:$A$6,0),MATCH(F199,Data!$A$1:$H$1,0))))*G199</f>
        <v>0</v>
      </c>
      <c r="J199" s="32">
        <f>(1+(INDEX(Data!$A$1:$H$6,MATCH(C199,Data!$A$1:$A$6,0),MATCH(F199,Data!$A$1:$H$1,0))))*H199</f>
        <v>4666.0560000000005</v>
      </c>
      <c r="L199" s="33"/>
      <c r="M199" s="34"/>
      <c r="N199" s="34"/>
      <c r="O199" s="30"/>
      <c r="P199" s="30"/>
    </row>
    <row r="200" spans="3:16">
      <c r="C200" s="21" t="s">
        <v>16</v>
      </c>
      <c r="D200" s="21">
        <v>73660</v>
      </c>
      <c r="E200" s="21">
        <v>122008290</v>
      </c>
      <c r="F200" s="31">
        <v>2009</v>
      </c>
      <c r="G200" s="32">
        <v>0</v>
      </c>
      <c r="H200" s="32">
        <v>-141515</v>
      </c>
      <c r="I200" s="71">
        <f>(1+(INDEX(Data!$A$1:$H$6,MATCH(C200,Data!$A$1:$A$6,0),MATCH(F200,Data!$A$1:$H$1,0))))*G200</f>
        <v>0</v>
      </c>
      <c r="J200" s="32">
        <f>(1+(INDEX(Data!$A$1:$H$6,MATCH(C200,Data!$A$1:$A$6,0),MATCH(F200,Data!$A$1:$H$1,0))))*H200</f>
        <v>-151421.05000000002</v>
      </c>
      <c r="L200" s="33"/>
      <c r="M200" s="34"/>
      <c r="N200" s="34"/>
      <c r="O200" s="30"/>
      <c r="P200" s="30"/>
    </row>
    <row r="201" spans="3:16">
      <c r="C201" s="21" t="s">
        <v>16</v>
      </c>
      <c r="D201" s="21">
        <v>83302</v>
      </c>
      <c r="E201" s="21">
        <v>122009405</v>
      </c>
      <c r="F201" s="31">
        <v>2009</v>
      </c>
      <c r="G201" s="32">
        <v>0</v>
      </c>
      <c r="H201" s="32">
        <v>181000</v>
      </c>
      <c r="I201" s="71">
        <f>(1+(INDEX(Data!$A$1:$H$6,MATCH(C201,Data!$A$1:$A$6,0),MATCH(F201,Data!$A$1:$H$1,0))))*G201</f>
        <v>0</v>
      </c>
      <c r="J201" s="32">
        <f>(1+(INDEX(Data!$A$1:$H$6,MATCH(C201,Data!$A$1:$A$6,0),MATCH(F201,Data!$A$1:$H$1,0))))*H201</f>
        <v>193670</v>
      </c>
      <c r="L201" s="33"/>
      <c r="M201" s="34"/>
      <c r="N201" s="34"/>
      <c r="O201" s="30"/>
      <c r="P201" s="30"/>
    </row>
    <row r="202" spans="3:16">
      <c r="C202" s="21" t="s">
        <v>16</v>
      </c>
      <c r="D202" s="21">
        <v>83302</v>
      </c>
      <c r="E202" s="21">
        <v>122009405</v>
      </c>
      <c r="F202" s="31">
        <v>2009</v>
      </c>
      <c r="G202" s="32">
        <v>183700</v>
      </c>
      <c r="H202" s="32">
        <v>-181000</v>
      </c>
      <c r="I202" s="71">
        <f>(1+(INDEX(Data!$A$1:$H$6,MATCH(C202,Data!$A$1:$A$6,0),MATCH(F202,Data!$A$1:$H$1,0))))*G202</f>
        <v>196559</v>
      </c>
      <c r="J202" s="32">
        <f>(1+(INDEX(Data!$A$1:$H$6,MATCH(C202,Data!$A$1:$A$6,0),MATCH(F202,Data!$A$1:$H$1,0))))*H202</f>
        <v>-193670</v>
      </c>
      <c r="L202" s="33"/>
      <c r="M202" s="34"/>
      <c r="N202" s="34"/>
      <c r="O202" s="30"/>
      <c r="P202" s="30"/>
    </row>
    <row r="203" spans="3:16">
      <c r="C203" s="21" t="s">
        <v>16</v>
      </c>
      <c r="D203" s="21">
        <v>83302</v>
      </c>
      <c r="E203" s="21">
        <v>122009405</v>
      </c>
      <c r="F203" s="31">
        <v>2009</v>
      </c>
      <c r="G203" s="32">
        <v>380</v>
      </c>
      <c r="H203" s="32">
        <v>0</v>
      </c>
      <c r="I203" s="71">
        <f>(1+(INDEX(Data!$A$1:$H$6,MATCH(C203,Data!$A$1:$A$6,0),MATCH(F203,Data!$A$1:$H$1,0))))*G203</f>
        <v>406.6</v>
      </c>
      <c r="J203" s="32">
        <f>(1+(INDEX(Data!$A$1:$H$6,MATCH(C203,Data!$A$1:$A$6,0),MATCH(F203,Data!$A$1:$H$1,0))))*H203</f>
        <v>0</v>
      </c>
      <c r="L203" s="33"/>
      <c r="M203" s="34"/>
      <c r="N203" s="34"/>
      <c r="O203" s="30"/>
      <c r="P203" s="30"/>
    </row>
    <row r="204" spans="3:16">
      <c r="C204" s="21" t="s">
        <v>16</v>
      </c>
      <c r="D204" s="21">
        <v>90583</v>
      </c>
      <c r="E204" s="21">
        <v>122010997</v>
      </c>
      <c r="F204" s="31">
        <v>2010</v>
      </c>
      <c r="G204" s="32">
        <v>0</v>
      </c>
      <c r="H204" s="32">
        <v>300000</v>
      </c>
      <c r="I204" s="71">
        <f>(1+(INDEX(Data!$A$1:$H$6,MATCH(C204,Data!$A$1:$A$6,0),MATCH(F204,Data!$A$1:$H$1,0))))*G204</f>
        <v>0</v>
      </c>
      <c r="J204" s="32">
        <f>(1+(INDEX(Data!$A$1:$H$6,MATCH(C204,Data!$A$1:$A$6,0),MATCH(F204,Data!$A$1:$H$1,0))))*H204</f>
        <v>321000</v>
      </c>
      <c r="L204" s="33"/>
      <c r="M204" s="34"/>
      <c r="N204" s="34"/>
      <c r="O204" s="30"/>
      <c r="P204" s="30"/>
    </row>
    <row r="205" spans="3:16">
      <c r="C205" s="21" t="s">
        <v>16</v>
      </c>
      <c r="D205" s="21">
        <v>90583</v>
      </c>
      <c r="E205" s="21">
        <v>122010997</v>
      </c>
      <c r="F205" s="31">
        <v>2010</v>
      </c>
      <c r="G205" s="32">
        <v>1510</v>
      </c>
      <c r="H205" s="32">
        <v>0</v>
      </c>
      <c r="I205" s="71">
        <f>(1+(INDEX(Data!$A$1:$H$6,MATCH(C205,Data!$A$1:$A$6,0),MATCH(F205,Data!$A$1:$H$1,0))))*G205</f>
        <v>1615.7</v>
      </c>
      <c r="J205" s="32">
        <f>(1+(INDEX(Data!$A$1:$H$6,MATCH(C205,Data!$A$1:$A$6,0),MATCH(F205,Data!$A$1:$H$1,0))))*H205</f>
        <v>0</v>
      </c>
      <c r="L205" s="33"/>
      <c r="M205" s="34"/>
      <c r="N205" s="34"/>
      <c r="O205" s="30"/>
      <c r="P205" s="30"/>
    </row>
    <row r="206" spans="3:16">
      <c r="C206" s="21" t="s">
        <v>16</v>
      </c>
      <c r="D206" s="21">
        <v>90583</v>
      </c>
      <c r="E206" s="21">
        <v>122010997</v>
      </c>
      <c r="F206" s="31">
        <v>2010</v>
      </c>
      <c r="G206" s="32">
        <v>300000</v>
      </c>
      <c r="H206" s="32">
        <v>-300000</v>
      </c>
      <c r="I206" s="71">
        <f>(1+(INDEX(Data!$A$1:$H$6,MATCH(C206,Data!$A$1:$A$6,0),MATCH(F206,Data!$A$1:$H$1,0))))*G206</f>
        <v>321000</v>
      </c>
      <c r="J206" s="32">
        <f>(1+(INDEX(Data!$A$1:$H$6,MATCH(C206,Data!$A$1:$A$6,0),MATCH(F206,Data!$A$1:$H$1,0))))*H206</f>
        <v>-321000</v>
      </c>
      <c r="L206" s="33"/>
      <c r="M206" s="34"/>
      <c r="N206" s="34"/>
      <c r="O206" s="30"/>
      <c r="P206" s="30"/>
    </row>
    <row r="207" spans="3:16">
      <c r="C207" s="21" t="s">
        <v>16</v>
      </c>
      <c r="D207" s="21">
        <v>110650</v>
      </c>
      <c r="E207" s="21">
        <v>1220101248</v>
      </c>
      <c r="F207" s="31">
        <v>2010</v>
      </c>
      <c r="G207" s="32">
        <v>0</v>
      </c>
      <c r="H207" s="32">
        <v>260000</v>
      </c>
      <c r="I207" s="71">
        <f>(1+(INDEX(Data!$A$1:$H$6,MATCH(C207,Data!$A$1:$A$6,0),MATCH(F207,Data!$A$1:$H$1,0))))*G207</f>
        <v>0</v>
      </c>
      <c r="J207" s="32">
        <f>(1+(INDEX(Data!$A$1:$H$6,MATCH(C207,Data!$A$1:$A$6,0),MATCH(F207,Data!$A$1:$H$1,0))))*H207</f>
        <v>278200</v>
      </c>
      <c r="L207" s="33"/>
      <c r="M207" s="34"/>
      <c r="N207" s="34"/>
      <c r="O207" s="30"/>
      <c r="P207" s="30"/>
    </row>
    <row r="208" spans="3:16">
      <c r="C208" s="21" t="s">
        <v>16</v>
      </c>
      <c r="D208" s="21">
        <v>110650</v>
      </c>
      <c r="E208" s="21">
        <v>1220101248</v>
      </c>
      <c r="F208" s="31">
        <v>2010</v>
      </c>
      <c r="G208" s="32">
        <v>261875</v>
      </c>
      <c r="H208" s="32">
        <v>-260000</v>
      </c>
      <c r="I208" s="71">
        <f>(1+(INDEX(Data!$A$1:$H$6,MATCH(C208,Data!$A$1:$A$6,0),MATCH(F208,Data!$A$1:$H$1,0))))*G208</f>
        <v>280206.25</v>
      </c>
      <c r="J208" s="32">
        <f>(1+(INDEX(Data!$A$1:$H$6,MATCH(C208,Data!$A$1:$A$6,0),MATCH(F208,Data!$A$1:$H$1,0))))*H208</f>
        <v>-278200</v>
      </c>
      <c r="L208" s="33"/>
      <c r="M208" s="34"/>
      <c r="N208" s="34"/>
      <c r="O208" s="30"/>
      <c r="P208" s="30"/>
    </row>
    <row r="209" spans="3:16">
      <c r="C209" s="21" t="s">
        <v>16</v>
      </c>
      <c r="D209" s="21">
        <v>87884</v>
      </c>
      <c r="E209" s="21">
        <v>1220101316</v>
      </c>
      <c r="F209" s="31">
        <v>2010</v>
      </c>
      <c r="G209" s="32">
        <v>0</v>
      </c>
      <c r="H209" s="32">
        <v>96219</v>
      </c>
      <c r="I209" s="71">
        <f>(1+(INDEX(Data!$A$1:$H$6,MATCH(C209,Data!$A$1:$A$6,0),MATCH(F209,Data!$A$1:$H$1,0))))*G209</f>
        <v>0</v>
      </c>
      <c r="J209" s="32">
        <f>(1+(INDEX(Data!$A$1:$H$6,MATCH(C209,Data!$A$1:$A$6,0),MATCH(F209,Data!$A$1:$H$1,0))))*H209</f>
        <v>102954.33</v>
      </c>
      <c r="L209" s="33"/>
      <c r="M209" s="34"/>
      <c r="N209" s="34"/>
      <c r="O209" s="30"/>
      <c r="P209" s="30"/>
    </row>
    <row r="210" spans="3:16">
      <c r="C210" s="21" t="s">
        <v>16</v>
      </c>
      <c r="D210" s="21">
        <v>87884</v>
      </c>
      <c r="E210" s="21">
        <v>1220101316</v>
      </c>
      <c r="F210" s="31">
        <v>2010</v>
      </c>
      <c r="G210" s="32">
        <v>0</v>
      </c>
      <c r="H210" s="32">
        <v>1854</v>
      </c>
      <c r="I210" s="71">
        <f>(1+(INDEX(Data!$A$1:$H$6,MATCH(C210,Data!$A$1:$A$6,0),MATCH(F210,Data!$A$1:$H$1,0))))*G210</f>
        <v>0</v>
      </c>
      <c r="J210" s="32">
        <f>(1+(INDEX(Data!$A$1:$H$6,MATCH(C210,Data!$A$1:$A$6,0),MATCH(F210,Data!$A$1:$H$1,0))))*H210</f>
        <v>1983.7800000000002</v>
      </c>
      <c r="L210" s="33"/>
      <c r="M210" s="34"/>
      <c r="N210" s="34"/>
      <c r="O210" s="30"/>
      <c r="P210" s="30"/>
    </row>
    <row r="211" spans="3:16">
      <c r="C211" s="21" t="s">
        <v>16</v>
      </c>
      <c r="D211" s="21">
        <v>87884</v>
      </c>
      <c r="E211" s="21">
        <v>1220101316</v>
      </c>
      <c r="F211" s="31">
        <v>2010</v>
      </c>
      <c r="G211" s="32">
        <v>1648</v>
      </c>
      <c r="H211" s="32">
        <v>224</v>
      </c>
      <c r="I211" s="71">
        <f>(1+(INDEX(Data!$A$1:$H$6,MATCH(C211,Data!$A$1:$A$6,0),MATCH(F211,Data!$A$1:$H$1,0))))*G211</f>
        <v>1763.3600000000001</v>
      </c>
      <c r="J211" s="32">
        <f>(1+(INDEX(Data!$A$1:$H$6,MATCH(C211,Data!$A$1:$A$6,0),MATCH(F211,Data!$A$1:$H$1,0))))*H211</f>
        <v>239.68</v>
      </c>
      <c r="L211" s="33"/>
      <c r="M211" s="34"/>
      <c r="N211" s="34"/>
      <c r="O211" s="30"/>
      <c r="P211" s="30"/>
    </row>
    <row r="212" spans="3:16">
      <c r="C212" s="21" t="s">
        <v>16</v>
      </c>
      <c r="D212" s="21">
        <v>87884</v>
      </c>
      <c r="E212" s="21">
        <v>1220101316</v>
      </c>
      <c r="F212" s="31">
        <v>2010</v>
      </c>
      <c r="G212" s="32">
        <v>0</v>
      </c>
      <c r="H212" s="32">
        <v>2502</v>
      </c>
      <c r="I212" s="71">
        <f>(1+(INDEX(Data!$A$1:$H$6,MATCH(C212,Data!$A$1:$A$6,0),MATCH(F212,Data!$A$1:$H$1,0))))*G212</f>
        <v>0</v>
      </c>
      <c r="J212" s="32">
        <f>(1+(INDEX(Data!$A$1:$H$6,MATCH(C212,Data!$A$1:$A$6,0),MATCH(F212,Data!$A$1:$H$1,0))))*H212</f>
        <v>2677.1400000000003</v>
      </c>
      <c r="L212" s="33"/>
      <c r="M212" s="34"/>
      <c r="N212" s="34"/>
      <c r="O212" s="30"/>
      <c r="P212" s="30"/>
    </row>
    <row r="213" spans="3:16">
      <c r="C213" s="21" t="s">
        <v>16</v>
      </c>
      <c r="D213" s="21">
        <v>87884</v>
      </c>
      <c r="E213" s="21">
        <v>1220101316</v>
      </c>
      <c r="F213" s="31">
        <v>2010</v>
      </c>
      <c r="G213" s="32">
        <v>0</v>
      </c>
      <c r="H213" s="32">
        <v>77553</v>
      </c>
      <c r="I213" s="71">
        <f>(1+(INDEX(Data!$A$1:$H$6,MATCH(C213,Data!$A$1:$A$6,0),MATCH(F213,Data!$A$1:$H$1,0))))*G213</f>
        <v>0</v>
      </c>
      <c r="J213" s="32">
        <f>(1+(INDEX(Data!$A$1:$H$6,MATCH(C213,Data!$A$1:$A$6,0),MATCH(F213,Data!$A$1:$H$1,0))))*H213</f>
        <v>82981.710000000006</v>
      </c>
      <c r="L213" s="33"/>
      <c r="M213" s="34"/>
      <c r="N213" s="34"/>
      <c r="O213" s="30"/>
      <c r="P213" s="30"/>
    </row>
    <row r="214" spans="3:16">
      <c r="C214" s="21" t="s">
        <v>16</v>
      </c>
      <c r="D214" s="21">
        <v>87884</v>
      </c>
      <c r="E214" s="21">
        <v>1220101316</v>
      </c>
      <c r="F214" s="31">
        <v>2010</v>
      </c>
      <c r="G214" s="32">
        <v>1350</v>
      </c>
      <c r="H214" s="32">
        <v>-78352</v>
      </c>
      <c r="I214" s="71">
        <f>(1+(INDEX(Data!$A$1:$H$6,MATCH(C214,Data!$A$1:$A$6,0),MATCH(F214,Data!$A$1:$H$1,0))))*G214</f>
        <v>1444.5</v>
      </c>
      <c r="J214" s="32">
        <f>(1+(INDEX(Data!$A$1:$H$6,MATCH(C214,Data!$A$1:$A$6,0),MATCH(F214,Data!$A$1:$H$1,0))))*H214</f>
        <v>-83836.639999999999</v>
      </c>
      <c r="L214" s="33"/>
      <c r="M214" s="34"/>
      <c r="N214" s="34"/>
      <c r="O214" s="30"/>
      <c r="P214" s="30"/>
    </row>
    <row r="215" spans="3:16">
      <c r="C215" s="21" t="s">
        <v>16</v>
      </c>
      <c r="D215" s="21">
        <v>113724</v>
      </c>
      <c r="E215" s="21">
        <v>1220101318</v>
      </c>
      <c r="F215" s="31">
        <v>2011</v>
      </c>
      <c r="G215" s="32">
        <v>670</v>
      </c>
      <c r="H215" s="32">
        <v>199830</v>
      </c>
      <c r="I215" s="71">
        <f>(1+(INDEX(Data!$A$1:$H$6,MATCH(C215,Data!$A$1:$A$6,0),MATCH(F215,Data!$A$1:$H$1,0))))*G215</f>
        <v>703.5</v>
      </c>
      <c r="J215" s="32">
        <f>(1+(INDEX(Data!$A$1:$H$6,MATCH(C215,Data!$A$1:$A$6,0),MATCH(F215,Data!$A$1:$H$1,0))))*H215</f>
        <v>209821.5</v>
      </c>
      <c r="L215" s="33"/>
      <c r="M215" s="34"/>
      <c r="N215" s="34"/>
      <c r="O215" s="30"/>
      <c r="P215" s="30"/>
    </row>
    <row r="216" spans="3:16">
      <c r="C216" s="21" t="s">
        <v>16</v>
      </c>
      <c r="D216" s="21">
        <v>113724</v>
      </c>
      <c r="E216" s="21">
        <v>1220101318</v>
      </c>
      <c r="F216" s="31">
        <v>2011</v>
      </c>
      <c r="G216" s="32">
        <v>201210</v>
      </c>
      <c r="H216" s="32">
        <v>-180500</v>
      </c>
      <c r="I216" s="71">
        <f>(1+(INDEX(Data!$A$1:$H$6,MATCH(C216,Data!$A$1:$A$6,0),MATCH(F216,Data!$A$1:$H$1,0))))*G216</f>
        <v>211270.5</v>
      </c>
      <c r="J216" s="32">
        <f>(1+(INDEX(Data!$A$1:$H$6,MATCH(C216,Data!$A$1:$A$6,0),MATCH(F216,Data!$A$1:$H$1,0))))*H216</f>
        <v>-189525</v>
      </c>
      <c r="L216" s="33"/>
      <c r="M216" s="34"/>
      <c r="N216" s="34"/>
      <c r="O216" s="30"/>
      <c r="P216" s="30"/>
    </row>
    <row r="217" spans="3:16">
      <c r="C217" s="21" t="s">
        <v>16</v>
      </c>
      <c r="D217" s="21">
        <v>113724</v>
      </c>
      <c r="E217" s="21">
        <v>1220101318</v>
      </c>
      <c r="F217" s="31">
        <v>2011</v>
      </c>
      <c r="G217" s="32">
        <v>130</v>
      </c>
      <c r="H217" s="32">
        <v>-130</v>
      </c>
      <c r="I217" s="71">
        <f>(1+(INDEX(Data!$A$1:$H$6,MATCH(C217,Data!$A$1:$A$6,0),MATCH(F217,Data!$A$1:$H$1,0))))*G217</f>
        <v>136.5</v>
      </c>
      <c r="J217" s="32">
        <f>(1+(INDEX(Data!$A$1:$H$6,MATCH(C217,Data!$A$1:$A$6,0),MATCH(F217,Data!$A$1:$H$1,0))))*H217</f>
        <v>-136.5</v>
      </c>
      <c r="L217" s="33"/>
      <c r="M217" s="34"/>
      <c r="N217" s="34"/>
      <c r="O217" s="30"/>
      <c r="P217" s="30"/>
    </row>
    <row r="218" spans="3:16">
      <c r="C218" s="21" t="s">
        <v>16</v>
      </c>
      <c r="D218" s="21">
        <v>113724</v>
      </c>
      <c r="E218" s="21">
        <v>1220101318</v>
      </c>
      <c r="F218" s="31">
        <v>2011</v>
      </c>
      <c r="G218" s="32">
        <v>55350</v>
      </c>
      <c r="H218" s="32">
        <v>-19200</v>
      </c>
      <c r="I218" s="71">
        <f>(1+(INDEX(Data!$A$1:$H$6,MATCH(C218,Data!$A$1:$A$6,0),MATCH(F218,Data!$A$1:$H$1,0))))*G218</f>
        <v>58117.5</v>
      </c>
      <c r="J218" s="32">
        <f>(1+(INDEX(Data!$A$1:$H$6,MATCH(C218,Data!$A$1:$A$6,0),MATCH(F218,Data!$A$1:$H$1,0))))*H218</f>
        <v>-20160</v>
      </c>
      <c r="L218" s="33"/>
      <c r="M218" s="34"/>
      <c r="N218" s="34"/>
      <c r="O218" s="30"/>
      <c r="P218" s="30"/>
    </row>
    <row r="219" spans="3:16">
      <c r="C219" s="21" t="s">
        <v>16</v>
      </c>
      <c r="D219" s="21">
        <v>113724</v>
      </c>
      <c r="E219" s="21">
        <v>1220101318</v>
      </c>
      <c r="F219" s="31">
        <v>2011</v>
      </c>
      <c r="G219" s="32">
        <v>7520</v>
      </c>
      <c r="H219" s="32">
        <v>0</v>
      </c>
      <c r="I219" s="71">
        <f>(1+(INDEX(Data!$A$1:$H$6,MATCH(C219,Data!$A$1:$A$6,0),MATCH(F219,Data!$A$1:$H$1,0))))*G219</f>
        <v>7896</v>
      </c>
      <c r="J219" s="32">
        <f>(1+(INDEX(Data!$A$1:$H$6,MATCH(C219,Data!$A$1:$A$6,0),MATCH(F219,Data!$A$1:$H$1,0))))*H219</f>
        <v>0</v>
      </c>
      <c r="L219" s="33"/>
      <c r="M219" s="34"/>
      <c r="N219" s="34"/>
      <c r="O219" s="30"/>
      <c r="P219" s="30"/>
    </row>
    <row r="220" spans="3:16">
      <c r="C220" s="21" t="s">
        <v>16</v>
      </c>
      <c r="D220" s="21">
        <v>115484</v>
      </c>
      <c r="E220" s="21">
        <v>1220101358</v>
      </c>
      <c r="F220" s="31">
        <v>2011</v>
      </c>
      <c r="G220" s="32">
        <v>0</v>
      </c>
      <c r="H220" s="32">
        <v>232000</v>
      </c>
      <c r="I220" s="71">
        <f>(1+(INDEX(Data!$A$1:$H$6,MATCH(C220,Data!$A$1:$A$6,0),MATCH(F220,Data!$A$1:$H$1,0))))*G220</f>
        <v>0</v>
      </c>
      <c r="J220" s="32">
        <f>(1+(INDEX(Data!$A$1:$H$6,MATCH(C220,Data!$A$1:$A$6,0),MATCH(F220,Data!$A$1:$H$1,0))))*H220</f>
        <v>243600</v>
      </c>
      <c r="L220" s="33"/>
      <c r="M220" s="34"/>
      <c r="N220" s="34"/>
      <c r="O220" s="30"/>
      <c r="P220" s="30"/>
    </row>
    <row r="221" spans="3:16">
      <c r="C221" s="21" t="s">
        <v>16</v>
      </c>
      <c r="D221" s="21">
        <v>115484</v>
      </c>
      <c r="E221" s="21">
        <v>1220101358</v>
      </c>
      <c r="F221" s="31">
        <v>2011</v>
      </c>
      <c r="G221" s="32">
        <v>502.5</v>
      </c>
      <c r="H221" s="32">
        <v>-502.5</v>
      </c>
      <c r="I221" s="71">
        <f>(1+(INDEX(Data!$A$1:$H$6,MATCH(C221,Data!$A$1:$A$6,0),MATCH(F221,Data!$A$1:$H$1,0))))*G221</f>
        <v>527.625</v>
      </c>
      <c r="J221" s="32">
        <f>(1+(INDEX(Data!$A$1:$H$6,MATCH(C221,Data!$A$1:$A$6,0),MATCH(F221,Data!$A$1:$H$1,0))))*H221</f>
        <v>-527.625</v>
      </c>
      <c r="L221" s="33"/>
      <c r="M221" s="34"/>
      <c r="N221" s="34"/>
      <c r="O221" s="30"/>
      <c r="P221" s="30"/>
    </row>
    <row r="222" spans="3:16">
      <c r="C222" s="21" t="s">
        <v>16</v>
      </c>
      <c r="D222" s="21">
        <v>115484</v>
      </c>
      <c r="E222" s="21">
        <v>1220101358</v>
      </c>
      <c r="F222" s="31">
        <v>2011</v>
      </c>
      <c r="G222" s="32">
        <v>0</v>
      </c>
      <c r="H222" s="32">
        <v>-231497.5</v>
      </c>
      <c r="I222" s="71">
        <f>(1+(INDEX(Data!$A$1:$H$6,MATCH(C222,Data!$A$1:$A$6,0),MATCH(F222,Data!$A$1:$H$1,0))))*G222</f>
        <v>0</v>
      </c>
      <c r="J222" s="32">
        <f>(1+(INDEX(Data!$A$1:$H$6,MATCH(C222,Data!$A$1:$A$6,0),MATCH(F222,Data!$A$1:$H$1,0))))*H222</f>
        <v>-243072.375</v>
      </c>
      <c r="L222" s="33"/>
      <c r="M222" s="34"/>
      <c r="N222" s="34"/>
      <c r="O222" s="30"/>
      <c r="P222" s="30"/>
    </row>
    <row r="223" spans="3:16">
      <c r="C223" s="21" t="s">
        <v>16</v>
      </c>
      <c r="D223" s="21">
        <v>78345</v>
      </c>
      <c r="E223" s="21">
        <v>1220101363</v>
      </c>
      <c r="F223" s="31">
        <v>2010</v>
      </c>
      <c r="G223" s="32">
        <v>0</v>
      </c>
      <c r="H223" s="32">
        <v>230500</v>
      </c>
      <c r="I223" s="71">
        <f>(1+(INDEX(Data!$A$1:$H$6,MATCH(C223,Data!$A$1:$A$6,0),MATCH(F223,Data!$A$1:$H$1,0))))*G223</f>
        <v>0</v>
      </c>
      <c r="J223" s="32">
        <f>(1+(INDEX(Data!$A$1:$H$6,MATCH(C223,Data!$A$1:$A$6,0),MATCH(F223,Data!$A$1:$H$1,0))))*H223</f>
        <v>246635</v>
      </c>
      <c r="L223" s="33"/>
      <c r="M223" s="34"/>
      <c r="N223" s="34"/>
      <c r="O223" s="30"/>
      <c r="P223" s="30"/>
    </row>
    <row r="224" spans="3:16">
      <c r="C224" s="21" t="s">
        <v>16</v>
      </c>
      <c r="D224" s="21">
        <v>78345</v>
      </c>
      <c r="E224" s="21">
        <v>1220101363</v>
      </c>
      <c r="F224" s="31">
        <v>2010</v>
      </c>
      <c r="G224" s="32">
        <v>0</v>
      </c>
      <c r="H224" s="32">
        <v>-500</v>
      </c>
      <c r="I224" s="71">
        <f>(1+(INDEX(Data!$A$1:$H$6,MATCH(C224,Data!$A$1:$A$6,0),MATCH(F224,Data!$A$1:$H$1,0))))*G224</f>
        <v>0</v>
      </c>
      <c r="J224" s="32">
        <f>(1+(INDEX(Data!$A$1:$H$6,MATCH(C224,Data!$A$1:$A$6,0),MATCH(F224,Data!$A$1:$H$1,0))))*H224</f>
        <v>-535</v>
      </c>
      <c r="L224" s="33"/>
      <c r="M224" s="34"/>
      <c r="N224" s="34"/>
      <c r="O224" s="30"/>
      <c r="P224" s="30"/>
    </row>
    <row r="225" spans="3:16">
      <c r="C225" s="21" t="s">
        <v>16</v>
      </c>
      <c r="D225" s="21">
        <v>78345</v>
      </c>
      <c r="E225" s="21">
        <v>1220101363</v>
      </c>
      <c r="F225" s="31">
        <v>2010</v>
      </c>
      <c r="G225" s="32">
        <v>248780</v>
      </c>
      <c r="H225" s="32">
        <v>-230000</v>
      </c>
      <c r="I225" s="71">
        <f>(1+(INDEX(Data!$A$1:$H$6,MATCH(C225,Data!$A$1:$A$6,0),MATCH(F225,Data!$A$1:$H$1,0))))*G225</f>
        <v>266194.60000000003</v>
      </c>
      <c r="J225" s="32">
        <f>(1+(INDEX(Data!$A$1:$H$6,MATCH(C225,Data!$A$1:$A$6,0),MATCH(F225,Data!$A$1:$H$1,0))))*H225</f>
        <v>-246100</v>
      </c>
      <c r="L225" s="33"/>
      <c r="M225" s="34"/>
      <c r="N225" s="34"/>
      <c r="O225" s="30"/>
      <c r="P225" s="30"/>
    </row>
    <row r="226" spans="3:16">
      <c r="C226" s="21" t="s">
        <v>16</v>
      </c>
      <c r="D226" s="21">
        <v>92197</v>
      </c>
      <c r="E226" s="21">
        <v>1220101365</v>
      </c>
      <c r="F226" s="31">
        <v>2011</v>
      </c>
      <c r="G226" s="32">
        <v>0</v>
      </c>
      <c r="H226" s="32">
        <v>230000</v>
      </c>
      <c r="I226" s="71">
        <f>(1+(INDEX(Data!$A$1:$H$6,MATCH(C226,Data!$A$1:$A$6,0),MATCH(F226,Data!$A$1:$H$1,0))))*G226</f>
        <v>0</v>
      </c>
      <c r="J226" s="32">
        <f>(1+(INDEX(Data!$A$1:$H$6,MATCH(C226,Data!$A$1:$A$6,0),MATCH(F226,Data!$A$1:$H$1,0))))*H226</f>
        <v>241500</v>
      </c>
      <c r="L226" s="33"/>
      <c r="M226" s="34"/>
      <c r="N226" s="34"/>
      <c r="O226" s="30"/>
      <c r="P226" s="30"/>
    </row>
    <row r="227" spans="3:16">
      <c r="C227" s="21" t="s">
        <v>16</v>
      </c>
      <c r="D227" s="21">
        <v>92197</v>
      </c>
      <c r="E227" s="21">
        <v>1220101365</v>
      </c>
      <c r="F227" s="31">
        <v>2011</v>
      </c>
      <c r="G227" s="32">
        <v>500</v>
      </c>
      <c r="H227" s="32">
        <v>-500</v>
      </c>
      <c r="I227" s="71">
        <f>(1+(INDEX(Data!$A$1:$H$6,MATCH(C227,Data!$A$1:$A$6,0),MATCH(F227,Data!$A$1:$H$1,0))))*G227</f>
        <v>525</v>
      </c>
      <c r="J227" s="32">
        <f>(1+(INDEX(Data!$A$1:$H$6,MATCH(C227,Data!$A$1:$A$6,0),MATCH(F227,Data!$A$1:$H$1,0))))*H227</f>
        <v>-525</v>
      </c>
      <c r="L227" s="33"/>
      <c r="M227" s="34"/>
      <c r="N227" s="34"/>
      <c r="O227" s="30"/>
      <c r="P227" s="30"/>
    </row>
    <row r="228" spans="3:16">
      <c r="C228" s="21" t="s">
        <v>16</v>
      </c>
      <c r="D228" s="21">
        <v>92197</v>
      </c>
      <c r="E228" s="21">
        <v>1220101365</v>
      </c>
      <c r="F228" s="31">
        <v>2011</v>
      </c>
      <c r="G228" s="32">
        <v>370</v>
      </c>
      <c r="H228" s="32">
        <v>-370</v>
      </c>
      <c r="I228" s="71">
        <f>(1+(INDEX(Data!$A$1:$H$6,MATCH(C228,Data!$A$1:$A$6,0),MATCH(F228,Data!$A$1:$H$1,0))))*G228</f>
        <v>388.5</v>
      </c>
      <c r="J228" s="32">
        <f>(1+(INDEX(Data!$A$1:$H$6,MATCH(C228,Data!$A$1:$A$6,0),MATCH(F228,Data!$A$1:$H$1,0))))*H228</f>
        <v>-388.5</v>
      </c>
      <c r="L228" s="33"/>
      <c r="M228" s="34"/>
      <c r="N228" s="34"/>
      <c r="O228" s="30"/>
      <c r="P228" s="30"/>
    </row>
    <row r="229" spans="3:16">
      <c r="C229" s="21" t="s">
        <v>16</v>
      </c>
      <c r="D229" s="21">
        <v>92197</v>
      </c>
      <c r="E229" s="21">
        <v>1220101365</v>
      </c>
      <c r="F229" s="31">
        <v>2011</v>
      </c>
      <c r="G229" s="32">
        <v>0</v>
      </c>
      <c r="H229" s="32">
        <v>870</v>
      </c>
      <c r="I229" s="71">
        <f>(1+(INDEX(Data!$A$1:$H$6,MATCH(C229,Data!$A$1:$A$6,0),MATCH(F229,Data!$A$1:$H$1,0))))*G229</f>
        <v>0</v>
      </c>
      <c r="J229" s="32">
        <f>(1+(INDEX(Data!$A$1:$H$6,MATCH(C229,Data!$A$1:$A$6,0),MATCH(F229,Data!$A$1:$H$1,0))))*H229</f>
        <v>913.5</v>
      </c>
      <c r="L229" s="33"/>
      <c r="M229" s="34"/>
      <c r="N229" s="34"/>
      <c r="O229" s="30"/>
      <c r="P229" s="30"/>
    </row>
    <row r="230" spans="3:16">
      <c r="C230" s="21" t="s">
        <v>16</v>
      </c>
      <c r="D230" s="21">
        <v>78345</v>
      </c>
      <c r="E230" s="21">
        <v>1220101377</v>
      </c>
      <c r="F230" s="31">
        <v>2010</v>
      </c>
      <c r="G230" s="32">
        <v>0</v>
      </c>
      <c r="H230" s="32">
        <v>230500</v>
      </c>
      <c r="I230" s="71">
        <f>(1+(INDEX(Data!$A$1:$H$6,MATCH(C230,Data!$A$1:$A$6,0),MATCH(F230,Data!$A$1:$H$1,0))))*G230</f>
        <v>0</v>
      </c>
      <c r="J230" s="32">
        <f>(1+(INDEX(Data!$A$1:$H$6,MATCH(C230,Data!$A$1:$A$6,0),MATCH(F230,Data!$A$1:$H$1,0))))*H230</f>
        <v>246635</v>
      </c>
      <c r="L230" s="33"/>
      <c r="M230" s="34"/>
      <c r="N230" s="34"/>
      <c r="O230" s="30"/>
      <c r="P230" s="30"/>
    </row>
    <row r="231" spans="3:16">
      <c r="C231" s="21" t="s">
        <v>16</v>
      </c>
      <c r="D231" s="21">
        <v>123681</v>
      </c>
      <c r="E231" s="21">
        <v>1220111806</v>
      </c>
      <c r="F231" s="31">
        <v>2011</v>
      </c>
      <c r="G231" s="32">
        <v>0</v>
      </c>
      <c r="H231" s="32">
        <v>200000</v>
      </c>
      <c r="I231" s="71">
        <f>(1+(INDEX(Data!$A$1:$H$6,MATCH(C231,Data!$A$1:$A$6,0),MATCH(F231,Data!$A$1:$H$1,0))))*G231</f>
        <v>0</v>
      </c>
      <c r="J231" s="32">
        <f>(1+(INDEX(Data!$A$1:$H$6,MATCH(C231,Data!$A$1:$A$6,0),MATCH(F231,Data!$A$1:$H$1,0))))*H231</f>
        <v>210000</v>
      </c>
      <c r="L231" s="33"/>
      <c r="M231" s="34"/>
      <c r="N231" s="34"/>
      <c r="O231" s="30"/>
      <c r="P231" s="30"/>
    </row>
    <row r="232" spans="3:16">
      <c r="C232" s="21" t="s">
        <v>16</v>
      </c>
      <c r="D232" s="21">
        <v>123681</v>
      </c>
      <c r="E232" s="21">
        <v>1220111806</v>
      </c>
      <c r="F232" s="31">
        <v>2011</v>
      </c>
      <c r="G232" s="32">
        <v>2762.5</v>
      </c>
      <c r="H232" s="32">
        <v>-200000</v>
      </c>
      <c r="I232" s="71">
        <f>(1+(INDEX(Data!$A$1:$H$6,MATCH(C232,Data!$A$1:$A$6,0),MATCH(F232,Data!$A$1:$H$1,0))))*G232</f>
        <v>2900.625</v>
      </c>
      <c r="J232" s="32">
        <f>(1+(INDEX(Data!$A$1:$H$6,MATCH(C232,Data!$A$1:$A$6,0),MATCH(F232,Data!$A$1:$H$1,0))))*H232</f>
        <v>-210000</v>
      </c>
      <c r="L232" s="33"/>
      <c r="M232" s="34"/>
      <c r="N232" s="34"/>
      <c r="O232" s="30"/>
      <c r="P232" s="30"/>
    </row>
    <row r="233" spans="3:16">
      <c r="C233" s="21" t="s">
        <v>16</v>
      </c>
      <c r="D233" s="21">
        <v>114844</v>
      </c>
      <c r="E233" s="21">
        <v>1220111807</v>
      </c>
      <c r="F233" s="31">
        <v>2011</v>
      </c>
      <c r="G233" s="32">
        <v>0</v>
      </c>
      <c r="H233" s="32">
        <v>200000</v>
      </c>
      <c r="I233" s="71">
        <f>(1+(INDEX(Data!$A$1:$H$6,MATCH(C233,Data!$A$1:$A$6,0),MATCH(F233,Data!$A$1:$H$1,0))))*G233</f>
        <v>0</v>
      </c>
      <c r="J233" s="32">
        <f>(1+(INDEX(Data!$A$1:$H$6,MATCH(C233,Data!$A$1:$A$6,0),MATCH(F233,Data!$A$1:$H$1,0))))*H233</f>
        <v>210000</v>
      </c>
      <c r="L233" s="33"/>
      <c r="M233" s="34"/>
      <c r="N233" s="34"/>
      <c r="O233" s="30"/>
      <c r="P233" s="30"/>
    </row>
    <row r="234" spans="3:16">
      <c r="C234" s="21" t="s">
        <v>16</v>
      </c>
      <c r="D234" s="21">
        <v>114844</v>
      </c>
      <c r="E234" s="21">
        <v>1220111807</v>
      </c>
      <c r="F234" s="31">
        <v>2011</v>
      </c>
      <c r="G234" s="32">
        <v>2336.5</v>
      </c>
      <c r="H234" s="32">
        <v>-2336.5</v>
      </c>
      <c r="I234" s="71">
        <f>(1+(INDEX(Data!$A$1:$H$6,MATCH(C234,Data!$A$1:$A$6,0),MATCH(F234,Data!$A$1:$H$1,0))))*G234</f>
        <v>2453.3250000000003</v>
      </c>
      <c r="J234" s="32">
        <f>(1+(INDEX(Data!$A$1:$H$6,MATCH(C234,Data!$A$1:$A$6,0),MATCH(F234,Data!$A$1:$H$1,0))))*H234</f>
        <v>-2453.3250000000003</v>
      </c>
      <c r="L234" s="33"/>
      <c r="M234" s="34"/>
      <c r="N234" s="34"/>
      <c r="O234" s="30"/>
      <c r="P234" s="30"/>
    </row>
    <row r="235" spans="3:16">
      <c r="C235" s="21" t="s">
        <v>16</v>
      </c>
      <c r="D235" s="21">
        <v>137877</v>
      </c>
      <c r="E235" s="21">
        <v>1220111920</v>
      </c>
      <c r="F235" s="31">
        <v>2011</v>
      </c>
      <c r="G235" s="32">
        <v>0</v>
      </c>
      <c r="H235" s="32">
        <v>180500</v>
      </c>
      <c r="I235" s="71">
        <f>(1+(INDEX(Data!$A$1:$H$6,MATCH(C235,Data!$A$1:$A$6,0),MATCH(F235,Data!$A$1:$H$1,0))))*G235</f>
        <v>0</v>
      </c>
      <c r="J235" s="32">
        <f>(1+(INDEX(Data!$A$1:$H$6,MATCH(C235,Data!$A$1:$A$6,0),MATCH(F235,Data!$A$1:$H$1,0))))*H235</f>
        <v>189525</v>
      </c>
      <c r="L235" s="33"/>
      <c r="M235" s="34"/>
      <c r="N235" s="34"/>
      <c r="O235" s="30"/>
      <c r="P235" s="30"/>
    </row>
    <row r="236" spans="3:16">
      <c r="C236" s="21" t="s">
        <v>16</v>
      </c>
      <c r="D236" s="21">
        <v>137877</v>
      </c>
      <c r="E236" s="21">
        <v>1220111920</v>
      </c>
      <c r="F236" s="31">
        <v>2011</v>
      </c>
      <c r="G236" s="32">
        <v>181260</v>
      </c>
      <c r="H236" s="32">
        <v>-180500</v>
      </c>
      <c r="I236" s="71">
        <f>(1+(INDEX(Data!$A$1:$H$6,MATCH(C236,Data!$A$1:$A$6,0),MATCH(F236,Data!$A$1:$H$1,0))))*G236</f>
        <v>190323</v>
      </c>
      <c r="J236" s="32">
        <f>(1+(INDEX(Data!$A$1:$H$6,MATCH(C236,Data!$A$1:$A$6,0),MATCH(F236,Data!$A$1:$H$1,0))))*H236</f>
        <v>-189525</v>
      </c>
      <c r="L236" s="33"/>
      <c r="M236" s="34"/>
      <c r="N236" s="34"/>
      <c r="O236" s="30"/>
      <c r="P236" s="30"/>
    </row>
    <row r="237" spans="3:16">
      <c r="C237" s="21" t="s">
        <v>16</v>
      </c>
      <c r="D237" s="21">
        <v>156388</v>
      </c>
      <c r="E237" s="21">
        <v>1220111928</v>
      </c>
      <c r="F237" s="31">
        <v>2011</v>
      </c>
      <c r="G237" s="32">
        <v>552.5</v>
      </c>
      <c r="H237" s="32">
        <v>179447.5</v>
      </c>
      <c r="I237" s="71">
        <f>(1+(INDEX(Data!$A$1:$H$6,MATCH(C237,Data!$A$1:$A$6,0),MATCH(F237,Data!$A$1:$H$1,0))))*G237</f>
        <v>580.125</v>
      </c>
      <c r="J237" s="32">
        <f>(1+(INDEX(Data!$A$1:$H$6,MATCH(C237,Data!$A$1:$A$6,0),MATCH(F237,Data!$A$1:$H$1,0))))*H237</f>
        <v>188419.875</v>
      </c>
      <c r="L237" s="33"/>
      <c r="M237" s="34"/>
      <c r="N237" s="34"/>
      <c r="O237" s="30"/>
      <c r="P237" s="30"/>
    </row>
    <row r="238" spans="3:16">
      <c r="C238" s="21" t="s">
        <v>16</v>
      </c>
      <c r="D238" s="21">
        <v>156388</v>
      </c>
      <c r="E238" s="21">
        <v>1220111928</v>
      </c>
      <c r="F238" s="31">
        <v>2011</v>
      </c>
      <c r="G238" s="32">
        <v>183607.2</v>
      </c>
      <c r="H238" s="32">
        <v>-179447.5</v>
      </c>
      <c r="I238" s="71">
        <f>(1+(INDEX(Data!$A$1:$H$6,MATCH(C238,Data!$A$1:$A$6,0),MATCH(F238,Data!$A$1:$H$1,0))))*G238</f>
        <v>192787.56000000003</v>
      </c>
      <c r="J238" s="32">
        <f>(1+(INDEX(Data!$A$1:$H$6,MATCH(C238,Data!$A$1:$A$6,0),MATCH(F238,Data!$A$1:$H$1,0))))*H238</f>
        <v>-188419.875</v>
      </c>
      <c r="L238" s="33"/>
      <c r="M238" s="34"/>
      <c r="N238" s="34"/>
      <c r="O238" s="30"/>
      <c r="P238" s="30"/>
    </row>
    <row r="239" spans="3:16">
      <c r="C239" s="21" t="s">
        <v>16</v>
      </c>
      <c r="D239" s="21">
        <v>156568</v>
      </c>
      <c r="E239" s="21">
        <v>1220112221</v>
      </c>
      <c r="F239" s="31">
        <v>2012</v>
      </c>
      <c r="G239" s="32">
        <v>0</v>
      </c>
      <c r="H239" s="32">
        <v>250000</v>
      </c>
      <c r="I239" s="71">
        <f>(1+(INDEX(Data!$A$1:$H$6,MATCH(C239,Data!$A$1:$A$6,0),MATCH(F239,Data!$A$1:$H$1,0))))*G239</f>
        <v>0</v>
      </c>
      <c r="J239" s="32">
        <f>(1+(INDEX(Data!$A$1:$H$6,MATCH(C239,Data!$A$1:$A$6,0),MATCH(F239,Data!$A$1:$H$1,0))))*H239</f>
        <v>262500</v>
      </c>
      <c r="L239" s="33"/>
      <c r="M239" s="34"/>
      <c r="N239" s="34"/>
      <c r="O239" s="30"/>
      <c r="P239" s="30"/>
    </row>
    <row r="240" spans="3:16">
      <c r="C240" s="21" t="s">
        <v>16</v>
      </c>
      <c r="D240" s="21">
        <v>156568</v>
      </c>
      <c r="E240" s="21">
        <v>1220112221</v>
      </c>
      <c r="F240" s="31">
        <v>2012</v>
      </c>
      <c r="G240" s="32">
        <v>1580</v>
      </c>
      <c r="H240" s="32">
        <v>-1580</v>
      </c>
      <c r="I240" s="71">
        <f>(1+(INDEX(Data!$A$1:$H$6,MATCH(C240,Data!$A$1:$A$6,0),MATCH(F240,Data!$A$1:$H$1,0))))*G240</f>
        <v>1659</v>
      </c>
      <c r="J240" s="32">
        <f>(1+(INDEX(Data!$A$1:$H$6,MATCH(C240,Data!$A$1:$A$6,0),MATCH(F240,Data!$A$1:$H$1,0))))*H240</f>
        <v>-1659</v>
      </c>
      <c r="L240" s="33"/>
      <c r="M240" s="34"/>
      <c r="N240" s="34"/>
      <c r="O240" s="30"/>
      <c r="P240" s="30"/>
    </row>
    <row r="241" spans="3:16">
      <c r="C241" s="21" t="s">
        <v>16</v>
      </c>
      <c r="D241" s="21">
        <v>156568</v>
      </c>
      <c r="E241" s="21">
        <v>1220112221</v>
      </c>
      <c r="F241" s="31">
        <v>2012</v>
      </c>
      <c r="G241" s="32">
        <v>250000</v>
      </c>
      <c r="H241" s="32">
        <v>-248420</v>
      </c>
      <c r="I241" s="71">
        <f>(1+(INDEX(Data!$A$1:$H$6,MATCH(C241,Data!$A$1:$A$6,0),MATCH(F241,Data!$A$1:$H$1,0))))*G241</f>
        <v>262500</v>
      </c>
      <c r="J241" s="32">
        <f>(1+(INDEX(Data!$A$1:$H$6,MATCH(C241,Data!$A$1:$A$6,0),MATCH(F241,Data!$A$1:$H$1,0))))*H241</f>
        <v>-260841</v>
      </c>
      <c r="L241" s="33"/>
      <c r="M241" s="34"/>
      <c r="N241" s="34"/>
      <c r="O241" s="30"/>
      <c r="P241" s="30"/>
    </row>
    <row r="242" spans="3:16">
      <c r="C242" s="21" t="s">
        <v>16</v>
      </c>
      <c r="D242" s="21">
        <v>172795</v>
      </c>
      <c r="E242" s="21">
        <v>1220112332</v>
      </c>
      <c r="F242" s="31">
        <v>2012</v>
      </c>
      <c r="G242" s="32">
        <v>0</v>
      </c>
      <c r="H242" s="32">
        <v>200000</v>
      </c>
      <c r="I242" s="71">
        <f>(1+(INDEX(Data!$A$1:$H$6,MATCH(C242,Data!$A$1:$A$6,0),MATCH(F242,Data!$A$1:$H$1,0))))*G242</f>
        <v>0</v>
      </c>
      <c r="J242" s="32">
        <f>(1+(INDEX(Data!$A$1:$H$6,MATCH(C242,Data!$A$1:$A$6,0),MATCH(F242,Data!$A$1:$H$1,0))))*H242</f>
        <v>210000</v>
      </c>
      <c r="L242" s="33"/>
      <c r="M242" s="34"/>
      <c r="N242" s="34"/>
      <c r="O242" s="30"/>
      <c r="P242" s="30"/>
    </row>
    <row r="243" spans="3:16">
      <c r="C243" s="21" t="s">
        <v>16</v>
      </c>
      <c r="D243" s="21">
        <v>172795</v>
      </c>
      <c r="E243" s="21">
        <v>1220112332</v>
      </c>
      <c r="F243" s="31">
        <v>2012</v>
      </c>
      <c r="G243" s="32">
        <v>202999.7</v>
      </c>
      <c r="H243" s="32">
        <v>-200000</v>
      </c>
      <c r="I243" s="71">
        <f>(1+(INDEX(Data!$A$1:$H$6,MATCH(C243,Data!$A$1:$A$6,0),MATCH(F243,Data!$A$1:$H$1,0))))*G243</f>
        <v>213149.68500000003</v>
      </c>
      <c r="J243" s="32">
        <f>(1+(INDEX(Data!$A$1:$H$6,MATCH(C243,Data!$A$1:$A$6,0),MATCH(F243,Data!$A$1:$H$1,0))))*H243</f>
        <v>-210000</v>
      </c>
      <c r="L243" s="33"/>
      <c r="M243" s="34"/>
      <c r="N243" s="34"/>
      <c r="O243" s="30"/>
      <c r="P243" s="30"/>
    </row>
    <row r="244" spans="3:16">
      <c r="C244" s="21" t="s">
        <v>16</v>
      </c>
      <c r="D244" s="21">
        <v>191531</v>
      </c>
      <c r="E244" s="21">
        <v>1220112348</v>
      </c>
      <c r="F244" s="31">
        <v>2012</v>
      </c>
      <c r="G244" s="32">
        <v>0</v>
      </c>
      <c r="H244" s="32">
        <v>350000</v>
      </c>
      <c r="I244" s="71">
        <f>(1+(INDEX(Data!$A$1:$H$6,MATCH(C244,Data!$A$1:$A$6,0),MATCH(F244,Data!$A$1:$H$1,0))))*G244</f>
        <v>0</v>
      </c>
      <c r="J244" s="32">
        <f>(1+(INDEX(Data!$A$1:$H$6,MATCH(C244,Data!$A$1:$A$6,0),MATCH(F244,Data!$A$1:$H$1,0))))*H244</f>
        <v>367500</v>
      </c>
      <c r="L244" s="33"/>
      <c r="M244" s="34"/>
      <c r="N244" s="34"/>
      <c r="O244" s="30"/>
      <c r="P244" s="30"/>
    </row>
    <row r="245" spans="3:16">
      <c r="C245" s="21" t="s">
        <v>16</v>
      </c>
      <c r="D245" s="21">
        <v>191531</v>
      </c>
      <c r="E245" s="21">
        <v>1220112348</v>
      </c>
      <c r="F245" s="31">
        <v>2012</v>
      </c>
      <c r="G245" s="32">
        <v>563.5</v>
      </c>
      <c r="H245" s="32">
        <v>-230563.5</v>
      </c>
      <c r="I245" s="71">
        <f>(1+(INDEX(Data!$A$1:$H$6,MATCH(C245,Data!$A$1:$A$6,0),MATCH(F245,Data!$A$1:$H$1,0))))*G245</f>
        <v>591.67500000000007</v>
      </c>
      <c r="J245" s="32">
        <f>(1+(INDEX(Data!$A$1:$H$6,MATCH(C245,Data!$A$1:$A$6,0),MATCH(F245,Data!$A$1:$H$1,0))))*H245</f>
        <v>-242091.67500000002</v>
      </c>
      <c r="L245" s="33"/>
      <c r="M245" s="34"/>
      <c r="N245" s="34"/>
      <c r="O245" s="30"/>
      <c r="P245" s="30"/>
    </row>
    <row r="246" spans="3:16">
      <c r="C246" s="21" t="s">
        <v>16</v>
      </c>
      <c r="D246" s="21">
        <v>160565</v>
      </c>
      <c r="E246" s="21">
        <v>1220122526</v>
      </c>
      <c r="F246" s="31">
        <v>2012</v>
      </c>
      <c r="G246" s="32">
        <v>1220</v>
      </c>
      <c r="H246" s="32">
        <v>198780</v>
      </c>
      <c r="I246" s="71">
        <f>(1+(INDEX(Data!$A$1:$H$6,MATCH(C246,Data!$A$1:$A$6,0),MATCH(F246,Data!$A$1:$H$1,0))))*G246</f>
        <v>1281</v>
      </c>
      <c r="J246" s="32">
        <f>(1+(INDEX(Data!$A$1:$H$6,MATCH(C246,Data!$A$1:$A$6,0),MATCH(F246,Data!$A$1:$H$1,0))))*H246</f>
        <v>208719</v>
      </c>
      <c r="L246" s="33"/>
      <c r="M246" s="34"/>
      <c r="N246" s="34"/>
      <c r="O246" s="30"/>
      <c r="P246" s="30"/>
    </row>
    <row r="247" spans="3:16">
      <c r="C247" s="21" t="s">
        <v>17</v>
      </c>
      <c r="D247" s="21">
        <v>509601</v>
      </c>
      <c r="E247" s="21">
        <v>320061256</v>
      </c>
      <c r="F247" s="31">
        <v>2006</v>
      </c>
      <c r="G247" s="32">
        <v>13345</v>
      </c>
      <c r="H247" s="32">
        <v>5012960</v>
      </c>
      <c r="I247" s="71">
        <f>(1+(INDEX(Data!$A$1:$H$6,MATCH(C247,Data!$A$1:$A$6,0),MATCH(F247,Data!$A$1:$H$1,0))))*G247</f>
        <v>15213.300000000001</v>
      </c>
      <c r="J247" s="32">
        <f>(1+(INDEX(Data!$A$1:$H$6,MATCH(C247,Data!$A$1:$A$6,0),MATCH(F247,Data!$A$1:$H$1,0))))*H247</f>
        <v>5714774.4000000004</v>
      </c>
      <c r="L247" s="33"/>
      <c r="M247" s="34"/>
      <c r="N247" s="34"/>
      <c r="O247" s="30"/>
      <c r="P247" s="30"/>
    </row>
    <row r="248" spans="3:16">
      <c r="C248" s="21" t="s">
        <v>17</v>
      </c>
      <c r="D248" s="21">
        <v>509601</v>
      </c>
      <c r="E248" s="21">
        <v>320061256</v>
      </c>
      <c r="F248" s="31">
        <v>2006</v>
      </c>
      <c r="G248" s="32">
        <v>195</v>
      </c>
      <c r="H248" s="32">
        <v>-67830</v>
      </c>
      <c r="I248" s="71">
        <f>(1+(INDEX(Data!$A$1:$H$6,MATCH(C248,Data!$A$1:$A$6,0),MATCH(F248,Data!$A$1:$H$1,0))))*G248</f>
        <v>222.3</v>
      </c>
      <c r="J248" s="32">
        <f>(1+(INDEX(Data!$A$1:$H$6,MATCH(C248,Data!$A$1:$A$6,0),MATCH(F248,Data!$A$1:$H$1,0))))*H248</f>
        <v>-77326.200000000012</v>
      </c>
      <c r="L248" s="33"/>
      <c r="M248" s="34"/>
      <c r="N248" s="34"/>
      <c r="O248" s="30"/>
      <c r="P248" s="30"/>
    </row>
    <row r="249" spans="3:16">
      <c r="C249" s="21" t="s">
        <v>17</v>
      </c>
      <c r="D249" s="21">
        <v>509601</v>
      </c>
      <c r="E249" s="21">
        <v>320061256</v>
      </c>
      <c r="F249" s="31">
        <v>2006</v>
      </c>
      <c r="G249" s="32">
        <v>0</v>
      </c>
      <c r="H249" s="32">
        <v>68130</v>
      </c>
      <c r="I249" s="71">
        <f>(1+(INDEX(Data!$A$1:$H$6,MATCH(C249,Data!$A$1:$A$6,0),MATCH(F249,Data!$A$1:$H$1,0))))*G249</f>
        <v>0</v>
      </c>
      <c r="J249" s="32">
        <f>(1+(INDEX(Data!$A$1:$H$6,MATCH(C249,Data!$A$1:$A$6,0),MATCH(F249,Data!$A$1:$H$1,0))))*H249</f>
        <v>77668.200000000012</v>
      </c>
      <c r="L249" s="33"/>
      <c r="M249" s="34"/>
      <c r="N249" s="34"/>
      <c r="O249" s="30"/>
      <c r="P249" s="30"/>
    </row>
    <row r="250" spans="3:16">
      <c r="C250" s="21" t="s">
        <v>17</v>
      </c>
      <c r="D250" s="21">
        <v>509601</v>
      </c>
      <c r="E250" s="21">
        <v>320061256</v>
      </c>
      <c r="F250" s="31">
        <v>2006</v>
      </c>
      <c r="G250" s="32">
        <v>3641158.01</v>
      </c>
      <c r="H250" s="32">
        <v>-4812215</v>
      </c>
      <c r="I250" s="71">
        <f>(1+(INDEX(Data!$A$1:$H$6,MATCH(C250,Data!$A$1:$A$6,0),MATCH(F250,Data!$A$1:$H$1,0))))*G250</f>
        <v>4150920.1314000003</v>
      </c>
      <c r="J250" s="32">
        <f>(1+(INDEX(Data!$A$1:$H$6,MATCH(C250,Data!$A$1:$A$6,0),MATCH(F250,Data!$A$1:$H$1,0))))*H250</f>
        <v>-5485925.1000000006</v>
      </c>
      <c r="L250" s="33"/>
      <c r="M250" s="34"/>
      <c r="N250" s="34"/>
      <c r="O250" s="30"/>
      <c r="P250" s="30"/>
    </row>
    <row r="251" spans="3:16">
      <c r="C251" s="21" t="s">
        <v>17</v>
      </c>
      <c r="D251" s="21">
        <v>509601</v>
      </c>
      <c r="E251" s="21">
        <v>320061256</v>
      </c>
      <c r="F251" s="31">
        <v>2006</v>
      </c>
      <c r="G251" s="32">
        <v>40841</v>
      </c>
      <c r="H251" s="32">
        <v>-43545</v>
      </c>
      <c r="I251" s="71">
        <f>(1+(INDEX(Data!$A$1:$H$6,MATCH(C251,Data!$A$1:$A$6,0),MATCH(F251,Data!$A$1:$H$1,0))))*G251</f>
        <v>46558.740000000005</v>
      </c>
      <c r="J251" s="32">
        <f>(1+(INDEX(Data!$A$1:$H$6,MATCH(C251,Data!$A$1:$A$6,0),MATCH(F251,Data!$A$1:$H$1,0))))*H251</f>
        <v>-49641.3</v>
      </c>
      <c r="L251" s="33"/>
      <c r="M251" s="34"/>
      <c r="N251" s="34"/>
      <c r="O251" s="30"/>
      <c r="P251" s="30"/>
    </row>
    <row r="252" spans="3:16">
      <c r="C252" s="21" t="s">
        <v>17</v>
      </c>
      <c r="D252" s="21">
        <v>509601</v>
      </c>
      <c r="E252" s="21">
        <v>320061256</v>
      </c>
      <c r="F252" s="31">
        <v>2006</v>
      </c>
      <c r="G252" s="32">
        <v>0</v>
      </c>
      <c r="H252" s="32">
        <v>-50</v>
      </c>
      <c r="I252" s="71">
        <f>(1+(INDEX(Data!$A$1:$H$6,MATCH(C252,Data!$A$1:$A$6,0),MATCH(F252,Data!$A$1:$H$1,0))))*G252</f>
        <v>0</v>
      </c>
      <c r="J252" s="32">
        <f>(1+(INDEX(Data!$A$1:$H$6,MATCH(C252,Data!$A$1:$A$6,0),MATCH(F252,Data!$A$1:$H$1,0))))*H252</f>
        <v>-57.000000000000007</v>
      </c>
      <c r="L252" s="33"/>
      <c r="M252" s="34"/>
      <c r="N252" s="34"/>
      <c r="O252" s="30"/>
      <c r="P252" s="30"/>
    </row>
    <row r="253" spans="3:16">
      <c r="C253" s="21" t="s">
        <v>17</v>
      </c>
      <c r="D253" s="21">
        <v>509601</v>
      </c>
      <c r="E253" s="21">
        <v>320061256</v>
      </c>
      <c r="F253" s="31">
        <v>2006</v>
      </c>
      <c r="G253" s="32">
        <v>0</v>
      </c>
      <c r="H253" s="32">
        <v>950</v>
      </c>
      <c r="I253" s="71">
        <f>(1+(INDEX(Data!$A$1:$H$6,MATCH(C253,Data!$A$1:$A$6,0),MATCH(F253,Data!$A$1:$H$1,0))))*G253</f>
        <v>0</v>
      </c>
      <c r="J253" s="32">
        <f>(1+(INDEX(Data!$A$1:$H$6,MATCH(C253,Data!$A$1:$A$6,0),MATCH(F253,Data!$A$1:$H$1,0))))*H253</f>
        <v>1083.0000000000002</v>
      </c>
      <c r="L253" s="33"/>
      <c r="M253" s="34"/>
      <c r="N253" s="34"/>
      <c r="O253" s="30"/>
      <c r="P253" s="30"/>
    </row>
    <row r="254" spans="3:16">
      <c r="C254" s="21" t="s">
        <v>17</v>
      </c>
      <c r="D254" s="21">
        <v>509601</v>
      </c>
      <c r="E254" s="21">
        <v>320061256</v>
      </c>
      <c r="F254" s="31">
        <v>2006</v>
      </c>
      <c r="G254" s="32">
        <v>0</v>
      </c>
      <c r="H254" s="32">
        <v>-7150</v>
      </c>
      <c r="I254" s="71">
        <f>(1+(INDEX(Data!$A$1:$H$6,MATCH(C254,Data!$A$1:$A$6,0),MATCH(F254,Data!$A$1:$H$1,0))))*G254</f>
        <v>0</v>
      </c>
      <c r="J254" s="32">
        <f>(1+(INDEX(Data!$A$1:$H$6,MATCH(C254,Data!$A$1:$A$6,0),MATCH(F254,Data!$A$1:$H$1,0))))*H254</f>
        <v>-8151.0000000000009</v>
      </c>
      <c r="L254" s="33"/>
      <c r="M254" s="34"/>
      <c r="N254" s="34"/>
      <c r="O254" s="30"/>
      <c r="P254" s="30"/>
    </row>
    <row r="255" spans="3:16">
      <c r="C255" s="21" t="s">
        <v>17</v>
      </c>
      <c r="D255" s="21">
        <v>509601</v>
      </c>
      <c r="E255" s="21">
        <v>320061256</v>
      </c>
      <c r="F255" s="31">
        <v>2006</v>
      </c>
      <c r="G255" s="32">
        <v>32864.35</v>
      </c>
      <c r="H255" s="32">
        <v>-151250</v>
      </c>
      <c r="I255" s="71">
        <f>(1+(INDEX(Data!$A$1:$H$6,MATCH(C255,Data!$A$1:$A$6,0),MATCH(F255,Data!$A$1:$H$1,0))))*G255</f>
        <v>37465.359000000004</v>
      </c>
      <c r="J255" s="32">
        <f>(1+(INDEX(Data!$A$1:$H$6,MATCH(C255,Data!$A$1:$A$6,0),MATCH(F255,Data!$A$1:$H$1,0))))*H255</f>
        <v>-172425.00000000003</v>
      </c>
      <c r="L255" s="33"/>
      <c r="M255" s="34"/>
      <c r="N255" s="34"/>
      <c r="O255" s="30"/>
      <c r="P255" s="30"/>
    </row>
    <row r="256" spans="3:16">
      <c r="C256" s="21" t="s">
        <v>17</v>
      </c>
      <c r="D256" s="21">
        <v>509587</v>
      </c>
      <c r="E256" s="21">
        <v>320061309</v>
      </c>
      <c r="F256" s="31">
        <v>2006</v>
      </c>
      <c r="G256" s="32">
        <v>0</v>
      </c>
      <c r="H256" s="32">
        <v>10000</v>
      </c>
      <c r="I256" s="71">
        <f>(1+(INDEX(Data!$A$1:$H$6,MATCH(C256,Data!$A$1:$A$6,0),MATCH(F256,Data!$A$1:$H$1,0))))*G256</f>
        <v>0</v>
      </c>
      <c r="J256" s="32">
        <f>(1+(INDEX(Data!$A$1:$H$6,MATCH(C256,Data!$A$1:$A$6,0),MATCH(F256,Data!$A$1:$H$1,0))))*H256</f>
        <v>11400.000000000002</v>
      </c>
      <c r="L256" s="33"/>
      <c r="M256" s="34"/>
      <c r="N256" s="34"/>
      <c r="O256" s="30"/>
      <c r="P256" s="30"/>
    </row>
    <row r="257" spans="3:16">
      <c r="C257" s="21" t="s">
        <v>17</v>
      </c>
      <c r="D257" s="21">
        <v>509587</v>
      </c>
      <c r="E257" s="21">
        <v>320061309</v>
      </c>
      <c r="F257" s="31">
        <v>2006</v>
      </c>
      <c r="G257" s="32">
        <v>201005.09</v>
      </c>
      <c r="H257" s="32">
        <v>-10000</v>
      </c>
      <c r="I257" s="71">
        <f>(1+(INDEX(Data!$A$1:$H$6,MATCH(C257,Data!$A$1:$A$6,0),MATCH(F257,Data!$A$1:$H$1,0))))*G257</f>
        <v>229145.80260000002</v>
      </c>
      <c r="J257" s="32">
        <f>(1+(INDEX(Data!$A$1:$H$6,MATCH(C257,Data!$A$1:$A$6,0),MATCH(F257,Data!$A$1:$H$1,0))))*H257</f>
        <v>-11400.000000000002</v>
      </c>
      <c r="L257" s="33"/>
      <c r="M257" s="34"/>
      <c r="N257" s="34"/>
      <c r="O257" s="30"/>
      <c r="P257" s="30"/>
    </row>
    <row r="258" spans="3:16">
      <c r="C258" s="21" t="s">
        <v>17</v>
      </c>
      <c r="D258" s="21">
        <v>509674</v>
      </c>
      <c r="E258" s="21">
        <v>320061369</v>
      </c>
      <c r="F258" s="31">
        <v>2007</v>
      </c>
      <c r="G258" s="32">
        <v>0</v>
      </c>
      <c r="H258" s="32">
        <v>300000</v>
      </c>
      <c r="I258" s="71">
        <f>(1+(INDEX(Data!$A$1:$H$6,MATCH(C258,Data!$A$1:$A$6,0),MATCH(F258,Data!$A$1:$H$1,0))))*G258</f>
        <v>0</v>
      </c>
      <c r="J258" s="32">
        <f>(1+(INDEX(Data!$A$1:$H$6,MATCH(C258,Data!$A$1:$A$6,0),MATCH(F258,Data!$A$1:$H$1,0))))*H258</f>
        <v>342000.00000000006</v>
      </c>
      <c r="L258" s="33"/>
      <c r="M258" s="34"/>
      <c r="N258" s="34"/>
      <c r="O258" s="30"/>
      <c r="P258" s="30"/>
    </row>
    <row r="259" spans="3:16">
      <c r="C259" s="21" t="s">
        <v>17</v>
      </c>
      <c r="D259" s="21">
        <v>509674</v>
      </c>
      <c r="E259" s="21">
        <v>320061369</v>
      </c>
      <c r="F259" s="31">
        <v>2007</v>
      </c>
      <c r="G259" s="32">
        <v>307014.62</v>
      </c>
      <c r="H259" s="32">
        <v>-300000</v>
      </c>
      <c r="I259" s="71">
        <f>(1+(INDEX(Data!$A$1:$H$6,MATCH(C259,Data!$A$1:$A$6,0),MATCH(F259,Data!$A$1:$H$1,0))))*G259</f>
        <v>349996.66680000001</v>
      </c>
      <c r="J259" s="32">
        <f>(1+(INDEX(Data!$A$1:$H$6,MATCH(C259,Data!$A$1:$A$6,0),MATCH(F259,Data!$A$1:$H$1,0))))*H259</f>
        <v>-342000.00000000006</v>
      </c>
      <c r="L259" s="33"/>
      <c r="M259" s="34"/>
      <c r="N259" s="34"/>
      <c r="O259" s="30"/>
      <c r="P259" s="30"/>
    </row>
    <row r="260" spans="3:16">
      <c r="C260" s="21" t="s">
        <v>17</v>
      </c>
      <c r="D260" s="21">
        <v>509140</v>
      </c>
      <c r="E260" s="21">
        <v>320061370</v>
      </c>
      <c r="F260" s="31">
        <v>2007</v>
      </c>
      <c r="G260" s="32">
        <v>0</v>
      </c>
      <c r="H260" s="32">
        <v>232500</v>
      </c>
      <c r="I260" s="71">
        <f>(1+(INDEX(Data!$A$1:$H$6,MATCH(C260,Data!$A$1:$A$6,0),MATCH(F260,Data!$A$1:$H$1,0))))*G260</f>
        <v>0</v>
      </c>
      <c r="J260" s="32">
        <f>(1+(INDEX(Data!$A$1:$H$6,MATCH(C260,Data!$A$1:$A$6,0),MATCH(F260,Data!$A$1:$H$1,0))))*H260</f>
        <v>265050</v>
      </c>
      <c r="L260" s="33"/>
      <c r="M260" s="34"/>
      <c r="N260" s="34"/>
      <c r="O260" s="30"/>
      <c r="P260" s="30"/>
    </row>
    <row r="261" spans="3:16">
      <c r="C261" s="21" t="s">
        <v>17</v>
      </c>
      <c r="D261" s="21">
        <v>509140</v>
      </c>
      <c r="E261" s="21">
        <v>320061370</v>
      </c>
      <c r="F261" s="31">
        <v>2007</v>
      </c>
      <c r="G261" s="32">
        <v>101748.3</v>
      </c>
      <c r="H261" s="32">
        <v>-232500</v>
      </c>
      <c r="I261" s="71">
        <f>(1+(INDEX(Data!$A$1:$H$6,MATCH(C261,Data!$A$1:$A$6,0),MATCH(F261,Data!$A$1:$H$1,0))))*G261</f>
        <v>115993.06200000002</v>
      </c>
      <c r="J261" s="32">
        <f>(1+(INDEX(Data!$A$1:$H$6,MATCH(C261,Data!$A$1:$A$6,0),MATCH(F261,Data!$A$1:$H$1,0))))*H261</f>
        <v>-265050</v>
      </c>
      <c r="L261" s="33"/>
      <c r="M261" s="34"/>
      <c r="N261" s="34"/>
      <c r="O261" s="30"/>
      <c r="P261" s="30"/>
    </row>
    <row r="262" spans="3:16">
      <c r="C262" s="21" t="s">
        <v>17</v>
      </c>
      <c r="D262" s="21">
        <v>509140</v>
      </c>
      <c r="E262" s="21">
        <v>320061370</v>
      </c>
      <c r="F262" s="31">
        <v>2007</v>
      </c>
      <c r="G262" s="32">
        <v>0</v>
      </c>
      <c r="H262" s="32">
        <v>0</v>
      </c>
      <c r="I262" s="71">
        <f>(1+(INDEX(Data!$A$1:$H$6,MATCH(C262,Data!$A$1:$A$6,0),MATCH(F262,Data!$A$1:$H$1,0))))*G262</f>
        <v>0</v>
      </c>
      <c r="J262" s="32">
        <f>(1+(INDEX(Data!$A$1:$H$6,MATCH(C262,Data!$A$1:$A$6,0),MATCH(F262,Data!$A$1:$H$1,0))))*H262</f>
        <v>0</v>
      </c>
      <c r="L262" s="33"/>
      <c r="M262" s="34"/>
      <c r="N262" s="34"/>
      <c r="O262" s="30"/>
      <c r="P262" s="30"/>
    </row>
    <row r="263" spans="3:16">
      <c r="C263" s="21" t="s">
        <v>17</v>
      </c>
      <c r="D263" s="21">
        <v>509141</v>
      </c>
      <c r="E263" s="21">
        <v>320061371</v>
      </c>
      <c r="F263" s="31">
        <v>2007</v>
      </c>
      <c r="G263" s="32">
        <v>100000</v>
      </c>
      <c r="H263" s="32">
        <v>132500</v>
      </c>
      <c r="I263" s="71">
        <f>(1+(INDEX(Data!$A$1:$H$6,MATCH(C263,Data!$A$1:$A$6,0),MATCH(F263,Data!$A$1:$H$1,0))))*G263</f>
        <v>114000.00000000001</v>
      </c>
      <c r="J263" s="32">
        <f>(1+(INDEX(Data!$A$1:$H$6,MATCH(C263,Data!$A$1:$A$6,0),MATCH(F263,Data!$A$1:$H$1,0))))*H263</f>
        <v>151050.00000000003</v>
      </c>
      <c r="L263" s="33"/>
      <c r="M263" s="34"/>
      <c r="N263" s="34"/>
      <c r="O263" s="30"/>
      <c r="P263" s="30"/>
    </row>
    <row r="264" spans="3:16">
      <c r="C264" s="21" t="s">
        <v>17</v>
      </c>
      <c r="D264" s="21">
        <v>509141</v>
      </c>
      <c r="E264" s="21">
        <v>320061371</v>
      </c>
      <c r="F264" s="31">
        <v>2007</v>
      </c>
      <c r="G264" s="32">
        <v>48819</v>
      </c>
      <c r="H264" s="32">
        <v>-132500</v>
      </c>
      <c r="I264" s="71">
        <f>(1+(INDEX(Data!$A$1:$H$6,MATCH(C264,Data!$A$1:$A$6,0),MATCH(F264,Data!$A$1:$H$1,0))))*G264</f>
        <v>55653.66</v>
      </c>
      <c r="J264" s="32">
        <f>(1+(INDEX(Data!$A$1:$H$6,MATCH(C264,Data!$A$1:$A$6,0),MATCH(F264,Data!$A$1:$H$1,0))))*H264</f>
        <v>-151050.00000000003</v>
      </c>
      <c r="L264" s="33"/>
      <c r="M264" s="34"/>
      <c r="N264" s="34"/>
      <c r="O264" s="30"/>
      <c r="P264" s="30"/>
    </row>
    <row r="265" spans="3:16">
      <c r="C265" s="21" t="s">
        <v>17</v>
      </c>
      <c r="D265" s="21">
        <v>509142</v>
      </c>
      <c r="E265" s="21">
        <v>320061372</v>
      </c>
      <c r="F265" s="31">
        <v>2007</v>
      </c>
      <c r="G265" s="32">
        <v>0</v>
      </c>
      <c r="H265" s="32">
        <v>232500</v>
      </c>
      <c r="I265" s="71">
        <f>(1+(INDEX(Data!$A$1:$H$6,MATCH(C265,Data!$A$1:$A$6,0),MATCH(F265,Data!$A$1:$H$1,0))))*G265</f>
        <v>0</v>
      </c>
      <c r="J265" s="32">
        <f>(1+(INDEX(Data!$A$1:$H$6,MATCH(C265,Data!$A$1:$A$6,0),MATCH(F265,Data!$A$1:$H$1,0))))*H265</f>
        <v>265050</v>
      </c>
      <c r="L265" s="33"/>
      <c r="M265" s="34"/>
      <c r="N265" s="34"/>
      <c r="O265" s="30"/>
      <c r="P265" s="30"/>
    </row>
    <row r="266" spans="3:16">
      <c r="C266" s="21" t="s">
        <v>17</v>
      </c>
      <c r="D266" s="21">
        <v>509142</v>
      </c>
      <c r="E266" s="21">
        <v>320061372</v>
      </c>
      <c r="F266" s="31">
        <v>2007</v>
      </c>
      <c r="G266" s="32">
        <v>117028</v>
      </c>
      <c r="H266" s="32">
        <v>-232500</v>
      </c>
      <c r="I266" s="71">
        <f>(1+(INDEX(Data!$A$1:$H$6,MATCH(C266,Data!$A$1:$A$6,0),MATCH(F266,Data!$A$1:$H$1,0))))*G266</f>
        <v>133411.92000000001</v>
      </c>
      <c r="J266" s="32">
        <f>(1+(INDEX(Data!$A$1:$H$6,MATCH(C266,Data!$A$1:$A$6,0),MATCH(F266,Data!$A$1:$H$1,0))))*H266</f>
        <v>-265050</v>
      </c>
      <c r="L266" s="33"/>
      <c r="M266" s="34"/>
      <c r="N266" s="34"/>
      <c r="O266" s="30"/>
      <c r="P266" s="30"/>
    </row>
    <row r="267" spans="3:16">
      <c r="C267" s="21" t="s">
        <v>17</v>
      </c>
      <c r="D267" s="21">
        <v>509142</v>
      </c>
      <c r="E267" s="21">
        <v>320061372</v>
      </c>
      <c r="F267" s="31">
        <v>2007</v>
      </c>
      <c r="G267" s="32">
        <v>0</v>
      </c>
      <c r="H267" s="32">
        <v>0</v>
      </c>
      <c r="I267" s="71">
        <f>(1+(INDEX(Data!$A$1:$H$6,MATCH(C267,Data!$A$1:$A$6,0),MATCH(F267,Data!$A$1:$H$1,0))))*G267</f>
        <v>0</v>
      </c>
      <c r="J267" s="32">
        <f>(1+(INDEX(Data!$A$1:$H$6,MATCH(C267,Data!$A$1:$A$6,0),MATCH(F267,Data!$A$1:$H$1,0))))*H267</f>
        <v>0</v>
      </c>
      <c r="L267" s="33"/>
      <c r="M267" s="34"/>
      <c r="N267" s="34"/>
      <c r="O267" s="30"/>
      <c r="P267" s="30"/>
    </row>
    <row r="268" spans="3:16">
      <c r="C268" s="21" t="s">
        <v>17</v>
      </c>
      <c r="D268" s="21">
        <v>509251</v>
      </c>
      <c r="E268" s="21">
        <v>320061373</v>
      </c>
      <c r="F268" s="31">
        <v>2007</v>
      </c>
      <c r="G268" s="32">
        <v>0</v>
      </c>
      <c r="H268" s="32">
        <v>152500</v>
      </c>
      <c r="I268" s="71">
        <f>(1+(INDEX(Data!$A$1:$H$6,MATCH(C268,Data!$A$1:$A$6,0),MATCH(F268,Data!$A$1:$H$1,0))))*G268</f>
        <v>0</v>
      </c>
      <c r="J268" s="32">
        <f>(1+(INDEX(Data!$A$1:$H$6,MATCH(C268,Data!$A$1:$A$6,0),MATCH(F268,Data!$A$1:$H$1,0))))*H268</f>
        <v>173850.00000000003</v>
      </c>
      <c r="L268" s="33"/>
      <c r="M268" s="34"/>
      <c r="N268" s="34"/>
      <c r="O268" s="30"/>
      <c r="P268" s="30"/>
    </row>
    <row r="269" spans="3:16">
      <c r="C269" s="21" t="s">
        <v>17</v>
      </c>
      <c r="D269" s="21">
        <v>509251</v>
      </c>
      <c r="E269" s="21">
        <v>320061373</v>
      </c>
      <c r="F269" s="31">
        <v>2007</v>
      </c>
      <c r="G269" s="32">
        <v>561151</v>
      </c>
      <c r="H269" s="32">
        <v>-152500</v>
      </c>
      <c r="I269" s="71">
        <f>(1+(INDEX(Data!$A$1:$H$6,MATCH(C269,Data!$A$1:$A$6,0),MATCH(F269,Data!$A$1:$H$1,0))))*G269</f>
        <v>639712.14</v>
      </c>
      <c r="J269" s="32">
        <f>(1+(INDEX(Data!$A$1:$H$6,MATCH(C269,Data!$A$1:$A$6,0),MATCH(F269,Data!$A$1:$H$1,0))))*H269</f>
        <v>-173850.00000000003</v>
      </c>
      <c r="L269" s="33"/>
      <c r="M269" s="34"/>
      <c r="N269" s="34"/>
      <c r="O269" s="30"/>
      <c r="P269" s="30"/>
    </row>
    <row r="270" spans="3:16">
      <c r="C270" s="21" t="s">
        <v>17</v>
      </c>
      <c r="D270" s="21">
        <v>509343</v>
      </c>
      <c r="E270" s="21">
        <v>320061403</v>
      </c>
      <c r="F270" s="31">
        <v>2006</v>
      </c>
      <c r="G270" s="32">
        <v>0</v>
      </c>
      <c r="H270" s="32">
        <v>8000</v>
      </c>
      <c r="I270" s="71">
        <f>(1+(INDEX(Data!$A$1:$H$6,MATCH(C270,Data!$A$1:$A$6,0),MATCH(F270,Data!$A$1:$H$1,0))))*G270</f>
        <v>0</v>
      </c>
      <c r="J270" s="32">
        <f>(1+(INDEX(Data!$A$1:$H$6,MATCH(C270,Data!$A$1:$A$6,0),MATCH(F270,Data!$A$1:$H$1,0))))*H270</f>
        <v>9120.0000000000018</v>
      </c>
      <c r="L270" s="33"/>
      <c r="M270" s="34"/>
      <c r="N270" s="34"/>
      <c r="O270" s="30"/>
      <c r="P270" s="30"/>
    </row>
    <row r="271" spans="3:16">
      <c r="C271" s="21" t="s">
        <v>17</v>
      </c>
      <c r="D271" s="21">
        <v>509343</v>
      </c>
      <c r="E271" s="21">
        <v>320061403</v>
      </c>
      <c r="F271" s="31">
        <v>2006</v>
      </c>
      <c r="G271" s="32">
        <v>0</v>
      </c>
      <c r="H271" s="32">
        <v>53121.120000000003</v>
      </c>
      <c r="I271" s="71">
        <f>(1+(INDEX(Data!$A$1:$H$6,MATCH(C271,Data!$A$1:$A$6,0),MATCH(F271,Data!$A$1:$H$1,0))))*G271</f>
        <v>0</v>
      </c>
      <c r="J271" s="32">
        <f>(1+(INDEX(Data!$A$1:$H$6,MATCH(C271,Data!$A$1:$A$6,0),MATCH(F271,Data!$A$1:$H$1,0))))*H271</f>
        <v>60558.07680000001</v>
      </c>
      <c r="L271" s="33"/>
      <c r="M271" s="34"/>
      <c r="N271" s="34"/>
      <c r="O271" s="30"/>
      <c r="P271" s="30"/>
    </row>
    <row r="272" spans="3:16">
      <c r="C272" s="21" t="s">
        <v>17</v>
      </c>
      <c r="D272" s="21">
        <v>509343</v>
      </c>
      <c r="E272" s="21">
        <v>320061403</v>
      </c>
      <c r="F272" s="31">
        <v>2006</v>
      </c>
      <c r="G272" s="32">
        <v>0</v>
      </c>
      <c r="H272" s="32">
        <v>6963.52</v>
      </c>
      <c r="I272" s="71">
        <f>(1+(INDEX(Data!$A$1:$H$6,MATCH(C272,Data!$A$1:$A$6,0),MATCH(F272,Data!$A$1:$H$1,0))))*G272</f>
        <v>0</v>
      </c>
      <c r="J272" s="32">
        <f>(1+(INDEX(Data!$A$1:$H$6,MATCH(C272,Data!$A$1:$A$6,0),MATCH(F272,Data!$A$1:$H$1,0))))*H272</f>
        <v>7938.412800000001</v>
      </c>
      <c r="L272" s="33"/>
      <c r="M272" s="34"/>
      <c r="N272" s="34"/>
      <c r="O272" s="30"/>
      <c r="P272" s="30"/>
    </row>
    <row r="273" spans="3:16">
      <c r="C273" s="21" t="s">
        <v>17</v>
      </c>
      <c r="D273" s="21">
        <v>509343</v>
      </c>
      <c r="E273" s="21">
        <v>320061403</v>
      </c>
      <c r="F273" s="31">
        <v>2006</v>
      </c>
      <c r="G273" s="32">
        <v>0</v>
      </c>
      <c r="H273" s="32">
        <v>1098.24</v>
      </c>
      <c r="I273" s="71">
        <f>(1+(INDEX(Data!$A$1:$H$6,MATCH(C273,Data!$A$1:$A$6,0),MATCH(F273,Data!$A$1:$H$1,0))))*G273</f>
        <v>0</v>
      </c>
      <c r="J273" s="32">
        <f>(1+(INDEX(Data!$A$1:$H$6,MATCH(C273,Data!$A$1:$A$6,0),MATCH(F273,Data!$A$1:$H$1,0))))*H273</f>
        <v>1251.9936000000002</v>
      </c>
      <c r="L273" s="33"/>
      <c r="M273" s="34"/>
      <c r="N273" s="34"/>
      <c r="O273" s="30"/>
      <c r="P273" s="30"/>
    </row>
    <row r="274" spans="3:16">
      <c r="C274" s="21" t="s">
        <v>17</v>
      </c>
      <c r="D274" s="21">
        <v>509343</v>
      </c>
      <c r="E274" s="21">
        <v>320061403</v>
      </c>
      <c r="F274" s="31">
        <v>2006</v>
      </c>
      <c r="G274" s="32">
        <v>0</v>
      </c>
      <c r="H274" s="32">
        <v>1210.56</v>
      </c>
      <c r="I274" s="71">
        <f>(1+(INDEX(Data!$A$1:$H$6,MATCH(C274,Data!$A$1:$A$6,0),MATCH(F274,Data!$A$1:$H$1,0))))*G274</f>
        <v>0</v>
      </c>
      <c r="J274" s="32">
        <f>(1+(INDEX(Data!$A$1:$H$6,MATCH(C274,Data!$A$1:$A$6,0),MATCH(F274,Data!$A$1:$H$1,0))))*H274</f>
        <v>1380.0384000000001</v>
      </c>
      <c r="L274" s="33"/>
      <c r="M274" s="34"/>
      <c r="N274" s="34"/>
      <c r="O274" s="30"/>
      <c r="P274" s="30"/>
    </row>
    <row r="275" spans="3:16">
      <c r="C275" s="21" t="s">
        <v>17</v>
      </c>
      <c r="D275" s="21">
        <v>509343</v>
      </c>
      <c r="E275" s="21">
        <v>320061403</v>
      </c>
      <c r="F275" s="31">
        <v>2006</v>
      </c>
      <c r="G275" s="32">
        <v>0</v>
      </c>
      <c r="H275" s="32">
        <v>1522.56</v>
      </c>
      <c r="I275" s="71">
        <f>(1+(INDEX(Data!$A$1:$H$6,MATCH(C275,Data!$A$1:$A$6,0),MATCH(F275,Data!$A$1:$H$1,0))))*G275</f>
        <v>0</v>
      </c>
      <c r="J275" s="32">
        <f>(1+(INDEX(Data!$A$1:$H$6,MATCH(C275,Data!$A$1:$A$6,0),MATCH(F275,Data!$A$1:$H$1,0))))*H275</f>
        <v>1735.7184000000002</v>
      </c>
      <c r="L275" s="33"/>
      <c r="M275" s="34"/>
      <c r="N275" s="34"/>
      <c r="O275" s="30"/>
      <c r="P275" s="30"/>
    </row>
    <row r="276" spans="3:16">
      <c r="C276" s="21" t="s">
        <v>17</v>
      </c>
      <c r="D276" s="21">
        <v>509343</v>
      </c>
      <c r="E276" s="21">
        <v>320061403</v>
      </c>
      <c r="F276" s="31">
        <v>2006</v>
      </c>
      <c r="G276" s="32">
        <v>0</v>
      </c>
      <c r="H276" s="32">
        <v>86120.1</v>
      </c>
      <c r="I276" s="71">
        <f>(1+(INDEX(Data!$A$1:$H$6,MATCH(C276,Data!$A$1:$A$6,0),MATCH(F276,Data!$A$1:$H$1,0))))*G276</f>
        <v>0</v>
      </c>
      <c r="J276" s="32">
        <f>(1+(INDEX(Data!$A$1:$H$6,MATCH(C276,Data!$A$1:$A$6,0),MATCH(F276,Data!$A$1:$H$1,0))))*H276</f>
        <v>98176.914000000019</v>
      </c>
      <c r="L276" s="33"/>
      <c r="M276" s="34"/>
      <c r="N276" s="34"/>
      <c r="O276" s="30"/>
      <c r="P276" s="30"/>
    </row>
    <row r="277" spans="3:16">
      <c r="C277" s="21" t="s">
        <v>17</v>
      </c>
      <c r="D277" s="21">
        <v>509343</v>
      </c>
      <c r="E277" s="21">
        <v>320061403</v>
      </c>
      <c r="F277" s="31">
        <v>2006</v>
      </c>
      <c r="G277" s="32">
        <v>0</v>
      </c>
      <c r="H277" s="32">
        <v>3849.65</v>
      </c>
      <c r="I277" s="71">
        <f>(1+(INDEX(Data!$A$1:$H$6,MATCH(C277,Data!$A$1:$A$6,0),MATCH(F277,Data!$A$1:$H$1,0))))*G277</f>
        <v>0</v>
      </c>
      <c r="J277" s="32">
        <f>(1+(INDEX(Data!$A$1:$H$6,MATCH(C277,Data!$A$1:$A$6,0),MATCH(F277,Data!$A$1:$H$1,0))))*H277</f>
        <v>4388.6010000000006</v>
      </c>
      <c r="L277" s="33"/>
      <c r="M277" s="34"/>
      <c r="N277" s="34"/>
      <c r="O277" s="30"/>
      <c r="P277" s="30"/>
    </row>
    <row r="278" spans="3:16">
      <c r="C278" s="21" t="s">
        <v>17</v>
      </c>
      <c r="D278" s="21">
        <v>509343</v>
      </c>
      <c r="E278" s="21">
        <v>320061403</v>
      </c>
      <c r="F278" s="31">
        <v>2006</v>
      </c>
      <c r="G278" s="32">
        <v>0</v>
      </c>
      <c r="H278" s="32">
        <v>3609.04</v>
      </c>
      <c r="I278" s="71">
        <f>(1+(INDEX(Data!$A$1:$H$6,MATCH(C278,Data!$A$1:$A$6,0),MATCH(F278,Data!$A$1:$H$1,0))))*G278</f>
        <v>0</v>
      </c>
      <c r="J278" s="32">
        <f>(1+(INDEX(Data!$A$1:$H$6,MATCH(C278,Data!$A$1:$A$6,0),MATCH(F278,Data!$A$1:$H$1,0))))*H278</f>
        <v>4114.3056000000006</v>
      </c>
      <c r="L278" s="33"/>
      <c r="M278" s="34"/>
      <c r="N278" s="34"/>
      <c r="O278" s="30"/>
      <c r="P278" s="30"/>
    </row>
    <row r="279" spans="3:16">
      <c r="C279" s="21" t="s">
        <v>17</v>
      </c>
      <c r="D279" s="21">
        <v>509343</v>
      </c>
      <c r="E279" s="21">
        <v>320061403</v>
      </c>
      <c r="F279" s="31">
        <v>2006</v>
      </c>
      <c r="G279" s="32">
        <v>0</v>
      </c>
      <c r="H279" s="32">
        <v>3662.51</v>
      </c>
      <c r="I279" s="71">
        <f>(1+(INDEX(Data!$A$1:$H$6,MATCH(C279,Data!$A$1:$A$6,0),MATCH(F279,Data!$A$1:$H$1,0))))*G279</f>
        <v>0</v>
      </c>
      <c r="J279" s="32">
        <f>(1+(INDEX(Data!$A$1:$H$6,MATCH(C279,Data!$A$1:$A$6,0),MATCH(F279,Data!$A$1:$H$1,0))))*H279</f>
        <v>4175.2614000000003</v>
      </c>
      <c r="L279" s="33"/>
      <c r="M279" s="34"/>
      <c r="N279" s="34"/>
      <c r="O279" s="30"/>
      <c r="P279" s="30"/>
    </row>
    <row r="280" spans="3:16">
      <c r="C280" s="21" t="s">
        <v>17</v>
      </c>
      <c r="D280" s="21">
        <v>509343</v>
      </c>
      <c r="E280" s="21">
        <v>320061403</v>
      </c>
      <c r="F280" s="31">
        <v>2006</v>
      </c>
      <c r="G280" s="32">
        <v>0</v>
      </c>
      <c r="H280" s="32">
        <v>3421.92</v>
      </c>
      <c r="I280" s="71">
        <f>(1+(INDEX(Data!$A$1:$H$6,MATCH(C280,Data!$A$1:$A$6,0),MATCH(F280,Data!$A$1:$H$1,0))))*G280</f>
        <v>0</v>
      </c>
      <c r="J280" s="32">
        <f>(1+(INDEX(Data!$A$1:$H$6,MATCH(C280,Data!$A$1:$A$6,0),MATCH(F280,Data!$A$1:$H$1,0))))*H280</f>
        <v>3900.9888000000005</v>
      </c>
      <c r="L280" s="33"/>
      <c r="M280" s="34"/>
      <c r="N280" s="34"/>
      <c r="O280" s="30"/>
      <c r="P280" s="30"/>
    </row>
    <row r="281" spans="3:16">
      <c r="C281" s="21" t="s">
        <v>17</v>
      </c>
      <c r="D281" s="21">
        <v>509343</v>
      </c>
      <c r="E281" s="21">
        <v>320061403</v>
      </c>
      <c r="F281" s="31">
        <v>2006</v>
      </c>
      <c r="G281" s="32">
        <v>0</v>
      </c>
      <c r="H281" s="32">
        <v>2913.97</v>
      </c>
      <c r="I281" s="71">
        <f>(1+(INDEX(Data!$A$1:$H$6,MATCH(C281,Data!$A$1:$A$6,0),MATCH(F281,Data!$A$1:$H$1,0))))*G281</f>
        <v>0</v>
      </c>
      <c r="J281" s="32">
        <f>(1+(INDEX(Data!$A$1:$H$6,MATCH(C281,Data!$A$1:$A$6,0),MATCH(F281,Data!$A$1:$H$1,0))))*H281</f>
        <v>3321.9258</v>
      </c>
      <c r="L281" s="33"/>
      <c r="M281" s="34"/>
      <c r="N281" s="34"/>
      <c r="O281" s="30"/>
      <c r="P281" s="30"/>
    </row>
    <row r="282" spans="3:16">
      <c r="C282" s="21" t="s">
        <v>17</v>
      </c>
      <c r="D282" s="21">
        <v>509343</v>
      </c>
      <c r="E282" s="21">
        <v>320061403</v>
      </c>
      <c r="F282" s="31">
        <v>2006</v>
      </c>
      <c r="G282" s="32">
        <v>0</v>
      </c>
      <c r="H282" s="32">
        <v>3221.4</v>
      </c>
      <c r="I282" s="71">
        <f>(1+(INDEX(Data!$A$1:$H$6,MATCH(C282,Data!$A$1:$A$6,0),MATCH(F282,Data!$A$1:$H$1,0))))*G282</f>
        <v>0</v>
      </c>
      <c r="J282" s="32">
        <f>(1+(INDEX(Data!$A$1:$H$6,MATCH(C282,Data!$A$1:$A$6,0),MATCH(F282,Data!$A$1:$H$1,0))))*H282</f>
        <v>3672.3960000000006</v>
      </c>
      <c r="L282" s="33"/>
      <c r="M282" s="34"/>
      <c r="N282" s="34"/>
      <c r="O282" s="30"/>
      <c r="P282" s="30"/>
    </row>
    <row r="283" spans="3:16">
      <c r="C283" s="21" t="s">
        <v>17</v>
      </c>
      <c r="D283" s="21">
        <v>509343</v>
      </c>
      <c r="E283" s="21">
        <v>320061403</v>
      </c>
      <c r="F283" s="31">
        <v>2006</v>
      </c>
      <c r="G283" s="32">
        <v>0</v>
      </c>
      <c r="H283" s="32">
        <v>3355.08</v>
      </c>
      <c r="I283" s="71">
        <f>(1+(INDEX(Data!$A$1:$H$6,MATCH(C283,Data!$A$1:$A$6,0),MATCH(F283,Data!$A$1:$H$1,0))))*G283</f>
        <v>0</v>
      </c>
      <c r="J283" s="32">
        <f>(1+(INDEX(Data!$A$1:$H$6,MATCH(C283,Data!$A$1:$A$6,0),MATCH(F283,Data!$A$1:$H$1,0))))*H283</f>
        <v>3824.7912000000001</v>
      </c>
      <c r="L283" s="33"/>
      <c r="M283" s="34"/>
      <c r="N283" s="34"/>
      <c r="O283" s="30"/>
      <c r="P283" s="30"/>
    </row>
    <row r="284" spans="3:16">
      <c r="C284" s="21" t="s">
        <v>17</v>
      </c>
      <c r="D284" s="21">
        <v>509343</v>
      </c>
      <c r="E284" s="21">
        <v>320061403</v>
      </c>
      <c r="F284" s="31">
        <v>2006</v>
      </c>
      <c r="G284" s="32">
        <v>0</v>
      </c>
      <c r="H284" s="32">
        <v>3288.24</v>
      </c>
      <c r="I284" s="71">
        <f>(1+(INDEX(Data!$A$1:$H$6,MATCH(C284,Data!$A$1:$A$6,0),MATCH(F284,Data!$A$1:$H$1,0))))*G284</f>
        <v>0</v>
      </c>
      <c r="J284" s="32">
        <f>(1+(INDEX(Data!$A$1:$H$6,MATCH(C284,Data!$A$1:$A$6,0),MATCH(F284,Data!$A$1:$H$1,0))))*H284</f>
        <v>3748.5936000000002</v>
      </c>
      <c r="L284" s="33"/>
      <c r="M284" s="34"/>
      <c r="N284" s="34"/>
      <c r="O284" s="30"/>
      <c r="P284" s="30"/>
    </row>
    <row r="285" spans="3:16">
      <c r="C285" s="21" t="s">
        <v>17</v>
      </c>
      <c r="D285" s="21">
        <v>509343</v>
      </c>
      <c r="E285" s="21">
        <v>320061403</v>
      </c>
      <c r="F285" s="31">
        <v>2006</v>
      </c>
      <c r="G285" s="32">
        <v>0</v>
      </c>
      <c r="H285" s="32">
        <v>3395.18</v>
      </c>
      <c r="I285" s="71">
        <f>(1+(INDEX(Data!$A$1:$H$6,MATCH(C285,Data!$A$1:$A$6,0),MATCH(F285,Data!$A$1:$H$1,0))))*G285</f>
        <v>0</v>
      </c>
      <c r="J285" s="32">
        <f>(1+(INDEX(Data!$A$1:$H$6,MATCH(C285,Data!$A$1:$A$6,0),MATCH(F285,Data!$A$1:$H$1,0))))*H285</f>
        <v>3870.5052000000001</v>
      </c>
      <c r="L285" s="33"/>
      <c r="M285" s="34"/>
      <c r="N285" s="34"/>
      <c r="O285" s="30"/>
      <c r="P285" s="30"/>
    </row>
    <row r="286" spans="3:16">
      <c r="C286" s="21" t="s">
        <v>17</v>
      </c>
      <c r="D286" s="21">
        <v>509343</v>
      </c>
      <c r="E286" s="21">
        <v>320061403</v>
      </c>
      <c r="F286" s="31">
        <v>2006</v>
      </c>
      <c r="G286" s="32">
        <v>0</v>
      </c>
      <c r="H286" s="32">
        <v>3635.78</v>
      </c>
      <c r="I286" s="71">
        <f>(1+(INDEX(Data!$A$1:$H$6,MATCH(C286,Data!$A$1:$A$6,0),MATCH(F286,Data!$A$1:$H$1,0))))*G286</f>
        <v>0</v>
      </c>
      <c r="J286" s="32">
        <f>(1+(INDEX(Data!$A$1:$H$6,MATCH(C286,Data!$A$1:$A$6,0),MATCH(F286,Data!$A$1:$H$1,0))))*H286</f>
        <v>4144.7892000000011</v>
      </c>
      <c r="L286" s="33"/>
      <c r="M286" s="34"/>
      <c r="N286" s="34"/>
      <c r="O286" s="30"/>
      <c r="P286" s="30"/>
    </row>
    <row r="287" spans="3:16">
      <c r="C287" s="21" t="s">
        <v>17</v>
      </c>
      <c r="D287" s="21">
        <v>509343</v>
      </c>
      <c r="E287" s="21">
        <v>320061403</v>
      </c>
      <c r="F287" s="31">
        <v>2006</v>
      </c>
      <c r="G287" s="32">
        <v>0</v>
      </c>
      <c r="H287" s="32">
        <v>3675.88</v>
      </c>
      <c r="I287" s="71">
        <f>(1+(INDEX(Data!$A$1:$H$6,MATCH(C287,Data!$A$1:$A$6,0),MATCH(F287,Data!$A$1:$H$1,0))))*G287</f>
        <v>0</v>
      </c>
      <c r="J287" s="32">
        <f>(1+(INDEX(Data!$A$1:$H$6,MATCH(C287,Data!$A$1:$A$6,0),MATCH(F287,Data!$A$1:$H$1,0))))*H287</f>
        <v>4190.503200000001</v>
      </c>
      <c r="L287" s="33"/>
      <c r="M287" s="34"/>
      <c r="N287" s="34"/>
      <c r="O287" s="30"/>
      <c r="P287" s="30"/>
    </row>
    <row r="288" spans="3:16">
      <c r="C288" s="21" t="s">
        <v>17</v>
      </c>
      <c r="D288" s="21">
        <v>509343</v>
      </c>
      <c r="E288" s="21">
        <v>320061403</v>
      </c>
      <c r="F288" s="31">
        <v>2006</v>
      </c>
      <c r="G288" s="32">
        <v>0</v>
      </c>
      <c r="H288" s="32">
        <v>-96064.75</v>
      </c>
      <c r="I288" s="71">
        <f>(1+(INDEX(Data!$A$1:$H$6,MATCH(C288,Data!$A$1:$A$6,0),MATCH(F288,Data!$A$1:$H$1,0))))*G288</f>
        <v>0</v>
      </c>
      <c r="J288" s="32">
        <f>(1+(INDEX(Data!$A$1:$H$6,MATCH(C288,Data!$A$1:$A$6,0),MATCH(F288,Data!$A$1:$H$1,0))))*H288</f>
        <v>-109513.81500000002</v>
      </c>
      <c r="L288" s="33"/>
      <c r="M288" s="34"/>
      <c r="N288" s="34"/>
      <c r="O288" s="30"/>
      <c r="P288" s="30"/>
    </row>
    <row r="289" spans="3:16">
      <c r="C289" s="21" t="s">
        <v>17</v>
      </c>
      <c r="D289" s="21">
        <v>509463</v>
      </c>
      <c r="E289" s="21">
        <v>320061405</v>
      </c>
      <c r="F289" s="31">
        <v>2007</v>
      </c>
      <c r="G289" s="32">
        <v>0</v>
      </c>
      <c r="H289" s="32">
        <v>216510</v>
      </c>
      <c r="I289" s="71">
        <f>(1+(INDEX(Data!$A$1:$H$6,MATCH(C289,Data!$A$1:$A$6,0),MATCH(F289,Data!$A$1:$H$1,0))))*G289</f>
        <v>0</v>
      </c>
      <c r="J289" s="32">
        <f>(1+(INDEX(Data!$A$1:$H$6,MATCH(C289,Data!$A$1:$A$6,0),MATCH(F289,Data!$A$1:$H$1,0))))*H289</f>
        <v>246821.40000000002</v>
      </c>
      <c r="L289" s="33"/>
      <c r="M289" s="34"/>
      <c r="N289" s="34"/>
      <c r="O289" s="30"/>
      <c r="P289" s="30"/>
    </row>
    <row r="290" spans="3:16">
      <c r="C290" s="21" t="s">
        <v>17</v>
      </c>
      <c r="D290" s="21">
        <v>509463</v>
      </c>
      <c r="E290" s="21">
        <v>320061405</v>
      </c>
      <c r="F290" s="31">
        <v>2007</v>
      </c>
      <c r="G290" s="32">
        <v>0</v>
      </c>
      <c r="H290" s="32">
        <v>3990</v>
      </c>
      <c r="I290" s="71">
        <f>(1+(INDEX(Data!$A$1:$H$6,MATCH(C290,Data!$A$1:$A$6,0),MATCH(F290,Data!$A$1:$H$1,0))))*G290</f>
        <v>0</v>
      </c>
      <c r="J290" s="32">
        <f>(1+(INDEX(Data!$A$1:$H$6,MATCH(C290,Data!$A$1:$A$6,0),MATCH(F290,Data!$A$1:$H$1,0))))*H290</f>
        <v>4548.6000000000004</v>
      </c>
      <c r="L290" s="33"/>
      <c r="M290" s="34"/>
      <c r="N290" s="34"/>
      <c r="O290" s="30"/>
      <c r="P290" s="30"/>
    </row>
    <row r="291" spans="3:16">
      <c r="C291" s="21" t="s">
        <v>17</v>
      </c>
      <c r="D291" s="21">
        <v>509463</v>
      </c>
      <c r="E291" s="21">
        <v>320061405</v>
      </c>
      <c r="F291" s="31">
        <v>2007</v>
      </c>
      <c r="G291" s="32">
        <v>3360</v>
      </c>
      <c r="H291" s="32">
        <v>-157520</v>
      </c>
      <c r="I291" s="71">
        <f>(1+(INDEX(Data!$A$1:$H$6,MATCH(C291,Data!$A$1:$A$6,0),MATCH(F291,Data!$A$1:$H$1,0))))*G291</f>
        <v>3830.4000000000005</v>
      </c>
      <c r="J291" s="32">
        <f>(1+(INDEX(Data!$A$1:$H$6,MATCH(C291,Data!$A$1:$A$6,0),MATCH(F291,Data!$A$1:$H$1,0))))*H291</f>
        <v>-179572.80000000002</v>
      </c>
      <c r="L291" s="33"/>
      <c r="M291" s="34"/>
      <c r="N291" s="34"/>
      <c r="O291" s="30"/>
      <c r="P291" s="30"/>
    </row>
    <row r="292" spans="3:16">
      <c r="C292" s="21" t="s">
        <v>17</v>
      </c>
      <c r="D292" s="21">
        <v>509463</v>
      </c>
      <c r="E292" s="21">
        <v>320061405</v>
      </c>
      <c r="F292" s="31">
        <v>2007</v>
      </c>
      <c r="G292" s="32">
        <v>0</v>
      </c>
      <c r="H292" s="32">
        <v>380</v>
      </c>
      <c r="I292" s="71">
        <f>(1+(INDEX(Data!$A$1:$H$6,MATCH(C292,Data!$A$1:$A$6,0),MATCH(F292,Data!$A$1:$H$1,0))))*G292</f>
        <v>0</v>
      </c>
      <c r="J292" s="32">
        <f>(1+(INDEX(Data!$A$1:$H$6,MATCH(C292,Data!$A$1:$A$6,0),MATCH(F292,Data!$A$1:$H$1,0))))*H292</f>
        <v>433.20000000000005</v>
      </c>
      <c r="L292" s="33"/>
      <c r="M292" s="34"/>
      <c r="N292" s="34"/>
      <c r="O292" s="30"/>
      <c r="P292" s="30"/>
    </row>
    <row r="293" spans="3:16">
      <c r="C293" s="21" t="s">
        <v>17</v>
      </c>
      <c r="D293" s="21">
        <v>509463</v>
      </c>
      <c r="E293" s="21">
        <v>320061405</v>
      </c>
      <c r="F293" s="31">
        <v>2007</v>
      </c>
      <c r="G293" s="32">
        <v>0</v>
      </c>
      <c r="H293" s="32">
        <v>-2860</v>
      </c>
      <c r="I293" s="71">
        <f>(1+(INDEX(Data!$A$1:$H$6,MATCH(C293,Data!$A$1:$A$6,0),MATCH(F293,Data!$A$1:$H$1,0))))*G293</f>
        <v>0</v>
      </c>
      <c r="J293" s="32">
        <f>(1+(INDEX(Data!$A$1:$H$6,MATCH(C293,Data!$A$1:$A$6,0),MATCH(F293,Data!$A$1:$H$1,0))))*H293</f>
        <v>-3260.4000000000005</v>
      </c>
      <c r="L293" s="33"/>
      <c r="M293" s="34"/>
      <c r="N293" s="34"/>
      <c r="O293" s="30"/>
      <c r="P293" s="30"/>
    </row>
    <row r="294" spans="3:16">
      <c r="C294" s="21" t="s">
        <v>17</v>
      </c>
      <c r="D294" s="21">
        <v>509463</v>
      </c>
      <c r="E294" s="21">
        <v>320061405</v>
      </c>
      <c r="F294" s="31">
        <v>2007</v>
      </c>
      <c r="G294" s="32">
        <v>0</v>
      </c>
      <c r="H294" s="32">
        <v>2200</v>
      </c>
      <c r="I294" s="71">
        <f>(1+(INDEX(Data!$A$1:$H$6,MATCH(C294,Data!$A$1:$A$6,0),MATCH(F294,Data!$A$1:$H$1,0))))*G294</f>
        <v>0</v>
      </c>
      <c r="J294" s="32">
        <f>(1+(INDEX(Data!$A$1:$H$6,MATCH(C294,Data!$A$1:$A$6,0),MATCH(F294,Data!$A$1:$H$1,0))))*H294</f>
        <v>2508.0000000000005</v>
      </c>
      <c r="L294" s="33"/>
      <c r="M294" s="34"/>
      <c r="N294" s="34"/>
      <c r="O294" s="30"/>
      <c r="P294" s="30"/>
    </row>
    <row r="295" spans="3:16">
      <c r="C295" s="21" t="s">
        <v>17</v>
      </c>
      <c r="D295" s="21">
        <v>509463</v>
      </c>
      <c r="E295" s="21">
        <v>320061405</v>
      </c>
      <c r="F295" s="31">
        <v>2007</v>
      </c>
      <c r="G295" s="32">
        <v>0</v>
      </c>
      <c r="H295" s="32">
        <v>6300</v>
      </c>
      <c r="I295" s="71">
        <f>(1+(INDEX(Data!$A$1:$H$6,MATCH(C295,Data!$A$1:$A$6,0),MATCH(F295,Data!$A$1:$H$1,0))))*G295</f>
        <v>0</v>
      </c>
      <c r="J295" s="32">
        <f>(1+(INDEX(Data!$A$1:$H$6,MATCH(C295,Data!$A$1:$A$6,0),MATCH(F295,Data!$A$1:$H$1,0))))*H295</f>
        <v>7182.0000000000009</v>
      </c>
      <c r="L295" s="33"/>
      <c r="M295" s="34"/>
      <c r="N295" s="34"/>
      <c r="O295" s="30"/>
      <c r="P295" s="30"/>
    </row>
    <row r="296" spans="3:16">
      <c r="C296" s="21" t="s">
        <v>17</v>
      </c>
      <c r="D296" s="21">
        <v>509463</v>
      </c>
      <c r="E296" s="21">
        <v>320061405</v>
      </c>
      <c r="F296" s="31">
        <v>2007</v>
      </c>
      <c r="G296" s="32">
        <v>0</v>
      </c>
      <c r="H296" s="32">
        <v>5400</v>
      </c>
      <c r="I296" s="71">
        <f>(1+(INDEX(Data!$A$1:$H$6,MATCH(C296,Data!$A$1:$A$6,0),MATCH(F296,Data!$A$1:$H$1,0))))*G296</f>
        <v>0</v>
      </c>
      <c r="J296" s="32">
        <f>(1+(INDEX(Data!$A$1:$H$6,MATCH(C296,Data!$A$1:$A$6,0),MATCH(F296,Data!$A$1:$H$1,0))))*H296</f>
        <v>6156.0000000000009</v>
      </c>
      <c r="L296" s="33"/>
      <c r="M296" s="34"/>
      <c r="N296" s="34"/>
      <c r="O296" s="30"/>
      <c r="P296" s="30"/>
    </row>
    <row r="297" spans="3:16">
      <c r="C297" s="21" t="s">
        <v>17</v>
      </c>
      <c r="D297" s="21">
        <v>509463</v>
      </c>
      <c r="E297" s="21">
        <v>320061405</v>
      </c>
      <c r="F297" s="31">
        <v>2007</v>
      </c>
      <c r="G297" s="32">
        <v>0</v>
      </c>
      <c r="H297" s="32">
        <v>1540</v>
      </c>
      <c r="I297" s="71">
        <f>(1+(INDEX(Data!$A$1:$H$6,MATCH(C297,Data!$A$1:$A$6,0),MATCH(F297,Data!$A$1:$H$1,0))))*G297</f>
        <v>0</v>
      </c>
      <c r="J297" s="32">
        <f>(1+(INDEX(Data!$A$1:$H$6,MATCH(C297,Data!$A$1:$A$6,0),MATCH(F297,Data!$A$1:$H$1,0))))*H297</f>
        <v>1755.6000000000001</v>
      </c>
      <c r="L297" s="33"/>
      <c r="M297" s="34"/>
      <c r="N297" s="34"/>
      <c r="O297" s="30"/>
      <c r="P297" s="30"/>
    </row>
    <row r="298" spans="3:16">
      <c r="C298" s="21" t="s">
        <v>17</v>
      </c>
      <c r="D298" s="21">
        <v>509463</v>
      </c>
      <c r="E298" s="21">
        <v>320061405</v>
      </c>
      <c r="F298" s="31">
        <v>2007</v>
      </c>
      <c r="G298" s="32">
        <v>0</v>
      </c>
      <c r="H298" s="32">
        <v>920</v>
      </c>
      <c r="I298" s="71">
        <f>(1+(INDEX(Data!$A$1:$H$6,MATCH(C298,Data!$A$1:$A$6,0),MATCH(F298,Data!$A$1:$H$1,0))))*G298</f>
        <v>0</v>
      </c>
      <c r="J298" s="32">
        <f>(1+(INDEX(Data!$A$1:$H$6,MATCH(C298,Data!$A$1:$A$6,0),MATCH(F298,Data!$A$1:$H$1,0))))*H298</f>
        <v>1048.8000000000002</v>
      </c>
      <c r="L298" s="33"/>
      <c r="M298" s="34"/>
      <c r="N298" s="34"/>
      <c r="O298" s="30"/>
      <c r="P298" s="30"/>
    </row>
    <row r="299" spans="3:16">
      <c r="C299" s="21" t="s">
        <v>17</v>
      </c>
      <c r="D299" s="21">
        <v>509463</v>
      </c>
      <c r="E299" s="21">
        <v>320061405</v>
      </c>
      <c r="F299" s="31">
        <v>2007</v>
      </c>
      <c r="G299" s="32">
        <v>0</v>
      </c>
      <c r="H299" s="32">
        <v>-860</v>
      </c>
      <c r="I299" s="71">
        <f>(1+(INDEX(Data!$A$1:$H$6,MATCH(C299,Data!$A$1:$A$6,0),MATCH(F299,Data!$A$1:$H$1,0))))*G299</f>
        <v>0</v>
      </c>
      <c r="J299" s="32">
        <f>(1+(INDEX(Data!$A$1:$H$6,MATCH(C299,Data!$A$1:$A$6,0),MATCH(F299,Data!$A$1:$H$1,0))))*H299</f>
        <v>-980.40000000000009</v>
      </c>
      <c r="L299" s="33"/>
      <c r="M299" s="34"/>
      <c r="N299" s="34"/>
      <c r="O299" s="30"/>
      <c r="P299" s="30"/>
    </row>
    <row r="300" spans="3:16">
      <c r="C300" s="21" t="s">
        <v>17</v>
      </c>
      <c r="D300" s="21">
        <v>509463</v>
      </c>
      <c r="E300" s="21">
        <v>320061405</v>
      </c>
      <c r="F300" s="31">
        <v>2007</v>
      </c>
      <c r="G300" s="32">
        <v>0</v>
      </c>
      <c r="H300" s="32">
        <v>1560</v>
      </c>
      <c r="I300" s="71">
        <f>(1+(INDEX(Data!$A$1:$H$6,MATCH(C300,Data!$A$1:$A$6,0),MATCH(F300,Data!$A$1:$H$1,0))))*G300</f>
        <v>0</v>
      </c>
      <c r="J300" s="32">
        <f>(1+(INDEX(Data!$A$1:$H$6,MATCH(C300,Data!$A$1:$A$6,0),MATCH(F300,Data!$A$1:$H$1,0))))*H300</f>
        <v>1778.4</v>
      </c>
      <c r="L300" s="33"/>
      <c r="M300" s="34"/>
      <c r="N300" s="34"/>
      <c r="O300" s="30"/>
      <c r="P300" s="30"/>
    </row>
    <row r="301" spans="3:16">
      <c r="C301" s="21" t="s">
        <v>17</v>
      </c>
      <c r="D301" s="21">
        <v>509463</v>
      </c>
      <c r="E301" s="21">
        <v>320061405</v>
      </c>
      <c r="F301" s="31">
        <v>2007</v>
      </c>
      <c r="G301" s="32">
        <v>0</v>
      </c>
      <c r="H301" s="32">
        <v>1060</v>
      </c>
      <c r="I301" s="71">
        <f>(1+(INDEX(Data!$A$1:$H$6,MATCH(C301,Data!$A$1:$A$6,0),MATCH(F301,Data!$A$1:$H$1,0))))*G301</f>
        <v>0</v>
      </c>
      <c r="J301" s="32">
        <f>(1+(INDEX(Data!$A$1:$H$6,MATCH(C301,Data!$A$1:$A$6,0),MATCH(F301,Data!$A$1:$H$1,0))))*H301</f>
        <v>1208.4000000000001</v>
      </c>
      <c r="L301" s="33"/>
      <c r="M301" s="34"/>
      <c r="N301" s="34"/>
      <c r="O301" s="30"/>
      <c r="P301" s="30"/>
    </row>
    <row r="302" spans="3:16">
      <c r="C302" s="21" t="s">
        <v>17</v>
      </c>
      <c r="D302" s="21">
        <v>509463</v>
      </c>
      <c r="E302" s="21">
        <v>320061405</v>
      </c>
      <c r="F302" s="31">
        <v>2007</v>
      </c>
      <c r="G302" s="32">
        <v>0</v>
      </c>
      <c r="H302" s="32">
        <v>-78620</v>
      </c>
      <c r="I302" s="71">
        <f>(1+(INDEX(Data!$A$1:$H$6,MATCH(C302,Data!$A$1:$A$6,0),MATCH(F302,Data!$A$1:$H$1,0))))*G302</f>
        <v>0</v>
      </c>
      <c r="J302" s="32">
        <f>(1+(INDEX(Data!$A$1:$H$6,MATCH(C302,Data!$A$1:$A$6,0),MATCH(F302,Data!$A$1:$H$1,0))))*H302</f>
        <v>-89626.8</v>
      </c>
      <c r="L302" s="33"/>
      <c r="M302" s="34"/>
      <c r="N302" s="34"/>
      <c r="O302" s="30"/>
      <c r="P302" s="30"/>
    </row>
    <row r="303" spans="3:16">
      <c r="C303" s="21" t="s">
        <v>17</v>
      </c>
      <c r="D303" s="21">
        <v>510327</v>
      </c>
      <c r="E303" s="21">
        <v>320071417</v>
      </c>
      <c r="F303" s="31">
        <v>2007</v>
      </c>
      <c r="G303" s="32">
        <v>200</v>
      </c>
      <c r="H303" s="32">
        <v>800</v>
      </c>
      <c r="I303" s="71">
        <f>(1+(INDEX(Data!$A$1:$H$6,MATCH(C303,Data!$A$1:$A$6,0),MATCH(F303,Data!$A$1:$H$1,0))))*G303</f>
        <v>228.00000000000003</v>
      </c>
      <c r="J303" s="32">
        <f>(1+(INDEX(Data!$A$1:$H$6,MATCH(C303,Data!$A$1:$A$6,0),MATCH(F303,Data!$A$1:$H$1,0))))*H303</f>
        <v>912.00000000000011</v>
      </c>
      <c r="L303" s="33"/>
      <c r="M303" s="34"/>
      <c r="N303" s="34"/>
      <c r="O303" s="30"/>
      <c r="P303" s="30"/>
    </row>
    <row r="304" spans="3:16">
      <c r="C304" s="21" t="s">
        <v>17</v>
      </c>
      <c r="D304" s="21">
        <v>510327</v>
      </c>
      <c r="E304" s="21">
        <v>320071417</v>
      </c>
      <c r="F304" s="31">
        <v>2007</v>
      </c>
      <c r="G304" s="32">
        <v>0</v>
      </c>
      <c r="H304" s="32">
        <v>561.04999999999995</v>
      </c>
      <c r="I304" s="71">
        <f>(1+(INDEX(Data!$A$1:$H$6,MATCH(C304,Data!$A$1:$A$6,0),MATCH(F304,Data!$A$1:$H$1,0))))*G304</f>
        <v>0</v>
      </c>
      <c r="J304" s="32">
        <f>(1+(INDEX(Data!$A$1:$H$6,MATCH(C304,Data!$A$1:$A$6,0),MATCH(F304,Data!$A$1:$H$1,0))))*H304</f>
        <v>639.59699999999998</v>
      </c>
      <c r="L304" s="33"/>
      <c r="M304" s="34"/>
      <c r="N304" s="34"/>
      <c r="O304" s="30"/>
      <c r="P304" s="30"/>
    </row>
    <row r="305" spans="3:16">
      <c r="C305" s="21" t="s">
        <v>17</v>
      </c>
      <c r="D305" s="21">
        <v>510327</v>
      </c>
      <c r="E305" s="21">
        <v>320071417</v>
      </c>
      <c r="F305" s="31">
        <v>2007</v>
      </c>
      <c r="G305" s="32">
        <v>0</v>
      </c>
      <c r="H305" s="32">
        <v>25.2</v>
      </c>
      <c r="I305" s="71">
        <f>(1+(INDEX(Data!$A$1:$H$6,MATCH(C305,Data!$A$1:$A$6,0),MATCH(F305,Data!$A$1:$H$1,0))))*G305</f>
        <v>0</v>
      </c>
      <c r="J305" s="32">
        <f>(1+(INDEX(Data!$A$1:$H$6,MATCH(C305,Data!$A$1:$A$6,0),MATCH(F305,Data!$A$1:$H$1,0))))*H305</f>
        <v>28.728000000000002</v>
      </c>
      <c r="L305" s="33"/>
      <c r="M305" s="34"/>
      <c r="N305" s="34"/>
      <c r="O305" s="30"/>
      <c r="P305" s="30"/>
    </row>
    <row r="306" spans="3:16">
      <c r="C306" s="21" t="s">
        <v>17</v>
      </c>
      <c r="D306" s="21">
        <v>510327</v>
      </c>
      <c r="E306" s="21">
        <v>320071417</v>
      </c>
      <c r="F306" s="31">
        <v>2007</v>
      </c>
      <c r="G306" s="32">
        <v>0</v>
      </c>
      <c r="H306" s="32">
        <v>27.75</v>
      </c>
      <c r="I306" s="71">
        <f>(1+(INDEX(Data!$A$1:$H$6,MATCH(C306,Data!$A$1:$A$6,0),MATCH(F306,Data!$A$1:$H$1,0))))*G306</f>
        <v>0</v>
      </c>
      <c r="J306" s="32">
        <f>(1+(INDEX(Data!$A$1:$H$6,MATCH(C306,Data!$A$1:$A$6,0),MATCH(F306,Data!$A$1:$H$1,0))))*H306</f>
        <v>31.635000000000005</v>
      </c>
      <c r="L306" s="33"/>
      <c r="M306" s="34"/>
      <c r="N306" s="34"/>
      <c r="O306" s="30"/>
      <c r="P306" s="30"/>
    </row>
    <row r="307" spans="3:16">
      <c r="C307" s="21" t="s">
        <v>17</v>
      </c>
      <c r="D307" s="21">
        <v>510327</v>
      </c>
      <c r="E307" s="21">
        <v>320071417</v>
      </c>
      <c r="F307" s="31">
        <v>2007</v>
      </c>
      <c r="G307" s="32">
        <v>0</v>
      </c>
      <c r="H307" s="32">
        <v>34.950000000000003</v>
      </c>
      <c r="I307" s="71">
        <f>(1+(INDEX(Data!$A$1:$H$6,MATCH(C307,Data!$A$1:$A$6,0),MATCH(F307,Data!$A$1:$H$1,0))))*G307</f>
        <v>0</v>
      </c>
      <c r="J307" s="32">
        <f>(1+(INDEX(Data!$A$1:$H$6,MATCH(C307,Data!$A$1:$A$6,0),MATCH(F307,Data!$A$1:$H$1,0))))*H307</f>
        <v>39.843000000000011</v>
      </c>
      <c r="L307" s="33"/>
      <c r="M307" s="34"/>
      <c r="N307" s="34"/>
      <c r="O307" s="30"/>
      <c r="P307" s="30"/>
    </row>
    <row r="308" spans="3:16">
      <c r="C308" s="21" t="s">
        <v>17</v>
      </c>
      <c r="D308" s="21">
        <v>510327</v>
      </c>
      <c r="E308" s="21">
        <v>320071417</v>
      </c>
      <c r="F308" s="31">
        <v>2007</v>
      </c>
      <c r="G308" s="32">
        <v>0</v>
      </c>
      <c r="H308" s="32">
        <v>75034.64</v>
      </c>
      <c r="I308" s="71">
        <f>(1+(INDEX(Data!$A$1:$H$6,MATCH(C308,Data!$A$1:$A$6,0),MATCH(F308,Data!$A$1:$H$1,0))))*G308</f>
        <v>0</v>
      </c>
      <c r="J308" s="32">
        <f>(1+(INDEX(Data!$A$1:$H$6,MATCH(C308,Data!$A$1:$A$6,0),MATCH(F308,Data!$A$1:$H$1,0))))*H308</f>
        <v>85539.489600000015</v>
      </c>
      <c r="L308" s="33"/>
      <c r="M308" s="34"/>
      <c r="N308" s="34"/>
      <c r="O308" s="30"/>
      <c r="P308" s="30"/>
    </row>
    <row r="309" spans="3:16">
      <c r="C309" s="21" t="s">
        <v>17</v>
      </c>
      <c r="D309" s="21">
        <v>510327</v>
      </c>
      <c r="E309" s="21">
        <v>320071417</v>
      </c>
      <c r="F309" s="31">
        <v>2007</v>
      </c>
      <c r="G309" s="32">
        <v>0</v>
      </c>
      <c r="H309" s="32">
        <v>1870</v>
      </c>
      <c r="I309" s="71">
        <f>(1+(INDEX(Data!$A$1:$H$6,MATCH(C309,Data!$A$1:$A$6,0),MATCH(F309,Data!$A$1:$H$1,0))))*G309</f>
        <v>0</v>
      </c>
      <c r="J309" s="32">
        <f>(1+(INDEX(Data!$A$1:$H$6,MATCH(C309,Data!$A$1:$A$6,0),MATCH(F309,Data!$A$1:$H$1,0))))*H309</f>
        <v>2131.8000000000002</v>
      </c>
      <c r="L309" s="33"/>
      <c r="M309" s="34"/>
      <c r="N309" s="34"/>
      <c r="O309" s="30"/>
      <c r="P309" s="30"/>
    </row>
    <row r="310" spans="3:16">
      <c r="C310" s="21" t="s">
        <v>17</v>
      </c>
      <c r="D310" s="21">
        <v>510327</v>
      </c>
      <c r="E310" s="21">
        <v>320071417</v>
      </c>
      <c r="F310" s="31">
        <v>2007</v>
      </c>
      <c r="G310" s="32">
        <v>0</v>
      </c>
      <c r="H310" s="32">
        <v>1747.6</v>
      </c>
      <c r="I310" s="71">
        <f>(1+(INDEX(Data!$A$1:$H$6,MATCH(C310,Data!$A$1:$A$6,0),MATCH(F310,Data!$A$1:$H$1,0))))*G310</f>
        <v>0</v>
      </c>
      <c r="J310" s="32">
        <f>(1+(INDEX(Data!$A$1:$H$6,MATCH(C310,Data!$A$1:$A$6,0),MATCH(F310,Data!$A$1:$H$1,0))))*H310</f>
        <v>1992.2640000000001</v>
      </c>
      <c r="L310" s="33"/>
      <c r="M310" s="34"/>
      <c r="N310" s="34"/>
      <c r="O310" s="30"/>
      <c r="P310" s="30"/>
    </row>
    <row r="311" spans="3:16">
      <c r="C311" s="21" t="s">
        <v>17</v>
      </c>
      <c r="D311" s="21">
        <v>510327</v>
      </c>
      <c r="E311" s="21">
        <v>320071417</v>
      </c>
      <c r="F311" s="31">
        <v>2007</v>
      </c>
      <c r="G311" s="32">
        <v>0</v>
      </c>
      <c r="H311" s="32">
        <v>1774.8</v>
      </c>
      <c r="I311" s="71">
        <f>(1+(INDEX(Data!$A$1:$H$6,MATCH(C311,Data!$A$1:$A$6,0),MATCH(F311,Data!$A$1:$H$1,0))))*G311</f>
        <v>0</v>
      </c>
      <c r="J311" s="32">
        <f>(1+(INDEX(Data!$A$1:$H$6,MATCH(C311,Data!$A$1:$A$6,0),MATCH(F311,Data!$A$1:$H$1,0))))*H311</f>
        <v>2023.2720000000002</v>
      </c>
      <c r="L311" s="33"/>
      <c r="M311" s="34"/>
      <c r="N311" s="34"/>
      <c r="O311" s="30"/>
      <c r="P311" s="30"/>
    </row>
    <row r="312" spans="3:16">
      <c r="C312" s="21" t="s">
        <v>17</v>
      </c>
      <c r="D312" s="21">
        <v>510327</v>
      </c>
      <c r="E312" s="21">
        <v>320071417</v>
      </c>
      <c r="F312" s="31">
        <v>2007</v>
      </c>
      <c r="G312" s="32">
        <v>0</v>
      </c>
      <c r="H312" s="32">
        <v>1666</v>
      </c>
      <c r="I312" s="71">
        <f>(1+(INDEX(Data!$A$1:$H$6,MATCH(C312,Data!$A$1:$A$6,0),MATCH(F312,Data!$A$1:$H$1,0))))*G312</f>
        <v>0</v>
      </c>
      <c r="J312" s="32">
        <f>(1+(INDEX(Data!$A$1:$H$6,MATCH(C312,Data!$A$1:$A$6,0),MATCH(F312,Data!$A$1:$H$1,0))))*H312</f>
        <v>1899.2400000000002</v>
      </c>
      <c r="L312" s="33"/>
      <c r="M312" s="34"/>
      <c r="N312" s="34"/>
      <c r="O312" s="30"/>
      <c r="P312" s="30"/>
    </row>
    <row r="313" spans="3:16">
      <c r="C313" s="21" t="s">
        <v>17</v>
      </c>
      <c r="D313" s="21">
        <v>510327</v>
      </c>
      <c r="E313" s="21">
        <v>320071417</v>
      </c>
      <c r="F313" s="31">
        <v>2007</v>
      </c>
      <c r="G313" s="32">
        <v>0</v>
      </c>
      <c r="H313" s="32">
        <v>1414.4</v>
      </c>
      <c r="I313" s="71">
        <f>(1+(INDEX(Data!$A$1:$H$6,MATCH(C313,Data!$A$1:$A$6,0),MATCH(F313,Data!$A$1:$H$1,0))))*G313</f>
        <v>0</v>
      </c>
      <c r="J313" s="32">
        <f>(1+(INDEX(Data!$A$1:$H$6,MATCH(C313,Data!$A$1:$A$6,0),MATCH(F313,Data!$A$1:$H$1,0))))*H313</f>
        <v>1612.4160000000002</v>
      </c>
      <c r="L313" s="33"/>
      <c r="M313" s="34"/>
      <c r="N313" s="34"/>
      <c r="O313" s="30"/>
      <c r="P313" s="30"/>
    </row>
    <row r="314" spans="3:16">
      <c r="C314" s="21" t="s">
        <v>17</v>
      </c>
      <c r="D314" s="21">
        <v>510327</v>
      </c>
      <c r="E314" s="21">
        <v>320071417</v>
      </c>
      <c r="F314" s="31">
        <v>2007</v>
      </c>
      <c r="G314" s="32">
        <v>0</v>
      </c>
      <c r="H314" s="32">
        <v>1557.2</v>
      </c>
      <c r="I314" s="71">
        <f>(1+(INDEX(Data!$A$1:$H$6,MATCH(C314,Data!$A$1:$A$6,0),MATCH(F314,Data!$A$1:$H$1,0))))*G314</f>
        <v>0</v>
      </c>
      <c r="J314" s="32">
        <f>(1+(INDEX(Data!$A$1:$H$6,MATCH(C314,Data!$A$1:$A$6,0),MATCH(F314,Data!$A$1:$H$1,0))))*H314</f>
        <v>1775.2080000000003</v>
      </c>
      <c r="L314" s="33"/>
      <c r="M314" s="34"/>
      <c r="N314" s="34"/>
      <c r="O314" s="30"/>
      <c r="P314" s="30"/>
    </row>
    <row r="315" spans="3:16">
      <c r="C315" s="21" t="s">
        <v>17</v>
      </c>
      <c r="D315" s="21">
        <v>510327</v>
      </c>
      <c r="E315" s="21">
        <v>320071417</v>
      </c>
      <c r="F315" s="31">
        <v>2007</v>
      </c>
      <c r="G315" s="32">
        <v>0</v>
      </c>
      <c r="H315" s="32">
        <v>1632</v>
      </c>
      <c r="I315" s="71">
        <f>(1+(INDEX(Data!$A$1:$H$6,MATCH(C315,Data!$A$1:$A$6,0),MATCH(F315,Data!$A$1:$H$1,0))))*G315</f>
        <v>0</v>
      </c>
      <c r="J315" s="32">
        <f>(1+(INDEX(Data!$A$1:$H$6,MATCH(C315,Data!$A$1:$A$6,0),MATCH(F315,Data!$A$1:$H$1,0))))*H315</f>
        <v>1860.4800000000002</v>
      </c>
      <c r="L315" s="33"/>
      <c r="M315" s="34"/>
      <c r="N315" s="34"/>
      <c r="O315" s="30"/>
      <c r="P315" s="30"/>
    </row>
    <row r="316" spans="3:16">
      <c r="C316" s="21" t="s">
        <v>17</v>
      </c>
      <c r="D316" s="21">
        <v>510327</v>
      </c>
      <c r="E316" s="21">
        <v>320071417</v>
      </c>
      <c r="F316" s="31">
        <v>2007</v>
      </c>
      <c r="G316" s="32">
        <v>0</v>
      </c>
      <c r="H316" s="32">
        <v>1598</v>
      </c>
      <c r="I316" s="71">
        <f>(1+(INDEX(Data!$A$1:$H$6,MATCH(C316,Data!$A$1:$A$6,0),MATCH(F316,Data!$A$1:$H$1,0))))*G316</f>
        <v>0</v>
      </c>
      <c r="J316" s="32">
        <f>(1+(INDEX(Data!$A$1:$H$6,MATCH(C316,Data!$A$1:$A$6,0),MATCH(F316,Data!$A$1:$H$1,0))))*H316</f>
        <v>1821.7200000000003</v>
      </c>
      <c r="L316" s="33"/>
      <c r="M316" s="34"/>
      <c r="N316" s="34"/>
      <c r="O316" s="30"/>
      <c r="P316" s="30"/>
    </row>
    <row r="317" spans="3:16">
      <c r="C317" s="21" t="s">
        <v>17</v>
      </c>
      <c r="D317" s="21">
        <v>510327</v>
      </c>
      <c r="E317" s="21">
        <v>320071417</v>
      </c>
      <c r="F317" s="31">
        <v>2007</v>
      </c>
      <c r="G317" s="32">
        <v>0</v>
      </c>
      <c r="H317" s="32">
        <v>1645.6</v>
      </c>
      <c r="I317" s="71">
        <f>(1+(INDEX(Data!$A$1:$H$6,MATCH(C317,Data!$A$1:$A$6,0),MATCH(F317,Data!$A$1:$H$1,0))))*G317</f>
        <v>0</v>
      </c>
      <c r="J317" s="32">
        <f>(1+(INDEX(Data!$A$1:$H$6,MATCH(C317,Data!$A$1:$A$6,0),MATCH(F317,Data!$A$1:$H$1,0))))*H317</f>
        <v>1875.9840000000002</v>
      </c>
      <c r="L317" s="33"/>
      <c r="M317" s="34"/>
      <c r="N317" s="34"/>
      <c r="O317" s="30"/>
      <c r="P317" s="30"/>
    </row>
    <row r="318" spans="3:16">
      <c r="C318" s="21" t="s">
        <v>17</v>
      </c>
      <c r="D318" s="21">
        <v>510327</v>
      </c>
      <c r="E318" s="21">
        <v>320071417</v>
      </c>
      <c r="F318" s="31">
        <v>2007</v>
      </c>
      <c r="G318" s="32">
        <v>0</v>
      </c>
      <c r="H318" s="32">
        <v>1768</v>
      </c>
      <c r="I318" s="71">
        <f>(1+(INDEX(Data!$A$1:$H$6,MATCH(C318,Data!$A$1:$A$6,0),MATCH(F318,Data!$A$1:$H$1,0))))*G318</f>
        <v>0</v>
      </c>
      <c r="J318" s="32">
        <f>(1+(INDEX(Data!$A$1:$H$6,MATCH(C318,Data!$A$1:$A$6,0),MATCH(F318,Data!$A$1:$H$1,0))))*H318</f>
        <v>2015.5200000000002</v>
      </c>
      <c r="L318" s="33"/>
      <c r="M318" s="34"/>
      <c r="N318" s="34"/>
      <c r="O318" s="30"/>
      <c r="P318" s="30"/>
    </row>
    <row r="319" spans="3:16">
      <c r="C319" s="21" t="s">
        <v>17</v>
      </c>
      <c r="D319" s="21">
        <v>510327</v>
      </c>
      <c r="E319" s="21">
        <v>320071417</v>
      </c>
      <c r="F319" s="31">
        <v>2007</v>
      </c>
      <c r="G319" s="32">
        <v>0</v>
      </c>
      <c r="H319" s="32">
        <v>1781.6</v>
      </c>
      <c r="I319" s="71">
        <f>(1+(INDEX(Data!$A$1:$H$6,MATCH(C319,Data!$A$1:$A$6,0),MATCH(F319,Data!$A$1:$H$1,0))))*G319</f>
        <v>0</v>
      </c>
      <c r="J319" s="32">
        <f>(1+(INDEX(Data!$A$1:$H$6,MATCH(C319,Data!$A$1:$A$6,0),MATCH(F319,Data!$A$1:$H$1,0))))*H319</f>
        <v>2031.0240000000001</v>
      </c>
      <c r="L319" s="33"/>
      <c r="M319" s="34"/>
      <c r="N319" s="34"/>
      <c r="O319" s="30"/>
      <c r="P319" s="30"/>
    </row>
    <row r="320" spans="3:16">
      <c r="C320" s="21" t="s">
        <v>17</v>
      </c>
      <c r="D320" s="21">
        <v>510327</v>
      </c>
      <c r="E320" s="21">
        <v>320071417</v>
      </c>
      <c r="F320" s="31">
        <v>2007</v>
      </c>
      <c r="G320" s="32">
        <v>300</v>
      </c>
      <c r="H320" s="32">
        <v>-44938.79</v>
      </c>
      <c r="I320" s="71">
        <f>(1+(INDEX(Data!$A$1:$H$6,MATCH(C320,Data!$A$1:$A$6,0),MATCH(F320,Data!$A$1:$H$1,0))))*G320</f>
        <v>342.00000000000006</v>
      </c>
      <c r="J320" s="32">
        <f>(1+(INDEX(Data!$A$1:$H$6,MATCH(C320,Data!$A$1:$A$6,0),MATCH(F320,Data!$A$1:$H$1,0))))*H320</f>
        <v>-51230.220600000008</v>
      </c>
      <c r="L320" s="33"/>
      <c r="M320" s="34"/>
      <c r="N320" s="34"/>
      <c r="O320" s="30"/>
      <c r="P320" s="30"/>
    </row>
    <row r="321" spans="3:16">
      <c r="C321" s="21" t="s">
        <v>17</v>
      </c>
      <c r="D321" s="21">
        <v>510327</v>
      </c>
      <c r="E321" s="21">
        <v>320071417</v>
      </c>
      <c r="F321" s="31">
        <v>2007</v>
      </c>
      <c r="G321" s="32">
        <v>0</v>
      </c>
      <c r="H321" s="32">
        <v>25000</v>
      </c>
      <c r="I321" s="71">
        <f>(1+(INDEX(Data!$A$1:$H$6,MATCH(C321,Data!$A$1:$A$6,0),MATCH(F321,Data!$A$1:$H$1,0))))*G321</f>
        <v>0</v>
      </c>
      <c r="J321" s="32">
        <f>(1+(INDEX(Data!$A$1:$H$6,MATCH(C321,Data!$A$1:$A$6,0),MATCH(F321,Data!$A$1:$H$1,0))))*H321</f>
        <v>28500.000000000004</v>
      </c>
      <c r="L321" s="33"/>
      <c r="M321" s="34"/>
      <c r="N321" s="34"/>
      <c r="O321" s="30"/>
      <c r="P321" s="30"/>
    </row>
    <row r="322" spans="3:16">
      <c r="C322" s="21" t="s">
        <v>17</v>
      </c>
      <c r="D322" s="21">
        <v>510327</v>
      </c>
      <c r="E322" s="21">
        <v>320071417</v>
      </c>
      <c r="F322" s="31">
        <v>2007</v>
      </c>
      <c r="G322" s="32">
        <v>0</v>
      </c>
      <c r="H322" s="32">
        <v>125000</v>
      </c>
      <c r="I322" s="71">
        <f>(1+(INDEX(Data!$A$1:$H$6,MATCH(C322,Data!$A$1:$A$6,0),MATCH(F322,Data!$A$1:$H$1,0))))*G322</f>
        <v>0</v>
      </c>
      <c r="J322" s="32">
        <f>(1+(INDEX(Data!$A$1:$H$6,MATCH(C322,Data!$A$1:$A$6,0),MATCH(F322,Data!$A$1:$H$1,0))))*H322</f>
        <v>142500.00000000003</v>
      </c>
      <c r="L322" s="33"/>
      <c r="M322" s="34"/>
      <c r="N322" s="34"/>
      <c r="O322" s="30"/>
      <c r="P322" s="30"/>
    </row>
    <row r="323" spans="3:16">
      <c r="C323" s="21" t="s">
        <v>17</v>
      </c>
      <c r="D323" s="21">
        <v>510327</v>
      </c>
      <c r="E323" s="21">
        <v>320071417</v>
      </c>
      <c r="F323" s="31">
        <v>2007</v>
      </c>
      <c r="G323" s="32">
        <v>406912.21</v>
      </c>
      <c r="H323" s="32">
        <v>-200000</v>
      </c>
      <c r="I323" s="71">
        <f>(1+(INDEX(Data!$A$1:$H$6,MATCH(C323,Data!$A$1:$A$6,0),MATCH(F323,Data!$A$1:$H$1,0))))*G323</f>
        <v>463879.91940000007</v>
      </c>
      <c r="J323" s="32">
        <f>(1+(INDEX(Data!$A$1:$H$6,MATCH(C323,Data!$A$1:$A$6,0),MATCH(F323,Data!$A$1:$H$1,0))))*H323</f>
        <v>-228000.00000000003</v>
      </c>
      <c r="L323" s="33"/>
      <c r="M323" s="34"/>
      <c r="N323" s="34"/>
      <c r="O323" s="30"/>
      <c r="P323" s="30"/>
    </row>
    <row r="324" spans="3:16">
      <c r="C324" s="21" t="s">
        <v>17</v>
      </c>
      <c r="D324" s="21">
        <v>509459</v>
      </c>
      <c r="E324" s="21">
        <v>320071501</v>
      </c>
      <c r="F324" s="31">
        <v>2008</v>
      </c>
      <c r="G324" s="32">
        <v>45000</v>
      </c>
      <c r="H324" s="32">
        <v>50688</v>
      </c>
      <c r="I324" s="71">
        <f>(1+(INDEX(Data!$A$1:$H$6,MATCH(C324,Data!$A$1:$A$6,0),MATCH(F324,Data!$A$1:$H$1,0))))*G324</f>
        <v>50849.999999999993</v>
      </c>
      <c r="J324" s="32">
        <f>(1+(INDEX(Data!$A$1:$H$6,MATCH(C324,Data!$A$1:$A$6,0),MATCH(F324,Data!$A$1:$H$1,0))))*H324</f>
        <v>57277.439999999995</v>
      </c>
      <c r="L324" s="33"/>
      <c r="M324" s="34"/>
      <c r="N324" s="34"/>
      <c r="O324" s="30"/>
      <c r="P324" s="30"/>
    </row>
    <row r="325" spans="3:16">
      <c r="C325" s="21" t="s">
        <v>17</v>
      </c>
      <c r="D325" s="21">
        <v>509459</v>
      </c>
      <c r="E325" s="21">
        <v>320071501</v>
      </c>
      <c r="F325" s="31">
        <v>2008</v>
      </c>
      <c r="G325" s="32">
        <v>16300</v>
      </c>
      <c r="H325" s="32">
        <v>-8035.5</v>
      </c>
      <c r="I325" s="71">
        <f>(1+(INDEX(Data!$A$1:$H$6,MATCH(C325,Data!$A$1:$A$6,0),MATCH(F325,Data!$A$1:$H$1,0))))*G325</f>
        <v>18419</v>
      </c>
      <c r="J325" s="32">
        <f>(1+(INDEX(Data!$A$1:$H$6,MATCH(C325,Data!$A$1:$A$6,0),MATCH(F325,Data!$A$1:$H$1,0))))*H325</f>
        <v>-9080.1149999999998</v>
      </c>
      <c r="L325" s="33"/>
      <c r="M325" s="34"/>
      <c r="N325" s="34"/>
      <c r="O325" s="30"/>
      <c r="P325" s="30"/>
    </row>
    <row r="326" spans="3:16">
      <c r="C326" s="21" t="s">
        <v>17</v>
      </c>
      <c r="D326" s="21">
        <v>509459</v>
      </c>
      <c r="E326" s="21">
        <v>320071501</v>
      </c>
      <c r="F326" s="31">
        <v>2008</v>
      </c>
      <c r="G326" s="32">
        <v>0</v>
      </c>
      <c r="H326" s="32">
        <v>11251</v>
      </c>
      <c r="I326" s="71">
        <f>(1+(INDEX(Data!$A$1:$H$6,MATCH(C326,Data!$A$1:$A$6,0),MATCH(F326,Data!$A$1:$H$1,0))))*G326</f>
        <v>0</v>
      </c>
      <c r="J326" s="32">
        <f>(1+(INDEX(Data!$A$1:$H$6,MATCH(C326,Data!$A$1:$A$6,0),MATCH(F326,Data!$A$1:$H$1,0))))*H326</f>
        <v>12713.63</v>
      </c>
      <c r="L326" s="33"/>
      <c r="M326" s="34"/>
      <c r="N326" s="34"/>
      <c r="O326" s="30"/>
      <c r="P326" s="30"/>
    </row>
    <row r="327" spans="3:16">
      <c r="C327" s="21" t="s">
        <v>17</v>
      </c>
      <c r="D327" s="21">
        <v>509459</v>
      </c>
      <c r="E327" s="21">
        <v>320071501</v>
      </c>
      <c r="F327" s="31">
        <v>2008</v>
      </c>
      <c r="G327" s="32">
        <v>6320</v>
      </c>
      <c r="H327" s="32">
        <v>-5258.5</v>
      </c>
      <c r="I327" s="71">
        <f>(1+(INDEX(Data!$A$1:$H$6,MATCH(C327,Data!$A$1:$A$6,0),MATCH(F327,Data!$A$1:$H$1,0))))*G327</f>
        <v>7141.5999999999995</v>
      </c>
      <c r="J327" s="32">
        <f>(1+(INDEX(Data!$A$1:$H$6,MATCH(C327,Data!$A$1:$A$6,0),MATCH(F327,Data!$A$1:$H$1,0))))*H327</f>
        <v>-5942.1049999999996</v>
      </c>
      <c r="L327" s="33"/>
      <c r="M327" s="34"/>
      <c r="N327" s="34"/>
      <c r="O327" s="30"/>
      <c r="P327" s="30"/>
    </row>
    <row r="328" spans="3:16">
      <c r="C328" s="21" t="s">
        <v>17</v>
      </c>
      <c r="D328" s="21">
        <v>509459</v>
      </c>
      <c r="E328" s="21">
        <v>320071501</v>
      </c>
      <c r="F328" s="31">
        <v>2008</v>
      </c>
      <c r="G328" s="32">
        <v>0</v>
      </c>
      <c r="H328" s="32">
        <v>3807</v>
      </c>
      <c r="I328" s="71">
        <f>(1+(INDEX(Data!$A$1:$H$6,MATCH(C328,Data!$A$1:$A$6,0),MATCH(F328,Data!$A$1:$H$1,0))))*G328</f>
        <v>0</v>
      </c>
      <c r="J328" s="32">
        <f>(1+(INDEX(Data!$A$1:$H$6,MATCH(C328,Data!$A$1:$A$6,0),MATCH(F328,Data!$A$1:$H$1,0))))*H328</f>
        <v>4301.91</v>
      </c>
      <c r="L328" s="33"/>
      <c r="M328" s="34"/>
      <c r="N328" s="34"/>
      <c r="O328" s="30"/>
      <c r="P328" s="30"/>
    </row>
    <row r="329" spans="3:16">
      <c r="C329" s="21" t="s">
        <v>17</v>
      </c>
      <c r="D329" s="21">
        <v>509459</v>
      </c>
      <c r="E329" s="21">
        <v>320071501</v>
      </c>
      <c r="F329" s="31">
        <v>2008</v>
      </c>
      <c r="G329" s="32">
        <v>0</v>
      </c>
      <c r="H329" s="32">
        <v>24627.1</v>
      </c>
      <c r="I329" s="71">
        <f>(1+(INDEX(Data!$A$1:$H$6,MATCH(C329,Data!$A$1:$A$6,0),MATCH(F329,Data!$A$1:$H$1,0))))*G329</f>
        <v>0</v>
      </c>
      <c r="J329" s="32">
        <f>(1+(INDEX(Data!$A$1:$H$6,MATCH(C329,Data!$A$1:$A$6,0),MATCH(F329,Data!$A$1:$H$1,0))))*H329</f>
        <v>27828.622999999996</v>
      </c>
      <c r="L329" s="33"/>
      <c r="M329" s="34"/>
      <c r="N329" s="34"/>
      <c r="O329" s="30"/>
      <c r="P329" s="30"/>
    </row>
    <row r="330" spans="3:16">
      <c r="C330" s="21" t="s">
        <v>17</v>
      </c>
      <c r="D330" s="21">
        <v>509459</v>
      </c>
      <c r="E330" s="21">
        <v>320071501</v>
      </c>
      <c r="F330" s="31">
        <v>2008</v>
      </c>
      <c r="G330" s="32">
        <v>0</v>
      </c>
      <c r="H330" s="32">
        <v>933.8</v>
      </c>
      <c r="I330" s="71">
        <f>(1+(INDEX(Data!$A$1:$H$6,MATCH(C330,Data!$A$1:$A$6,0),MATCH(F330,Data!$A$1:$H$1,0))))*G330</f>
        <v>0</v>
      </c>
      <c r="J330" s="32">
        <f>(1+(INDEX(Data!$A$1:$H$6,MATCH(C330,Data!$A$1:$A$6,0),MATCH(F330,Data!$A$1:$H$1,0))))*H330</f>
        <v>1055.194</v>
      </c>
      <c r="L330" s="33"/>
      <c r="M330" s="34"/>
      <c r="N330" s="34"/>
      <c r="O330" s="30"/>
      <c r="P330" s="30"/>
    </row>
    <row r="331" spans="3:16">
      <c r="C331" s="21" t="s">
        <v>17</v>
      </c>
      <c r="D331" s="21">
        <v>509459</v>
      </c>
      <c r="E331" s="21">
        <v>320071501</v>
      </c>
      <c r="F331" s="31">
        <v>2008</v>
      </c>
      <c r="G331" s="32">
        <v>59755</v>
      </c>
      <c r="H331" s="32">
        <v>-872.9</v>
      </c>
      <c r="I331" s="71">
        <f>(1+(INDEX(Data!$A$1:$H$6,MATCH(C331,Data!$A$1:$A$6,0),MATCH(F331,Data!$A$1:$H$1,0))))*G331</f>
        <v>67523.149999999994</v>
      </c>
      <c r="J331" s="32">
        <f>(1+(INDEX(Data!$A$1:$H$6,MATCH(C331,Data!$A$1:$A$6,0),MATCH(F331,Data!$A$1:$H$1,0))))*H331</f>
        <v>-986.37699999999984</v>
      </c>
      <c r="L331" s="33"/>
      <c r="M331" s="34"/>
      <c r="N331" s="34"/>
      <c r="O331" s="30"/>
      <c r="P331" s="30"/>
    </row>
    <row r="332" spans="3:16">
      <c r="C332" s="21" t="s">
        <v>17</v>
      </c>
      <c r="D332" s="21">
        <v>509459</v>
      </c>
      <c r="E332" s="21">
        <v>320071501</v>
      </c>
      <c r="F332" s="31">
        <v>2008</v>
      </c>
      <c r="G332" s="32">
        <v>0</v>
      </c>
      <c r="H332" s="32">
        <v>1583.4</v>
      </c>
      <c r="I332" s="71">
        <f>(1+(INDEX(Data!$A$1:$H$6,MATCH(C332,Data!$A$1:$A$6,0),MATCH(F332,Data!$A$1:$H$1,0))))*G332</f>
        <v>0</v>
      </c>
      <c r="J332" s="32">
        <f>(1+(INDEX(Data!$A$1:$H$6,MATCH(C332,Data!$A$1:$A$6,0),MATCH(F332,Data!$A$1:$H$1,0))))*H332</f>
        <v>1789.242</v>
      </c>
      <c r="L332" s="33"/>
      <c r="M332" s="34"/>
      <c r="N332" s="34"/>
      <c r="O332" s="30"/>
      <c r="P332" s="30"/>
    </row>
    <row r="333" spans="3:16">
      <c r="C333" s="21" t="s">
        <v>17</v>
      </c>
      <c r="D333" s="21">
        <v>509459</v>
      </c>
      <c r="E333" s="21">
        <v>320071501</v>
      </c>
      <c r="F333" s="31">
        <v>2008</v>
      </c>
      <c r="G333" s="32">
        <v>15816</v>
      </c>
      <c r="H333" s="32">
        <v>1075.9000000000001</v>
      </c>
      <c r="I333" s="71">
        <f>(1+(INDEX(Data!$A$1:$H$6,MATCH(C333,Data!$A$1:$A$6,0),MATCH(F333,Data!$A$1:$H$1,0))))*G333</f>
        <v>17872.079999999998</v>
      </c>
      <c r="J333" s="32">
        <f>(1+(INDEX(Data!$A$1:$H$6,MATCH(C333,Data!$A$1:$A$6,0),MATCH(F333,Data!$A$1:$H$1,0))))*H333</f>
        <v>1215.7670000000001</v>
      </c>
      <c r="L333" s="33"/>
      <c r="M333" s="34"/>
      <c r="N333" s="34"/>
      <c r="O333" s="30"/>
      <c r="P333" s="30"/>
    </row>
    <row r="334" spans="3:16">
      <c r="C334" s="21" t="s">
        <v>17</v>
      </c>
      <c r="D334" s="21">
        <v>509459</v>
      </c>
      <c r="E334" s="21">
        <v>320071501</v>
      </c>
      <c r="F334" s="31">
        <v>2008</v>
      </c>
      <c r="G334" s="32">
        <v>0</v>
      </c>
      <c r="H334" s="32">
        <v>588.70000000000005</v>
      </c>
      <c r="I334" s="71">
        <f>(1+(INDEX(Data!$A$1:$H$6,MATCH(C334,Data!$A$1:$A$6,0),MATCH(F334,Data!$A$1:$H$1,0))))*G334</f>
        <v>0</v>
      </c>
      <c r="J334" s="32">
        <f>(1+(INDEX(Data!$A$1:$H$6,MATCH(C334,Data!$A$1:$A$6,0),MATCH(F334,Data!$A$1:$H$1,0))))*H334</f>
        <v>665.23099999999999</v>
      </c>
      <c r="L334" s="33"/>
      <c r="M334" s="34"/>
      <c r="N334" s="34"/>
      <c r="O334" s="30"/>
      <c r="P334" s="30"/>
    </row>
    <row r="335" spans="3:16">
      <c r="C335" s="21" t="s">
        <v>17</v>
      </c>
      <c r="D335" s="21">
        <v>509459</v>
      </c>
      <c r="E335" s="21">
        <v>320071501</v>
      </c>
      <c r="F335" s="31">
        <v>2008</v>
      </c>
      <c r="G335" s="32">
        <v>0</v>
      </c>
      <c r="H335" s="32">
        <v>-80388</v>
      </c>
      <c r="I335" s="71">
        <f>(1+(INDEX(Data!$A$1:$H$6,MATCH(C335,Data!$A$1:$A$6,0),MATCH(F335,Data!$A$1:$H$1,0))))*G335</f>
        <v>0</v>
      </c>
      <c r="J335" s="32">
        <f>(1+(INDEX(Data!$A$1:$H$6,MATCH(C335,Data!$A$1:$A$6,0),MATCH(F335,Data!$A$1:$H$1,0))))*H335</f>
        <v>-90838.439999999988</v>
      </c>
      <c r="L335" s="33"/>
      <c r="M335" s="34"/>
      <c r="N335" s="34"/>
      <c r="O335" s="30"/>
      <c r="P335" s="30"/>
    </row>
    <row r="336" spans="3:16">
      <c r="C336" s="21" t="s">
        <v>17</v>
      </c>
      <c r="D336" s="21">
        <v>509603</v>
      </c>
      <c r="E336" s="21">
        <v>320071525</v>
      </c>
      <c r="F336" s="31">
        <v>2008</v>
      </c>
      <c r="G336" s="32">
        <v>0</v>
      </c>
      <c r="H336" s="32">
        <v>10000</v>
      </c>
      <c r="I336" s="71">
        <f>(1+(INDEX(Data!$A$1:$H$6,MATCH(C336,Data!$A$1:$A$6,0),MATCH(F336,Data!$A$1:$H$1,0))))*G336</f>
        <v>0</v>
      </c>
      <c r="J336" s="32">
        <f>(1+(INDEX(Data!$A$1:$H$6,MATCH(C336,Data!$A$1:$A$6,0),MATCH(F336,Data!$A$1:$H$1,0))))*H336</f>
        <v>11299.999999999998</v>
      </c>
      <c r="L336" s="33"/>
      <c r="M336" s="34"/>
      <c r="N336" s="34"/>
      <c r="O336" s="30"/>
      <c r="P336" s="30"/>
    </row>
    <row r="337" spans="3:16">
      <c r="C337" s="21" t="s">
        <v>17</v>
      </c>
      <c r="D337" s="21">
        <v>509603</v>
      </c>
      <c r="E337" s="21">
        <v>320071525</v>
      </c>
      <c r="F337" s="31">
        <v>2008</v>
      </c>
      <c r="G337" s="32">
        <v>193467.6</v>
      </c>
      <c r="H337" s="32">
        <v>-10000</v>
      </c>
      <c r="I337" s="71">
        <f>(1+(INDEX(Data!$A$1:$H$6,MATCH(C337,Data!$A$1:$A$6,0),MATCH(F337,Data!$A$1:$H$1,0))))*G337</f>
        <v>218618.38799999998</v>
      </c>
      <c r="J337" s="32">
        <f>(1+(INDEX(Data!$A$1:$H$6,MATCH(C337,Data!$A$1:$A$6,0),MATCH(F337,Data!$A$1:$H$1,0))))*H337</f>
        <v>-11299.999999999998</v>
      </c>
      <c r="L337" s="33"/>
      <c r="M337" s="34"/>
      <c r="N337" s="34"/>
      <c r="O337" s="30"/>
      <c r="P337" s="30"/>
    </row>
    <row r="338" spans="3:16">
      <c r="C338" s="21" t="s">
        <v>17</v>
      </c>
      <c r="D338" s="21">
        <v>511070</v>
      </c>
      <c r="E338" s="21">
        <v>320071576</v>
      </c>
      <c r="F338" s="31">
        <v>2008</v>
      </c>
      <c r="G338" s="32">
        <v>0</v>
      </c>
      <c r="H338" s="32">
        <v>1000</v>
      </c>
      <c r="I338" s="71">
        <f>(1+(INDEX(Data!$A$1:$H$6,MATCH(C338,Data!$A$1:$A$6,0),MATCH(F338,Data!$A$1:$H$1,0))))*G338</f>
        <v>0</v>
      </c>
      <c r="J338" s="32">
        <f>(1+(INDEX(Data!$A$1:$H$6,MATCH(C338,Data!$A$1:$A$6,0),MATCH(F338,Data!$A$1:$H$1,0))))*H338</f>
        <v>1130</v>
      </c>
      <c r="L338" s="33"/>
      <c r="M338" s="34"/>
      <c r="N338" s="34"/>
      <c r="O338" s="30"/>
      <c r="P338" s="30"/>
    </row>
    <row r="339" spans="3:16">
      <c r="C339" s="21" t="s">
        <v>17</v>
      </c>
      <c r="D339" s="21">
        <v>511070</v>
      </c>
      <c r="E339" s="21">
        <v>320071576</v>
      </c>
      <c r="F339" s="31">
        <v>2008</v>
      </c>
      <c r="G339" s="32">
        <v>0</v>
      </c>
      <c r="H339" s="32">
        <v>139000</v>
      </c>
      <c r="I339" s="71">
        <f>(1+(INDEX(Data!$A$1:$H$6,MATCH(C339,Data!$A$1:$A$6,0),MATCH(F339,Data!$A$1:$H$1,0))))*G339</f>
        <v>0</v>
      </c>
      <c r="J339" s="32">
        <f>(1+(INDEX(Data!$A$1:$H$6,MATCH(C339,Data!$A$1:$A$6,0),MATCH(F339,Data!$A$1:$H$1,0))))*H339</f>
        <v>157069.99999999997</v>
      </c>
      <c r="L339" s="33"/>
      <c r="M339" s="34"/>
      <c r="N339" s="34"/>
      <c r="O339" s="30"/>
      <c r="P339" s="30"/>
    </row>
    <row r="340" spans="3:16">
      <c r="C340" s="21" t="s">
        <v>17</v>
      </c>
      <c r="D340" s="21">
        <v>511070</v>
      </c>
      <c r="E340" s="21">
        <v>320071576</v>
      </c>
      <c r="F340" s="31">
        <v>2008</v>
      </c>
      <c r="G340" s="32">
        <v>0</v>
      </c>
      <c r="H340" s="32">
        <v>220000</v>
      </c>
      <c r="I340" s="71">
        <f>(1+(INDEX(Data!$A$1:$H$6,MATCH(C340,Data!$A$1:$A$6,0),MATCH(F340,Data!$A$1:$H$1,0))))*G340</f>
        <v>0</v>
      </c>
      <c r="J340" s="32">
        <f>(1+(INDEX(Data!$A$1:$H$6,MATCH(C340,Data!$A$1:$A$6,0),MATCH(F340,Data!$A$1:$H$1,0))))*H340</f>
        <v>248599.99999999997</v>
      </c>
      <c r="L340" s="33"/>
      <c r="M340" s="34"/>
      <c r="N340" s="34"/>
      <c r="O340" s="30"/>
      <c r="P340" s="30"/>
    </row>
    <row r="341" spans="3:16">
      <c r="C341" s="21" t="s">
        <v>17</v>
      </c>
      <c r="D341" s="21">
        <v>511070</v>
      </c>
      <c r="E341" s="21">
        <v>320071576</v>
      </c>
      <c r="F341" s="31">
        <v>2008</v>
      </c>
      <c r="G341" s="32">
        <v>414244</v>
      </c>
      <c r="H341" s="32">
        <v>-360000</v>
      </c>
      <c r="I341" s="71">
        <f>(1+(INDEX(Data!$A$1:$H$6,MATCH(C341,Data!$A$1:$A$6,0),MATCH(F341,Data!$A$1:$H$1,0))))*G341</f>
        <v>468095.72</v>
      </c>
      <c r="J341" s="32">
        <f>(1+(INDEX(Data!$A$1:$H$6,MATCH(C341,Data!$A$1:$A$6,0),MATCH(F341,Data!$A$1:$H$1,0))))*H341</f>
        <v>-406799.99999999994</v>
      </c>
      <c r="L341" s="33"/>
      <c r="M341" s="34"/>
      <c r="N341" s="34"/>
      <c r="O341" s="30"/>
      <c r="P341" s="30"/>
    </row>
    <row r="342" spans="3:16">
      <c r="C342" s="21" t="s">
        <v>17</v>
      </c>
      <c r="D342" s="21">
        <v>509603</v>
      </c>
      <c r="E342" s="21">
        <v>320081636</v>
      </c>
      <c r="F342" s="31">
        <v>2008</v>
      </c>
      <c r="G342" s="32">
        <v>0</v>
      </c>
      <c r="H342" s="32">
        <v>157500</v>
      </c>
      <c r="I342" s="71">
        <f>(1+(INDEX(Data!$A$1:$H$6,MATCH(C342,Data!$A$1:$A$6,0),MATCH(F342,Data!$A$1:$H$1,0))))*G342</f>
        <v>0</v>
      </c>
      <c r="J342" s="32">
        <f>(1+(INDEX(Data!$A$1:$H$6,MATCH(C342,Data!$A$1:$A$6,0),MATCH(F342,Data!$A$1:$H$1,0))))*H342</f>
        <v>177974.99999999997</v>
      </c>
      <c r="L342" s="33"/>
      <c r="M342" s="34"/>
      <c r="N342" s="34"/>
      <c r="O342" s="30"/>
      <c r="P342" s="30"/>
    </row>
    <row r="343" spans="3:16">
      <c r="C343" s="21" t="s">
        <v>17</v>
      </c>
      <c r="D343" s="21">
        <v>509603</v>
      </c>
      <c r="E343" s="21">
        <v>320081636</v>
      </c>
      <c r="F343" s="31">
        <v>2008</v>
      </c>
      <c r="G343" s="32">
        <v>0</v>
      </c>
      <c r="H343" s="32">
        <v>-37500</v>
      </c>
      <c r="I343" s="71">
        <f>(1+(INDEX(Data!$A$1:$H$6,MATCH(C343,Data!$A$1:$A$6,0),MATCH(F343,Data!$A$1:$H$1,0))))*G343</f>
        <v>0</v>
      </c>
      <c r="J343" s="32">
        <f>(1+(INDEX(Data!$A$1:$H$6,MATCH(C343,Data!$A$1:$A$6,0),MATCH(F343,Data!$A$1:$H$1,0))))*H343</f>
        <v>-42374.999999999993</v>
      </c>
      <c r="L343" s="33"/>
      <c r="M343" s="34"/>
      <c r="N343" s="34"/>
      <c r="O343" s="30"/>
      <c r="P343" s="30"/>
    </row>
    <row r="344" spans="3:16">
      <c r="C344" s="21" t="s">
        <v>17</v>
      </c>
      <c r="D344" s="21">
        <v>509603</v>
      </c>
      <c r="E344" s="21">
        <v>320081636</v>
      </c>
      <c r="F344" s="31">
        <v>2008</v>
      </c>
      <c r="G344" s="32">
        <v>102312.28</v>
      </c>
      <c r="H344" s="32">
        <v>53687.72</v>
      </c>
      <c r="I344" s="71">
        <f>(1+(INDEX(Data!$A$1:$H$6,MATCH(C344,Data!$A$1:$A$6,0),MATCH(F344,Data!$A$1:$H$1,0))))*G344</f>
        <v>115612.87639999999</v>
      </c>
      <c r="J344" s="32">
        <f>(1+(INDEX(Data!$A$1:$H$6,MATCH(C344,Data!$A$1:$A$6,0),MATCH(F344,Data!$A$1:$H$1,0))))*H344</f>
        <v>60667.123599999999</v>
      </c>
      <c r="L344" s="33"/>
      <c r="M344" s="34"/>
      <c r="N344" s="34"/>
      <c r="O344" s="30"/>
      <c r="P344" s="30"/>
    </row>
    <row r="345" spans="3:16">
      <c r="C345" s="21" t="s">
        <v>17</v>
      </c>
      <c r="D345" s="21">
        <v>509603</v>
      </c>
      <c r="E345" s="21">
        <v>320081636</v>
      </c>
      <c r="F345" s="31">
        <v>2008</v>
      </c>
      <c r="G345" s="32">
        <v>173833.1</v>
      </c>
      <c r="H345" s="32">
        <v>-173687.72</v>
      </c>
      <c r="I345" s="71">
        <f>(1+(INDEX(Data!$A$1:$H$6,MATCH(C345,Data!$A$1:$A$6,0),MATCH(F345,Data!$A$1:$H$1,0))))*G345</f>
        <v>196431.40299999999</v>
      </c>
      <c r="J345" s="32">
        <f>(1+(INDEX(Data!$A$1:$H$6,MATCH(C345,Data!$A$1:$A$6,0),MATCH(F345,Data!$A$1:$H$1,0))))*H345</f>
        <v>-196267.12359999999</v>
      </c>
      <c r="L345" s="33"/>
      <c r="M345" s="34"/>
      <c r="N345" s="34"/>
      <c r="O345" s="30"/>
      <c r="P345" s="30"/>
    </row>
    <row r="346" spans="3:16">
      <c r="C346" s="21" t="s">
        <v>17</v>
      </c>
      <c r="D346" s="21">
        <v>511332</v>
      </c>
      <c r="E346" s="21">
        <v>320081641</v>
      </c>
      <c r="F346" s="31">
        <v>2008</v>
      </c>
      <c r="G346" s="32">
        <v>0</v>
      </c>
      <c r="H346" s="32">
        <v>2000</v>
      </c>
      <c r="I346" s="71">
        <f>(1+(INDEX(Data!$A$1:$H$6,MATCH(C346,Data!$A$1:$A$6,0),MATCH(F346,Data!$A$1:$H$1,0))))*G346</f>
        <v>0</v>
      </c>
      <c r="J346" s="32">
        <f>(1+(INDEX(Data!$A$1:$H$6,MATCH(C346,Data!$A$1:$A$6,0),MATCH(F346,Data!$A$1:$H$1,0))))*H346</f>
        <v>2260</v>
      </c>
      <c r="L346" s="33"/>
      <c r="M346" s="34"/>
      <c r="N346" s="34"/>
      <c r="O346" s="30"/>
      <c r="P346" s="30"/>
    </row>
    <row r="347" spans="3:16">
      <c r="C347" s="21" t="s">
        <v>17</v>
      </c>
      <c r="D347" s="21">
        <v>511332</v>
      </c>
      <c r="E347" s="21">
        <v>320081641</v>
      </c>
      <c r="F347" s="31">
        <v>2008</v>
      </c>
      <c r="G347" s="32">
        <v>0</v>
      </c>
      <c r="H347" s="32">
        <v>1447000</v>
      </c>
      <c r="I347" s="71">
        <f>(1+(INDEX(Data!$A$1:$H$6,MATCH(C347,Data!$A$1:$A$6,0),MATCH(F347,Data!$A$1:$H$1,0))))*G347</f>
        <v>0</v>
      </c>
      <c r="J347" s="32">
        <f>(1+(INDEX(Data!$A$1:$H$6,MATCH(C347,Data!$A$1:$A$6,0),MATCH(F347,Data!$A$1:$H$1,0))))*H347</f>
        <v>1635109.9999999998</v>
      </c>
      <c r="L347" s="33"/>
      <c r="M347" s="34"/>
      <c r="N347" s="34"/>
      <c r="O347" s="30"/>
      <c r="P347" s="30"/>
    </row>
    <row r="348" spans="3:16">
      <c r="C348" s="21" t="s">
        <v>17</v>
      </c>
      <c r="D348" s="21">
        <v>511332</v>
      </c>
      <c r="E348" s="21">
        <v>320081641</v>
      </c>
      <c r="F348" s="31">
        <v>2008</v>
      </c>
      <c r="G348" s="32">
        <v>5180</v>
      </c>
      <c r="H348" s="32">
        <v>105600</v>
      </c>
      <c r="I348" s="71">
        <f>(1+(INDEX(Data!$A$1:$H$6,MATCH(C348,Data!$A$1:$A$6,0),MATCH(F348,Data!$A$1:$H$1,0))))*G348</f>
        <v>5853.4</v>
      </c>
      <c r="J348" s="32">
        <f>(1+(INDEX(Data!$A$1:$H$6,MATCH(C348,Data!$A$1:$A$6,0),MATCH(F348,Data!$A$1:$H$1,0))))*H348</f>
        <v>119327.99999999999</v>
      </c>
      <c r="L348" s="33"/>
      <c r="M348" s="34"/>
      <c r="N348" s="34"/>
      <c r="O348" s="30"/>
      <c r="P348" s="30"/>
    </row>
    <row r="349" spans="3:16">
      <c r="C349" s="21" t="s">
        <v>17</v>
      </c>
      <c r="D349" s="21">
        <v>511332</v>
      </c>
      <c r="E349" s="21">
        <v>320081641</v>
      </c>
      <c r="F349" s="31">
        <v>2008</v>
      </c>
      <c r="G349" s="32">
        <v>0</v>
      </c>
      <c r="H349" s="32">
        <v>21000</v>
      </c>
      <c r="I349" s="71">
        <f>(1+(INDEX(Data!$A$1:$H$6,MATCH(C349,Data!$A$1:$A$6,0),MATCH(F349,Data!$A$1:$H$1,0))))*G349</f>
        <v>0</v>
      </c>
      <c r="J349" s="32">
        <f>(1+(INDEX(Data!$A$1:$H$6,MATCH(C349,Data!$A$1:$A$6,0),MATCH(F349,Data!$A$1:$H$1,0))))*H349</f>
        <v>23729.999999999996</v>
      </c>
      <c r="L349" s="33"/>
      <c r="M349" s="34"/>
      <c r="N349" s="34"/>
      <c r="O349" s="30"/>
      <c r="P349" s="30"/>
    </row>
    <row r="350" spans="3:16">
      <c r="C350" s="21" t="s">
        <v>17</v>
      </c>
      <c r="D350" s="21">
        <v>511332</v>
      </c>
      <c r="E350" s="21">
        <v>320081641</v>
      </c>
      <c r="F350" s="31">
        <v>2008</v>
      </c>
      <c r="G350" s="32">
        <v>451360</v>
      </c>
      <c r="H350" s="32">
        <v>-408260</v>
      </c>
      <c r="I350" s="71">
        <f>(1+(INDEX(Data!$A$1:$H$6,MATCH(C350,Data!$A$1:$A$6,0),MATCH(F350,Data!$A$1:$H$1,0))))*G350</f>
        <v>510036.79999999993</v>
      </c>
      <c r="J350" s="32">
        <f>(1+(INDEX(Data!$A$1:$H$6,MATCH(C350,Data!$A$1:$A$6,0),MATCH(F350,Data!$A$1:$H$1,0))))*H350</f>
        <v>-461333.79999999993</v>
      </c>
      <c r="L350" s="33"/>
      <c r="M350" s="34"/>
      <c r="N350" s="34"/>
      <c r="O350" s="30"/>
      <c r="P350" s="30"/>
    </row>
    <row r="351" spans="3:16">
      <c r="C351" s="21" t="s">
        <v>17</v>
      </c>
      <c r="D351" s="21">
        <v>511332</v>
      </c>
      <c r="E351" s="21">
        <v>320081641</v>
      </c>
      <c r="F351" s="31">
        <v>2008</v>
      </c>
      <c r="G351" s="32">
        <v>78200</v>
      </c>
      <c r="H351" s="32">
        <v>-1167340</v>
      </c>
      <c r="I351" s="71">
        <f>(1+(INDEX(Data!$A$1:$H$6,MATCH(C351,Data!$A$1:$A$6,0),MATCH(F351,Data!$A$1:$H$1,0))))*G351</f>
        <v>88365.999999999985</v>
      </c>
      <c r="J351" s="32">
        <f>(1+(INDEX(Data!$A$1:$H$6,MATCH(C351,Data!$A$1:$A$6,0),MATCH(F351,Data!$A$1:$H$1,0))))*H351</f>
        <v>-1319094.2</v>
      </c>
      <c r="L351" s="33"/>
      <c r="M351" s="34"/>
      <c r="N351" s="34"/>
      <c r="O351" s="30"/>
      <c r="P351" s="30"/>
    </row>
    <row r="352" spans="3:16">
      <c r="C352" s="21" t="s">
        <v>17</v>
      </c>
      <c r="D352" s="21">
        <v>511582</v>
      </c>
      <c r="E352" s="21">
        <v>320081683</v>
      </c>
      <c r="F352" s="31">
        <v>2008</v>
      </c>
      <c r="G352" s="32">
        <v>102.5</v>
      </c>
      <c r="H352" s="32">
        <v>134897.5</v>
      </c>
      <c r="I352" s="71">
        <f>(1+(INDEX(Data!$A$1:$H$6,MATCH(C352,Data!$A$1:$A$6,0),MATCH(F352,Data!$A$1:$H$1,0))))*G352</f>
        <v>115.82499999999999</v>
      </c>
      <c r="J352" s="32">
        <f>(1+(INDEX(Data!$A$1:$H$6,MATCH(C352,Data!$A$1:$A$6,0),MATCH(F352,Data!$A$1:$H$1,0))))*H352</f>
        <v>152434.17499999999</v>
      </c>
      <c r="L352" s="33"/>
      <c r="M352" s="34"/>
      <c r="N352" s="34"/>
      <c r="O352" s="30"/>
      <c r="P352" s="30"/>
    </row>
    <row r="353" spans="3:16">
      <c r="C353" s="21" t="s">
        <v>17</v>
      </c>
      <c r="D353" s="21">
        <v>511582</v>
      </c>
      <c r="E353" s="21">
        <v>320081683</v>
      </c>
      <c r="F353" s="31">
        <v>2008</v>
      </c>
      <c r="G353" s="32">
        <v>0</v>
      </c>
      <c r="H353" s="32">
        <v>-4897.5</v>
      </c>
      <c r="I353" s="71">
        <f>(1+(INDEX(Data!$A$1:$H$6,MATCH(C353,Data!$A$1:$A$6,0),MATCH(F353,Data!$A$1:$H$1,0))))*G353</f>
        <v>0</v>
      </c>
      <c r="J353" s="32">
        <f>(1+(INDEX(Data!$A$1:$H$6,MATCH(C353,Data!$A$1:$A$6,0),MATCH(F353,Data!$A$1:$H$1,0))))*H353</f>
        <v>-5534.1749999999993</v>
      </c>
      <c r="L353" s="33"/>
      <c r="M353" s="34"/>
      <c r="N353" s="34"/>
      <c r="O353" s="30"/>
      <c r="P353" s="30"/>
    </row>
    <row r="354" spans="3:16">
      <c r="C354" s="21" t="s">
        <v>17</v>
      </c>
      <c r="D354" s="21">
        <v>511582</v>
      </c>
      <c r="E354" s="21">
        <v>320081683</v>
      </c>
      <c r="F354" s="31">
        <v>2008</v>
      </c>
      <c r="G354" s="32">
        <v>3938</v>
      </c>
      <c r="H354" s="32">
        <v>-130000</v>
      </c>
      <c r="I354" s="71">
        <f>(1+(INDEX(Data!$A$1:$H$6,MATCH(C354,Data!$A$1:$A$6,0),MATCH(F354,Data!$A$1:$H$1,0))))*G354</f>
        <v>4449.9399999999996</v>
      </c>
      <c r="J354" s="32">
        <f>(1+(INDEX(Data!$A$1:$H$6,MATCH(C354,Data!$A$1:$A$6,0),MATCH(F354,Data!$A$1:$H$1,0))))*H354</f>
        <v>-146900</v>
      </c>
      <c r="L354" s="33"/>
      <c r="M354" s="34"/>
      <c r="N354" s="34"/>
      <c r="O354" s="30"/>
      <c r="P354" s="30"/>
    </row>
    <row r="355" spans="3:16">
      <c r="C355" s="21" t="s">
        <v>17</v>
      </c>
      <c r="D355" s="21">
        <v>511582</v>
      </c>
      <c r="E355" s="21">
        <v>320081683</v>
      </c>
      <c r="F355" s="31">
        <v>2008</v>
      </c>
      <c r="G355" s="32">
        <v>112995.22</v>
      </c>
      <c r="H355" s="32">
        <v>0</v>
      </c>
      <c r="I355" s="71">
        <f>(1+(INDEX(Data!$A$1:$H$6,MATCH(C355,Data!$A$1:$A$6,0),MATCH(F355,Data!$A$1:$H$1,0))))*G355</f>
        <v>127684.59859999998</v>
      </c>
      <c r="J355" s="32">
        <f>(1+(INDEX(Data!$A$1:$H$6,MATCH(C355,Data!$A$1:$A$6,0),MATCH(F355,Data!$A$1:$H$1,0))))*H355</f>
        <v>0</v>
      </c>
      <c r="L355" s="33"/>
      <c r="M355" s="34"/>
      <c r="N355" s="34"/>
      <c r="O355" s="30"/>
      <c r="P355" s="30"/>
    </row>
    <row r="356" spans="3:16">
      <c r="C356" s="21" t="s">
        <v>17</v>
      </c>
      <c r="D356" s="21">
        <v>511582</v>
      </c>
      <c r="E356" s="21">
        <v>320081683</v>
      </c>
      <c r="F356" s="31">
        <v>2008</v>
      </c>
      <c r="G356" s="32">
        <v>300</v>
      </c>
      <c r="H356" s="32">
        <v>0</v>
      </c>
      <c r="I356" s="71">
        <f>(1+(INDEX(Data!$A$1:$H$6,MATCH(C356,Data!$A$1:$A$6,0),MATCH(F356,Data!$A$1:$H$1,0))))*G356</f>
        <v>338.99999999999994</v>
      </c>
      <c r="J356" s="32">
        <f>(1+(INDEX(Data!$A$1:$H$6,MATCH(C356,Data!$A$1:$A$6,0),MATCH(F356,Data!$A$1:$H$1,0))))*H356</f>
        <v>0</v>
      </c>
      <c r="L356" s="33"/>
      <c r="M356" s="34"/>
      <c r="N356" s="34"/>
      <c r="O356" s="30"/>
      <c r="P356" s="30"/>
    </row>
    <row r="357" spans="3:16">
      <c r="C357" s="21" t="s">
        <v>17</v>
      </c>
      <c r="D357" s="21">
        <v>511582</v>
      </c>
      <c r="E357" s="21">
        <v>320081683</v>
      </c>
      <c r="F357" s="31">
        <v>2008</v>
      </c>
      <c r="G357" s="32">
        <v>6900</v>
      </c>
      <c r="H357" s="32">
        <v>0</v>
      </c>
      <c r="I357" s="71">
        <f>(1+(INDEX(Data!$A$1:$H$6,MATCH(C357,Data!$A$1:$A$6,0),MATCH(F357,Data!$A$1:$H$1,0))))*G357</f>
        <v>7796.9999999999991</v>
      </c>
      <c r="J357" s="32">
        <f>(1+(INDEX(Data!$A$1:$H$6,MATCH(C357,Data!$A$1:$A$6,0),MATCH(F357,Data!$A$1:$H$1,0))))*H357</f>
        <v>0</v>
      </c>
      <c r="L357" s="33"/>
      <c r="M357" s="34"/>
      <c r="N357" s="34"/>
      <c r="O357" s="30"/>
      <c r="P357" s="30"/>
    </row>
    <row r="358" spans="3:16">
      <c r="C358" s="21" t="s">
        <v>17</v>
      </c>
      <c r="D358" s="21">
        <v>511273</v>
      </c>
      <c r="E358" s="21">
        <v>320081848</v>
      </c>
      <c r="F358" s="31">
        <v>2009</v>
      </c>
      <c r="G358" s="32">
        <v>0</v>
      </c>
      <c r="H358" s="32">
        <v>174985.72</v>
      </c>
      <c r="I358" s="71">
        <f>(1+(INDEX(Data!$A$1:$H$6,MATCH(C358,Data!$A$1:$A$6,0),MATCH(F358,Data!$A$1:$H$1,0))))*G358</f>
        <v>0</v>
      </c>
      <c r="J358" s="32">
        <f>(1+(INDEX(Data!$A$1:$H$6,MATCH(C358,Data!$A$1:$A$6,0),MATCH(F358,Data!$A$1:$H$1,0))))*H358</f>
        <v>195984.00640000001</v>
      </c>
      <c r="L358" s="33"/>
      <c r="M358" s="34"/>
      <c r="N358" s="34"/>
      <c r="O358" s="30"/>
      <c r="P358" s="30"/>
    </row>
    <row r="359" spans="3:16">
      <c r="C359" s="21" t="s">
        <v>17</v>
      </c>
      <c r="D359" s="21">
        <v>511273</v>
      </c>
      <c r="E359" s="21">
        <v>320081848</v>
      </c>
      <c r="F359" s="31">
        <v>2009</v>
      </c>
      <c r="G359" s="32">
        <v>1800</v>
      </c>
      <c r="H359" s="32">
        <v>0.28000000000000003</v>
      </c>
      <c r="I359" s="71">
        <f>(1+(INDEX(Data!$A$1:$H$6,MATCH(C359,Data!$A$1:$A$6,0),MATCH(F359,Data!$A$1:$H$1,0))))*G359</f>
        <v>2016.0000000000002</v>
      </c>
      <c r="J359" s="32">
        <f>(1+(INDEX(Data!$A$1:$H$6,MATCH(C359,Data!$A$1:$A$6,0),MATCH(F359,Data!$A$1:$H$1,0))))*H359</f>
        <v>0.31360000000000005</v>
      </c>
      <c r="L359" s="33"/>
      <c r="M359" s="34"/>
      <c r="N359" s="34"/>
      <c r="O359" s="30"/>
      <c r="P359" s="30"/>
    </row>
    <row r="360" spans="3:16">
      <c r="C360" s="21" t="s">
        <v>17</v>
      </c>
      <c r="D360" s="21">
        <v>511273</v>
      </c>
      <c r="E360" s="21">
        <v>320081848</v>
      </c>
      <c r="F360" s="31">
        <v>2009</v>
      </c>
      <c r="G360" s="32">
        <v>0</v>
      </c>
      <c r="H360" s="32">
        <v>-149986</v>
      </c>
      <c r="I360" s="71">
        <f>(1+(INDEX(Data!$A$1:$H$6,MATCH(C360,Data!$A$1:$A$6,0),MATCH(F360,Data!$A$1:$H$1,0))))*G360</f>
        <v>0</v>
      </c>
      <c r="J360" s="32">
        <f>(1+(INDEX(Data!$A$1:$H$6,MATCH(C360,Data!$A$1:$A$6,0),MATCH(F360,Data!$A$1:$H$1,0))))*H360</f>
        <v>-167984.32</v>
      </c>
      <c r="L360" s="33"/>
      <c r="M360" s="34"/>
      <c r="N360" s="34"/>
      <c r="O360" s="30"/>
      <c r="P360" s="30"/>
    </row>
    <row r="361" spans="3:16">
      <c r="C361" s="21" t="s">
        <v>17</v>
      </c>
      <c r="D361" s="21">
        <v>511273</v>
      </c>
      <c r="E361" s="21">
        <v>320081848</v>
      </c>
      <c r="F361" s="31">
        <v>2009</v>
      </c>
      <c r="G361" s="32">
        <v>600</v>
      </c>
      <c r="H361" s="32">
        <v>-25000</v>
      </c>
      <c r="I361" s="71">
        <f>(1+(INDEX(Data!$A$1:$H$6,MATCH(C361,Data!$A$1:$A$6,0),MATCH(F361,Data!$A$1:$H$1,0))))*G361</f>
        <v>672.00000000000011</v>
      </c>
      <c r="J361" s="32">
        <f>(1+(INDEX(Data!$A$1:$H$6,MATCH(C361,Data!$A$1:$A$6,0),MATCH(F361,Data!$A$1:$H$1,0))))*H361</f>
        <v>-28000.000000000004</v>
      </c>
      <c r="L361" s="33"/>
      <c r="M361" s="34"/>
      <c r="N361" s="34"/>
      <c r="O361" s="30"/>
      <c r="P361" s="30"/>
    </row>
    <row r="362" spans="3:16">
      <c r="C362" s="21" t="s">
        <v>17</v>
      </c>
      <c r="D362" s="21">
        <v>510559</v>
      </c>
      <c r="E362" s="21">
        <v>320081895</v>
      </c>
      <c r="F362" s="31">
        <v>2009</v>
      </c>
      <c r="G362" s="32">
        <v>0</v>
      </c>
      <c r="H362" s="32">
        <v>2368750</v>
      </c>
      <c r="I362" s="71">
        <f>(1+(INDEX(Data!$A$1:$H$6,MATCH(C362,Data!$A$1:$A$6,0),MATCH(F362,Data!$A$1:$H$1,0))))*G362</f>
        <v>0</v>
      </c>
      <c r="J362" s="32">
        <f>(1+(INDEX(Data!$A$1:$H$6,MATCH(C362,Data!$A$1:$A$6,0),MATCH(F362,Data!$A$1:$H$1,0))))*H362</f>
        <v>2653000.0000000005</v>
      </c>
      <c r="L362" s="33"/>
      <c r="M362" s="34"/>
      <c r="N362" s="34"/>
      <c r="O362" s="30"/>
      <c r="P362" s="30"/>
    </row>
    <row r="363" spans="3:16">
      <c r="C363" s="21" t="s">
        <v>17</v>
      </c>
      <c r="D363" s="21">
        <v>510559</v>
      </c>
      <c r="E363" s="21">
        <v>320081895</v>
      </c>
      <c r="F363" s="31">
        <v>2009</v>
      </c>
      <c r="G363" s="32">
        <v>0</v>
      </c>
      <c r="H363" s="32">
        <v>-2368750</v>
      </c>
      <c r="I363" s="71">
        <f>(1+(INDEX(Data!$A$1:$H$6,MATCH(C363,Data!$A$1:$A$6,0),MATCH(F363,Data!$A$1:$H$1,0))))*G363</f>
        <v>0</v>
      </c>
      <c r="J363" s="32">
        <f>(1+(INDEX(Data!$A$1:$H$6,MATCH(C363,Data!$A$1:$A$6,0),MATCH(F363,Data!$A$1:$H$1,0))))*H363</f>
        <v>-2653000.0000000005</v>
      </c>
      <c r="L363" s="33"/>
      <c r="M363" s="34"/>
      <c r="N363" s="34"/>
      <c r="O363" s="30"/>
      <c r="P363" s="30"/>
    </row>
    <row r="364" spans="3:16">
      <c r="C364" s="21" t="s">
        <v>17</v>
      </c>
      <c r="D364" s="21">
        <v>510558</v>
      </c>
      <c r="E364" s="21">
        <v>320091923</v>
      </c>
      <c r="F364" s="31">
        <v>2009</v>
      </c>
      <c r="G364" s="32">
        <v>32168.37</v>
      </c>
      <c r="H364" s="32">
        <v>3987112.5</v>
      </c>
      <c r="I364" s="71">
        <f>(1+(INDEX(Data!$A$1:$H$6,MATCH(C364,Data!$A$1:$A$6,0),MATCH(F364,Data!$A$1:$H$1,0))))*G364</f>
        <v>36028.574400000005</v>
      </c>
      <c r="J364" s="32">
        <f>(1+(INDEX(Data!$A$1:$H$6,MATCH(C364,Data!$A$1:$A$6,0),MATCH(F364,Data!$A$1:$H$1,0))))*H364</f>
        <v>4465566</v>
      </c>
      <c r="L364" s="33"/>
      <c r="M364" s="34"/>
      <c r="N364" s="34"/>
      <c r="O364" s="30"/>
      <c r="P364" s="30"/>
    </row>
    <row r="365" spans="3:16">
      <c r="C365" s="21" t="s">
        <v>17</v>
      </c>
      <c r="D365" s="21">
        <v>510558</v>
      </c>
      <c r="E365" s="21">
        <v>320091923</v>
      </c>
      <c r="F365" s="31">
        <v>2009</v>
      </c>
      <c r="G365" s="32">
        <v>0</v>
      </c>
      <c r="H365" s="32">
        <v>411387.5</v>
      </c>
      <c r="I365" s="71">
        <f>(1+(INDEX(Data!$A$1:$H$6,MATCH(C365,Data!$A$1:$A$6,0),MATCH(F365,Data!$A$1:$H$1,0))))*G365</f>
        <v>0</v>
      </c>
      <c r="J365" s="32">
        <f>(1+(INDEX(Data!$A$1:$H$6,MATCH(C365,Data!$A$1:$A$6,0),MATCH(F365,Data!$A$1:$H$1,0))))*H365</f>
        <v>460754.00000000006</v>
      </c>
      <c r="L365" s="33"/>
      <c r="M365" s="34"/>
      <c r="N365" s="34"/>
      <c r="O365" s="30"/>
      <c r="P365" s="30"/>
    </row>
    <row r="366" spans="3:16">
      <c r="C366" s="21" t="s">
        <v>17</v>
      </c>
      <c r="D366" s="21">
        <v>510558</v>
      </c>
      <c r="E366" s="21">
        <v>320091923</v>
      </c>
      <c r="F366" s="31">
        <v>2009</v>
      </c>
      <c r="G366" s="32">
        <v>0</v>
      </c>
      <c r="H366" s="32">
        <v>90285</v>
      </c>
      <c r="I366" s="71">
        <f>(1+(INDEX(Data!$A$1:$H$6,MATCH(C366,Data!$A$1:$A$6,0),MATCH(F366,Data!$A$1:$H$1,0))))*G366</f>
        <v>0</v>
      </c>
      <c r="J366" s="32">
        <f>(1+(INDEX(Data!$A$1:$H$6,MATCH(C366,Data!$A$1:$A$6,0),MATCH(F366,Data!$A$1:$H$1,0))))*H366</f>
        <v>101119.20000000001</v>
      </c>
      <c r="L366" s="33"/>
      <c r="M366" s="34"/>
      <c r="N366" s="34"/>
      <c r="O366" s="30"/>
      <c r="P366" s="30"/>
    </row>
    <row r="367" spans="3:16">
      <c r="C367" s="21" t="s">
        <v>17</v>
      </c>
      <c r="D367" s="21">
        <v>510558</v>
      </c>
      <c r="E367" s="21">
        <v>320091923</v>
      </c>
      <c r="F367" s="31">
        <v>2009</v>
      </c>
      <c r="G367" s="32">
        <v>27573</v>
      </c>
      <c r="H367" s="32">
        <v>61347.5</v>
      </c>
      <c r="I367" s="71">
        <f>(1+(INDEX(Data!$A$1:$H$6,MATCH(C367,Data!$A$1:$A$6,0),MATCH(F367,Data!$A$1:$H$1,0))))*G367</f>
        <v>30881.760000000002</v>
      </c>
      <c r="J367" s="32">
        <f>(1+(INDEX(Data!$A$1:$H$6,MATCH(C367,Data!$A$1:$A$6,0),MATCH(F367,Data!$A$1:$H$1,0))))*H367</f>
        <v>68709.200000000012</v>
      </c>
      <c r="L367" s="33"/>
      <c r="M367" s="34"/>
      <c r="N367" s="34"/>
      <c r="O367" s="30"/>
      <c r="P367" s="30"/>
    </row>
    <row r="368" spans="3:16">
      <c r="C368" s="21" t="s">
        <v>17</v>
      </c>
      <c r="D368" s="21">
        <v>510558</v>
      </c>
      <c r="E368" s="21">
        <v>320091923</v>
      </c>
      <c r="F368" s="31">
        <v>2009</v>
      </c>
      <c r="G368" s="32">
        <v>0</v>
      </c>
      <c r="H368" s="32">
        <v>33567.5</v>
      </c>
      <c r="I368" s="71">
        <f>(1+(INDEX(Data!$A$1:$H$6,MATCH(C368,Data!$A$1:$A$6,0),MATCH(F368,Data!$A$1:$H$1,0))))*G368</f>
        <v>0</v>
      </c>
      <c r="J368" s="32">
        <f>(1+(INDEX(Data!$A$1:$H$6,MATCH(C368,Data!$A$1:$A$6,0),MATCH(F368,Data!$A$1:$H$1,0))))*H368</f>
        <v>37595.600000000006</v>
      </c>
      <c r="L368" s="33"/>
      <c r="M368" s="34"/>
      <c r="N368" s="34"/>
      <c r="O368" s="30"/>
      <c r="P368" s="30"/>
    </row>
    <row r="369" spans="3:16">
      <c r="C369" s="21" t="s">
        <v>17</v>
      </c>
      <c r="D369" s="21">
        <v>510558</v>
      </c>
      <c r="E369" s="21">
        <v>320091923</v>
      </c>
      <c r="F369" s="31">
        <v>2009</v>
      </c>
      <c r="G369" s="32">
        <v>3478125</v>
      </c>
      <c r="H369" s="32">
        <v>-3460480</v>
      </c>
      <c r="I369" s="71">
        <f>(1+(INDEX(Data!$A$1:$H$6,MATCH(C369,Data!$A$1:$A$6,0),MATCH(F369,Data!$A$1:$H$1,0))))*G369</f>
        <v>3895500.0000000005</v>
      </c>
      <c r="J369" s="32">
        <f>(1+(INDEX(Data!$A$1:$H$6,MATCH(C369,Data!$A$1:$A$6,0),MATCH(F369,Data!$A$1:$H$1,0))))*H369</f>
        <v>-3875737.6000000006</v>
      </c>
      <c r="L369" s="33"/>
      <c r="M369" s="34"/>
      <c r="N369" s="34"/>
      <c r="O369" s="30"/>
      <c r="P369" s="30"/>
    </row>
    <row r="370" spans="3:16">
      <c r="C370" s="21" t="s">
        <v>17</v>
      </c>
      <c r="D370" s="21">
        <v>510558</v>
      </c>
      <c r="E370" s="21">
        <v>320091923</v>
      </c>
      <c r="F370" s="31">
        <v>2009</v>
      </c>
      <c r="G370" s="32">
        <v>0</v>
      </c>
      <c r="H370" s="32">
        <v>-1123220</v>
      </c>
      <c r="I370" s="71">
        <f>(1+(INDEX(Data!$A$1:$H$6,MATCH(C370,Data!$A$1:$A$6,0),MATCH(F370,Data!$A$1:$H$1,0))))*G370</f>
        <v>0</v>
      </c>
      <c r="J370" s="32">
        <f>(1+(INDEX(Data!$A$1:$H$6,MATCH(C370,Data!$A$1:$A$6,0),MATCH(F370,Data!$A$1:$H$1,0))))*H370</f>
        <v>-1258006.4000000001</v>
      </c>
      <c r="L370" s="33"/>
      <c r="M370" s="34"/>
      <c r="N370" s="34"/>
      <c r="O370" s="30"/>
      <c r="P370" s="30"/>
    </row>
    <row r="371" spans="3:16">
      <c r="C371" s="21" t="s">
        <v>17</v>
      </c>
      <c r="D371" s="21">
        <v>512150</v>
      </c>
      <c r="E371" s="21">
        <v>320091963</v>
      </c>
      <c r="F371" s="31">
        <v>2009</v>
      </c>
      <c r="G371" s="32">
        <v>0</v>
      </c>
      <c r="H371" s="32">
        <v>70000</v>
      </c>
      <c r="I371" s="71">
        <f>(1+(INDEX(Data!$A$1:$H$6,MATCH(C371,Data!$A$1:$A$6,0),MATCH(F371,Data!$A$1:$H$1,0))))*G371</f>
        <v>0</v>
      </c>
      <c r="J371" s="32">
        <f>(1+(INDEX(Data!$A$1:$H$6,MATCH(C371,Data!$A$1:$A$6,0),MATCH(F371,Data!$A$1:$H$1,0))))*H371</f>
        <v>78400.000000000015</v>
      </c>
      <c r="L371" s="33"/>
      <c r="M371" s="34"/>
      <c r="N371" s="34"/>
      <c r="O371" s="30"/>
      <c r="P371" s="30"/>
    </row>
    <row r="372" spans="3:16">
      <c r="C372" s="21" t="s">
        <v>17</v>
      </c>
      <c r="D372" s="21">
        <v>512150</v>
      </c>
      <c r="E372" s="21">
        <v>320091963</v>
      </c>
      <c r="F372" s="31">
        <v>2009</v>
      </c>
      <c r="G372" s="32">
        <v>2799</v>
      </c>
      <c r="H372" s="32">
        <v>-23829.4</v>
      </c>
      <c r="I372" s="71">
        <f>(1+(INDEX(Data!$A$1:$H$6,MATCH(C372,Data!$A$1:$A$6,0),MATCH(F372,Data!$A$1:$H$1,0))))*G372</f>
        <v>3134.88</v>
      </c>
      <c r="J372" s="32">
        <f>(1+(INDEX(Data!$A$1:$H$6,MATCH(C372,Data!$A$1:$A$6,0),MATCH(F372,Data!$A$1:$H$1,0))))*H372</f>
        <v>-26688.928000000004</v>
      </c>
      <c r="L372" s="33"/>
      <c r="M372" s="34"/>
      <c r="N372" s="34"/>
      <c r="O372" s="30"/>
      <c r="P372" s="30"/>
    </row>
    <row r="373" spans="3:16">
      <c r="C373" s="21" t="s">
        <v>17</v>
      </c>
      <c r="D373" s="21">
        <v>512150</v>
      </c>
      <c r="E373" s="21">
        <v>320091963</v>
      </c>
      <c r="F373" s="31">
        <v>2009</v>
      </c>
      <c r="G373" s="32">
        <v>0</v>
      </c>
      <c r="H373" s="32">
        <v>830.4</v>
      </c>
      <c r="I373" s="71">
        <f>(1+(INDEX(Data!$A$1:$H$6,MATCH(C373,Data!$A$1:$A$6,0),MATCH(F373,Data!$A$1:$H$1,0))))*G373</f>
        <v>0</v>
      </c>
      <c r="J373" s="32">
        <f>(1+(INDEX(Data!$A$1:$H$6,MATCH(C373,Data!$A$1:$A$6,0),MATCH(F373,Data!$A$1:$H$1,0))))*H373</f>
        <v>930.04800000000012</v>
      </c>
      <c r="L373" s="33"/>
      <c r="M373" s="34"/>
      <c r="N373" s="34"/>
      <c r="O373" s="30"/>
      <c r="P373" s="30"/>
    </row>
    <row r="374" spans="3:16">
      <c r="C374" s="21" t="s">
        <v>17</v>
      </c>
      <c r="D374" s="21">
        <v>512150</v>
      </c>
      <c r="E374" s="21">
        <v>320091963</v>
      </c>
      <c r="F374" s="31">
        <v>2009</v>
      </c>
      <c r="G374" s="32">
        <v>0</v>
      </c>
      <c r="H374" s="32">
        <v>912</v>
      </c>
      <c r="I374" s="71">
        <f>(1+(INDEX(Data!$A$1:$H$6,MATCH(C374,Data!$A$1:$A$6,0),MATCH(F374,Data!$A$1:$H$1,0))))*G374</f>
        <v>0</v>
      </c>
      <c r="J374" s="32">
        <f>(1+(INDEX(Data!$A$1:$H$6,MATCH(C374,Data!$A$1:$A$6,0),MATCH(F374,Data!$A$1:$H$1,0))))*H374</f>
        <v>1021.44</v>
      </c>
      <c r="L374" s="33"/>
      <c r="M374" s="34"/>
      <c r="N374" s="34"/>
      <c r="O374" s="30"/>
      <c r="P374" s="30"/>
    </row>
    <row r="375" spans="3:16">
      <c r="C375" s="21" t="s">
        <v>17</v>
      </c>
      <c r="D375" s="21">
        <v>512150</v>
      </c>
      <c r="E375" s="21">
        <v>320091963</v>
      </c>
      <c r="F375" s="31">
        <v>2009</v>
      </c>
      <c r="G375" s="32">
        <v>0</v>
      </c>
      <c r="H375" s="32">
        <v>955.2</v>
      </c>
      <c r="I375" s="71">
        <f>(1+(INDEX(Data!$A$1:$H$6,MATCH(C375,Data!$A$1:$A$6,0),MATCH(F375,Data!$A$1:$H$1,0))))*G375</f>
        <v>0</v>
      </c>
      <c r="J375" s="32">
        <f>(1+(INDEX(Data!$A$1:$H$6,MATCH(C375,Data!$A$1:$A$6,0),MATCH(F375,Data!$A$1:$H$1,0))))*H375</f>
        <v>1069.8240000000001</v>
      </c>
      <c r="L375" s="33"/>
      <c r="M375" s="34"/>
      <c r="N375" s="34"/>
      <c r="O375" s="30"/>
      <c r="P375" s="30"/>
    </row>
    <row r="376" spans="3:16">
      <c r="C376" s="21" t="s">
        <v>17</v>
      </c>
      <c r="D376" s="21">
        <v>512150</v>
      </c>
      <c r="E376" s="21">
        <v>320091963</v>
      </c>
      <c r="F376" s="31">
        <v>2009</v>
      </c>
      <c r="G376" s="32">
        <v>0</v>
      </c>
      <c r="H376" s="32">
        <v>931.2</v>
      </c>
      <c r="I376" s="71">
        <f>(1+(INDEX(Data!$A$1:$H$6,MATCH(C376,Data!$A$1:$A$6,0),MATCH(F376,Data!$A$1:$H$1,0))))*G376</f>
        <v>0</v>
      </c>
      <c r="J376" s="32">
        <f>(1+(INDEX(Data!$A$1:$H$6,MATCH(C376,Data!$A$1:$A$6,0),MATCH(F376,Data!$A$1:$H$1,0))))*H376</f>
        <v>1042.9440000000002</v>
      </c>
      <c r="L376" s="33"/>
      <c r="M376" s="34"/>
      <c r="N376" s="34"/>
      <c r="O376" s="30"/>
      <c r="P376" s="30"/>
    </row>
    <row r="377" spans="3:16">
      <c r="C377" s="21" t="s">
        <v>17</v>
      </c>
      <c r="D377" s="21">
        <v>512150</v>
      </c>
      <c r="E377" s="21">
        <v>320091963</v>
      </c>
      <c r="F377" s="31">
        <v>2009</v>
      </c>
      <c r="G377" s="32">
        <v>0</v>
      </c>
      <c r="H377" s="32">
        <v>964.8</v>
      </c>
      <c r="I377" s="71">
        <f>(1+(INDEX(Data!$A$1:$H$6,MATCH(C377,Data!$A$1:$A$6,0),MATCH(F377,Data!$A$1:$H$1,0))))*G377</f>
        <v>0</v>
      </c>
      <c r="J377" s="32">
        <f>(1+(INDEX(Data!$A$1:$H$6,MATCH(C377,Data!$A$1:$A$6,0),MATCH(F377,Data!$A$1:$H$1,0))))*H377</f>
        <v>1080.576</v>
      </c>
      <c r="L377" s="33"/>
      <c r="M377" s="34"/>
      <c r="N377" s="34"/>
      <c r="O377" s="30"/>
      <c r="P377" s="30"/>
    </row>
    <row r="378" spans="3:16">
      <c r="C378" s="21" t="s">
        <v>17</v>
      </c>
      <c r="D378" s="21">
        <v>512150</v>
      </c>
      <c r="E378" s="21">
        <v>320091963</v>
      </c>
      <c r="F378" s="31">
        <v>2009</v>
      </c>
      <c r="G378" s="32">
        <v>0</v>
      </c>
      <c r="H378" s="32">
        <v>8061.13</v>
      </c>
      <c r="I378" s="71">
        <f>(1+(INDEX(Data!$A$1:$H$6,MATCH(C378,Data!$A$1:$A$6,0),MATCH(F378,Data!$A$1:$H$1,0))))*G378</f>
        <v>0</v>
      </c>
      <c r="J378" s="32">
        <f>(1+(INDEX(Data!$A$1:$H$6,MATCH(C378,Data!$A$1:$A$6,0),MATCH(F378,Data!$A$1:$H$1,0))))*H378</f>
        <v>9028.4656000000014</v>
      </c>
      <c r="L378" s="33"/>
      <c r="M378" s="34"/>
      <c r="N378" s="34"/>
      <c r="O378" s="30"/>
      <c r="P378" s="30"/>
    </row>
    <row r="379" spans="3:16">
      <c r="C379" s="21" t="s">
        <v>17</v>
      </c>
      <c r="D379" s="21">
        <v>512150</v>
      </c>
      <c r="E379" s="21">
        <v>320091963</v>
      </c>
      <c r="F379" s="31">
        <v>2009</v>
      </c>
      <c r="G379" s="32">
        <v>0</v>
      </c>
      <c r="H379" s="32">
        <v>1175.7</v>
      </c>
      <c r="I379" s="71">
        <f>(1+(INDEX(Data!$A$1:$H$6,MATCH(C379,Data!$A$1:$A$6,0),MATCH(F379,Data!$A$1:$H$1,0))))*G379</f>
        <v>0</v>
      </c>
      <c r="J379" s="32">
        <f>(1+(INDEX(Data!$A$1:$H$6,MATCH(C379,Data!$A$1:$A$6,0),MATCH(F379,Data!$A$1:$H$1,0))))*H379</f>
        <v>1316.7840000000001</v>
      </c>
      <c r="L379" s="33"/>
      <c r="M379" s="34"/>
      <c r="N379" s="34"/>
      <c r="O379" s="30"/>
      <c r="P379" s="30"/>
    </row>
    <row r="380" spans="3:16">
      <c r="C380" s="21" t="s">
        <v>17</v>
      </c>
      <c r="D380" s="21">
        <v>512150</v>
      </c>
      <c r="E380" s="21">
        <v>320091963</v>
      </c>
      <c r="F380" s="31">
        <v>2009</v>
      </c>
      <c r="G380" s="32">
        <v>95240</v>
      </c>
      <c r="H380" s="32">
        <v>49597.97</v>
      </c>
      <c r="I380" s="71">
        <f>(1+(INDEX(Data!$A$1:$H$6,MATCH(C380,Data!$A$1:$A$6,0),MATCH(F380,Data!$A$1:$H$1,0))))*G380</f>
        <v>106668.8</v>
      </c>
      <c r="J380" s="32">
        <f>(1+(INDEX(Data!$A$1:$H$6,MATCH(C380,Data!$A$1:$A$6,0),MATCH(F380,Data!$A$1:$H$1,0))))*H380</f>
        <v>55549.726400000007</v>
      </c>
      <c r="L380" s="33"/>
      <c r="M380" s="34"/>
      <c r="N380" s="34"/>
      <c r="O380" s="30"/>
      <c r="P380" s="30"/>
    </row>
    <row r="381" spans="3:16">
      <c r="C381" s="21" t="s">
        <v>17</v>
      </c>
      <c r="D381" s="21">
        <v>512150</v>
      </c>
      <c r="E381" s="21">
        <v>320091963</v>
      </c>
      <c r="F381" s="31">
        <v>2009</v>
      </c>
      <c r="G381" s="32">
        <v>0</v>
      </c>
      <c r="H381" s="32">
        <v>-109599</v>
      </c>
      <c r="I381" s="71">
        <f>(1+(INDEX(Data!$A$1:$H$6,MATCH(C381,Data!$A$1:$A$6,0),MATCH(F381,Data!$A$1:$H$1,0))))*G381</f>
        <v>0</v>
      </c>
      <c r="J381" s="32">
        <f>(1+(INDEX(Data!$A$1:$H$6,MATCH(C381,Data!$A$1:$A$6,0),MATCH(F381,Data!$A$1:$H$1,0))))*H381</f>
        <v>-122750.88</v>
      </c>
      <c r="L381" s="33"/>
      <c r="M381" s="34"/>
      <c r="N381" s="34"/>
      <c r="O381" s="30"/>
      <c r="P381" s="30"/>
    </row>
    <row r="382" spans="3:16">
      <c r="C382" s="21" t="s">
        <v>17</v>
      </c>
      <c r="D382" s="21">
        <v>512150</v>
      </c>
      <c r="E382" s="21">
        <v>320091963</v>
      </c>
      <c r="F382" s="31">
        <v>2009</v>
      </c>
      <c r="G382" s="32">
        <v>12400</v>
      </c>
      <c r="H382" s="32">
        <v>0</v>
      </c>
      <c r="I382" s="71">
        <f>(1+(INDEX(Data!$A$1:$H$6,MATCH(C382,Data!$A$1:$A$6,0),MATCH(F382,Data!$A$1:$H$1,0))))*G382</f>
        <v>13888.000000000002</v>
      </c>
      <c r="J382" s="32">
        <f>(1+(INDEX(Data!$A$1:$H$6,MATCH(C382,Data!$A$1:$A$6,0),MATCH(F382,Data!$A$1:$H$1,0))))*H382</f>
        <v>0</v>
      </c>
      <c r="L382" s="33"/>
      <c r="M382" s="34"/>
      <c r="N382" s="34"/>
      <c r="O382" s="30"/>
      <c r="P382" s="30"/>
    </row>
    <row r="383" spans="3:16">
      <c r="C383" s="21" t="s">
        <v>17</v>
      </c>
      <c r="D383" s="21">
        <v>511917</v>
      </c>
      <c r="E383" s="21">
        <v>320092069</v>
      </c>
      <c r="F383" s="31">
        <v>2009</v>
      </c>
      <c r="G383" s="32">
        <v>0</v>
      </c>
      <c r="H383" s="32">
        <v>19000</v>
      </c>
      <c r="I383" s="71">
        <f>(1+(INDEX(Data!$A$1:$H$6,MATCH(C383,Data!$A$1:$A$6,0),MATCH(F383,Data!$A$1:$H$1,0))))*G383</f>
        <v>0</v>
      </c>
      <c r="J383" s="32">
        <f>(1+(INDEX(Data!$A$1:$H$6,MATCH(C383,Data!$A$1:$A$6,0),MATCH(F383,Data!$A$1:$H$1,0))))*H383</f>
        <v>21280.000000000004</v>
      </c>
      <c r="L383" s="33"/>
      <c r="M383" s="34"/>
      <c r="N383" s="34"/>
      <c r="O383" s="30"/>
      <c r="P383" s="30"/>
    </row>
    <row r="384" spans="3:16">
      <c r="C384" s="21" t="s">
        <v>17</v>
      </c>
      <c r="D384" s="21">
        <v>511917</v>
      </c>
      <c r="E384" s="21">
        <v>320092069</v>
      </c>
      <c r="F384" s="31">
        <v>2009</v>
      </c>
      <c r="G384" s="32">
        <v>0</v>
      </c>
      <c r="H384" s="32">
        <v>310630</v>
      </c>
      <c r="I384" s="71">
        <f>(1+(INDEX(Data!$A$1:$H$6,MATCH(C384,Data!$A$1:$A$6,0),MATCH(F384,Data!$A$1:$H$1,0))))*G384</f>
        <v>0</v>
      </c>
      <c r="J384" s="32">
        <f>(1+(INDEX(Data!$A$1:$H$6,MATCH(C384,Data!$A$1:$A$6,0),MATCH(F384,Data!$A$1:$H$1,0))))*H384</f>
        <v>347905.60000000003</v>
      </c>
      <c r="L384" s="33"/>
      <c r="M384" s="34"/>
      <c r="N384" s="34"/>
      <c r="O384" s="30"/>
      <c r="P384" s="30"/>
    </row>
    <row r="385" spans="3:16">
      <c r="C385" s="21" t="s">
        <v>17</v>
      </c>
      <c r="D385" s="21">
        <v>511917</v>
      </c>
      <c r="E385" s="21">
        <v>320092069</v>
      </c>
      <c r="F385" s="31">
        <v>2009</v>
      </c>
      <c r="G385" s="32">
        <v>0</v>
      </c>
      <c r="H385" s="32">
        <v>4505</v>
      </c>
      <c r="I385" s="71">
        <f>(1+(INDEX(Data!$A$1:$H$6,MATCH(C385,Data!$A$1:$A$6,0),MATCH(F385,Data!$A$1:$H$1,0))))*G385</f>
        <v>0</v>
      </c>
      <c r="J385" s="32">
        <f>(1+(INDEX(Data!$A$1:$H$6,MATCH(C385,Data!$A$1:$A$6,0),MATCH(F385,Data!$A$1:$H$1,0))))*H385</f>
        <v>5045.6000000000004</v>
      </c>
      <c r="L385" s="33"/>
      <c r="M385" s="34"/>
      <c r="N385" s="34"/>
      <c r="O385" s="30"/>
      <c r="P385" s="30"/>
    </row>
    <row r="386" spans="3:16">
      <c r="C386" s="21" t="s">
        <v>17</v>
      </c>
      <c r="D386" s="21">
        <v>511917</v>
      </c>
      <c r="E386" s="21">
        <v>320092069</v>
      </c>
      <c r="F386" s="31">
        <v>2009</v>
      </c>
      <c r="G386" s="32">
        <v>0</v>
      </c>
      <c r="H386" s="32">
        <v>-116335</v>
      </c>
      <c r="I386" s="71">
        <f>(1+(INDEX(Data!$A$1:$H$6,MATCH(C386,Data!$A$1:$A$6,0),MATCH(F386,Data!$A$1:$H$1,0))))*G386</f>
        <v>0</v>
      </c>
      <c r="J386" s="32">
        <f>(1+(INDEX(Data!$A$1:$H$6,MATCH(C386,Data!$A$1:$A$6,0),MATCH(F386,Data!$A$1:$H$1,0))))*H386</f>
        <v>-130295.20000000001</v>
      </c>
      <c r="L386" s="33"/>
      <c r="M386" s="34"/>
      <c r="N386" s="34"/>
      <c r="O386" s="30"/>
      <c r="P386" s="30"/>
    </row>
    <row r="387" spans="3:16">
      <c r="C387" s="21" t="s">
        <v>17</v>
      </c>
      <c r="D387" s="21">
        <v>511917</v>
      </c>
      <c r="E387" s="21">
        <v>320092069</v>
      </c>
      <c r="F387" s="31">
        <v>2009</v>
      </c>
      <c r="G387" s="32">
        <v>0</v>
      </c>
      <c r="H387" s="32">
        <v>880</v>
      </c>
      <c r="I387" s="71">
        <f>(1+(INDEX(Data!$A$1:$H$6,MATCH(C387,Data!$A$1:$A$6,0),MATCH(F387,Data!$A$1:$H$1,0))))*G387</f>
        <v>0</v>
      </c>
      <c r="J387" s="32">
        <f>(1+(INDEX(Data!$A$1:$H$6,MATCH(C387,Data!$A$1:$A$6,0),MATCH(F387,Data!$A$1:$H$1,0))))*H387</f>
        <v>985.60000000000014</v>
      </c>
      <c r="L387" s="33"/>
      <c r="M387" s="34"/>
      <c r="N387" s="34"/>
      <c r="O387" s="30"/>
      <c r="P387" s="30"/>
    </row>
    <row r="388" spans="3:16">
      <c r="C388" s="21" t="s">
        <v>17</v>
      </c>
      <c r="D388" s="21">
        <v>511917</v>
      </c>
      <c r="E388" s="21">
        <v>320092069</v>
      </c>
      <c r="F388" s="31">
        <v>2009</v>
      </c>
      <c r="G388" s="32">
        <v>0</v>
      </c>
      <c r="H388" s="32">
        <v>4290</v>
      </c>
      <c r="I388" s="71">
        <f>(1+(INDEX(Data!$A$1:$H$6,MATCH(C388,Data!$A$1:$A$6,0),MATCH(F388,Data!$A$1:$H$1,0))))*G388</f>
        <v>0</v>
      </c>
      <c r="J388" s="32">
        <f>(1+(INDEX(Data!$A$1:$H$6,MATCH(C388,Data!$A$1:$A$6,0),MATCH(F388,Data!$A$1:$H$1,0))))*H388</f>
        <v>4804.8</v>
      </c>
      <c r="L388" s="33"/>
      <c r="M388" s="34"/>
      <c r="N388" s="34"/>
      <c r="O388" s="30"/>
      <c r="P388" s="30"/>
    </row>
    <row r="389" spans="3:16">
      <c r="C389" s="21" t="s">
        <v>17</v>
      </c>
      <c r="D389" s="21">
        <v>511917</v>
      </c>
      <c r="E389" s="21">
        <v>320092069</v>
      </c>
      <c r="F389" s="31">
        <v>2009</v>
      </c>
      <c r="G389" s="32">
        <v>0</v>
      </c>
      <c r="H389" s="32">
        <v>3080</v>
      </c>
      <c r="I389" s="71">
        <f>(1+(INDEX(Data!$A$1:$H$6,MATCH(C389,Data!$A$1:$A$6,0),MATCH(F389,Data!$A$1:$H$1,0))))*G389</f>
        <v>0</v>
      </c>
      <c r="J389" s="32">
        <f>(1+(INDEX(Data!$A$1:$H$6,MATCH(C389,Data!$A$1:$A$6,0),MATCH(F389,Data!$A$1:$H$1,0))))*H389</f>
        <v>3449.6000000000004</v>
      </c>
      <c r="L389" s="33"/>
      <c r="M389" s="34"/>
      <c r="N389" s="34"/>
      <c r="O389" s="30"/>
      <c r="P389" s="30"/>
    </row>
    <row r="390" spans="3:16">
      <c r="C390" s="21" t="s">
        <v>17</v>
      </c>
      <c r="D390" s="21">
        <v>511917</v>
      </c>
      <c r="E390" s="21">
        <v>320092069</v>
      </c>
      <c r="F390" s="31">
        <v>2009</v>
      </c>
      <c r="G390" s="32">
        <v>95812.160000000003</v>
      </c>
      <c r="H390" s="32">
        <v>-226050</v>
      </c>
      <c r="I390" s="71">
        <f>(1+(INDEX(Data!$A$1:$H$6,MATCH(C390,Data!$A$1:$A$6,0),MATCH(F390,Data!$A$1:$H$1,0))))*G390</f>
        <v>107309.61920000002</v>
      </c>
      <c r="J390" s="32">
        <f>(1+(INDEX(Data!$A$1:$H$6,MATCH(C390,Data!$A$1:$A$6,0),MATCH(F390,Data!$A$1:$H$1,0))))*H390</f>
        <v>-253176.00000000003</v>
      </c>
      <c r="L390" s="33"/>
      <c r="M390" s="34"/>
      <c r="N390" s="34"/>
      <c r="O390" s="30"/>
      <c r="P390" s="30"/>
    </row>
    <row r="391" spans="3:16">
      <c r="C391" s="21" t="s">
        <v>17</v>
      </c>
      <c r="D391" s="21">
        <v>512442</v>
      </c>
      <c r="E391" s="21">
        <v>320102328</v>
      </c>
      <c r="F391" s="31">
        <v>2009</v>
      </c>
      <c r="G391" s="32">
        <v>0</v>
      </c>
      <c r="H391" s="32">
        <v>420883.85</v>
      </c>
      <c r="I391" s="71">
        <f>(1+(INDEX(Data!$A$1:$H$6,MATCH(C391,Data!$A$1:$A$6,0),MATCH(F391,Data!$A$1:$H$1,0))))*G391</f>
        <v>0</v>
      </c>
      <c r="J391" s="32">
        <f>(1+(INDEX(Data!$A$1:$H$6,MATCH(C391,Data!$A$1:$A$6,0),MATCH(F391,Data!$A$1:$H$1,0))))*H391</f>
        <v>471389.91200000001</v>
      </c>
      <c r="L391" s="33"/>
      <c r="M391" s="34"/>
      <c r="N391" s="34"/>
      <c r="O391" s="30"/>
      <c r="P391" s="30"/>
    </row>
    <row r="392" spans="3:16">
      <c r="C392" s="21" t="s">
        <v>17</v>
      </c>
      <c r="D392" s="21">
        <v>512442</v>
      </c>
      <c r="E392" s="21">
        <v>320102328</v>
      </c>
      <c r="F392" s="31">
        <v>2009</v>
      </c>
      <c r="G392" s="32">
        <v>0</v>
      </c>
      <c r="H392" s="32">
        <v>-410883.85</v>
      </c>
      <c r="I392" s="71">
        <f>(1+(INDEX(Data!$A$1:$H$6,MATCH(C392,Data!$A$1:$A$6,0),MATCH(F392,Data!$A$1:$H$1,0))))*G392</f>
        <v>0</v>
      </c>
      <c r="J392" s="32">
        <f>(1+(INDEX(Data!$A$1:$H$6,MATCH(C392,Data!$A$1:$A$6,0),MATCH(F392,Data!$A$1:$H$1,0))))*H392</f>
        <v>-460189.91200000001</v>
      </c>
      <c r="L392" s="33"/>
      <c r="M392" s="34"/>
      <c r="N392" s="34"/>
      <c r="O392" s="30"/>
      <c r="P392" s="30"/>
    </row>
    <row r="393" spans="3:16">
      <c r="C393" s="21" t="s">
        <v>17</v>
      </c>
      <c r="D393" s="21">
        <v>512442</v>
      </c>
      <c r="E393" s="21">
        <v>320102328</v>
      </c>
      <c r="F393" s="31">
        <v>2009</v>
      </c>
      <c r="G393" s="32">
        <v>10000</v>
      </c>
      <c r="H393" s="32">
        <v>-10000</v>
      </c>
      <c r="I393" s="71">
        <f>(1+(INDEX(Data!$A$1:$H$6,MATCH(C393,Data!$A$1:$A$6,0),MATCH(F393,Data!$A$1:$H$1,0))))*G393</f>
        <v>11200.000000000002</v>
      </c>
      <c r="J393" s="32">
        <f>(1+(INDEX(Data!$A$1:$H$6,MATCH(C393,Data!$A$1:$A$6,0),MATCH(F393,Data!$A$1:$H$1,0))))*H393</f>
        <v>-11200.000000000002</v>
      </c>
      <c r="L393" s="33"/>
      <c r="M393" s="34"/>
      <c r="N393" s="34"/>
      <c r="O393" s="30"/>
      <c r="P393" s="30"/>
    </row>
    <row r="394" spans="3:16">
      <c r="C394" s="21" t="s">
        <v>17</v>
      </c>
      <c r="D394" s="21">
        <v>512347</v>
      </c>
      <c r="E394" s="21">
        <v>320102354</v>
      </c>
      <c r="F394" s="31">
        <v>2010</v>
      </c>
      <c r="G394" s="32">
        <v>0</v>
      </c>
      <c r="H394" s="32">
        <v>10000</v>
      </c>
      <c r="I394" s="71">
        <f>(1+(INDEX(Data!$A$1:$H$6,MATCH(C394,Data!$A$1:$A$6,0),MATCH(F394,Data!$A$1:$H$1,0))))*G394</f>
        <v>0</v>
      </c>
      <c r="J394" s="32">
        <f>(1+(INDEX(Data!$A$1:$H$6,MATCH(C394,Data!$A$1:$A$6,0),MATCH(F394,Data!$A$1:$H$1,0))))*H394</f>
        <v>11200.000000000002</v>
      </c>
      <c r="L394" s="33"/>
      <c r="M394" s="34"/>
      <c r="N394" s="34"/>
      <c r="O394" s="30"/>
      <c r="P394" s="30"/>
    </row>
    <row r="395" spans="3:16">
      <c r="C395" s="21" t="s">
        <v>17</v>
      </c>
      <c r="D395" s="21">
        <v>512347</v>
      </c>
      <c r="E395" s="21">
        <v>320102354</v>
      </c>
      <c r="F395" s="31">
        <v>2010</v>
      </c>
      <c r="G395" s="32">
        <v>3650</v>
      </c>
      <c r="H395" s="32">
        <v>986350</v>
      </c>
      <c r="I395" s="71">
        <f>(1+(INDEX(Data!$A$1:$H$6,MATCH(C395,Data!$A$1:$A$6,0),MATCH(F395,Data!$A$1:$H$1,0))))*G395</f>
        <v>4088.0000000000005</v>
      </c>
      <c r="J395" s="32">
        <f>(1+(INDEX(Data!$A$1:$H$6,MATCH(C395,Data!$A$1:$A$6,0),MATCH(F395,Data!$A$1:$H$1,0))))*H395</f>
        <v>1104712</v>
      </c>
      <c r="L395" s="33"/>
      <c r="M395" s="34"/>
      <c r="N395" s="34"/>
      <c r="O395" s="30"/>
      <c r="P395" s="30"/>
    </row>
    <row r="396" spans="3:16">
      <c r="C396" s="21" t="s">
        <v>17</v>
      </c>
      <c r="D396" s="21">
        <v>512347</v>
      </c>
      <c r="E396" s="21">
        <v>320102354</v>
      </c>
      <c r="F396" s="31">
        <v>2010</v>
      </c>
      <c r="G396" s="32">
        <v>0</v>
      </c>
      <c r="H396" s="32">
        <v>-300350</v>
      </c>
      <c r="I396" s="71">
        <f>(1+(INDEX(Data!$A$1:$H$6,MATCH(C396,Data!$A$1:$A$6,0),MATCH(F396,Data!$A$1:$H$1,0))))*G396</f>
        <v>0</v>
      </c>
      <c r="J396" s="32">
        <f>(1+(INDEX(Data!$A$1:$H$6,MATCH(C396,Data!$A$1:$A$6,0),MATCH(F396,Data!$A$1:$H$1,0))))*H396</f>
        <v>-336392.00000000006</v>
      </c>
      <c r="L396" s="33"/>
      <c r="M396" s="34"/>
      <c r="N396" s="34"/>
      <c r="O396" s="30"/>
      <c r="P396" s="30"/>
    </row>
    <row r="397" spans="3:16">
      <c r="C397" s="21" t="s">
        <v>17</v>
      </c>
      <c r="D397" s="21">
        <v>512347</v>
      </c>
      <c r="E397" s="21">
        <v>320102354</v>
      </c>
      <c r="F397" s="31">
        <v>2010</v>
      </c>
      <c r="G397" s="32">
        <v>336000</v>
      </c>
      <c r="H397" s="32">
        <v>-696000</v>
      </c>
      <c r="I397" s="71">
        <f>(1+(INDEX(Data!$A$1:$H$6,MATCH(C397,Data!$A$1:$A$6,0),MATCH(F397,Data!$A$1:$H$1,0))))*G397</f>
        <v>376320.00000000006</v>
      </c>
      <c r="J397" s="32">
        <f>(1+(INDEX(Data!$A$1:$H$6,MATCH(C397,Data!$A$1:$A$6,0),MATCH(F397,Data!$A$1:$H$1,0))))*H397</f>
        <v>-779520.00000000012</v>
      </c>
      <c r="L397" s="33"/>
      <c r="M397" s="34"/>
      <c r="N397" s="34"/>
      <c r="O397" s="30"/>
      <c r="P397" s="30"/>
    </row>
    <row r="398" spans="3:16">
      <c r="C398" s="21" t="s">
        <v>17</v>
      </c>
      <c r="D398" s="21">
        <v>513358</v>
      </c>
      <c r="E398" s="21">
        <v>320102376</v>
      </c>
      <c r="F398" s="31">
        <v>2010</v>
      </c>
      <c r="G398" s="32">
        <v>0</v>
      </c>
      <c r="H398" s="32">
        <v>160000</v>
      </c>
      <c r="I398" s="71">
        <f>(1+(INDEX(Data!$A$1:$H$6,MATCH(C398,Data!$A$1:$A$6,0),MATCH(F398,Data!$A$1:$H$1,0))))*G398</f>
        <v>0</v>
      </c>
      <c r="J398" s="32">
        <f>(1+(INDEX(Data!$A$1:$H$6,MATCH(C398,Data!$A$1:$A$6,0),MATCH(F398,Data!$A$1:$H$1,0))))*H398</f>
        <v>179200.00000000003</v>
      </c>
      <c r="L398" s="33"/>
      <c r="M398" s="34"/>
      <c r="N398" s="34"/>
      <c r="O398" s="30"/>
      <c r="P398" s="30"/>
    </row>
    <row r="399" spans="3:16">
      <c r="C399" s="21" t="s">
        <v>17</v>
      </c>
      <c r="D399" s="21">
        <v>513358</v>
      </c>
      <c r="E399" s="21">
        <v>320102376</v>
      </c>
      <c r="F399" s="31">
        <v>2010</v>
      </c>
      <c r="G399" s="32">
        <v>29731.360000000001</v>
      </c>
      <c r="H399" s="32">
        <v>-160000</v>
      </c>
      <c r="I399" s="71">
        <f>(1+(INDEX(Data!$A$1:$H$6,MATCH(C399,Data!$A$1:$A$6,0),MATCH(F399,Data!$A$1:$H$1,0))))*G399</f>
        <v>33299.123200000002</v>
      </c>
      <c r="J399" s="32">
        <f>(1+(INDEX(Data!$A$1:$H$6,MATCH(C399,Data!$A$1:$A$6,0),MATCH(F399,Data!$A$1:$H$1,0))))*H399</f>
        <v>-179200.00000000003</v>
      </c>
      <c r="L399" s="33"/>
      <c r="M399" s="34"/>
      <c r="N399" s="34"/>
      <c r="O399" s="30"/>
      <c r="P399" s="30"/>
    </row>
    <row r="400" spans="3:16">
      <c r="C400" s="21" t="s">
        <v>17</v>
      </c>
      <c r="D400" s="21">
        <v>510671</v>
      </c>
      <c r="E400" s="21">
        <v>320102378</v>
      </c>
      <c r="F400" s="31">
        <v>2007</v>
      </c>
      <c r="G400" s="32">
        <v>0</v>
      </c>
      <c r="H400" s="32">
        <v>100</v>
      </c>
      <c r="I400" s="71">
        <f>(1+(INDEX(Data!$A$1:$H$6,MATCH(C400,Data!$A$1:$A$6,0),MATCH(F400,Data!$A$1:$H$1,0))))*G400</f>
        <v>0</v>
      </c>
      <c r="J400" s="32">
        <f>(1+(INDEX(Data!$A$1:$H$6,MATCH(C400,Data!$A$1:$A$6,0),MATCH(F400,Data!$A$1:$H$1,0))))*H400</f>
        <v>114.00000000000001</v>
      </c>
      <c r="L400" s="33"/>
      <c r="M400" s="34"/>
      <c r="N400" s="34"/>
      <c r="O400" s="30"/>
      <c r="P400" s="30"/>
    </row>
    <row r="401" spans="3:16">
      <c r="C401" s="21" t="s">
        <v>17</v>
      </c>
      <c r="D401" s="21">
        <v>510671</v>
      </c>
      <c r="E401" s="21">
        <v>320102378</v>
      </c>
      <c r="F401" s="31">
        <v>2007</v>
      </c>
      <c r="G401" s="32">
        <v>1350</v>
      </c>
      <c r="H401" s="32">
        <v>284574.71000000002</v>
      </c>
      <c r="I401" s="71">
        <f>(1+(INDEX(Data!$A$1:$H$6,MATCH(C401,Data!$A$1:$A$6,0),MATCH(F401,Data!$A$1:$H$1,0))))*G401</f>
        <v>1539.0000000000002</v>
      </c>
      <c r="J401" s="32">
        <f>(1+(INDEX(Data!$A$1:$H$6,MATCH(C401,Data!$A$1:$A$6,0),MATCH(F401,Data!$A$1:$H$1,0))))*H401</f>
        <v>324415.16940000007</v>
      </c>
      <c r="L401" s="33"/>
      <c r="M401" s="34"/>
      <c r="N401" s="34"/>
      <c r="O401" s="30"/>
      <c r="P401" s="30"/>
    </row>
    <row r="402" spans="3:16">
      <c r="C402" s="21" t="s">
        <v>17</v>
      </c>
      <c r="D402" s="21">
        <v>510671</v>
      </c>
      <c r="E402" s="21">
        <v>320102378</v>
      </c>
      <c r="F402" s="31">
        <v>2007</v>
      </c>
      <c r="G402" s="32">
        <v>0</v>
      </c>
      <c r="H402" s="32">
        <v>-234674.71</v>
      </c>
      <c r="I402" s="71">
        <f>(1+(INDEX(Data!$A$1:$H$6,MATCH(C402,Data!$A$1:$A$6,0),MATCH(F402,Data!$A$1:$H$1,0))))*G402</f>
        <v>0</v>
      </c>
      <c r="J402" s="32">
        <f>(1+(INDEX(Data!$A$1:$H$6,MATCH(C402,Data!$A$1:$A$6,0),MATCH(F402,Data!$A$1:$H$1,0))))*H402</f>
        <v>-267529.16940000001</v>
      </c>
      <c r="L402" s="33"/>
      <c r="M402" s="34"/>
      <c r="N402" s="34"/>
      <c r="O402" s="30"/>
      <c r="P402" s="30"/>
    </row>
    <row r="403" spans="3:16">
      <c r="C403" s="21" t="s">
        <v>17</v>
      </c>
      <c r="D403" s="21">
        <v>510671</v>
      </c>
      <c r="E403" s="21">
        <v>320102378</v>
      </c>
      <c r="F403" s="31">
        <v>2007</v>
      </c>
      <c r="G403" s="32">
        <v>300</v>
      </c>
      <c r="H403" s="32">
        <v>0</v>
      </c>
      <c r="I403" s="71">
        <f>(1+(INDEX(Data!$A$1:$H$6,MATCH(C403,Data!$A$1:$A$6,0),MATCH(F403,Data!$A$1:$H$1,0))))*G403</f>
        <v>342.00000000000006</v>
      </c>
      <c r="J403" s="32">
        <f>(1+(INDEX(Data!$A$1:$H$6,MATCH(C403,Data!$A$1:$A$6,0),MATCH(F403,Data!$A$1:$H$1,0))))*H403</f>
        <v>0</v>
      </c>
      <c r="L403" s="33"/>
      <c r="M403" s="34"/>
      <c r="N403" s="34"/>
      <c r="O403" s="30"/>
      <c r="P403" s="30"/>
    </row>
    <row r="404" spans="3:16">
      <c r="C404" s="21" t="s">
        <v>17</v>
      </c>
      <c r="D404" s="21">
        <v>512808</v>
      </c>
      <c r="E404" s="21">
        <v>320102450</v>
      </c>
      <c r="F404" s="31">
        <v>2010</v>
      </c>
      <c r="G404" s="32">
        <v>0</v>
      </c>
      <c r="H404" s="32">
        <v>290000</v>
      </c>
      <c r="I404" s="71">
        <f>(1+(INDEX(Data!$A$1:$H$6,MATCH(C404,Data!$A$1:$A$6,0),MATCH(F404,Data!$A$1:$H$1,0))))*G404</f>
        <v>0</v>
      </c>
      <c r="J404" s="32">
        <f>(1+(INDEX(Data!$A$1:$H$6,MATCH(C404,Data!$A$1:$A$6,0),MATCH(F404,Data!$A$1:$H$1,0))))*H404</f>
        <v>324800.00000000006</v>
      </c>
      <c r="L404" s="33"/>
      <c r="M404" s="34"/>
      <c r="N404" s="34"/>
      <c r="O404" s="30"/>
      <c r="P404" s="30"/>
    </row>
    <row r="405" spans="3:16">
      <c r="C405" s="21" t="s">
        <v>17</v>
      </c>
      <c r="D405" s="21">
        <v>512808</v>
      </c>
      <c r="E405" s="21">
        <v>320102450</v>
      </c>
      <c r="F405" s="31">
        <v>2010</v>
      </c>
      <c r="G405" s="32">
        <v>3528</v>
      </c>
      <c r="H405" s="32">
        <v>-3528</v>
      </c>
      <c r="I405" s="71">
        <f>(1+(INDEX(Data!$A$1:$H$6,MATCH(C405,Data!$A$1:$A$6,0),MATCH(F405,Data!$A$1:$H$1,0))))*G405</f>
        <v>3951.3600000000006</v>
      </c>
      <c r="J405" s="32">
        <f>(1+(INDEX(Data!$A$1:$H$6,MATCH(C405,Data!$A$1:$A$6,0),MATCH(F405,Data!$A$1:$H$1,0))))*H405</f>
        <v>-3951.3600000000006</v>
      </c>
      <c r="L405" s="33"/>
      <c r="M405" s="34"/>
      <c r="N405" s="34"/>
      <c r="O405" s="30"/>
      <c r="P405" s="30"/>
    </row>
    <row r="406" spans="3:16">
      <c r="C406" s="21" t="s">
        <v>17</v>
      </c>
      <c r="D406" s="21">
        <v>512808</v>
      </c>
      <c r="E406" s="21">
        <v>320102450</v>
      </c>
      <c r="F406" s="31">
        <v>2010</v>
      </c>
      <c r="G406" s="32">
        <v>0</v>
      </c>
      <c r="H406" s="32">
        <v>-136472</v>
      </c>
      <c r="I406" s="71">
        <f>(1+(INDEX(Data!$A$1:$H$6,MATCH(C406,Data!$A$1:$A$6,0),MATCH(F406,Data!$A$1:$H$1,0))))*G406</f>
        <v>0</v>
      </c>
      <c r="J406" s="32">
        <f>(1+(INDEX(Data!$A$1:$H$6,MATCH(C406,Data!$A$1:$A$6,0),MATCH(F406,Data!$A$1:$H$1,0))))*H406</f>
        <v>-152848.64000000001</v>
      </c>
      <c r="L406" s="33"/>
      <c r="M406" s="34"/>
      <c r="N406" s="34"/>
      <c r="O406" s="30"/>
      <c r="P406" s="30"/>
    </row>
    <row r="407" spans="3:16">
      <c r="C407" s="21" t="s">
        <v>17</v>
      </c>
      <c r="D407" s="21">
        <v>512808</v>
      </c>
      <c r="E407" s="21">
        <v>320102450</v>
      </c>
      <c r="F407" s="31">
        <v>2010</v>
      </c>
      <c r="G407" s="32">
        <v>1120</v>
      </c>
      <c r="H407" s="32">
        <v>0</v>
      </c>
      <c r="I407" s="71">
        <f>(1+(INDEX(Data!$A$1:$H$6,MATCH(C407,Data!$A$1:$A$6,0),MATCH(F407,Data!$A$1:$H$1,0))))*G407</f>
        <v>1254.4000000000001</v>
      </c>
      <c r="J407" s="32">
        <f>(1+(INDEX(Data!$A$1:$H$6,MATCH(C407,Data!$A$1:$A$6,0),MATCH(F407,Data!$A$1:$H$1,0))))*H407</f>
        <v>0</v>
      </c>
      <c r="L407" s="33"/>
      <c r="M407" s="34"/>
      <c r="N407" s="34"/>
      <c r="O407" s="30"/>
      <c r="P407" s="30"/>
    </row>
    <row r="408" spans="3:16">
      <c r="C408" s="21" t="s">
        <v>17</v>
      </c>
      <c r="D408" s="21">
        <v>512920</v>
      </c>
      <c r="E408" s="21">
        <v>320102488</v>
      </c>
      <c r="F408" s="31">
        <v>2011</v>
      </c>
      <c r="G408" s="32">
        <v>0</v>
      </c>
      <c r="H408" s="32">
        <v>2000</v>
      </c>
      <c r="I408" s="71">
        <f>(1+(INDEX(Data!$A$1:$H$6,MATCH(C408,Data!$A$1:$A$6,0),MATCH(F408,Data!$A$1:$H$1,0))))*G408</f>
        <v>0</v>
      </c>
      <c r="J408" s="32">
        <f>(1+(INDEX(Data!$A$1:$H$6,MATCH(C408,Data!$A$1:$A$6,0),MATCH(F408,Data!$A$1:$H$1,0))))*H408</f>
        <v>2200</v>
      </c>
      <c r="L408" s="33"/>
      <c r="M408" s="34"/>
      <c r="N408" s="34"/>
      <c r="O408" s="30"/>
      <c r="P408" s="30"/>
    </row>
    <row r="409" spans="3:16">
      <c r="C409" s="21" t="s">
        <v>17</v>
      </c>
      <c r="D409" s="21">
        <v>512920</v>
      </c>
      <c r="E409" s="21">
        <v>320102488</v>
      </c>
      <c r="F409" s="31">
        <v>2011</v>
      </c>
      <c r="G409" s="32">
        <v>216291.84</v>
      </c>
      <c r="H409" s="32">
        <v>-2000</v>
      </c>
      <c r="I409" s="71">
        <f>(1+(INDEX(Data!$A$1:$H$6,MATCH(C409,Data!$A$1:$A$6,0),MATCH(F409,Data!$A$1:$H$1,0))))*G409</f>
        <v>237921.024</v>
      </c>
      <c r="J409" s="32">
        <f>(1+(INDEX(Data!$A$1:$H$6,MATCH(C409,Data!$A$1:$A$6,0),MATCH(F409,Data!$A$1:$H$1,0))))*H409</f>
        <v>-2200</v>
      </c>
      <c r="L409" s="33"/>
      <c r="M409" s="34"/>
      <c r="N409" s="34"/>
      <c r="O409" s="30"/>
      <c r="P409" s="30"/>
    </row>
    <row r="410" spans="3:16">
      <c r="C410" s="21" t="s">
        <v>17</v>
      </c>
      <c r="D410" s="21">
        <v>513085</v>
      </c>
      <c r="E410" s="21">
        <v>320102524</v>
      </c>
      <c r="F410" s="31">
        <v>2011</v>
      </c>
      <c r="G410" s="32">
        <v>0</v>
      </c>
      <c r="H410" s="32">
        <v>230000</v>
      </c>
      <c r="I410" s="71">
        <f>(1+(INDEX(Data!$A$1:$H$6,MATCH(C410,Data!$A$1:$A$6,0),MATCH(F410,Data!$A$1:$H$1,0))))*G410</f>
        <v>0</v>
      </c>
      <c r="J410" s="32">
        <f>(1+(INDEX(Data!$A$1:$H$6,MATCH(C410,Data!$A$1:$A$6,0),MATCH(F410,Data!$A$1:$H$1,0))))*H410</f>
        <v>253000.00000000003</v>
      </c>
      <c r="L410" s="33"/>
      <c r="M410" s="34"/>
      <c r="N410" s="34"/>
      <c r="O410" s="30"/>
      <c r="P410" s="30"/>
    </row>
    <row r="411" spans="3:16">
      <c r="C411" s="21" t="s">
        <v>17</v>
      </c>
      <c r="D411" s="21">
        <v>513085</v>
      </c>
      <c r="E411" s="21">
        <v>320102524</v>
      </c>
      <c r="F411" s="31">
        <v>2011</v>
      </c>
      <c r="G411" s="32">
        <v>0</v>
      </c>
      <c r="H411" s="32">
        <v>70000</v>
      </c>
      <c r="I411" s="71">
        <f>(1+(INDEX(Data!$A$1:$H$6,MATCH(C411,Data!$A$1:$A$6,0),MATCH(F411,Data!$A$1:$H$1,0))))*G411</f>
        <v>0</v>
      </c>
      <c r="J411" s="32">
        <f>(1+(INDEX(Data!$A$1:$H$6,MATCH(C411,Data!$A$1:$A$6,0),MATCH(F411,Data!$A$1:$H$1,0))))*H411</f>
        <v>77000</v>
      </c>
      <c r="L411" s="33"/>
      <c r="M411" s="34"/>
      <c r="N411" s="34"/>
      <c r="O411" s="30"/>
      <c r="P411" s="30"/>
    </row>
    <row r="412" spans="3:16">
      <c r="C412" s="21" t="s">
        <v>17</v>
      </c>
      <c r="D412" s="21">
        <v>513085</v>
      </c>
      <c r="E412" s="21">
        <v>320102524</v>
      </c>
      <c r="F412" s="31">
        <v>2011</v>
      </c>
      <c r="G412" s="32">
        <v>228995</v>
      </c>
      <c r="H412" s="32">
        <v>-300000</v>
      </c>
      <c r="I412" s="71">
        <f>(1+(INDEX(Data!$A$1:$H$6,MATCH(C412,Data!$A$1:$A$6,0),MATCH(F412,Data!$A$1:$H$1,0))))*G412</f>
        <v>251894.50000000003</v>
      </c>
      <c r="J412" s="32">
        <f>(1+(INDEX(Data!$A$1:$H$6,MATCH(C412,Data!$A$1:$A$6,0),MATCH(F412,Data!$A$1:$H$1,0))))*H412</f>
        <v>-330000</v>
      </c>
      <c r="L412" s="33"/>
      <c r="M412" s="34"/>
      <c r="N412" s="34"/>
      <c r="O412" s="30"/>
      <c r="P412" s="30"/>
    </row>
    <row r="413" spans="3:16">
      <c r="C413" s="21" t="s">
        <v>17</v>
      </c>
      <c r="D413" s="21">
        <v>514250</v>
      </c>
      <c r="E413" s="21">
        <v>320102541</v>
      </c>
      <c r="F413" s="31">
        <v>2011</v>
      </c>
      <c r="G413" s="32">
        <v>0</v>
      </c>
      <c r="H413" s="32">
        <v>10000</v>
      </c>
      <c r="I413" s="71">
        <f>(1+(INDEX(Data!$A$1:$H$6,MATCH(C413,Data!$A$1:$A$6,0),MATCH(F413,Data!$A$1:$H$1,0))))*G413</f>
        <v>0</v>
      </c>
      <c r="J413" s="32">
        <f>(1+(INDEX(Data!$A$1:$H$6,MATCH(C413,Data!$A$1:$A$6,0),MATCH(F413,Data!$A$1:$H$1,0))))*H413</f>
        <v>11000</v>
      </c>
      <c r="L413" s="33"/>
      <c r="M413" s="34"/>
      <c r="N413" s="34"/>
      <c r="O413" s="30"/>
      <c r="P413" s="30"/>
    </row>
    <row r="414" spans="3:16">
      <c r="C414" s="21" t="s">
        <v>17</v>
      </c>
      <c r="D414" s="21">
        <v>514250</v>
      </c>
      <c r="E414" s="21">
        <v>320102541</v>
      </c>
      <c r="F414" s="31">
        <v>2011</v>
      </c>
      <c r="G414" s="32">
        <v>0</v>
      </c>
      <c r="H414" s="32">
        <v>690000</v>
      </c>
      <c r="I414" s="71">
        <f>(1+(INDEX(Data!$A$1:$H$6,MATCH(C414,Data!$A$1:$A$6,0),MATCH(F414,Data!$A$1:$H$1,0))))*G414</f>
        <v>0</v>
      </c>
      <c r="J414" s="32">
        <f>(1+(INDEX(Data!$A$1:$H$6,MATCH(C414,Data!$A$1:$A$6,0),MATCH(F414,Data!$A$1:$H$1,0))))*H414</f>
        <v>759000.00000000012</v>
      </c>
      <c r="L414" s="33"/>
      <c r="M414" s="34"/>
      <c r="N414" s="34"/>
      <c r="O414" s="30"/>
      <c r="P414" s="30"/>
    </row>
    <row r="415" spans="3:16">
      <c r="C415" s="21" t="s">
        <v>17</v>
      </c>
      <c r="D415" s="21">
        <v>514250</v>
      </c>
      <c r="E415" s="21">
        <v>320102541</v>
      </c>
      <c r="F415" s="31">
        <v>2011</v>
      </c>
      <c r="G415" s="32">
        <v>0</v>
      </c>
      <c r="H415" s="32">
        <v>-350000</v>
      </c>
      <c r="I415" s="71">
        <f>(1+(INDEX(Data!$A$1:$H$6,MATCH(C415,Data!$A$1:$A$6,0),MATCH(F415,Data!$A$1:$H$1,0))))*G415</f>
        <v>0</v>
      </c>
      <c r="J415" s="32">
        <f>(1+(INDEX(Data!$A$1:$H$6,MATCH(C415,Data!$A$1:$A$6,0),MATCH(F415,Data!$A$1:$H$1,0))))*H415</f>
        <v>-385000.00000000006</v>
      </c>
      <c r="L415" s="33"/>
      <c r="M415" s="34"/>
      <c r="N415" s="34"/>
      <c r="O415" s="30"/>
      <c r="P415" s="30"/>
    </row>
    <row r="416" spans="3:16">
      <c r="C416" s="21" t="s">
        <v>17</v>
      </c>
      <c r="D416" s="21">
        <v>514250</v>
      </c>
      <c r="E416" s="21">
        <v>320102541</v>
      </c>
      <c r="F416" s="31">
        <v>2011</v>
      </c>
      <c r="G416" s="32">
        <v>13119</v>
      </c>
      <c r="H416" s="32">
        <v>-13119</v>
      </c>
      <c r="I416" s="71">
        <f>(1+(INDEX(Data!$A$1:$H$6,MATCH(C416,Data!$A$1:$A$6,0),MATCH(F416,Data!$A$1:$H$1,0))))*G416</f>
        <v>14430.900000000001</v>
      </c>
      <c r="J416" s="32">
        <f>(1+(INDEX(Data!$A$1:$H$6,MATCH(C416,Data!$A$1:$A$6,0),MATCH(F416,Data!$A$1:$H$1,0))))*H416</f>
        <v>-14430.900000000001</v>
      </c>
      <c r="L416" s="33"/>
      <c r="M416" s="34"/>
      <c r="N416" s="34"/>
      <c r="O416" s="30"/>
      <c r="P416" s="30"/>
    </row>
    <row r="417" spans="3:16">
      <c r="C417" s="21" t="s">
        <v>17</v>
      </c>
      <c r="D417" s="21">
        <v>514250</v>
      </c>
      <c r="E417" s="21">
        <v>320102541</v>
      </c>
      <c r="F417" s="31">
        <v>2011</v>
      </c>
      <c r="G417" s="32">
        <v>0</v>
      </c>
      <c r="H417" s="32">
        <v>-336881</v>
      </c>
      <c r="I417" s="71">
        <f>(1+(INDEX(Data!$A$1:$H$6,MATCH(C417,Data!$A$1:$A$6,0),MATCH(F417,Data!$A$1:$H$1,0))))*G417</f>
        <v>0</v>
      </c>
      <c r="J417" s="32">
        <f>(1+(INDEX(Data!$A$1:$H$6,MATCH(C417,Data!$A$1:$A$6,0),MATCH(F417,Data!$A$1:$H$1,0))))*H417</f>
        <v>-370569.10000000003</v>
      </c>
      <c r="L417" s="33"/>
      <c r="M417" s="34"/>
      <c r="N417" s="34"/>
      <c r="O417" s="30"/>
      <c r="P417" s="30"/>
    </row>
    <row r="418" spans="3:16">
      <c r="C418" s="21" t="s">
        <v>17</v>
      </c>
      <c r="D418" s="21">
        <v>514475</v>
      </c>
      <c r="E418" s="21">
        <v>320102574</v>
      </c>
      <c r="F418" s="31">
        <v>2011</v>
      </c>
      <c r="G418" s="32">
        <v>1198659</v>
      </c>
      <c r="H418" s="32">
        <v>0</v>
      </c>
      <c r="I418" s="71">
        <f>(1+(INDEX(Data!$A$1:$H$6,MATCH(C418,Data!$A$1:$A$6,0),MATCH(F418,Data!$A$1:$H$1,0))))*G418</f>
        <v>1318524.9000000001</v>
      </c>
      <c r="J418" s="32">
        <f>(1+(INDEX(Data!$A$1:$H$6,MATCH(C418,Data!$A$1:$A$6,0),MATCH(F418,Data!$A$1:$H$1,0))))*H418</f>
        <v>0</v>
      </c>
      <c r="L418" s="33"/>
      <c r="M418" s="34"/>
      <c r="N418" s="34"/>
      <c r="O418" s="30"/>
      <c r="P418" s="30"/>
    </row>
    <row r="419" spans="3:16">
      <c r="C419" s="21" t="s">
        <v>17</v>
      </c>
      <c r="D419" s="21">
        <v>513644</v>
      </c>
      <c r="E419" s="21">
        <v>320102593</v>
      </c>
      <c r="F419" s="31">
        <v>2011</v>
      </c>
      <c r="G419" s="32">
        <v>0</v>
      </c>
      <c r="H419" s="32">
        <v>250000</v>
      </c>
      <c r="I419" s="71">
        <f>(1+(INDEX(Data!$A$1:$H$6,MATCH(C419,Data!$A$1:$A$6,0),MATCH(F419,Data!$A$1:$H$1,0))))*G419</f>
        <v>0</v>
      </c>
      <c r="J419" s="32">
        <f>(1+(INDEX(Data!$A$1:$H$6,MATCH(C419,Data!$A$1:$A$6,0),MATCH(F419,Data!$A$1:$H$1,0))))*H419</f>
        <v>275000</v>
      </c>
      <c r="L419" s="33"/>
      <c r="M419" s="34"/>
      <c r="N419" s="34"/>
      <c r="O419" s="30"/>
      <c r="P419" s="30"/>
    </row>
    <row r="420" spans="3:16">
      <c r="C420" s="21" t="s">
        <v>17</v>
      </c>
      <c r="D420" s="21">
        <v>513644</v>
      </c>
      <c r="E420" s="21">
        <v>320102593</v>
      </c>
      <c r="F420" s="31">
        <v>2011</v>
      </c>
      <c r="G420" s="32">
        <v>0</v>
      </c>
      <c r="H420" s="32">
        <v>-100000</v>
      </c>
      <c r="I420" s="71">
        <f>(1+(INDEX(Data!$A$1:$H$6,MATCH(C420,Data!$A$1:$A$6,0),MATCH(F420,Data!$A$1:$H$1,0))))*G420</f>
        <v>0</v>
      </c>
      <c r="J420" s="32">
        <f>(1+(INDEX(Data!$A$1:$H$6,MATCH(C420,Data!$A$1:$A$6,0),MATCH(F420,Data!$A$1:$H$1,0))))*H420</f>
        <v>-110000.00000000001</v>
      </c>
      <c r="L420" s="33"/>
      <c r="M420" s="34"/>
      <c r="N420" s="34"/>
      <c r="O420" s="30"/>
      <c r="P420" s="30"/>
    </row>
    <row r="421" spans="3:16">
      <c r="C421" s="21" t="s">
        <v>17</v>
      </c>
      <c r="D421" s="21">
        <v>513644</v>
      </c>
      <c r="E421" s="21">
        <v>320102593</v>
      </c>
      <c r="F421" s="31">
        <v>2011</v>
      </c>
      <c r="G421" s="32">
        <v>0</v>
      </c>
      <c r="H421" s="32">
        <v>100000</v>
      </c>
      <c r="I421" s="71">
        <f>(1+(INDEX(Data!$A$1:$H$6,MATCH(C421,Data!$A$1:$A$6,0),MATCH(F421,Data!$A$1:$H$1,0))))*G421</f>
        <v>0</v>
      </c>
      <c r="J421" s="32">
        <f>(1+(INDEX(Data!$A$1:$H$6,MATCH(C421,Data!$A$1:$A$6,0),MATCH(F421,Data!$A$1:$H$1,0))))*H421</f>
        <v>110000.00000000001</v>
      </c>
      <c r="L421" s="33"/>
      <c r="M421" s="34"/>
      <c r="N421" s="34"/>
      <c r="O421" s="30"/>
      <c r="P421" s="30"/>
    </row>
    <row r="422" spans="3:16">
      <c r="C422" s="21" t="s">
        <v>17</v>
      </c>
      <c r="D422" s="21">
        <v>513644</v>
      </c>
      <c r="E422" s="21">
        <v>320102593</v>
      </c>
      <c r="F422" s="31">
        <v>2011</v>
      </c>
      <c r="G422" s="32">
        <v>1005</v>
      </c>
      <c r="H422" s="32">
        <v>0</v>
      </c>
      <c r="I422" s="71">
        <f>(1+(INDEX(Data!$A$1:$H$6,MATCH(C422,Data!$A$1:$A$6,0),MATCH(F422,Data!$A$1:$H$1,0))))*G422</f>
        <v>1105.5</v>
      </c>
      <c r="J422" s="32">
        <f>(1+(INDEX(Data!$A$1:$H$6,MATCH(C422,Data!$A$1:$A$6,0),MATCH(F422,Data!$A$1:$H$1,0))))*H422</f>
        <v>0</v>
      </c>
      <c r="L422" s="33"/>
      <c r="M422" s="34"/>
      <c r="N422" s="34"/>
      <c r="O422" s="30"/>
      <c r="P422" s="30"/>
    </row>
    <row r="423" spans="3:16">
      <c r="C423" s="21" t="s">
        <v>17</v>
      </c>
      <c r="D423" s="21">
        <v>514022</v>
      </c>
      <c r="E423" s="21">
        <v>320102679</v>
      </c>
      <c r="F423" s="31">
        <v>2011</v>
      </c>
      <c r="G423" s="32">
        <v>0</v>
      </c>
      <c r="H423" s="32">
        <v>167400</v>
      </c>
      <c r="I423" s="71">
        <f>(1+(INDEX(Data!$A$1:$H$6,MATCH(C423,Data!$A$1:$A$6,0),MATCH(F423,Data!$A$1:$H$1,0))))*G423</f>
        <v>0</v>
      </c>
      <c r="J423" s="32">
        <f>(1+(INDEX(Data!$A$1:$H$6,MATCH(C423,Data!$A$1:$A$6,0),MATCH(F423,Data!$A$1:$H$1,0))))*H423</f>
        <v>184140.00000000003</v>
      </c>
      <c r="L423" s="33"/>
      <c r="M423" s="34"/>
      <c r="N423" s="34"/>
      <c r="O423" s="30"/>
      <c r="P423" s="30"/>
    </row>
    <row r="424" spans="3:16">
      <c r="C424" s="21" t="s">
        <v>17</v>
      </c>
      <c r="D424" s="21">
        <v>514022</v>
      </c>
      <c r="E424" s="21">
        <v>320102679</v>
      </c>
      <c r="F424" s="31">
        <v>2011</v>
      </c>
      <c r="G424" s="32">
        <v>4477</v>
      </c>
      <c r="H424" s="32">
        <v>-167400</v>
      </c>
      <c r="I424" s="71">
        <f>(1+(INDEX(Data!$A$1:$H$6,MATCH(C424,Data!$A$1:$A$6,0),MATCH(F424,Data!$A$1:$H$1,0))))*G424</f>
        <v>4924.7000000000007</v>
      </c>
      <c r="J424" s="32">
        <f>(1+(INDEX(Data!$A$1:$H$6,MATCH(C424,Data!$A$1:$A$6,0),MATCH(F424,Data!$A$1:$H$1,0))))*H424</f>
        <v>-184140.00000000003</v>
      </c>
      <c r="L424" s="33"/>
      <c r="M424" s="34"/>
      <c r="N424" s="34"/>
      <c r="O424" s="30"/>
      <c r="P424" s="30"/>
    </row>
    <row r="425" spans="3:16">
      <c r="C425" s="21" t="s">
        <v>17</v>
      </c>
      <c r="D425" s="21">
        <v>512655</v>
      </c>
      <c r="E425" s="21">
        <v>320112759</v>
      </c>
      <c r="F425" s="31">
        <v>2011</v>
      </c>
      <c r="G425" s="32">
        <v>0</v>
      </c>
      <c r="H425" s="32">
        <v>20000</v>
      </c>
      <c r="I425" s="71">
        <f>(1+(INDEX(Data!$A$1:$H$6,MATCH(C425,Data!$A$1:$A$6,0),MATCH(F425,Data!$A$1:$H$1,0))))*G425</f>
        <v>0</v>
      </c>
      <c r="J425" s="32">
        <f>(1+(INDEX(Data!$A$1:$H$6,MATCH(C425,Data!$A$1:$A$6,0),MATCH(F425,Data!$A$1:$H$1,0))))*H425</f>
        <v>22000</v>
      </c>
      <c r="L425" s="33"/>
      <c r="M425" s="34"/>
      <c r="N425" s="34"/>
      <c r="O425" s="30"/>
      <c r="P425" s="30"/>
    </row>
    <row r="426" spans="3:16">
      <c r="C426" s="21" t="s">
        <v>17</v>
      </c>
      <c r="D426" s="21">
        <v>512655</v>
      </c>
      <c r="E426" s="21">
        <v>320112759</v>
      </c>
      <c r="F426" s="31">
        <v>2011</v>
      </c>
      <c r="G426" s="32">
        <v>57417</v>
      </c>
      <c r="H426" s="32">
        <v>-20000</v>
      </c>
      <c r="I426" s="71">
        <f>(1+(INDEX(Data!$A$1:$H$6,MATCH(C426,Data!$A$1:$A$6,0),MATCH(F426,Data!$A$1:$H$1,0))))*G426</f>
        <v>63158.700000000004</v>
      </c>
      <c r="J426" s="32">
        <f>(1+(INDEX(Data!$A$1:$H$6,MATCH(C426,Data!$A$1:$A$6,0),MATCH(F426,Data!$A$1:$H$1,0))))*H426</f>
        <v>-22000</v>
      </c>
      <c r="L426" s="33"/>
      <c r="M426" s="34"/>
      <c r="N426" s="34"/>
      <c r="O426" s="30"/>
      <c r="P426" s="30"/>
    </row>
    <row r="427" spans="3:16">
      <c r="C427" s="21" t="s">
        <v>17</v>
      </c>
      <c r="D427" s="21">
        <v>515113</v>
      </c>
      <c r="E427" s="21">
        <v>320113070</v>
      </c>
      <c r="F427" s="31">
        <v>2012</v>
      </c>
      <c r="G427" s="32">
        <v>2250</v>
      </c>
      <c r="H427" s="32">
        <v>113750</v>
      </c>
      <c r="I427" s="71">
        <f>(1+(INDEX(Data!$A$1:$H$6,MATCH(C427,Data!$A$1:$A$6,0),MATCH(F427,Data!$A$1:$H$1,0))))*G427</f>
        <v>2475</v>
      </c>
      <c r="J427" s="32">
        <f>(1+(INDEX(Data!$A$1:$H$6,MATCH(C427,Data!$A$1:$A$6,0),MATCH(F427,Data!$A$1:$H$1,0))))*H427</f>
        <v>125125.00000000001</v>
      </c>
      <c r="L427" s="33"/>
      <c r="M427" s="34"/>
      <c r="N427" s="34"/>
      <c r="O427" s="30"/>
      <c r="P427" s="30"/>
    </row>
    <row r="428" spans="3:16">
      <c r="C428" s="21" t="s">
        <v>17</v>
      </c>
      <c r="D428" s="21">
        <v>515113</v>
      </c>
      <c r="E428" s="21">
        <v>320113070</v>
      </c>
      <c r="F428" s="31">
        <v>2012</v>
      </c>
      <c r="G428" s="32">
        <v>75634.539999999994</v>
      </c>
      <c r="H428" s="32">
        <v>-113750</v>
      </c>
      <c r="I428" s="71">
        <f>(1+(INDEX(Data!$A$1:$H$6,MATCH(C428,Data!$A$1:$A$6,0),MATCH(F428,Data!$A$1:$H$1,0))))*G428</f>
        <v>83197.994000000006</v>
      </c>
      <c r="J428" s="32">
        <f>(1+(INDEX(Data!$A$1:$H$6,MATCH(C428,Data!$A$1:$A$6,0),MATCH(F428,Data!$A$1:$H$1,0))))*H428</f>
        <v>-125125.00000000001</v>
      </c>
      <c r="L428" s="33"/>
      <c r="M428" s="34"/>
      <c r="N428" s="34"/>
      <c r="O428" s="30"/>
      <c r="P428" s="30"/>
    </row>
    <row r="429" spans="3:16">
      <c r="C429" s="21" t="s">
        <v>17</v>
      </c>
      <c r="D429" s="21">
        <v>514524</v>
      </c>
      <c r="E429" s="21">
        <v>320113195</v>
      </c>
      <c r="F429" s="31">
        <v>2012</v>
      </c>
      <c r="G429" s="32">
        <v>514.48</v>
      </c>
      <c r="H429" s="32">
        <v>0</v>
      </c>
      <c r="I429" s="71">
        <f>(1+(INDEX(Data!$A$1:$H$6,MATCH(C429,Data!$A$1:$A$6,0),MATCH(F429,Data!$A$1:$H$1,0))))*G429</f>
        <v>565.92800000000011</v>
      </c>
      <c r="J429" s="32">
        <f>(1+(INDEX(Data!$A$1:$H$6,MATCH(C429,Data!$A$1:$A$6,0),MATCH(F429,Data!$A$1:$H$1,0))))*H429</f>
        <v>0</v>
      </c>
      <c r="L429" s="33"/>
      <c r="M429" s="34"/>
      <c r="N429" s="34"/>
      <c r="O429" s="30"/>
      <c r="P429" s="30"/>
    </row>
    <row r="430" spans="3:16">
      <c r="C430" s="21" t="s">
        <v>17</v>
      </c>
      <c r="D430" s="21">
        <v>515149</v>
      </c>
      <c r="E430" s="21">
        <v>320113198</v>
      </c>
      <c r="F430" s="31">
        <v>2012</v>
      </c>
      <c r="G430" s="32">
        <v>0</v>
      </c>
      <c r="H430" s="32">
        <v>104000</v>
      </c>
      <c r="I430" s="71">
        <f>(1+(INDEX(Data!$A$1:$H$6,MATCH(C430,Data!$A$1:$A$6,0),MATCH(F430,Data!$A$1:$H$1,0))))*G430</f>
        <v>0</v>
      </c>
      <c r="J430" s="32">
        <f>(1+(INDEX(Data!$A$1:$H$6,MATCH(C430,Data!$A$1:$A$6,0),MATCH(F430,Data!$A$1:$H$1,0))))*H430</f>
        <v>114400.00000000001</v>
      </c>
      <c r="L430" s="33"/>
      <c r="M430" s="34"/>
      <c r="N430" s="34"/>
      <c r="O430" s="30"/>
      <c r="P430" s="30"/>
    </row>
    <row r="431" spans="3:16">
      <c r="C431" s="21" t="s">
        <v>17</v>
      </c>
      <c r="D431" s="21">
        <v>515148</v>
      </c>
      <c r="E431" s="21">
        <v>320113225</v>
      </c>
      <c r="F431" s="31">
        <v>2012</v>
      </c>
      <c r="G431" s="32">
        <v>1141566</v>
      </c>
      <c r="H431" s="32">
        <v>0</v>
      </c>
      <c r="I431" s="71">
        <f>(1+(INDEX(Data!$A$1:$H$6,MATCH(C431,Data!$A$1:$A$6,0),MATCH(F431,Data!$A$1:$H$1,0))))*G431</f>
        <v>1255722.6000000001</v>
      </c>
      <c r="J431" s="32">
        <f>(1+(INDEX(Data!$A$1:$H$6,MATCH(C431,Data!$A$1:$A$6,0),MATCH(F431,Data!$A$1:$H$1,0))))*H431</f>
        <v>0</v>
      </c>
      <c r="L431" s="33"/>
      <c r="M431" s="34"/>
      <c r="N431" s="34"/>
      <c r="O431" s="30"/>
      <c r="P431" s="30"/>
    </row>
    <row r="432" spans="3:16">
      <c r="C432" s="21" t="s">
        <v>17</v>
      </c>
      <c r="D432" s="21">
        <v>516248</v>
      </c>
      <c r="E432" s="21">
        <v>320113329</v>
      </c>
      <c r="F432" s="31">
        <v>2012</v>
      </c>
      <c r="G432" s="32">
        <v>0</v>
      </c>
      <c r="H432" s="32">
        <v>270797</v>
      </c>
      <c r="I432" s="71">
        <f>(1+(INDEX(Data!$A$1:$H$6,MATCH(C432,Data!$A$1:$A$6,0),MATCH(F432,Data!$A$1:$H$1,0))))*G432</f>
        <v>0</v>
      </c>
      <c r="J432" s="32">
        <f>(1+(INDEX(Data!$A$1:$H$6,MATCH(C432,Data!$A$1:$A$6,0),MATCH(F432,Data!$A$1:$H$1,0))))*H432</f>
        <v>297876.7</v>
      </c>
      <c r="L432" s="33"/>
      <c r="M432" s="34"/>
      <c r="N432" s="34"/>
      <c r="O432" s="30"/>
      <c r="P432" s="30"/>
    </row>
    <row r="433" spans="3:16">
      <c r="C433" s="21" t="s">
        <v>17</v>
      </c>
      <c r="D433" s="21">
        <v>516248</v>
      </c>
      <c r="E433" s="21">
        <v>320113329</v>
      </c>
      <c r="F433" s="31">
        <v>2012</v>
      </c>
      <c r="G433" s="32">
        <v>3270</v>
      </c>
      <c r="H433" s="32">
        <v>-270797</v>
      </c>
      <c r="I433" s="71">
        <f>(1+(INDEX(Data!$A$1:$H$6,MATCH(C433,Data!$A$1:$A$6,0),MATCH(F433,Data!$A$1:$H$1,0))))*G433</f>
        <v>3597.0000000000005</v>
      </c>
      <c r="J433" s="32">
        <f>(1+(INDEX(Data!$A$1:$H$6,MATCH(C433,Data!$A$1:$A$6,0),MATCH(F433,Data!$A$1:$H$1,0))))*H433</f>
        <v>-297876.7</v>
      </c>
      <c r="L433" s="33"/>
      <c r="M433" s="34"/>
      <c r="N433" s="34"/>
      <c r="O433" s="30"/>
      <c r="P433" s="30"/>
    </row>
    <row r="434" spans="3:16">
      <c r="C434" s="21" t="s">
        <v>17</v>
      </c>
      <c r="D434" s="21">
        <v>515173</v>
      </c>
      <c r="E434" s="21">
        <v>320113333</v>
      </c>
      <c r="F434" s="31">
        <v>2012</v>
      </c>
      <c r="G434" s="32">
        <v>0</v>
      </c>
      <c r="H434" s="32">
        <v>1000</v>
      </c>
      <c r="I434" s="71">
        <f>(1+(INDEX(Data!$A$1:$H$6,MATCH(C434,Data!$A$1:$A$6,0),MATCH(F434,Data!$A$1:$H$1,0))))*G434</f>
        <v>0</v>
      </c>
      <c r="J434" s="32">
        <f>(1+(INDEX(Data!$A$1:$H$6,MATCH(C434,Data!$A$1:$A$6,0),MATCH(F434,Data!$A$1:$H$1,0))))*H434</f>
        <v>1100</v>
      </c>
      <c r="L434" s="33"/>
      <c r="M434" s="34"/>
      <c r="N434" s="34"/>
      <c r="O434" s="30"/>
      <c r="P434" s="30"/>
    </row>
    <row r="435" spans="3:16">
      <c r="C435" s="21" t="s">
        <v>17</v>
      </c>
      <c r="D435" s="21">
        <v>515173</v>
      </c>
      <c r="E435" s="21">
        <v>320113333</v>
      </c>
      <c r="F435" s="31">
        <v>2012</v>
      </c>
      <c r="G435" s="32">
        <v>187974.62</v>
      </c>
      <c r="H435" s="32">
        <v>-1000</v>
      </c>
      <c r="I435" s="71">
        <f>(1+(INDEX(Data!$A$1:$H$6,MATCH(C435,Data!$A$1:$A$6,0),MATCH(F435,Data!$A$1:$H$1,0))))*G435</f>
        <v>206772.08200000002</v>
      </c>
      <c r="J435" s="32">
        <f>(1+(INDEX(Data!$A$1:$H$6,MATCH(C435,Data!$A$1:$A$6,0),MATCH(F435,Data!$A$1:$H$1,0))))*H435</f>
        <v>-1100</v>
      </c>
      <c r="L435" s="33"/>
      <c r="M435" s="34"/>
      <c r="N435" s="34"/>
      <c r="O435" s="30"/>
      <c r="P435" s="30"/>
    </row>
    <row r="436" spans="3:16">
      <c r="C436" s="21" t="s">
        <v>17</v>
      </c>
      <c r="D436" s="21">
        <v>515533</v>
      </c>
      <c r="E436" s="21">
        <v>320123482</v>
      </c>
      <c r="F436" s="31">
        <v>2012</v>
      </c>
      <c r="G436" s="32">
        <v>0</v>
      </c>
      <c r="H436" s="32">
        <v>1200000</v>
      </c>
      <c r="I436" s="71">
        <f>(1+(INDEX(Data!$A$1:$H$6,MATCH(C436,Data!$A$1:$A$6,0),MATCH(F436,Data!$A$1:$H$1,0))))*G436</f>
        <v>0</v>
      </c>
      <c r="J436" s="32">
        <f>(1+(INDEX(Data!$A$1:$H$6,MATCH(C436,Data!$A$1:$A$6,0),MATCH(F436,Data!$A$1:$H$1,0))))*H436</f>
        <v>1320000</v>
      </c>
      <c r="L436" s="33"/>
      <c r="M436" s="34"/>
      <c r="N436" s="34"/>
      <c r="O436" s="30"/>
      <c r="P436" s="30"/>
    </row>
    <row r="437" spans="3:16">
      <c r="C437" s="21" t="s">
        <v>17</v>
      </c>
      <c r="D437" s="21">
        <v>515533</v>
      </c>
      <c r="E437" s="21">
        <v>320123482</v>
      </c>
      <c r="F437" s="31">
        <v>2012</v>
      </c>
      <c r="G437" s="32">
        <v>4500</v>
      </c>
      <c r="H437" s="32">
        <v>-475500</v>
      </c>
      <c r="I437" s="71">
        <f>(1+(INDEX(Data!$A$1:$H$6,MATCH(C437,Data!$A$1:$A$6,0),MATCH(F437,Data!$A$1:$H$1,0))))*G437</f>
        <v>4950</v>
      </c>
      <c r="J437" s="32">
        <f>(1+(INDEX(Data!$A$1:$H$6,MATCH(C437,Data!$A$1:$A$6,0),MATCH(F437,Data!$A$1:$H$1,0))))*H437</f>
        <v>-523050.00000000006</v>
      </c>
      <c r="L437" s="33"/>
      <c r="M437" s="34"/>
      <c r="N437" s="34"/>
      <c r="O437" s="30"/>
      <c r="P437" s="30"/>
    </row>
    <row r="438" spans="3:16">
      <c r="C438" s="21" t="s">
        <v>17</v>
      </c>
      <c r="D438" s="21">
        <v>515533</v>
      </c>
      <c r="E438" s="21">
        <v>320123482</v>
      </c>
      <c r="F438" s="31">
        <v>2012</v>
      </c>
      <c r="G438" s="32">
        <v>40683</v>
      </c>
      <c r="H438" s="32">
        <v>-40683</v>
      </c>
      <c r="I438" s="71">
        <f>(1+(INDEX(Data!$A$1:$H$6,MATCH(C438,Data!$A$1:$A$6,0),MATCH(F438,Data!$A$1:$H$1,0))))*G438</f>
        <v>44751.3</v>
      </c>
      <c r="J438" s="32">
        <f>(1+(INDEX(Data!$A$1:$H$6,MATCH(C438,Data!$A$1:$A$6,0),MATCH(F438,Data!$A$1:$H$1,0))))*H438</f>
        <v>-44751.3</v>
      </c>
      <c r="L438" s="33"/>
      <c r="M438" s="34"/>
      <c r="N438" s="34"/>
      <c r="O438" s="30"/>
      <c r="P438" s="30"/>
    </row>
    <row r="439" spans="3:16">
      <c r="C439" s="21" t="s">
        <v>17</v>
      </c>
      <c r="D439" s="21">
        <v>515494</v>
      </c>
      <c r="E439" s="21">
        <v>320123552</v>
      </c>
      <c r="F439" s="31">
        <v>2012</v>
      </c>
      <c r="G439" s="32">
        <v>0</v>
      </c>
      <c r="H439" s="32">
        <v>5000</v>
      </c>
      <c r="I439" s="71">
        <f>(1+(INDEX(Data!$A$1:$H$6,MATCH(C439,Data!$A$1:$A$6,0),MATCH(F439,Data!$A$1:$H$1,0))))*G439</f>
        <v>0</v>
      </c>
      <c r="J439" s="32">
        <f>(1+(INDEX(Data!$A$1:$H$6,MATCH(C439,Data!$A$1:$A$6,0),MATCH(F439,Data!$A$1:$H$1,0))))*H439</f>
        <v>5500</v>
      </c>
      <c r="L439" s="33"/>
      <c r="M439" s="34"/>
      <c r="N439" s="34"/>
      <c r="O439" s="30"/>
      <c r="P439" s="30"/>
    </row>
    <row r="440" spans="3:16">
      <c r="C440" s="21" t="s">
        <v>17</v>
      </c>
      <c r="D440" s="21">
        <v>515494</v>
      </c>
      <c r="E440" s="21">
        <v>320123552</v>
      </c>
      <c r="F440" s="31">
        <v>2012</v>
      </c>
      <c r="G440" s="32">
        <v>0</v>
      </c>
      <c r="H440" s="32">
        <v>0</v>
      </c>
      <c r="I440" s="71">
        <f>(1+(INDEX(Data!$A$1:$H$6,MATCH(C440,Data!$A$1:$A$6,0),MATCH(F440,Data!$A$1:$H$1,0))))*G440</f>
        <v>0</v>
      </c>
      <c r="J440" s="32">
        <f>(1+(INDEX(Data!$A$1:$H$6,MATCH(C440,Data!$A$1:$A$6,0),MATCH(F440,Data!$A$1:$H$1,0))))*H440</f>
        <v>0</v>
      </c>
      <c r="L440" s="33"/>
      <c r="M440" s="34"/>
      <c r="N440" s="34"/>
      <c r="O440" s="30"/>
      <c r="P440" s="30"/>
    </row>
    <row r="441" spans="3:16">
      <c r="C441" s="21" t="s">
        <v>17</v>
      </c>
      <c r="D441" s="21">
        <v>514073</v>
      </c>
      <c r="E441" s="21">
        <v>320123553</v>
      </c>
      <c r="F441" s="31">
        <v>2012</v>
      </c>
      <c r="G441" s="32">
        <v>0</v>
      </c>
      <c r="H441" s="32">
        <v>20000</v>
      </c>
      <c r="I441" s="71">
        <f>(1+(INDEX(Data!$A$1:$H$6,MATCH(C441,Data!$A$1:$A$6,0),MATCH(F441,Data!$A$1:$H$1,0))))*G441</f>
        <v>0</v>
      </c>
      <c r="J441" s="32">
        <f>(1+(INDEX(Data!$A$1:$H$6,MATCH(C441,Data!$A$1:$A$6,0),MATCH(F441,Data!$A$1:$H$1,0))))*H441</f>
        <v>22000</v>
      </c>
      <c r="L441" s="33"/>
      <c r="M441" s="34"/>
      <c r="N441" s="34"/>
      <c r="O441" s="30"/>
      <c r="P441" s="30"/>
    </row>
    <row r="442" spans="3:16">
      <c r="C442" s="21" t="s">
        <v>17</v>
      </c>
      <c r="D442" s="21">
        <v>514073</v>
      </c>
      <c r="E442" s="21">
        <v>320123553</v>
      </c>
      <c r="F442" s="31">
        <v>2012</v>
      </c>
      <c r="G442" s="32">
        <v>37890</v>
      </c>
      <c r="H442" s="32">
        <v>-20000</v>
      </c>
      <c r="I442" s="71">
        <f>(1+(INDEX(Data!$A$1:$H$6,MATCH(C442,Data!$A$1:$A$6,0),MATCH(F442,Data!$A$1:$H$1,0))))*G442</f>
        <v>41679</v>
      </c>
      <c r="J442" s="32">
        <f>(1+(INDEX(Data!$A$1:$H$6,MATCH(C442,Data!$A$1:$A$6,0),MATCH(F442,Data!$A$1:$H$1,0))))*H442</f>
        <v>-22000</v>
      </c>
      <c r="L442" s="33"/>
      <c r="M442" s="34"/>
      <c r="N442" s="34"/>
      <c r="O442" s="30"/>
      <c r="P442" s="30"/>
    </row>
    <row r="443" spans="3:16">
      <c r="C443" s="21" t="s">
        <v>17</v>
      </c>
      <c r="D443" s="21">
        <v>514073</v>
      </c>
      <c r="E443" s="21">
        <v>320123575</v>
      </c>
      <c r="F443" s="31">
        <v>2012</v>
      </c>
      <c r="G443" s="32">
        <v>0</v>
      </c>
      <c r="H443" s="32">
        <v>11000</v>
      </c>
      <c r="I443" s="71">
        <f>(1+(INDEX(Data!$A$1:$H$6,MATCH(C443,Data!$A$1:$A$6,0),MATCH(F443,Data!$A$1:$H$1,0))))*G443</f>
        <v>0</v>
      </c>
      <c r="J443" s="32">
        <f>(1+(INDEX(Data!$A$1:$H$6,MATCH(C443,Data!$A$1:$A$6,0),MATCH(F443,Data!$A$1:$H$1,0))))*H443</f>
        <v>12100.000000000002</v>
      </c>
      <c r="L443" s="33"/>
      <c r="M443" s="34"/>
      <c r="N443" s="34"/>
      <c r="O443" s="30"/>
      <c r="P443" s="30"/>
    </row>
    <row r="444" spans="3:16">
      <c r="C444" s="21" t="s">
        <v>16</v>
      </c>
      <c r="D444" s="21">
        <v>56010</v>
      </c>
      <c r="E444" s="21">
        <v>620094355</v>
      </c>
      <c r="F444" s="31">
        <v>2010</v>
      </c>
      <c r="G444" s="32">
        <v>0</v>
      </c>
      <c r="H444" s="32">
        <v>360000</v>
      </c>
      <c r="I444" s="71">
        <f>(1+(INDEX(Data!$A$1:$H$6,MATCH(C444,Data!$A$1:$A$6,0),MATCH(F444,Data!$A$1:$H$1,0))))*G444</f>
        <v>0</v>
      </c>
      <c r="J444" s="32">
        <f>(1+(INDEX(Data!$A$1:$H$6,MATCH(C444,Data!$A$1:$A$6,0),MATCH(F444,Data!$A$1:$H$1,0))))*H444</f>
        <v>385200</v>
      </c>
      <c r="L444" s="33"/>
      <c r="M444" s="34"/>
      <c r="N444" s="34"/>
      <c r="O444" s="30"/>
      <c r="P444" s="30"/>
    </row>
    <row r="445" spans="3:16">
      <c r="C445" s="21" t="s">
        <v>16</v>
      </c>
      <c r="D445" s="21">
        <v>56010</v>
      </c>
      <c r="E445" s="21">
        <v>620094355</v>
      </c>
      <c r="F445" s="31">
        <v>2010</v>
      </c>
      <c r="G445" s="32">
        <v>290708.34000000003</v>
      </c>
      <c r="H445" s="32">
        <v>-360000</v>
      </c>
      <c r="I445" s="71">
        <f>(1+(INDEX(Data!$A$1:$H$6,MATCH(C445,Data!$A$1:$A$6,0),MATCH(F445,Data!$A$1:$H$1,0))))*G445</f>
        <v>311057.92380000005</v>
      </c>
      <c r="J445" s="32">
        <f>(1+(INDEX(Data!$A$1:$H$6,MATCH(C445,Data!$A$1:$A$6,0),MATCH(F445,Data!$A$1:$H$1,0))))*H445</f>
        <v>-385200</v>
      </c>
      <c r="L445" s="33"/>
      <c r="M445" s="34"/>
      <c r="N445" s="34"/>
      <c r="O445" s="30"/>
      <c r="P445" s="30"/>
    </row>
    <row r="446" spans="3:16">
      <c r="C446" s="21" t="s">
        <v>16</v>
      </c>
      <c r="D446" s="21">
        <v>56010</v>
      </c>
      <c r="E446" s="21">
        <v>620094380</v>
      </c>
      <c r="F446" s="31">
        <v>2010</v>
      </c>
      <c r="G446" s="32">
        <v>0</v>
      </c>
      <c r="H446" s="32">
        <v>334800</v>
      </c>
      <c r="I446" s="71">
        <f>(1+(INDEX(Data!$A$1:$H$6,MATCH(C446,Data!$A$1:$A$6,0),MATCH(F446,Data!$A$1:$H$1,0))))*G446</f>
        <v>0</v>
      </c>
      <c r="J446" s="32">
        <f>(1+(INDEX(Data!$A$1:$H$6,MATCH(C446,Data!$A$1:$A$6,0),MATCH(F446,Data!$A$1:$H$1,0))))*H446</f>
        <v>358236</v>
      </c>
      <c r="L446" s="33"/>
      <c r="M446" s="34"/>
      <c r="N446" s="34"/>
      <c r="O446" s="30"/>
      <c r="P446" s="30"/>
    </row>
    <row r="447" spans="3:16">
      <c r="C447" s="21" t="s">
        <v>16</v>
      </c>
      <c r="D447" s="21">
        <v>56010</v>
      </c>
      <c r="E447" s="21">
        <v>620094380</v>
      </c>
      <c r="F447" s="31">
        <v>2010</v>
      </c>
      <c r="G447" s="32">
        <v>293034.82</v>
      </c>
      <c r="H447" s="32">
        <v>-334800</v>
      </c>
      <c r="I447" s="71">
        <f>(1+(INDEX(Data!$A$1:$H$6,MATCH(C447,Data!$A$1:$A$6,0),MATCH(F447,Data!$A$1:$H$1,0))))*G447</f>
        <v>313547.2574</v>
      </c>
      <c r="J447" s="32">
        <f>(1+(INDEX(Data!$A$1:$H$6,MATCH(C447,Data!$A$1:$A$6,0),MATCH(F447,Data!$A$1:$H$1,0))))*H447</f>
        <v>-358236</v>
      </c>
      <c r="L447" s="33"/>
      <c r="M447" s="34"/>
      <c r="N447" s="34"/>
      <c r="O447" s="30"/>
      <c r="P447" s="30"/>
    </row>
    <row r="448" spans="3:16">
      <c r="C448" s="21" t="s">
        <v>16</v>
      </c>
      <c r="D448" s="21">
        <v>56010</v>
      </c>
      <c r="E448" s="21">
        <v>620094417</v>
      </c>
      <c r="F448" s="31">
        <v>2010</v>
      </c>
      <c r="G448" s="32">
        <v>0</v>
      </c>
      <c r="H448" s="32">
        <v>344800</v>
      </c>
      <c r="I448" s="71">
        <f>(1+(INDEX(Data!$A$1:$H$6,MATCH(C448,Data!$A$1:$A$6,0),MATCH(F448,Data!$A$1:$H$1,0))))*G448</f>
        <v>0</v>
      </c>
      <c r="J448" s="32">
        <f>(1+(INDEX(Data!$A$1:$H$6,MATCH(C448,Data!$A$1:$A$6,0),MATCH(F448,Data!$A$1:$H$1,0))))*H448</f>
        <v>368936</v>
      </c>
      <c r="L448" s="33"/>
      <c r="M448" s="34"/>
      <c r="N448" s="34"/>
      <c r="O448" s="30"/>
      <c r="P448" s="30"/>
    </row>
    <row r="449" spans="3:16">
      <c r="C449" s="21" t="s">
        <v>16</v>
      </c>
      <c r="D449" s="21">
        <v>56010</v>
      </c>
      <c r="E449" s="21">
        <v>620094417</v>
      </c>
      <c r="F449" s="31">
        <v>2010</v>
      </c>
      <c r="G449" s="32">
        <v>295019.12</v>
      </c>
      <c r="H449" s="32">
        <v>-344800</v>
      </c>
      <c r="I449" s="71">
        <f>(1+(INDEX(Data!$A$1:$H$6,MATCH(C449,Data!$A$1:$A$6,0),MATCH(F449,Data!$A$1:$H$1,0))))*G449</f>
        <v>315670.4584</v>
      </c>
      <c r="J449" s="32">
        <f>(1+(INDEX(Data!$A$1:$H$6,MATCH(C449,Data!$A$1:$A$6,0),MATCH(F449,Data!$A$1:$H$1,0))))*H449</f>
        <v>-368936</v>
      </c>
      <c r="L449" s="33"/>
      <c r="M449" s="34"/>
      <c r="N449" s="34"/>
      <c r="O449" s="30"/>
      <c r="P449" s="30"/>
    </row>
    <row r="450" spans="3:16">
      <c r="C450" s="21" t="s">
        <v>16</v>
      </c>
      <c r="D450" s="21">
        <v>56010</v>
      </c>
      <c r="E450" s="21">
        <v>620094456</v>
      </c>
      <c r="F450" s="31">
        <v>2010</v>
      </c>
      <c r="G450" s="32">
        <v>250962.25</v>
      </c>
      <c r="H450" s="32">
        <v>0</v>
      </c>
      <c r="I450" s="71">
        <f>(1+(INDEX(Data!$A$1:$H$6,MATCH(C450,Data!$A$1:$A$6,0),MATCH(F450,Data!$A$1:$H$1,0))))*G450</f>
        <v>268529.60750000004</v>
      </c>
      <c r="J450" s="32">
        <f>(1+(INDEX(Data!$A$1:$H$6,MATCH(C450,Data!$A$1:$A$6,0),MATCH(F450,Data!$A$1:$H$1,0))))*H450</f>
        <v>0</v>
      </c>
      <c r="L450" s="33"/>
      <c r="M450" s="34"/>
      <c r="N450" s="34"/>
      <c r="O450" s="30"/>
      <c r="P450" s="30"/>
    </row>
    <row r="451" spans="3:16">
      <c r="C451" s="21" t="s">
        <v>16</v>
      </c>
      <c r="D451" s="21">
        <v>56010</v>
      </c>
      <c r="E451" s="21">
        <v>620094483</v>
      </c>
      <c r="F451" s="31">
        <v>2010</v>
      </c>
      <c r="G451" s="32">
        <v>0</v>
      </c>
      <c r="H451" s="32">
        <v>315000</v>
      </c>
      <c r="I451" s="71">
        <f>(1+(INDEX(Data!$A$1:$H$6,MATCH(C451,Data!$A$1:$A$6,0),MATCH(F451,Data!$A$1:$H$1,0))))*G451</f>
        <v>0</v>
      </c>
      <c r="J451" s="32">
        <f>(1+(INDEX(Data!$A$1:$H$6,MATCH(C451,Data!$A$1:$A$6,0),MATCH(F451,Data!$A$1:$H$1,0))))*H451</f>
        <v>337050</v>
      </c>
      <c r="L451" s="33"/>
      <c r="M451" s="34"/>
      <c r="N451" s="34"/>
      <c r="O451" s="30"/>
      <c r="P451" s="30"/>
    </row>
    <row r="452" spans="3:16">
      <c r="C452" s="21" t="s">
        <v>16</v>
      </c>
      <c r="D452" s="21">
        <v>56010</v>
      </c>
      <c r="E452" s="21">
        <v>620094483</v>
      </c>
      <c r="F452" s="31">
        <v>2010</v>
      </c>
      <c r="G452" s="32">
        <v>202005.96</v>
      </c>
      <c r="H452" s="32">
        <v>-315000</v>
      </c>
      <c r="I452" s="71">
        <f>(1+(INDEX(Data!$A$1:$H$6,MATCH(C452,Data!$A$1:$A$6,0),MATCH(F452,Data!$A$1:$H$1,0))))*G452</f>
        <v>216146.37720000002</v>
      </c>
      <c r="J452" s="32">
        <f>(1+(INDEX(Data!$A$1:$H$6,MATCH(C452,Data!$A$1:$A$6,0),MATCH(F452,Data!$A$1:$H$1,0))))*H452</f>
        <v>-337050</v>
      </c>
      <c r="L452" s="33"/>
      <c r="M452" s="34"/>
      <c r="N452" s="34"/>
      <c r="O452" s="30"/>
      <c r="P452" s="30"/>
    </row>
    <row r="453" spans="3:16">
      <c r="C453" s="21" t="s">
        <v>16</v>
      </c>
      <c r="D453" s="21">
        <v>56010</v>
      </c>
      <c r="E453" s="21">
        <v>620094512</v>
      </c>
      <c r="F453" s="31">
        <v>2010</v>
      </c>
      <c r="G453" s="32">
        <v>0</v>
      </c>
      <c r="H453" s="32">
        <v>250000</v>
      </c>
      <c r="I453" s="71">
        <f>(1+(INDEX(Data!$A$1:$H$6,MATCH(C453,Data!$A$1:$A$6,0),MATCH(F453,Data!$A$1:$H$1,0))))*G453</f>
        <v>0</v>
      </c>
      <c r="J453" s="32">
        <f>(1+(INDEX(Data!$A$1:$H$6,MATCH(C453,Data!$A$1:$A$6,0),MATCH(F453,Data!$A$1:$H$1,0))))*H453</f>
        <v>267500</v>
      </c>
      <c r="L453" s="33"/>
      <c r="M453" s="34"/>
      <c r="N453" s="34"/>
      <c r="O453" s="30"/>
      <c r="P453" s="30"/>
    </row>
    <row r="454" spans="3:16">
      <c r="C454" s="21" t="s">
        <v>16</v>
      </c>
      <c r="D454" s="21">
        <v>56010</v>
      </c>
      <c r="E454" s="21">
        <v>620094512</v>
      </c>
      <c r="F454" s="31">
        <v>2010</v>
      </c>
      <c r="G454" s="32">
        <v>186133.25</v>
      </c>
      <c r="H454" s="32">
        <v>-250000</v>
      </c>
      <c r="I454" s="71">
        <f>(1+(INDEX(Data!$A$1:$H$6,MATCH(C454,Data!$A$1:$A$6,0),MATCH(F454,Data!$A$1:$H$1,0))))*G454</f>
        <v>199162.57750000001</v>
      </c>
      <c r="J454" s="32">
        <f>(1+(INDEX(Data!$A$1:$H$6,MATCH(C454,Data!$A$1:$A$6,0),MATCH(F454,Data!$A$1:$H$1,0))))*H454</f>
        <v>-267500</v>
      </c>
      <c r="L454" s="33"/>
      <c r="M454" s="34"/>
      <c r="N454" s="34"/>
      <c r="O454" s="30"/>
      <c r="P454" s="30"/>
    </row>
    <row r="455" spans="3:16">
      <c r="C455" s="21" t="s">
        <v>16</v>
      </c>
      <c r="D455" s="21">
        <v>56010</v>
      </c>
      <c r="E455" s="21">
        <v>620104543</v>
      </c>
      <c r="F455" s="31">
        <v>2010</v>
      </c>
      <c r="G455" s="32">
        <v>185475.38</v>
      </c>
      <c r="H455" s="32">
        <v>0</v>
      </c>
      <c r="I455" s="71">
        <f>(1+(INDEX(Data!$A$1:$H$6,MATCH(C455,Data!$A$1:$A$6,0),MATCH(F455,Data!$A$1:$H$1,0))))*G455</f>
        <v>198458.65660000002</v>
      </c>
      <c r="J455" s="32">
        <f>(1+(INDEX(Data!$A$1:$H$6,MATCH(C455,Data!$A$1:$A$6,0),MATCH(F455,Data!$A$1:$H$1,0))))*H455</f>
        <v>0</v>
      </c>
      <c r="L455" s="33"/>
      <c r="M455" s="34"/>
      <c r="N455" s="34"/>
      <c r="O455" s="30"/>
      <c r="P455" s="30"/>
    </row>
    <row r="456" spans="3:16">
      <c r="C456" s="21" t="s">
        <v>16</v>
      </c>
      <c r="D456" s="21">
        <v>56010</v>
      </c>
      <c r="E456" s="21">
        <v>620104566</v>
      </c>
      <c r="F456" s="31">
        <v>2010</v>
      </c>
      <c r="G456" s="32">
        <v>0</v>
      </c>
      <c r="H456" s="32">
        <v>214500</v>
      </c>
      <c r="I456" s="71">
        <f>(1+(INDEX(Data!$A$1:$H$6,MATCH(C456,Data!$A$1:$A$6,0),MATCH(F456,Data!$A$1:$H$1,0))))*G456</f>
        <v>0</v>
      </c>
      <c r="J456" s="32">
        <f>(1+(INDEX(Data!$A$1:$H$6,MATCH(C456,Data!$A$1:$A$6,0),MATCH(F456,Data!$A$1:$H$1,0))))*H456</f>
        <v>229515</v>
      </c>
      <c r="L456" s="33"/>
      <c r="M456" s="34"/>
      <c r="N456" s="34"/>
      <c r="O456" s="30"/>
      <c r="P456" s="30"/>
    </row>
    <row r="457" spans="3:16">
      <c r="C457" s="21" t="s">
        <v>16</v>
      </c>
      <c r="D457" s="21">
        <v>56010</v>
      </c>
      <c r="E457" s="21">
        <v>620104566</v>
      </c>
      <c r="F457" s="31">
        <v>2010</v>
      </c>
      <c r="G457" s="32">
        <v>94844.99</v>
      </c>
      <c r="H457" s="32">
        <v>-214500</v>
      </c>
      <c r="I457" s="71">
        <f>(1+(INDEX(Data!$A$1:$H$6,MATCH(C457,Data!$A$1:$A$6,0),MATCH(F457,Data!$A$1:$H$1,0))))*G457</f>
        <v>101484.13930000001</v>
      </c>
      <c r="J457" s="32">
        <f>(1+(INDEX(Data!$A$1:$H$6,MATCH(C457,Data!$A$1:$A$6,0),MATCH(F457,Data!$A$1:$H$1,0))))*H457</f>
        <v>-229515</v>
      </c>
      <c r="L457" s="33"/>
      <c r="M457" s="34"/>
      <c r="N457" s="34"/>
      <c r="O457" s="30"/>
      <c r="P457" s="30"/>
    </row>
    <row r="458" spans="3:16">
      <c r="C458" s="21" t="s">
        <v>16</v>
      </c>
      <c r="D458" s="21">
        <v>56010</v>
      </c>
      <c r="E458" s="21">
        <v>620104600</v>
      </c>
      <c r="F458" s="31">
        <v>2010</v>
      </c>
      <c r="G458" s="32">
        <v>0</v>
      </c>
      <c r="H458" s="32">
        <v>200000</v>
      </c>
      <c r="I458" s="71">
        <f>(1+(INDEX(Data!$A$1:$H$6,MATCH(C458,Data!$A$1:$A$6,0),MATCH(F458,Data!$A$1:$H$1,0))))*G458</f>
        <v>0</v>
      </c>
      <c r="J458" s="32">
        <f>(1+(INDEX(Data!$A$1:$H$6,MATCH(C458,Data!$A$1:$A$6,0),MATCH(F458,Data!$A$1:$H$1,0))))*H458</f>
        <v>214000</v>
      </c>
      <c r="L458" s="33"/>
      <c r="M458" s="34"/>
      <c r="N458" s="34"/>
      <c r="O458" s="30"/>
      <c r="P458" s="30"/>
    </row>
    <row r="459" spans="3:16">
      <c r="C459" s="21" t="s">
        <v>16</v>
      </c>
      <c r="D459" s="21">
        <v>56010</v>
      </c>
      <c r="E459" s="21">
        <v>620104600</v>
      </c>
      <c r="F459" s="31">
        <v>2010</v>
      </c>
      <c r="G459" s="32">
        <v>179702.35</v>
      </c>
      <c r="H459" s="32">
        <v>-200000</v>
      </c>
      <c r="I459" s="71">
        <f>(1+(INDEX(Data!$A$1:$H$6,MATCH(C459,Data!$A$1:$A$6,0),MATCH(F459,Data!$A$1:$H$1,0))))*G459</f>
        <v>192281.51450000002</v>
      </c>
      <c r="J459" s="32">
        <f>(1+(INDEX(Data!$A$1:$H$6,MATCH(C459,Data!$A$1:$A$6,0),MATCH(F459,Data!$A$1:$H$1,0))))*H459</f>
        <v>-214000</v>
      </c>
      <c r="L459" s="33"/>
      <c r="M459" s="34"/>
      <c r="N459" s="34"/>
      <c r="O459" s="30"/>
      <c r="P459" s="30"/>
    </row>
    <row r="460" spans="3:16">
      <c r="C460" s="21" t="s">
        <v>16</v>
      </c>
      <c r="D460" s="21">
        <v>56010</v>
      </c>
      <c r="E460" s="21">
        <v>620104623</v>
      </c>
      <c r="F460" s="31">
        <v>2010</v>
      </c>
      <c r="G460" s="32">
        <v>166100.12</v>
      </c>
      <c r="H460" s="32">
        <v>45659.88</v>
      </c>
      <c r="I460" s="71">
        <f>(1+(INDEX(Data!$A$1:$H$6,MATCH(C460,Data!$A$1:$A$6,0),MATCH(F460,Data!$A$1:$H$1,0))))*G460</f>
        <v>177727.12840000002</v>
      </c>
      <c r="J460" s="32">
        <f>(1+(INDEX(Data!$A$1:$H$6,MATCH(C460,Data!$A$1:$A$6,0),MATCH(F460,Data!$A$1:$H$1,0))))*H460</f>
        <v>48856.071600000003</v>
      </c>
      <c r="L460" s="33"/>
      <c r="M460" s="34"/>
      <c r="N460" s="34"/>
      <c r="O460" s="30"/>
      <c r="P460" s="30"/>
    </row>
    <row r="461" spans="3:16">
      <c r="C461" s="21" t="s">
        <v>16</v>
      </c>
      <c r="D461" s="21">
        <v>56010</v>
      </c>
      <c r="E461" s="21">
        <v>620104623</v>
      </c>
      <c r="F461" s="31">
        <v>2010</v>
      </c>
      <c r="G461" s="32">
        <v>35465.32</v>
      </c>
      <c r="H461" s="32">
        <v>-45659.88</v>
      </c>
      <c r="I461" s="71">
        <f>(1+(INDEX(Data!$A$1:$H$6,MATCH(C461,Data!$A$1:$A$6,0),MATCH(F461,Data!$A$1:$H$1,0))))*G461</f>
        <v>37947.892400000004</v>
      </c>
      <c r="J461" s="32">
        <f>(1+(INDEX(Data!$A$1:$H$6,MATCH(C461,Data!$A$1:$A$6,0),MATCH(F461,Data!$A$1:$H$1,0))))*H461</f>
        <v>-48856.071600000003</v>
      </c>
      <c r="L461" s="33"/>
      <c r="M461" s="34"/>
      <c r="N461" s="34"/>
      <c r="O461" s="30"/>
      <c r="P461" s="30"/>
    </row>
    <row r="462" spans="3:16">
      <c r="C462" s="21" t="s">
        <v>16</v>
      </c>
      <c r="D462" s="21">
        <v>56010</v>
      </c>
      <c r="E462" s="21">
        <v>620104661</v>
      </c>
      <c r="F462" s="31">
        <v>2010</v>
      </c>
      <c r="G462" s="32">
        <v>0</v>
      </c>
      <c r="H462" s="32">
        <v>200000</v>
      </c>
      <c r="I462" s="71">
        <f>(1+(INDEX(Data!$A$1:$H$6,MATCH(C462,Data!$A$1:$A$6,0),MATCH(F462,Data!$A$1:$H$1,0))))*G462</f>
        <v>0</v>
      </c>
      <c r="J462" s="32">
        <f>(1+(INDEX(Data!$A$1:$H$6,MATCH(C462,Data!$A$1:$A$6,0),MATCH(F462,Data!$A$1:$H$1,0))))*H462</f>
        <v>214000</v>
      </c>
      <c r="L462" s="33"/>
      <c r="M462" s="34"/>
      <c r="N462" s="34"/>
      <c r="O462" s="30"/>
      <c r="P462" s="30"/>
    </row>
    <row r="463" spans="3:16">
      <c r="C463" s="21" t="s">
        <v>16</v>
      </c>
      <c r="D463" s="21">
        <v>56010</v>
      </c>
      <c r="E463" s="21">
        <v>620104661</v>
      </c>
      <c r="F463" s="31">
        <v>2010</v>
      </c>
      <c r="G463" s="32">
        <v>128328.51</v>
      </c>
      <c r="H463" s="32">
        <v>-200000</v>
      </c>
      <c r="I463" s="71">
        <f>(1+(INDEX(Data!$A$1:$H$6,MATCH(C463,Data!$A$1:$A$6,0),MATCH(F463,Data!$A$1:$H$1,0))))*G463</f>
        <v>137311.50570000001</v>
      </c>
      <c r="J463" s="32">
        <f>(1+(INDEX(Data!$A$1:$H$6,MATCH(C463,Data!$A$1:$A$6,0),MATCH(F463,Data!$A$1:$H$1,0))))*H463</f>
        <v>-214000</v>
      </c>
      <c r="L463" s="33"/>
      <c r="M463" s="34"/>
      <c r="N463" s="34"/>
      <c r="O463" s="30"/>
      <c r="P463" s="30"/>
    </row>
    <row r="464" spans="3:16">
      <c r="C464" s="21" t="s">
        <v>16</v>
      </c>
      <c r="D464" s="21">
        <v>56010</v>
      </c>
      <c r="E464" s="21">
        <v>620104661</v>
      </c>
      <c r="F464" s="31">
        <v>2010</v>
      </c>
      <c r="G464" s="32">
        <v>5056</v>
      </c>
      <c r="H464" s="32">
        <v>0</v>
      </c>
      <c r="I464" s="71">
        <f>(1+(INDEX(Data!$A$1:$H$6,MATCH(C464,Data!$A$1:$A$6,0),MATCH(F464,Data!$A$1:$H$1,0))))*G464</f>
        <v>5409.92</v>
      </c>
      <c r="J464" s="32">
        <f>(1+(INDEX(Data!$A$1:$H$6,MATCH(C464,Data!$A$1:$A$6,0),MATCH(F464,Data!$A$1:$H$1,0))))*H464</f>
        <v>0</v>
      </c>
      <c r="L464" s="33"/>
      <c r="M464" s="34"/>
      <c r="N464" s="34"/>
      <c r="O464" s="30"/>
      <c r="P464" s="30"/>
    </row>
    <row r="465" spans="3:16">
      <c r="C465" s="21" t="s">
        <v>16</v>
      </c>
      <c r="D465" s="21">
        <v>56010</v>
      </c>
      <c r="E465" s="21">
        <v>620104682</v>
      </c>
      <c r="F465" s="31">
        <v>2010</v>
      </c>
      <c r="G465" s="32">
        <v>0</v>
      </c>
      <c r="H465" s="32">
        <v>180000</v>
      </c>
      <c r="I465" s="71">
        <f>(1+(INDEX(Data!$A$1:$H$6,MATCH(C465,Data!$A$1:$A$6,0),MATCH(F465,Data!$A$1:$H$1,0))))*G465</f>
        <v>0</v>
      </c>
      <c r="J465" s="32">
        <f>(1+(INDEX(Data!$A$1:$H$6,MATCH(C465,Data!$A$1:$A$6,0),MATCH(F465,Data!$A$1:$H$1,0))))*H465</f>
        <v>192600</v>
      </c>
      <c r="L465" s="33"/>
      <c r="M465" s="34"/>
      <c r="N465" s="34"/>
      <c r="O465" s="30"/>
      <c r="P465" s="30"/>
    </row>
    <row r="466" spans="3:16">
      <c r="C466" s="21" t="s">
        <v>16</v>
      </c>
      <c r="D466" s="21">
        <v>56010</v>
      </c>
      <c r="E466" s="21">
        <v>620104682</v>
      </c>
      <c r="F466" s="31">
        <v>2010</v>
      </c>
      <c r="G466" s="32">
        <v>144860.67000000001</v>
      </c>
      <c r="H466" s="32">
        <v>-180000</v>
      </c>
      <c r="I466" s="71">
        <f>(1+(INDEX(Data!$A$1:$H$6,MATCH(C466,Data!$A$1:$A$6,0),MATCH(F466,Data!$A$1:$H$1,0))))*G466</f>
        <v>155000.91690000001</v>
      </c>
      <c r="J466" s="32">
        <f>(1+(INDEX(Data!$A$1:$H$6,MATCH(C466,Data!$A$1:$A$6,0),MATCH(F466,Data!$A$1:$H$1,0))))*H466</f>
        <v>-192600</v>
      </c>
      <c r="L466" s="33"/>
      <c r="M466" s="34"/>
      <c r="N466" s="34"/>
      <c r="O466" s="30"/>
      <c r="P466" s="30"/>
    </row>
    <row r="467" spans="3:16">
      <c r="C467" s="21" t="s">
        <v>16</v>
      </c>
      <c r="D467" s="21">
        <v>56127</v>
      </c>
      <c r="E467" s="21">
        <v>620104709</v>
      </c>
      <c r="F467" s="31">
        <v>2011</v>
      </c>
      <c r="G467" s="32">
        <v>0</v>
      </c>
      <c r="H467" s="32">
        <v>200000</v>
      </c>
      <c r="I467" s="71">
        <f>(1+(INDEX(Data!$A$1:$H$6,MATCH(C467,Data!$A$1:$A$6,0),MATCH(F467,Data!$A$1:$H$1,0))))*G467</f>
        <v>0</v>
      </c>
      <c r="J467" s="32">
        <f>(1+(INDEX(Data!$A$1:$H$6,MATCH(C467,Data!$A$1:$A$6,0),MATCH(F467,Data!$A$1:$H$1,0))))*H467</f>
        <v>210000</v>
      </c>
      <c r="L467" s="33"/>
      <c r="M467" s="34"/>
      <c r="N467" s="34"/>
      <c r="O467" s="30"/>
      <c r="P467" s="30"/>
    </row>
    <row r="468" spans="3:16">
      <c r="C468" s="21" t="s">
        <v>16</v>
      </c>
      <c r="D468" s="21">
        <v>56127</v>
      </c>
      <c r="E468" s="21">
        <v>620104709</v>
      </c>
      <c r="F468" s="31">
        <v>2011</v>
      </c>
      <c r="G468" s="32">
        <v>111547.8</v>
      </c>
      <c r="H468" s="32">
        <v>-200000</v>
      </c>
      <c r="I468" s="71">
        <f>(1+(INDEX(Data!$A$1:$H$6,MATCH(C468,Data!$A$1:$A$6,0),MATCH(F468,Data!$A$1:$H$1,0))))*G468</f>
        <v>117125.19</v>
      </c>
      <c r="J468" s="32">
        <f>(1+(INDEX(Data!$A$1:$H$6,MATCH(C468,Data!$A$1:$A$6,0),MATCH(F468,Data!$A$1:$H$1,0))))*H468</f>
        <v>-210000</v>
      </c>
      <c r="L468" s="33"/>
      <c r="M468" s="34"/>
      <c r="N468" s="34"/>
      <c r="O468" s="30"/>
      <c r="P468" s="30"/>
    </row>
    <row r="469" spans="3:16">
      <c r="C469" s="21" t="s">
        <v>16</v>
      </c>
      <c r="D469" s="21">
        <v>56127</v>
      </c>
      <c r="E469" s="21">
        <v>620104719</v>
      </c>
      <c r="F469" s="31">
        <v>2011</v>
      </c>
      <c r="G469" s="32">
        <v>0</v>
      </c>
      <c r="H469" s="32">
        <v>200000</v>
      </c>
      <c r="I469" s="71">
        <f>(1+(INDEX(Data!$A$1:$H$6,MATCH(C469,Data!$A$1:$A$6,0),MATCH(F469,Data!$A$1:$H$1,0))))*G469</f>
        <v>0</v>
      </c>
      <c r="J469" s="32">
        <f>(1+(INDEX(Data!$A$1:$H$6,MATCH(C469,Data!$A$1:$A$6,0),MATCH(F469,Data!$A$1:$H$1,0))))*H469</f>
        <v>210000</v>
      </c>
      <c r="L469" s="33"/>
      <c r="M469" s="34"/>
      <c r="N469" s="34"/>
      <c r="O469" s="30"/>
      <c r="P469" s="30"/>
    </row>
    <row r="470" spans="3:16">
      <c r="C470" s="21" t="s">
        <v>16</v>
      </c>
      <c r="D470" s="21">
        <v>56127</v>
      </c>
      <c r="E470" s="21">
        <v>620104719</v>
      </c>
      <c r="F470" s="31">
        <v>2011</v>
      </c>
      <c r="G470" s="32">
        <v>92096.04</v>
      </c>
      <c r="H470" s="32">
        <v>-200000</v>
      </c>
      <c r="I470" s="71">
        <f>(1+(INDEX(Data!$A$1:$H$6,MATCH(C470,Data!$A$1:$A$6,0),MATCH(F470,Data!$A$1:$H$1,0))))*G470</f>
        <v>96700.842000000004</v>
      </c>
      <c r="J470" s="32">
        <f>(1+(INDEX(Data!$A$1:$H$6,MATCH(C470,Data!$A$1:$A$6,0),MATCH(F470,Data!$A$1:$H$1,0))))*H470</f>
        <v>-210000</v>
      </c>
      <c r="L470" s="33"/>
      <c r="M470" s="34"/>
      <c r="N470" s="34"/>
      <c r="O470" s="30"/>
      <c r="P470" s="30"/>
    </row>
    <row r="471" spans="3:16">
      <c r="C471" s="21" t="s">
        <v>16</v>
      </c>
      <c r="D471" s="21">
        <v>56127</v>
      </c>
      <c r="E471" s="21">
        <v>620104769</v>
      </c>
      <c r="F471" s="31">
        <v>2011</v>
      </c>
      <c r="G471" s="32">
        <v>0</v>
      </c>
      <c r="H471" s="32">
        <v>200000</v>
      </c>
      <c r="I471" s="71">
        <f>(1+(INDEX(Data!$A$1:$H$6,MATCH(C471,Data!$A$1:$A$6,0),MATCH(F471,Data!$A$1:$H$1,0))))*G471</f>
        <v>0</v>
      </c>
      <c r="J471" s="32">
        <f>(1+(INDEX(Data!$A$1:$H$6,MATCH(C471,Data!$A$1:$A$6,0),MATCH(F471,Data!$A$1:$H$1,0))))*H471</f>
        <v>210000</v>
      </c>
      <c r="L471" s="33"/>
      <c r="M471" s="34"/>
      <c r="N471" s="34"/>
      <c r="O471" s="30"/>
      <c r="P471" s="30"/>
    </row>
    <row r="472" spans="3:16">
      <c r="C472" s="21" t="s">
        <v>16</v>
      </c>
      <c r="D472" s="21">
        <v>56127</v>
      </c>
      <c r="E472" s="21">
        <v>620104769</v>
      </c>
      <c r="F472" s="31">
        <v>2011</v>
      </c>
      <c r="G472" s="32">
        <v>99504.639999999999</v>
      </c>
      <c r="H472" s="32">
        <v>-200000</v>
      </c>
      <c r="I472" s="71">
        <f>(1+(INDEX(Data!$A$1:$H$6,MATCH(C472,Data!$A$1:$A$6,0),MATCH(F472,Data!$A$1:$H$1,0))))*G472</f>
        <v>104479.872</v>
      </c>
      <c r="J472" s="32">
        <f>(1+(INDEX(Data!$A$1:$H$6,MATCH(C472,Data!$A$1:$A$6,0),MATCH(F472,Data!$A$1:$H$1,0))))*H472</f>
        <v>-210000</v>
      </c>
      <c r="L472" s="33"/>
      <c r="M472" s="34"/>
      <c r="N472" s="34"/>
      <c r="O472" s="30"/>
      <c r="P472" s="30"/>
    </row>
    <row r="473" spans="3:16">
      <c r="C473" s="21" t="s">
        <v>15</v>
      </c>
      <c r="D473" s="21">
        <v>14863</v>
      </c>
      <c r="E473" s="21">
        <v>22200615282</v>
      </c>
      <c r="F473" s="31">
        <v>2006</v>
      </c>
      <c r="G473" s="32">
        <v>1188.0999999999999</v>
      </c>
      <c r="H473" s="32">
        <v>0</v>
      </c>
      <c r="I473" s="71">
        <f>(1+(INDEX(Data!$A$1:$H$6,MATCH(C473,Data!$A$1:$A$6,0),MATCH(F473,Data!$A$1:$H$1,0))))*G473</f>
        <v>1473.2439999999999</v>
      </c>
      <c r="J473" s="32">
        <f>(1+(INDEX(Data!$A$1:$H$6,MATCH(C473,Data!$A$1:$A$6,0),MATCH(F473,Data!$A$1:$H$1,0))))*H473</f>
        <v>0</v>
      </c>
      <c r="L473" s="33"/>
      <c r="M473" s="34"/>
      <c r="N473" s="34"/>
      <c r="O473" s="30"/>
      <c r="P473" s="30"/>
    </row>
    <row r="474" spans="3:16">
      <c r="C474" s="21" t="s">
        <v>15</v>
      </c>
      <c r="D474" s="21">
        <v>19323</v>
      </c>
      <c r="E474" s="21">
        <v>22200815414</v>
      </c>
      <c r="F474" s="31">
        <v>2008</v>
      </c>
      <c r="G474" s="32">
        <v>0</v>
      </c>
      <c r="H474" s="32">
        <v>32917.5</v>
      </c>
      <c r="I474" s="71">
        <f>(1+(INDEX(Data!$A$1:$H$6,MATCH(C474,Data!$A$1:$A$6,0),MATCH(F474,Data!$A$1:$H$1,0))))*G474</f>
        <v>0</v>
      </c>
      <c r="J474" s="32">
        <f>(1+(INDEX(Data!$A$1:$H$6,MATCH(C474,Data!$A$1:$A$6,0),MATCH(F474,Data!$A$1:$H$1,0))))*H474</f>
        <v>40488.525000000001</v>
      </c>
      <c r="L474" s="33"/>
      <c r="M474" s="34"/>
      <c r="N474" s="34"/>
      <c r="O474" s="30"/>
      <c r="P474" s="30"/>
    </row>
    <row r="475" spans="3:16">
      <c r="C475" s="21" t="s">
        <v>15</v>
      </c>
      <c r="D475" s="21">
        <v>19323</v>
      </c>
      <c r="E475" s="21">
        <v>22200815414</v>
      </c>
      <c r="F475" s="31">
        <v>2008</v>
      </c>
      <c r="G475" s="32">
        <v>84414.52</v>
      </c>
      <c r="H475" s="32">
        <v>105082.5</v>
      </c>
      <c r="I475" s="71">
        <f>(1+(INDEX(Data!$A$1:$H$6,MATCH(C475,Data!$A$1:$A$6,0),MATCH(F475,Data!$A$1:$H$1,0))))*G475</f>
        <v>103829.85960000001</v>
      </c>
      <c r="J475" s="32">
        <f>(1+(INDEX(Data!$A$1:$H$6,MATCH(C475,Data!$A$1:$A$6,0),MATCH(F475,Data!$A$1:$H$1,0))))*H475</f>
        <v>129251.47499999999</v>
      </c>
      <c r="L475" s="33"/>
      <c r="M475" s="34"/>
      <c r="N475" s="34"/>
      <c r="O475" s="30"/>
      <c r="P475" s="30"/>
    </row>
    <row r="476" spans="3:16">
      <c r="C476" s="21" t="s">
        <v>15</v>
      </c>
      <c r="D476" s="21">
        <v>19323</v>
      </c>
      <c r="E476" s="21">
        <v>22200815414</v>
      </c>
      <c r="F476" s="31">
        <v>2008</v>
      </c>
      <c r="G476" s="32">
        <v>66530</v>
      </c>
      <c r="H476" s="32">
        <v>-59880</v>
      </c>
      <c r="I476" s="71">
        <f>(1+(INDEX(Data!$A$1:$H$6,MATCH(C476,Data!$A$1:$A$6,0),MATCH(F476,Data!$A$1:$H$1,0))))*G476</f>
        <v>81831.899999999994</v>
      </c>
      <c r="J476" s="32">
        <f>(1+(INDEX(Data!$A$1:$H$6,MATCH(C476,Data!$A$1:$A$6,0),MATCH(F476,Data!$A$1:$H$1,0))))*H476</f>
        <v>-73652.399999999994</v>
      </c>
      <c r="L476" s="33"/>
      <c r="M476" s="34"/>
      <c r="N476" s="34"/>
      <c r="O476" s="30"/>
      <c r="P476" s="30"/>
    </row>
    <row r="477" spans="3:16">
      <c r="C477" s="21" t="s">
        <v>15</v>
      </c>
      <c r="D477" s="21">
        <v>19323</v>
      </c>
      <c r="E477" s="21">
        <v>22200815414</v>
      </c>
      <c r="F477" s="31">
        <v>2008</v>
      </c>
      <c r="G477" s="32">
        <v>111390.57</v>
      </c>
      <c r="H477" s="32">
        <v>-78120</v>
      </c>
      <c r="I477" s="71">
        <f>(1+(INDEX(Data!$A$1:$H$6,MATCH(C477,Data!$A$1:$A$6,0),MATCH(F477,Data!$A$1:$H$1,0))))*G477</f>
        <v>137010.40110000002</v>
      </c>
      <c r="J477" s="32">
        <f>(1+(INDEX(Data!$A$1:$H$6,MATCH(C477,Data!$A$1:$A$6,0),MATCH(F477,Data!$A$1:$H$1,0))))*H477</f>
        <v>-96087.6</v>
      </c>
      <c r="L477" s="33"/>
      <c r="M477" s="34"/>
      <c r="N477" s="34"/>
      <c r="O477" s="30"/>
      <c r="P477" s="30"/>
    </row>
    <row r="478" spans="3:16">
      <c r="C478" s="21" t="s">
        <v>15</v>
      </c>
      <c r="D478" s="21">
        <v>18390</v>
      </c>
      <c r="E478" s="21">
        <v>22200815429</v>
      </c>
      <c r="F478" s="31">
        <v>2008</v>
      </c>
      <c r="G478" s="32">
        <v>0</v>
      </c>
      <c r="H478" s="32">
        <v>345</v>
      </c>
      <c r="I478" s="71">
        <f>(1+(INDEX(Data!$A$1:$H$6,MATCH(C478,Data!$A$1:$A$6,0),MATCH(F478,Data!$A$1:$H$1,0))))*G478</f>
        <v>0</v>
      </c>
      <c r="J478" s="32">
        <f>(1+(INDEX(Data!$A$1:$H$6,MATCH(C478,Data!$A$1:$A$6,0),MATCH(F478,Data!$A$1:$H$1,0))))*H478</f>
        <v>424.34999999999997</v>
      </c>
      <c r="L478" s="33"/>
      <c r="M478" s="34"/>
      <c r="N478" s="34"/>
      <c r="O478" s="30"/>
      <c r="P478" s="30"/>
    </row>
    <row r="479" spans="3:16">
      <c r="C479" s="21" t="s">
        <v>15</v>
      </c>
      <c r="D479" s="21">
        <v>18390</v>
      </c>
      <c r="E479" s="21">
        <v>22200815429</v>
      </c>
      <c r="F479" s="31">
        <v>2008</v>
      </c>
      <c r="G479" s="32">
        <v>0</v>
      </c>
      <c r="H479" s="32">
        <v>27</v>
      </c>
      <c r="I479" s="71">
        <f>(1+(INDEX(Data!$A$1:$H$6,MATCH(C479,Data!$A$1:$A$6,0),MATCH(F479,Data!$A$1:$H$1,0))))*G479</f>
        <v>0</v>
      </c>
      <c r="J479" s="32">
        <f>(1+(INDEX(Data!$A$1:$H$6,MATCH(C479,Data!$A$1:$A$6,0),MATCH(F479,Data!$A$1:$H$1,0))))*H479</f>
        <v>33.21</v>
      </c>
      <c r="L479" s="33"/>
      <c r="M479" s="34"/>
      <c r="N479" s="34"/>
      <c r="O479" s="30"/>
      <c r="P479" s="30"/>
    </row>
    <row r="480" spans="3:16">
      <c r="C480" s="21" t="s">
        <v>15</v>
      </c>
      <c r="D480" s="21">
        <v>18390</v>
      </c>
      <c r="E480" s="21">
        <v>22200815429</v>
      </c>
      <c r="F480" s="31">
        <v>2008</v>
      </c>
      <c r="G480" s="32">
        <v>0</v>
      </c>
      <c r="H480" s="32">
        <v>303388</v>
      </c>
      <c r="I480" s="71">
        <f>(1+(INDEX(Data!$A$1:$H$6,MATCH(C480,Data!$A$1:$A$6,0),MATCH(F480,Data!$A$1:$H$1,0))))*G480</f>
        <v>0</v>
      </c>
      <c r="J480" s="32">
        <f>(1+(INDEX(Data!$A$1:$H$6,MATCH(C480,Data!$A$1:$A$6,0),MATCH(F480,Data!$A$1:$H$1,0))))*H480</f>
        <v>373167.24</v>
      </c>
      <c r="L480" s="33"/>
      <c r="M480" s="34"/>
      <c r="N480" s="34"/>
      <c r="O480" s="30"/>
      <c r="P480" s="30"/>
    </row>
    <row r="481" spans="3:16">
      <c r="C481" s="21" t="s">
        <v>15</v>
      </c>
      <c r="D481" s="21">
        <v>18390</v>
      </c>
      <c r="E481" s="21">
        <v>22200815429</v>
      </c>
      <c r="F481" s="31">
        <v>2008</v>
      </c>
      <c r="G481" s="32">
        <v>0</v>
      </c>
      <c r="H481" s="32">
        <v>3680</v>
      </c>
      <c r="I481" s="71">
        <f>(1+(INDEX(Data!$A$1:$H$6,MATCH(C481,Data!$A$1:$A$6,0),MATCH(F481,Data!$A$1:$H$1,0))))*G481</f>
        <v>0</v>
      </c>
      <c r="J481" s="32">
        <f>(1+(INDEX(Data!$A$1:$H$6,MATCH(C481,Data!$A$1:$A$6,0),MATCH(F481,Data!$A$1:$H$1,0))))*H481</f>
        <v>4526.3999999999996</v>
      </c>
      <c r="L481" s="33"/>
      <c r="M481" s="34"/>
      <c r="N481" s="34"/>
      <c r="O481" s="30"/>
      <c r="P481" s="30"/>
    </row>
    <row r="482" spans="3:16">
      <c r="C482" s="21" t="s">
        <v>15</v>
      </c>
      <c r="D482" s="21">
        <v>18390</v>
      </c>
      <c r="E482" s="21">
        <v>22200815429</v>
      </c>
      <c r="F482" s="31">
        <v>2008</v>
      </c>
      <c r="G482" s="32">
        <v>0</v>
      </c>
      <c r="H482" s="32">
        <v>-3440</v>
      </c>
      <c r="I482" s="71">
        <f>(1+(INDEX(Data!$A$1:$H$6,MATCH(C482,Data!$A$1:$A$6,0),MATCH(F482,Data!$A$1:$H$1,0))))*G482</f>
        <v>0</v>
      </c>
      <c r="J482" s="32">
        <f>(1+(INDEX(Data!$A$1:$H$6,MATCH(C482,Data!$A$1:$A$6,0),MATCH(F482,Data!$A$1:$H$1,0))))*H482</f>
        <v>-4231.2</v>
      </c>
      <c r="L482" s="33"/>
      <c r="M482" s="34"/>
      <c r="N482" s="34"/>
      <c r="O482" s="30"/>
      <c r="P482" s="30"/>
    </row>
    <row r="483" spans="3:16">
      <c r="C483" s="21" t="s">
        <v>15</v>
      </c>
      <c r="D483" s="21">
        <v>18390</v>
      </c>
      <c r="E483" s="21">
        <v>22200815429</v>
      </c>
      <c r="F483" s="31">
        <v>2008</v>
      </c>
      <c r="G483" s="32">
        <v>0</v>
      </c>
      <c r="H483" s="32">
        <v>56247.040000000001</v>
      </c>
      <c r="I483" s="71">
        <f>(1+(INDEX(Data!$A$1:$H$6,MATCH(C483,Data!$A$1:$A$6,0),MATCH(F483,Data!$A$1:$H$1,0))))*G483</f>
        <v>0</v>
      </c>
      <c r="J483" s="32">
        <f>(1+(INDEX(Data!$A$1:$H$6,MATCH(C483,Data!$A$1:$A$6,0),MATCH(F483,Data!$A$1:$H$1,0))))*H483</f>
        <v>69183.859200000006</v>
      </c>
      <c r="L483" s="33"/>
      <c r="M483" s="34"/>
      <c r="N483" s="34"/>
      <c r="O483" s="30"/>
      <c r="P483" s="30"/>
    </row>
    <row r="484" spans="3:16">
      <c r="C484" s="21" t="s">
        <v>15</v>
      </c>
      <c r="D484" s="21">
        <v>18390</v>
      </c>
      <c r="E484" s="21">
        <v>22200815429</v>
      </c>
      <c r="F484" s="31">
        <v>2008</v>
      </c>
      <c r="G484" s="32">
        <v>361327.62</v>
      </c>
      <c r="H484" s="32">
        <v>-360247.03999999998</v>
      </c>
      <c r="I484" s="71">
        <f>(1+(INDEX(Data!$A$1:$H$6,MATCH(C484,Data!$A$1:$A$6,0),MATCH(F484,Data!$A$1:$H$1,0))))*G484</f>
        <v>444432.97259999998</v>
      </c>
      <c r="J484" s="32">
        <f>(1+(INDEX(Data!$A$1:$H$6,MATCH(C484,Data!$A$1:$A$6,0),MATCH(F484,Data!$A$1:$H$1,0))))*H484</f>
        <v>-443103.85919999995</v>
      </c>
      <c r="L484" s="33"/>
      <c r="M484" s="34"/>
      <c r="N484" s="34"/>
      <c r="O484" s="30"/>
      <c r="P484" s="30"/>
    </row>
    <row r="485" spans="3:16">
      <c r="C485" s="21" t="s">
        <v>15</v>
      </c>
      <c r="D485" s="21">
        <v>18567</v>
      </c>
      <c r="E485" s="21">
        <v>22200815437</v>
      </c>
      <c r="F485" s="31">
        <v>2008</v>
      </c>
      <c r="G485" s="32">
        <v>0</v>
      </c>
      <c r="H485" s="32">
        <v>1207500</v>
      </c>
      <c r="I485" s="71">
        <f>(1+(INDEX(Data!$A$1:$H$6,MATCH(C485,Data!$A$1:$A$6,0),MATCH(F485,Data!$A$1:$H$1,0))))*G485</f>
        <v>0</v>
      </c>
      <c r="J485" s="32">
        <f>(1+(INDEX(Data!$A$1:$H$6,MATCH(C485,Data!$A$1:$A$6,0),MATCH(F485,Data!$A$1:$H$1,0))))*H485</f>
        <v>1485225</v>
      </c>
      <c r="L485" s="33"/>
      <c r="M485" s="34"/>
      <c r="N485" s="34"/>
      <c r="O485" s="30"/>
      <c r="P485" s="30"/>
    </row>
    <row r="486" spans="3:16">
      <c r="C486" s="21" t="s">
        <v>15</v>
      </c>
      <c r="D486" s="21">
        <v>18567</v>
      </c>
      <c r="E486" s="21">
        <v>22200815437</v>
      </c>
      <c r="F486" s="31">
        <v>2008</v>
      </c>
      <c r="G486" s="32">
        <v>0</v>
      </c>
      <c r="H486" s="32">
        <v>407231.4</v>
      </c>
      <c r="I486" s="71">
        <f>(1+(INDEX(Data!$A$1:$H$6,MATCH(C486,Data!$A$1:$A$6,0),MATCH(F486,Data!$A$1:$H$1,0))))*G486</f>
        <v>0</v>
      </c>
      <c r="J486" s="32">
        <f>(1+(INDEX(Data!$A$1:$H$6,MATCH(C486,Data!$A$1:$A$6,0),MATCH(F486,Data!$A$1:$H$1,0))))*H486</f>
        <v>500894.62200000003</v>
      </c>
      <c r="L486" s="33"/>
      <c r="M486" s="34"/>
      <c r="N486" s="34"/>
      <c r="O486" s="30"/>
      <c r="P486" s="30"/>
    </row>
    <row r="487" spans="3:16">
      <c r="C487" s="21" t="s">
        <v>15</v>
      </c>
      <c r="D487" s="21">
        <v>18567</v>
      </c>
      <c r="E487" s="21">
        <v>22200815437</v>
      </c>
      <c r="F487" s="31">
        <v>2008</v>
      </c>
      <c r="G487" s="32">
        <v>1615756.52</v>
      </c>
      <c r="H487" s="32">
        <v>-1614731.4</v>
      </c>
      <c r="I487" s="71">
        <f>(1+(INDEX(Data!$A$1:$H$6,MATCH(C487,Data!$A$1:$A$6,0),MATCH(F487,Data!$A$1:$H$1,0))))*G487</f>
        <v>1987380.5196</v>
      </c>
      <c r="J487" s="32">
        <f>(1+(INDEX(Data!$A$1:$H$6,MATCH(C487,Data!$A$1:$A$6,0),MATCH(F487,Data!$A$1:$H$1,0))))*H487</f>
        <v>-1986119.6219999997</v>
      </c>
      <c r="L487" s="33"/>
      <c r="M487" s="34"/>
      <c r="N487" s="34"/>
      <c r="O487" s="30"/>
      <c r="P487" s="30"/>
    </row>
    <row r="488" spans="3:16">
      <c r="C488" s="21" t="s">
        <v>15</v>
      </c>
      <c r="D488" s="21">
        <v>18390</v>
      </c>
      <c r="E488" s="21">
        <v>22200815446</v>
      </c>
      <c r="F488" s="31">
        <v>2008</v>
      </c>
      <c r="G488" s="32">
        <v>0</v>
      </c>
      <c r="H488" s="32">
        <v>345</v>
      </c>
      <c r="I488" s="71">
        <f>(1+(INDEX(Data!$A$1:$H$6,MATCH(C488,Data!$A$1:$A$6,0),MATCH(F488,Data!$A$1:$H$1,0))))*G488</f>
        <v>0</v>
      </c>
      <c r="J488" s="32">
        <f>(1+(INDEX(Data!$A$1:$H$6,MATCH(C488,Data!$A$1:$A$6,0),MATCH(F488,Data!$A$1:$H$1,0))))*H488</f>
        <v>424.34999999999997</v>
      </c>
      <c r="L488" s="33"/>
      <c r="M488" s="34"/>
      <c r="N488" s="34"/>
      <c r="O488" s="30"/>
      <c r="P488" s="30"/>
    </row>
    <row r="489" spans="3:16">
      <c r="C489" s="21" t="s">
        <v>15</v>
      </c>
      <c r="D489" s="21">
        <v>18390</v>
      </c>
      <c r="E489" s="21">
        <v>22200815446</v>
      </c>
      <c r="F489" s="31">
        <v>2008</v>
      </c>
      <c r="G489" s="32">
        <v>0</v>
      </c>
      <c r="H489" s="32">
        <v>27</v>
      </c>
      <c r="I489" s="71">
        <f>(1+(INDEX(Data!$A$1:$H$6,MATCH(C489,Data!$A$1:$A$6,0),MATCH(F489,Data!$A$1:$H$1,0))))*G489</f>
        <v>0</v>
      </c>
      <c r="J489" s="32">
        <f>(1+(INDEX(Data!$A$1:$H$6,MATCH(C489,Data!$A$1:$A$6,0),MATCH(F489,Data!$A$1:$H$1,0))))*H489</f>
        <v>33.21</v>
      </c>
      <c r="L489" s="33"/>
      <c r="M489" s="34"/>
      <c r="N489" s="34"/>
      <c r="O489" s="30"/>
      <c r="P489" s="30"/>
    </row>
    <row r="490" spans="3:16">
      <c r="C490" s="21" t="s">
        <v>15</v>
      </c>
      <c r="D490" s="21">
        <v>18390</v>
      </c>
      <c r="E490" s="21">
        <v>22200815446</v>
      </c>
      <c r="F490" s="31">
        <v>2008</v>
      </c>
      <c r="G490" s="32">
        <v>0</v>
      </c>
      <c r="H490" s="32">
        <v>7.7</v>
      </c>
      <c r="I490" s="71">
        <f>(1+(INDEX(Data!$A$1:$H$6,MATCH(C490,Data!$A$1:$A$6,0),MATCH(F490,Data!$A$1:$H$1,0))))*G490</f>
        <v>0</v>
      </c>
      <c r="J490" s="32">
        <f>(1+(INDEX(Data!$A$1:$H$6,MATCH(C490,Data!$A$1:$A$6,0),MATCH(F490,Data!$A$1:$H$1,0))))*H490</f>
        <v>9.4710000000000001</v>
      </c>
      <c r="L490" s="33"/>
      <c r="M490" s="34"/>
      <c r="N490" s="34"/>
      <c r="O490" s="30"/>
      <c r="P490" s="30"/>
    </row>
    <row r="491" spans="3:16">
      <c r="C491" s="21" t="s">
        <v>15</v>
      </c>
      <c r="D491" s="21">
        <v>18390</v>
      </c>
      <c r="E491" s="21">
        <v>22200815446</v>
      </c>
      <c r="F491" s="31">
        <v>2008</v>
      </c>
      <c r="G491" s="32">
        <v>0</v>
      </c>
      <c r="H491" s="32">
        <v>4.5999999999999996</v>
      </c>
      <c r="I491" s="71">
        <f>(1+(INDEX(Data!$A$1:$H$6,MATCH(C491,Data!$A$1:$A$6,0),MATCH(F491,Data!$A$1:$H$1,0))))*G491</f>
        <v>0</v>
      </c>
      <c r="J491" s="32">
        <f>(1+(INDEX(Data!$A$1:$H$6,MATCH(C491,Data!$A$1:$A$6,0),MATCH(F491,Data!$A$1:$H$1,0))))*H491</f>
        <v>5.6579999999999995</v>
      </c>
      <c r="L491" s="33"/>
      <c r="M491" s="34"/>
      <c r="N491" s="34"/>
      <c r="O491" s="30"/>
      <c r="P491" s="30"/>
    </row>
    <row r="492" spans="3:16">
      <c r="C492" s="21" t="s">
        <v>15</v>
      </c>
      <c r="D492" s="21">
        <v>18390</v>
      </c>
      <c r="E492" s="21">
        <v>22200815446</v>
      </c>
      <c r="F492" s="31">
        <v>2008</v>
      </c>
      <c r="G492" s="32">
        <v>0</v>
      </c>
      <c r="H492" s="32">
        <v>-4.3</v>
      </c>
      <c r="I492" s="71">
        <f>(1+(INDEX(Data!$A$1:$H$6,MATCH(C492,Data!$A$1:$A$6,0),MATCH(F492,Data!$A$1:$H$1,0))))*G492</f>
        <v>0</v>
      </c>
      <c r="J492" s="32">
        <f>(1+(INDEX(Data!$A$1:$H$6,MATCH(C492,Data!$A$1:$A$6,0),MATCH(F492,Data!$A$1:$H$1,0))))*H492</f>
        <v>-5.2889999999999997</v>
      </c>
      <c r="L492" s="33"/>
      <c r="M492" s="34"/>
      <c r="N492" s="34"/>
      <c r="O492" s="30"/>
      <c r="P492" s="30"/>
    </row>
    <row r="493" spans="3:16">
      <c r="C493" s="21" t="s">
        <v>15</v>
      </c>
      <c r="D493" s="21">
        <v>18390</v>
      </c>
      <c r="E493" s="21">
        <v>22200815446</v>
      </c>
      <c r="F493" s="31">
        <v>2008</v>
      </c>
      <c r="G493" s="32">
        <v>0</v>
      </c>
      <c r="H493" s="32">
        <v>1434480</v>
      </c>
      <c r="I493" s="71">
        <f>(1+(INDEX(Data!$A$1:$H$6,MATCH(C493,Data!$A$1:$A$6,0),MATCH(F493,Data!$A$1:$H$1,0))))*G493</f>
        <v>0</v>
      </c>
      <c r="J493" s="32">
        <f>(1+(INDEX(Data!$A$1:$H$6,MATCH(C493,Data!$A$1:$A$6,0),MATCH(F493,Data!$A$1:$H$1,0))))*H493</f>
        <v>1764410.4</v>
      </c>
      <c r="L493" s="33"/>
      <c r="M493" s="34"/>
      <c r="N493" s="34"/>
      <c r="O493" s="30"/>
      <c r="P493" s="30"/>
    </row>
    <row r="494" spans="3:16">
      <c r="C494" s="21" t="s">
        <v>15</v>
      </c>
      <c r="D494" s="21">
        <v>18390</v>
      </c>
      <c r="E494" s="21">
        <v>22200815446</v>
      </c>
      <c r="F494" s="31">
        <v>2008</v>
      </c>
      <c r="G494" s="32">
        <v>0</v>
      </c>
      <c r="H494" s="32">
        <v>19610</v>
      </c>
      <c r="I494" s="71">
        <f>(1+(INDEX(Data!$A$1:$H$6,MATCH(C494,Data!$A$1:$A$6,0),MATCH(F494,Data!$A$1:$H$1,0))))*G494</f>
        <v>0</v>
      </c>
      <c r="J494" s="32">
        <f>(1+(INDEX(Data!$A$1:$H$6,MATCH(C494,Data!$A$1:$A$6,0),MATCH(F494,Data!$A$1:$H$1,0))))*H494</f>
        <v>24120.3</v>
      </c>
      <c r="L494" s="33"/>
      <c r="M494" s="34"/>
      <c r="N494" s="34"/>
      <c r="O494" s="30"/>
      <c r="P494" s="30"/>
    </row>
    <row r="495" spans="3:16">
      <c r="C495" s="21" t="s">
        <v>15</v>
      </c>
      <c r="D495" s="21">
        <v>18390</v>
      </c>
      <c r="E495" s="21">
        <v>22200815446</v>
      </c>
      <c r="F495" s="31">
        <v>2008</v>
      </c>
      <c r="G495" s="32">
        <v>0</v>
      </c>
      <c r="H495" s="32">
        <v>525530</v>
      </c>
      <c r="I495" s="71">
        <f>(1+(INDEX(Data!$A$1:$H$6,MATCH(C495,Data!$A$1:$A$6,0),MATCH(F495,Data!$A$1:$H$1,0))))*G495</f>
        <v>0</v>
      </c>
      <c r="J495" s="32">
        <f>(1+(INDEX(Data!$A$1:$H$6,MATCH(C495,Data!$A$1:$A$6,0),MATCH(F495,Data!$A$1:$H$1,0))))*H495</f>
        <v>646401.9</v>
      </c>
      <c r="L495" s="33"/>
      <c r="M495" s="34"/>
      <c r="N495" s="34"/>
      <c r="O495" s="30"/>
      <c r="P495" s="30"/>
    </row>
    <row r="496" spans="3:16">
      <c r="C496" s="21" t="s">
        <v>15</v>
      </c>
      <c r="D496" s="21">
        <v>18390</v>
      </c>
      <c r="E496" s="21">
        <v>22200815446</v>
      </c>
      <c r="F496" s="31">
        <v>2008</v>
      </c>
      <c r="G496" s="32">
        <v>80051.08</v>
      </c>
      <c r="H496" s="32">
        <v>8000</v>
      </c>
      <c r="I496" s="71">
        <f>(1+(INDEX(Data!$A$1:$H$6,MATCH(C496,Data!$A$1:$A$6,0),MATCH(F496,Data!$A$1:$H$1,0))))*G496</f>
        <v>98462.828399999999</v>
      </c>
      <c r="J496" s="32">
        <f>(1+(INDEX(Data!$A$1:$H$6,MATCH(C496,Data!$A$1:$A$6,0),MATCH(F496,Data!$A$1:$H$1,0))))*H496</f>
        <v>9840</v>
      </c>
      <c r="L496" s="33"/>
      <c r="M496" s="34"/>
      <c r="N496" s="34"/>
      <c r="O496" s="30"/>
      <c r="P496" s="30"/>
    </row>
    <row r="497" spans="3:16">
      <c r="C497" s="21" t="s">
        <v>15</v>
      </c>
      <c r="D497" s="21">
        <v>18390</v>
      </c>
      <c r="E497" s="21">
        <v>22200815446</v>
      </c>
      <c r="F497" s="31">
        <v>2008</v>
      </c>
      <c r="G497" s="32">
        <v>0</v>
      </c>
      <c r="H497" s="32">
        <v>39000</v>
      </c>
      <c r="I497" s="71">
        <f>(1+(INDEX(Data!$A$1:$H$6,MATCH(C497,Data!$A$1:$A$6,0),MATCH(F497,Data!$A$1:$H$1,0))))*G497</f>
        <v>0</v>
      </c>
      <c r="J497" s="32">
        <f>(1+(INDEX(Data!$A$1:$H$6,MATCH(C497,Data!$A$1:$A$6,0),MATCH(F497,Data!$A$1:$H$1,0))))*H497</f>
        <v>47970</v>
      </c>
      <c r="L497" s="33"/>
      <c r="M497" s="34"/>
      <c r="N497" s="34"/>
      <c r="O497" s="30"/>
      <c r="P497" s="30"/>
    </row>
    <row r="498" spans="3:16">
      <c r="C498" s="21" t="s">
        <v>15</v>
      </c>
      <c r="D498" s="21">
        <v>18390</v>
      </c>
      <c r="E498" s="21">
        <v>22200815446</v>
      </c>
      <c r="F498" s="31">
        <v>2008</v>
      </c>
      <c r="G498" s="32">
        <v>3071878.99</v>
      </c>
      <c r="H498" s="32">
        <v>-2027000</v>
      </c>
      <c r="I498" s="71">
        <f>(1+(INDEX(Data!$A$1:$H$6,MATCH(C498,Data!$A$1:$A$6,0),MATCH(F498,Data!$A$1:$H$1,0))))*G498</f>
        <v>3778411.1577000003</v>
      </c>
      <c r="J498" s="32">
        <f>(1+(INDEX(Data!$A$1:$H$6,MATCH(C498,Data!$A$1:$A$6,0),MATCH(F498,Data!$A$1:$H$1,0))))*H498</f>
        <v>-2493210</v>
      </c>
      <c r="L498" s="33"/>
      <c r="M498" s="34"/>
      <c r="N498" s="34"/>
      <c r="O498" s="30"/>
      <c r="P498" s="30"/>
    </row>
    <row r="499" spans="3:16">
      <c r="C499" s="21" t="s">
        <v>15</v>
      </c>
      <c r="D499" s="21">
        <v>21860</v>
      </c>
      <c r="E499" s="21">
        <v>22200915521</v>
      </c>
      <c r="F499" s="31">
        <v>2009</v>
      </c>
      <c r="G499" s="32">
        <v>0</v>
      </c>
      <c r="H499" s="32">
        <v>209412</v>
      </c>
      <c r="I499" s="71">
        <f>(1+(INDEX(Data!$A$1:$H$6,MATCH(C499,Data!$A$1:$A$6,0),MATCH(F499,Data!$A$1:$H$1,0))))*G499</f>
        <v>0</v>
      </c>
      <c r="J499" s="32">
        <f>(1+(INDEX(Data!$A$1:$H$6,MATCH(C499,Data!$A$1:$A$6,0),MATCH(F499,Data!$A$1:$H$1,0))))*H499</f>
        <v>255482.63999999998</v>
      </c>
      <c r="L499" s="33"/>
      <c r="M499" s="34"/>
      <c r="N499" s="34"/>
      <c r="O499" s="30"/>
      <c r="P499" s="30"/>
    </row>
    <row r="500" spans="3:16">
      <c r="C500" s="21" t="s">
        <v>15</v>
      </c>
      <c r="D500" s="21">
        <v>21860</v>
      </c>
      <c r="E500" s="21">
        <v>22200915521</v>
      </c>
      <c r="F500" s="31">
        <v>2009</v>
      </c>
      <c r="G500" s="32">
        <v>97201.84</v>
      </c>
      <c r="H500" s="32">
        <v>-44310</v>
      </c>
      <c r="I500" s="71">
        <f>(1+(INDEX(Data!$A$1:$H$6,MATCH(C500,Data!$A$1:$A$6,0),MATCH(F500,Data!$A$1:$H$1,0))))*G500</f>
        <v>118586.2448</v>
      </c>
      <c r="J500" s="32">
        <f>(1+(INDEX(Data!$A$1:$H$6,MATCH(C500,Data!$A$1:$A$6,0),MATCH(F500,Data!$A$1:$H$1,0))))*H500</f>
        <v>-54058.2</v>
      </c>
      <c r="L500" s="33"/>
      <c r="M500" s="34"/>
      <c r="N500" s="34"/>
      <c r="O500" s="30"/>
      <c r="P500" s="30"/>
    </row>
    <row r="501" spans="3:16">
      <c r="C501" s="21" t="s">
        <v>15</v>
      </c>
      <c r="D501" s="21">
        <v>21860</v>
      </c>
      <c r="E501" s="21">
        <v>22200915521</v>
      </c>
      <c r="F501" s="31">
        <v>2009</v>
      </c>
      <c r="G501" s="32">
        <v>0</v>
      </c>
      <c r="H501" s="32">
        <v>1218</v>
      </c>
      <c r="I501" s="71">
        <f>(1+(INDEX(Data!$A$1:$H$6,MATCH(C501,Data!$A$1:$A$6,0),MATCH(F501,Data!$A$1:$H$1,0))))*G501</f>
        <v>0</v>
      </c>
      <c r="J501" s="32">
        <f>(1+(INDEX(Data!$A$1:$H$6,MATCH(C501,Data!$A$1:$A$6,0),MATCH(F501,Data!$A$1:$H$1,0))))*H501</f>
        <v>1485.96</v>
      </c>
      <c r="L501" s="33"/>
      <c r="M501" s="34"/>
      <c r="N501" s="34"/>
      <c r="O501" s="30"/>
      <c r="P501" s="30"/>
    </row>
    <row r="502" spans="3:16">
      <c r="C502" s="21" t="s">
        <v>15</v>
      </c>
      <c r="D502" s="21">
        <v>21860</v>
      </c>
      <c r="E502" s="21">
        <v>22200915521</v>
      </c>
      <c r="F502" s="31">
        <v>2009</v>
      </c>
      <c r="G502" s="32">
        <v>0</v>
      </c>
      <c r="H502" s="32">
        <v>672</v>
      </c>
      <c r="I502" s="71">
        <f>(1+(INDEX(Data!$A$1:$H$6,MATCH(C502,Data!$A$1:$A$6,0),MATCH(F502,Data!$A$1:$H$1,0))))*G502</f>
        <v>0</v>
      </c>
      <c r="J502" s="32">
        <f>(1+(INDEX(Data!$A$1:$H$6,MATCH(C502,Data!$A$1:$A$6,0),MATCH(F502,Data!$A$1:$H$1,0))))*H502</f>
        <v>819.84</v>
      </c>
      <c r="L502" s="33"/>
      <c r="M502" s="34"/>
      <c r="N502" s="34"/>
      <c r="O502" s="30"/>
      <c r="P502" s="30"/>
    </row>
    <row r="503" spans="3:16">
      <c r="C503" s="21" t="s">
        <v>15</v>
      </c>
      <c r="D503" s="21">
        <v>21860</v>
      </c>
      <c r="E503" s="21">
        <v>22200915521</v>
      </c>
      <c r="F503" s="31">
        <v>2009</v>
      </c>
      <c r="G503" s="32">
        <v>0</v>
      </c>
      <c r="H503" s="32">
        <v>3276</v>
      </c>
      <c r="I503" s="71">
        <f>(1+(INDEX(Data!$A$1:$H$6,MATCH(C503,Data!$A$1:$A$6,0),MATCH(F503,Data!$A$1:$H$1,0))))*G503</f>
        <v>0</v>
      </c>
      <c r="J503" s="32">
        <f>(1+(INDEX(Data!$A$1:$H$6,MATCH(C503,Data!$A$1:$A$6,0),MATCH(F503,Data!$A$1:$H$1,0))))*H503</f>
        <v>3996.72</v>
      </c>
      <c r="L503" s="33"/>
      <c r="M503" s="34"/>
      <c r="N503" s="34"/>
      <c r="O503" s="30"/>
      <c r="P503" s="30"/>
    </row>
    <row r="504" spans="3:16">
      <c r="C504" s="21" t="s">
        <v>15</v>
      </c>
      <c r="D504" s="21">
        <v>21860</v>
      </c>
      <c r="E504" s="21">
        <v>22200915521</v>
      </c>
      <c r="F504" s="31">
        <v>2009</v>
      </c>
      <c r="G504" s="32">
        <v>0</v>
      </c>
      <c r="H504" s="32">
        <v>2352</v>
      </c>
      <c r="I504" s="71">
        <f>(1+(INDEX(Data!$A$1:$H$6,MATCH(C504,Data!$A$1:$A$6,0),MATCH(F504,Data!$A$1:$H$1,0))))*G504</f>
        <v>0</v>
      </c>
      <c r="J504" s="32">
        <f>(1+(INDEX(Data!$A$1:$H$6,MATCH(C504,Data!$A$1:$A$6,0),MATCH(F504,Data!$A$1:$H$1,0))))*H504</f>
        <v>2869.44</v>
      </c>
      <c r="L504" s="33"/>
      <c r="M504" s="34"/>
      <c r="N504" s="34"/>
      <c r="O504" s="30"/>
      <c r="P504" s="30"/>
    </row>
    <row r="505" spans="3:16">
      <c r="C505" s="21" t="s">
        <v>15</v>
      </c>
      <c r="D505" s="21">
        <v>21860</v>
      </c>
      <c r="E505" s="21">
        <v>22200915521</v>
      </c>
      <c r="F505" s="31">
        <v>2009</v>
      </c>
      <c r="G505" s="32">
        <v>0</v>
      </c>
      <c r="H505" s="32">
        <v>3990</v>
      </c>
      <c r="I505" s="71">
        <f>(1+(INDEX(Data!$A$1:$H$6,MATCH(C505,Data!$A$1:$A$6,0),MATCH(F505,Data!$A$1:$H$1,0))))*G505</f>
        <v>0</v>
      </c>
      <c r="J505" s="32">
        <f>(1+(INDEX(Data!$A$1:$H$6,MATCH(C505,Data!$A$1:$A$6,0),MATCH(F505,Data!$A$1:$H$1,0))))*H505</f>
        <v>4867.8</v>
      </c>
      <c r="L505" s="33"/>
      <c r="M505" s="34"/>
      <c r="N505" s="34"/>
      <c r="O505" s="30"/>
      <c r="P505" s="30"/>
    </row>
    <row r="506" spans="3:16">
      <c r="C506" s="21" t="s">
        <v>15</v>
      </c>
      <c r="D506" s="21">
        <v>21860</v>
      </c>
      <c r="E506" s="21">
        <v>22200915521</v>
      </c>
      <c r="F506" s="31">
        <v>2009</v>
      </c>
      <c r="G506" s="32">
        <v>-516.21</v>
      </c>
      <c r="H506" s="32">
        <v>4158</v>
      </c>
      <c r="I506" s="71">
        <f>(1+(INDEX(Data!$A$1:$H$6,MATCH(C506,Data!$A$1:$A$6,0),MATCH(F506,Data!$A$1:$H$1,0))))*G506</f>
        <v>-629.77620000000002</v>
      </c>
      <c r="J506" s="32">
        <f>(1+(INDEX(Data!$A$1:$H$6,MATCH(C506,Data!$A$1:$A$6,0),MATCH(F506,Data!$A$1:$H$1,0))))*H506</f>
        <v>5072.76</v>
      </c>
      <c r="L506" s="33"/>
      <c r="M506" s="34"/>
      <c r="N506" s="34"/>
      <c r="O506" s="30"/>
      <c r="P506" s="30"/>
    </row>
    <row r="507" spans="3:16">
      <c r="C507" s="21" t="s">
        <v>15</v>
      </c>
      <c r="D507" s="21">
        <v>21860</v>
      </c>
      <c r="E507" s="21">
        <v>22200915521</v>
      </c>
      <c r="F507" s="31">
        <v>2009</v>
      </c>
      <c r="G507" s="32">
        <v>0</v>
      </c>
      <c r="H507" s="32">
        <v>3150</v>
      </c>
      <c r="I507" s="71">
        <f>(1+(INDEX(Data!$A$1:$H$6,MATCH(C507,Data!$A$1:$A$6,0),MATCH(F507,Data!$A$1:$H$1,0))))*G507</f>
        <v>0</v>
      </c>
      <c r="J507" s="32">
        <f>(1+(INDEX(Data!$A$1:$H$6,MATCH(C507,Data!$A$1:$A$6,0),MATCH(F507,Data!$A$1:$H$1,0))))*H507</f>
        <v>3843</v>
      </c>
      <c r="L507" s="33"/>
      <c r="M507" s="34"/>
      <c r="N507" s="34"/>
      <c r="O507" s="30"/>
      <c r="P507" s="30"/>
    </row>
    <row r="508" spans="3:16">
      <c r="C508" s="21" t="s">
        <v>15</v>
      </c>
      <c r="D508" s="21">
        <v>21860</v>
      </c>
      <c r="E508" s="21">
        <v>22200915521</v>
      </c>
      <c r="F508" s="31">
        <v>2009</v>
      </c>
      <c r="G508" s="32">
        <v>0</v>
      </c>
      <c r="H508" s="32">
        <v>6216</v>
      </c>
      <c r="I508" s="71">
        <f>(1+(INDEX(Data!$A$1:$H$6,MATCH(C508,Data!$A$1:$A$6,0),MATCH(F508,Data!$A$1:$H$1,0))))*G508</f>
        <v>0</v>
      </c>
      <c r="J508" s="32">
        <f>(1+(INDEX(Data!$A$1:$H$6,MATCH(C508,Data!$A$1:$A$6,0),MATCH(F508,Data!$A$1:$H$1,0))))*H508</f>
        <v>7583.5199999999995</v>
      </c>
      <c r="L508" s="33"/>
      <c r="M508" s="34"/>
      <c r="N508" s="34"/>
      <c r="O508" s="30"/>
      <c r="P508" s="30"/>
    </row>
    <row r="509" spans="3:16">
      <c r="C509" s="21" t="s">
        <v>15</v>
      </c>
      <c r="D509" s="21">
        <v>21860</v>
      </c>
      <c r="E509" s="21">
        <v>22200915521</v>
      </c>
      <c r="F509" s="31">
        <v>2009</v>
      </c>
      <c r="G509" s="32">
        <v>0</v>
      </c>
      <c r="H509" s="32">
        <v>7140</v>
      </c>
      <c r="I509" s="71">
        <f>(1+(INDEX(Data!$A$1:$H$6,MATCH(C509,Data!$A$1:$A$6,0),MATCH(F509,Data!$A$1:$H$1,0))))*G509</f>
        <v>0</v>
      </c>
      <c r="J509" s="32">
        <f>(1+(INDEX(Data!$A$1:$H$6,MATCH(C509,Data!$A$1:$A$6,0),MATCH(F509,Data!$A$1:$H$1,0))))*H509</f>
        <v>8710.7999999999993</v>
      </c>
      <c r="L509" s="33"/>
      <c r="M509" s="34"/>
      <c r="N509" s="34"/>
      <c r="O509" s="30"/>
      <c r="P509" s="30"/>
    </row>
    <row r="510" spans="3:16">
      <c r="C510" s="21" t="s">
        <v>15</v>
      </c>
      <c r="D510" s="21">
        <v>21860</v>
      </c>
      <c r="E510" s="21">
        <v>22200915521</v>
      </c>
      <c r="F510" s="31">
        <v>2009</v>
      </c>
      <c r="G510" s="32">
        <v>0</v>
      </c>
      <c r="H510" s="32">
        <v>9114</v>
      </c>
      <c r="I510" s="71">
        <f>(1+(INDEX(Data!$A$1:$H$6,MATCH(C510,Data!$A$1:$A$6,0),MATCH(F510,Data!$A$1:$H$1,0))))*G510</f>
        <v>0</v>
      </c>
      <c r="J510" s="32">
        <f>(1+(INDEX(Data!$A$1:$H$6,MATCH(C510,Data!$A$1:$A$6,0),MATCH(F510,Data!$A$1:$H$1,0))))*H510</f>
        <v>11119.08</v>
      </c>
      <c r="L510" s="33"/>
      <c r="M510" s="34"/>
      <c r="N510" s="34"/>
      <c r="O510" s="30"/>
      <c r="P510" s="30"/>
    </row>
    <row r="511" spans="3:16">
      <c r="C511" s="21" t="s">
        <v>15</v>
      </c>
      <c r="D511" s="21">
        <v>21860</v>
      </c>
      <c r="E511" s="21">
        <v>22200915521</v>
      </c>
      <c r="F511" s="31">
        <v>2009</v>
      </c>
      <c r="G511" s="32">
        <v>0</v>
      </c>
      <c r="H511" s="32">
        <v>8736</v>
      </c>
      <c r="I511" s="71">
        <f>(1+(INDEX(Data!$A$1:$H$6,MATCH(C511,Data!$A$1:$A$6,0),MATCH(F511,Data!$A$1:$H$1,0))))*G511</f>
        <v>0</v>
      </c>
      <c r="J511" s="32">
        <f>(1+(INDEX(Data!$A$1:$H$6,MATCH(C511,Data!$A$1:$A$6,0),MATCH(F511,Data!$A$1:$H$1,0))))*H511</f>
        <v>10657.92</v>
      </c>
      <c r="L511" s="33"/>
      <c r="M511" s="34"/>
      <c r="N511" s="34"/>
      <c r="O511" s="30"/>
      <c r="P511" s="30"/>
    </row>
    <row r="512" spans="3:16">
      <c r="C512" s="21" t="s">
        <v>15</v>
      </c>
      <c r="D512" s="21">
        <v>22381</v>
      </c>
      <c r="E512" s="21">
        <v>22200915552</v>
      </c>
      <c r="F512" s="31">
        <v>2010</v>
      </c>
      <c r="G512" s="32">
        <v>1320</v>
      </c>
      <c r="H512" s="32">
        <v>0</v>
      </c>
      <c r="I512" s="71">
        <f>(1+(INDEX(Data!$A$1:$H$6,MATCH(C512,Data!$A$1:$A$6,0),MATCH(F512,Data!$A$1:$H$1,0))))*G512</f>
        <v>1610.3999999999999</v>
      </c>
      <c r="J512" s="32">
        <f>(1+(INDEX(Data!$A$1:$H$6,MATCH(C512,Data!$A$1:$A$6,0),MATCH(F512,Data!$A$1:$H$1,0))))*H512</f>
        <v>0</v>
      </c>
      <c r="L512" s="33"/>
      <c r="M512" s="34"/>
      <c r="N512" s="34"/>
      <c r="O512" s="30"/>
      <c r="P512" s="30"/>
    </row>
    <row r="513" spans="3:16">
      <c r="C513" s="21" t="s">
        <v>15</v>
      </c>
      <c r="D513" s="21">
        <v>23171</v>
      </c>
      <c r="E513" s="21">
        <v>22201015588</v>
      </c>
      <c r="F513" s="31">
        <v>2010</v>
      </c>
      <c r="G513" s="32">
        <v>185050.8</v>
      </c>
      <c r="H513" s="32">
        <v>0</v>
      </c>
      <c r="I513" s="71">
        <f>(1+(INDEX(Data!$A$1:$H$6,MATCH(C513,Data!$A$1:$A$6,0),MATCH(F513,Data!$A$1:$H$1,0))))*G513</f>
        <v>225761.976</v>
      </c>
      <c r="J513" s="32">
        <f>(1+(INDEX(Data!$A$1:$H$6,MATCH(C513,Data!$A$1:$A$6,0),MATCH(F513,Data!$A$1:$H$1,0))))*H513</f>
        <v>0</v>
      </c>
      <c r="L513" s="33"/>
      <c r="M513" s="34"/>
      <c r="N513" s="34"/>
      <c r="O513" s="30"/>
      <c r="P513" s="30"/>
    </row>
    <row r="514" spans="3:16">
      <c r="C514" s="21" t="s">
        <v>15</v>
      </c>
      <c r="D514" s="21">
        <v>23171</v>
      </c>
      <c r="E514" s="21">
        <v>22201015588</v>
      </c>
      <c r="F514" s="31">
        <v>2010</v>
      </c>
      <c r="G514" s="32">
        <v>3240</v>
      </c>
      <c r="H514" s="32">
        <v>0</v>
      </c>
      <c r="I514" s="71">
        <f>(1+(INDEX(Data!$A$1:$H$6,MATCH(C514,Data!$A$1:$A$6,0),MATCH(F514,Data!$A$1:$H$1,0))))*G514</f>
        <v>3952.7999999999997</v>
      </c>
      <c r="J514" s="32">
        <f>(1+(INDEX(Data!$A$1:$H$6,MATCH(C514,Data!$A$1:$A$6,0),MATCH(F514,Data!$A$1:$H$1,0))))*H514</f>
        <v>0</v>
      </c>
      <c r="L514" s="33"/>
      <c r="M514" s="34"/>
      <c r="N514" s="34"/>
      <c r="O514" s="30"/>
      <c r="P514" s="30"/>
    </row>
    <row r="515" spans="3:16">
      <c r="C515" s="21" t="s">
        <v>15</v>
      </c>
      <c r="D515" s="21">
        <v>24872</v>
      </c>
      <c r="E515" s="21">
        <v>22201115641</v>
      </c>
      <c r="F515" s="31">
        <v>2011</v>
      </c>
      <c r="G515" s="32">
        <v>0</v>
      </c>
      <c r="H515" s="32">
        <v>1000</v>
      </c>
      <c r="I515" s="71">
        <f>(1+(INDEX(Data!$A$1:$H$6,MATCH(C515,Data!$A$1:$A$6,0),MATCH(F515,Data!$A$1:$H$1,0))))*G515</f>
        <v>0</v>
      </c>
      <c r="J515" s="32">
        <f>(1+(INDEX(Data!$A$1:$H$6,MATCH(C515,Data!$A$1:$A$6,0),MATCH(F515,Data!$A$1:$H$1,0))))*H515</f>
        <v>1200</v>
      </c>
      <c r="L515" s="33"/>
      <c r="M515" s="34"/>
      <c r="N515" s="34"/>
      <c r="O515" s="30"/>
      <c r="P515" s="30"/>
    </row>
    <row r="516" spans="3:16">
      <c r="C516" s="21" t="s">
        <v>15</v>
      </c>
      <c r="D516" s="21">
        <v>24872</v>
      </c>
      <c r="E516" s="21">
        <v>22201115641</v>
      </c>
      <c r="F516" s="31">
        <v>2011</v>
      </c>
      <c r="G516" s="32">
        <v>0</v>
      </c>
      <c r="H516" s="32">
        <v>450613.93</v>
      </c>
      <c r="I516" s="71">
        <f>(1+(INDEX(Data!$A$1:$H$6,MATCH(C516,Data!$A$1:$A$6,0),MATCH(F516,Data!$A$1:$H$1,0))))*G516</f>
        <v>0</v>
      </c>
      <c r="J516" s="32">
        <f>(1+(INDEX(Data!$A$1:$H$6,MATCH(C516,Data!$A$1:$A$6,0),MATCH(F516,Data!$A$1:$H$1,0))))*H516</f>
        <v>540736.71600000001</v>
      </c>
      <c r="L516" s="33"/>
      <c r="M516" s="34"/>
      <c r="N516" s="34"/>
      <c r="O516" s="30"/>
      <c r="P516" s="30"/>
    </row>
    <row r="517" spans="3:16">
      <c r="C517" s="21" t="s">
        <v>15</v>
      </c>
      <c r="D517" s="21">
        <v>24872</v>
      </c>
      <c r="E517" s="21">
        <v>22201115641</v>
      </c>
      <c r="F517" s="31">
        <v>2011</v>
      </c>
      <c r="G517" s="32">
        <v>464194</v>
      </c>
      <c r="H517" s="32">
        <v>-451613.93</v>
      </c>
      <c r="I517" s="71">
        <f>(1+(INDEX(Data!$A$1:$H$6,MATCH(C517,Data!$A$1:$A$6,0),MATCH(F517,Data!$A$1:$H$1,0))))*G517</f>
        <v>557032.79999999993</v>
      </c>
      <c r="J517" s="32">
        <f>(1+(INDEX(Data!$A$1:$H$6,MATCH(C517,Data!$A$1:$A$6,0),MATCH(F517,Data!$A$1:$H$1,0))))*H517</f>
        <v>-541936.71600000001</v>
      </c>
      <c r="L517" s="33"/>
      <c r="M517" s="34"/>
      <c r="N517" s="34"/>
      <c r="O517" s="30"/>
      <c r="P517" s="30"/>
    </row>
    <row r="518" spans="3:16">
      <c r="C518" s="21" t="s">
        <v>15</v>
      </c>
      <c r="D518" s="21">
        <v>25225</v>
      </c>
      <c r="E518" s="21">
        <v>22201115670</v>
      </c>
      <c r="F518" s="31">
        <v>2011</v>
      </c>
      <c r="G518" s="32">
        <v>0</v>
      </c>
      <c r="H518" s="32">
        <v>221950</v>
      </c>
      <c r="I518" s="71">
        <f>(1+(INDEX(Data!$A$1:$H$6,MATCH(C518,Data!$A$1:$A$6,0),MATCH(F518,Data!$A$1:$H$1,0))))*G518</f>
        <v>0</v>
      </c>
      <c r="J518" s="32">
        <f>(1+(INDEX(Data!$A$1:$H$6,MATCH(C518,Data!$A$1:$A$6,0),MATCH(F518,Data!$A$1:$H$1,0))))*H518</f>
        <v>266340</v>
      </c>
      <c r="L518" s="33"/>
      <c r="M518" s="34"/>
      <c r="N518" s="34"/>
      <c r="O518" s="30"/>
      <c r="P518" s="30"/>
    </row>
    <row r="519" spans="3:16">
      <c r="C519" s="21" t="s">
        <v>15</v>
      </c>
      <c r="D519" s="21">
        <v>25225</v>
      </c>
      <c r="E519" s="21">
        <v>22201115670</v>
      </c>
      <c r="F519" s="31">
        <v>2011</v>
      </c>
      <c r="G519" s="32">
        <v>0</v>
      </c>
      <c r="H519" s="32">
        <v>7400</v>
      </c>
      <c r="I519" s="71">
        <f>(1+(INDEX(Data!$A$1:$H$6,MATCH(C519,Data!$A$1:$A$6,0),MATCH(F519,Data!$A$1:$H$1,0))))*G519</f>
        <v>0</v>
      </c>
      <c r="J519" s="32">
        <f>(1+(INDEX(Data!$A$1:$H$6,MATCH(C519,Data!$A$1:$A$6,0),MATCH(F519,Data!$A$1:$H$1,0))))*H519</f>
        <v>8880</v>
      </c>
      <c r="L519" s="33"/>
      <c r="M519" s="34"/>
      <c r="N519" s="34"/>
      <c r="O519" s="30"/>
      <c r="P519" s="30"/>
    </row>
    <row r="520" spans="3:16">
      <c r="C520" s="21" t="s">
        <v>15</v>
      </c>
      <c r="D520" s="21">
        <v>25225</v>
      </c>
      <c r="E520" s="21">
        <v>22201115670</v>
      </c>
      <c r="F520" s="31">
        <v>2011</v>
      </c>
      <c r="G520" s="32">
        <v>0</v>
      </c>
      <c r="H520" s="32">
        <v>8500</v>
      </c>
      <c r="I520" s="71">
        <f>(1+(INDEX(Data!$A$1:$H$6,MATCH(C520,Data!$A$1:$A$6,0),MATCH(F520,Data!$A$1:$H$1,0))))*G520</f>
        <v>0</v>
      </c>
      <c r="J520" s="32">
        <f>(1+(INDEX(Data!$A$1:$H$6,MATCH(C520,Data!$A$1:$A$6,0),MATCH(F520,Data!$A$1:$H$1,0))))*H520</f>
        <v>10200</v>
      </c>
      <c r="L520" s="33"/>
      <c r="M520" s="34"/>
      <c r="N520" s="34"/>
      <c r="O520" s="30"/>
      <c r="P520" s="30"/>
    </row>
    <row r="521" spans="3:16">
      <c r="C521" s="21" t="s">
        <v>15</v>
      </c>
      <c r="D521" s="21">
        <v>25225</v>
      </c>
      <c r="E521" s="21">
        <v>22201115670</v>
      </c>
      <c r="F521" s="31">
        <v>2011</v>
      </c>
      <c r="G521" s="32">
        <v>0</v>
      </c>
      <c r="H521" s="32">
        <v>10850</v>
      </c>
      <c r="I521" s="71">
        <f>(1+(INDEX(Data!$A$1:$H$6,MATCH(C521,Data!$A$1:$A$6,0),MATCH(F521,Data!$A$1:$H$1,0))))*G521</f>
        <v>0</v>
      </c>
      <c r="J521" s="32">
        <f>(1+(INDEX(Data!$A$1:$H$6,MATCH(C521,Data!$A$1:$A$6,0),MATCH(F521,Data!$A$1:$H$1,0))))*H521</f>
        <v>13020</v>
      </c>
      <c r="L521" s="33"/>
      <c r="M521" s="34"/>
      <c r="N521" s="34"/>
      <c r="O521" s="30"/>
      <c r="P521" s="30"/>
    </row>
    <row r="522" spans="3:16">
      <c r="C522" s="21" t="s">
        <v>15</v>
      </c>
      <c r="D522" s="21">
        <v>25225</v>
      </c>
      <c r="E522" s="21">
        <v>22201115670</v>
      </c>
      <c r="F522" s="31">
        <v>2011</v>
      </c>
      <c r="G522" s="32">
        <v>0</v>
      </c>
      <c r="H522" s="32">
        <v>10400</v>
      </c>
      <c r="I522" s="71">
        <f>(1+(INDEX(Data!$A$1:$H$6,MATCH(C522,Data!$A$1:$A$6,0),MATCH(F522,Data!$A$1:$H$1,0))))*G522</f>
        <v>0</v>
      </c>
      <c r="J522" s="32">
        <f>(1+(INDEX(Data!$A$1:$H$6,MATCH(C522,Data!$A$1:$A$6,0),MATCH(F522,Data!$A$1:$H$1,0))))*H522</f>
        <v>12480</v>
      </c>
      <c r="L522" s="33"/>
      <c r="M522" s="34"/>
      <c r="N522" s="34"/>
      <c r="O522" s="30"/>
      <c r="P522" s="30"/>
    </row>
    <row r="523" spans="3:16">
      <c r="C523" s="21" t="s">
        <v>15</v>
      </c>
      <c r="D523" s="21">
        <v>24962</v>
      </c>
      <c r="E523" s="21">
        <v>22201115678</v>
      </c>
      <c r="F523" s="31">
        <v>2012</v>
      </c>
      <c r="G523" s="32">
        <v>0</v>
      </c>
      <c r="H523" s="32">
        <v>671279.58</v>
      </c>
      <c r="I523" s="71">
        <f>(1+(INDEX(Data!$A$1:$H$6,MATCH(C523,Data!$A$1:$A$6,0),MATCH(F523,Data!$A$1:$H$1,0))))*G523</f>
        <v>0</v>
      </c>
      <c r="J523" s="32">
        <f>(1+(INDEX(Data!$A$1:$H$6,MATCH(C523,Data!$A$1:$A$6,0),MATCH(F523,Data!$A$1:$H$1,0))))*H523</f>
        <v>805535.49599999993</v>
      </c>
      <c r="L523" s="33"/>
      <c r="M523" s="34"/>
      <c r="N523" s="34"/>
      <c r="O523" s="30"/>
      <c r="P523" s="30"/>
    </row>
    <row r="524" spans="3:16">
      <c r="C524" s="21" t="s">
        <v>15</v>
      </c>
      <c r="D524" s="21">
        <v>24962</v>
      </c>
      <c r="E524" s="21">
        <v>22201115678</v>
      </c>
      <c r="F524" s="31">
        <v>2012</v>
      </c>
      <c r="G524" s="32">
        <v>0</v>
      </c>
      <c r="H524" s="32">
        <v>22484.9</v>
      </c>
      <c r="I524" s="71">
        <f>(1+(INDEX(Data!$A$1:$H$6,MATCH(C524,Data!$A$1:$A$6,0),MATCH(F524,Data!$A$1:$H$1,0))))*G524</f>
        <v>0</v>
      </c>
      <c r="J524" s="32">
        <f>(1+(INDEX(Data!$A$1:$H$6,MATCH(C524,Data!$A$1:$A$6,0),MATCH(F524,Data!$A$1:$H$1,0))))*H524</f>
        <v>26981.88</v>
      </c>
      <c r="L524" s="33"/>
      <c r="M524" s="34"/>
      <c r="N524" s="34"/>
      <c r="O524" s="30"/>
      <c r="P524" s="30"/>
    </row>
    <row r="525" spans="3:16">
      <c r="C525" s="21" t="s">
        <v>15</v>
      </c>
      <c r="D525" s="21">
        <v>24962</v>
      </c>
      <c r="E525" s="21">
        <v>22201115678</v>
      </c>
      <c r="F525" s="31">
        <v>2012</v>
      </c>
      <c r="G525" s="32">
        <v>0</v>
      </c>
      <c r="H525" s="32">
        <v>25827.25</v>
      </c>
      <c r="I525" s="71">
        <f>(1+(INDEX(Data!$A$1:$H$6,MATCH(C525,Data!$A$1:$A$6,0),MATCH(F525,Data!$A$1:$H$1,0))))*G525</f>
        <v>0</v>
      </c>
      <c r="J525" s="32">
        <f>(1+(INDEX(Data!$A$1:$H$6,MATCH(C525,Data!$A$1:$A$6,0),MATCH(F525,Data!$A$1:$H$1,0))))*H525</f>
        <v>30992.699999999997</v>
      </c>
      <c r="L525" s="33"/>
      <c r="M525" s="34"/>
      <c r="N525" s="34"/>
      <c r="O525" s="30"/>
      <c r="P525" s="30"/>
    </row>
    <row r="526" spans="3:16">
      <c r="C526" s="21" t="s">
        <v>15</v>
      </c>
      <c r="D526" s="21">
        <v>24962</v>
      </c>
      <c r="E526" s="21">
        <v>22201115678</v>
      </c>
      <c r="F526" s="31">
        <v>2012</v>
      </c>
      <c r="G526" s="32">
        <v>0</v>
      </c>
      <c r="H526" s="32">
        <v>32967.72</v>
      </c>
      <c r="I526" s="71">
        <f>(1+(INDEX(Data!$A$1:$H$6,MATCH(C526,Data!$A$1:$A$6,0),MATCH(F526,Data!$A$1:$H$1,0))))*G526</f>
        <v>0</v>
      </c>
      <c r="J526" s="32">
        <f>(1+(INDEX(Data!$A$1:$H$6,MATCH(C526,Data!$A$1:$A$6,0),MATCH(F526,Data!$A$1:$H$1,0))))*H526</f>
        <v>39561.264000000003</v>
      </c>
      <c r="L526" s="33"/>
      <c r="M526" s="34"/>
      <c r="N526" s="34"/>
      <c r="O526" s="30"/>
      <c r="P526" s="30"/>
    </row>
    <row r="527" spans="3:16">
      <c r="C527" s="21" t="s">
        <v>15</v>
      </c>
      <c r="D527" s="21">
        <v>24962</v>
      </c>
      <c r="E527" s="21">
        <v>22201115678</v>
      </c>
      <c r="F527" s="31">
        <v>2012</v>
      </c>
      <c r="G527" s="32">
        <v>0</v>
      </c>
      <c r="H527" s="32">
        <v>31600.400000000001</v>
      </c>
      <c r="I527" s="71">
        <f>(1+(INDEX(Data!$A$1:$H$6,MATCH(C527,Data!$A$1:$A$6,0),MATCH(F527,Data!$A$1:$H$1,0))))*G527</f>
        <v>0</v>
      </c>
      <c r="J527" s="32">
        <f>(1+(INDEX(Data!$A$1:$H$6,MATCH(C527,Data!$A$1:$A$6,0),MATCH(F527,Data!$A$1:$H$1,0))))*H527</f>
        <v>37920.480000000003</v>
      </c>
      <c r="L527" s="33"/>
      <c r="M527" s="34"/>
      <c r="N527" s="34"/>
      <c r="O527" s="30"/>
      <c r="P527" s="30"/>
    </row>
    <row r="528" spans="3:16">
      <c r="C528" s="21" t="s">
        <v>15</v>
      </c>
      <c r="D528" s="21">
        <v>24962</v>
      </c>
      <c r="E528" s="21">
        <v>22201115723</v>
      </c>
      <c r="F528" s="31">
        <v>2012</v>
      </c>
      <c r="G528" s="32">
        <v>0</v>
      </c>
      <c r="H528" s="32">
        <v>232350</v>
      </c>
      <c r="I528" s="71">
        <f>(1+(INDEX(Data!$A$1:$H$6,MATCH(C528,Data!$A$1:$A$6,0),MATCH(F528,Data!$A$1:$H$1,0))))*G528</f>
        <v>0</v>
      </c>
      <c r="J528" s="32">
        <f>(1+(INDEX(Data!$A$1:$H$6,MATCH(C528,Data!$A$1:$A$6,0),MATCH(F528,Data!$A$1:$H$1,0))))*H528</f>
        <v>278820</v>
      </c>
      <c r="L528" s="33"/>
      <c r="M528" s="34"/>
      <c r="N528" s="34"/>
      <c r="O528" s="30"/>
      <c r="P528" s="30"/>
    </row>
    <row r="529" spans="3:16">
      <c r="C529" s="21" t="s">
        <v>15</v>
      </c>
      <c r="D529" s="21">
        <v>24962</v>
      </c>
      <c r="E529" s="21">
        <v>22201115723</v>
      </c>
      <c r="F529" s="31">
        <v>2012</v>
      </c>
      <c r="G529" s="32">
        <v>0</v>
      </c>
      <c r="H529" s="32">
        <v>621231.19999999995</v>
      </c>
      <c r="I529" s="71">
        <f>(1+(INDEX(Data!$A$1:$H$6,MATCH(C529,Data!$A$1:$A$6,0),MATCH(F529,Data!$A$1:$H$1,0))))*G529</f>
        <v>0</v>
      </c>
      <c r="J529" s="32">
        <f>(1+(INDEX(Data!$A$1:$H$6,MATCH(C529,Data!$A$1:$A$6,0),MATCH(F529,Data!$A$1:$H$1,0))))*H529</f>
        <v>745477.44</v>
      </c>
      <c r="L529" s="33"/>
      <c r="M529" s="34"/>
      <c r="N529" s="34"/>
      <c r="O529" s="30"/>
      <c r="P529" s="30"/>
    </row>
    <row r="530" spans="3:16">
      <c r="C530" s="21" t="s">
        <v>15</v>
      </c>
      <c r="D530" s="21">
        <v>24962</v>
      </c>
      <c r="E530" s="21">
        <v>22201115723</v>
      </c>
      <c r="F530" s="31">
        <v>2012</v>
      </c>
      <c r="G530" s="32">
        <v>0</v>
      </c>
      <c r="H530" s="32">
        <v>38973.199999999997</v>
      </c>
      <c r="I530" s="71">
        <f>(1+(INDEX(Data!$A$1:$H$6,MATCH(C530,Data!$A$1:$A$6,0),MATCH(F530,Data!$A$1:$H$1,0))))*G530</f>
        <v>0</v>
      </c>
      <c r="J530" s="32">
        <f>(1+(INDEX(Data!$A$1:$H$6,MATCH(C530,Data!$A$1:$A$6,0),MATCH(F530,Data!$A$1:$H$1,0))))*H530</f>
        <v>46767.839999999997</v>
      </c>
      <c r="L530" s="33"/>
      <c r="M530" s="34"/>
      <c r="N530" s="34"/>
      <c r="O530" s="30"/>
      <c r="P530" s="30"/>
    </row>
    <row r="531" spans="3:16">
      <c r="C531" s="21" t="s">
        <v>15</v>
      </c>
      <c r="D531" s="21">
        <v>24962</v>
      </c>
      <c r="E531" s="21">
        <v>22201115723</v>
      </c>
      <c r="F531" s="31">
        <v>2012</v>
      </c>
      <c r="G531" s="32">
        <v>0</v>
      </c>
      <c r="H531" s="32">
        <v>37356.800000000003</v>
      </c>
      <c r="I531" s="71">
        <f>(1+(INDEX(Data!$A$1:$H$6,MATCH(C531,Data!$A$1:$A$6,0),MATCH(F531,Data!$A$1:$H$1,0))))*G531</f>
        <v>0</v>
      </c>
      <c r="J531" s="32">
        <f>(1+(INDEX(Data!$A$1:$H$6,MATCH(C531,Data!$A$1:$A$6,0),MATCH(F531,Data!$A$1:$H$1,0))))*H531</f>
        <v>44828.160000000003</v>
      </c>
      <c r="L531" s="33"/>
      <c r="M531" s="34"/>
      <c r="N531" s="34"/>
      <c r="O531" s="30"/>
      <c r="P531" s="30"/>
    </row>
    <row r="532" spans="3:16">
      <c r="C532" s="21" t="s">
        <v>14</v>
      </c>
      <c r="D532" s="21">
        <v>240432</v>
      </c>
      <c r="E532" s="21">
        <v>11200612891</v>
      </c>
      <c r="F532" s="31">
        <v>2006</v>
      </c>
      <c r="G532" s="32">
        <v>100</v>
      </c>
      <c r="H532" s="32">
        <v>0</v>
      </c>
      <c r="I532" s="71">
        <f>(1+(INDEX(Data!$A$1:$H$6,MATCH(C532,Data!$A$1:$A$6,0),MATCH(F532,Data!$A$1:$H$1,0))))*G532</f>
        <v>114.00000000000001</v>
      </c>
      <c r="J532" s="32">
        <f>(1+(INDEX(Data!$A$1:$H$6,MATCH(C532,Data!$A$1:$A$6,0),MATCH(F532,Data!$A$1:$H$1,0))))*H532</f>
        <v>0</v>
      </c>
      <c r="L532" s="33"/>
      <c r="M532" s="34"/>
      <c r="N532" s="34"/>
      <c r="O532" s="30"/>
      <c r="P532" s="30"/>
    </row>
    <row r="533" spans="3:16">
      <c r="C533" s="21" t="s">
        <v>14</v>
      </c>
      <c r="D533" s="21">
        <v>241947</v>
      </c>
      <c r="E533" s="21">
        <v>11200612898</v>
      </c>
      <c r="F533" s="31">
        <v>2006</v>
      </c>
      <c r="G533" s="32">
        <v>2089.31</v>
      </c>
      <c r="H533" s="32">
        <v>0</v>
      </c>
      <c r="I533" s="71">
        <f>(1+(INDEX(Data!$A$1:$H$6,MATCH(C533,Data!$A$1:$A$6,0),MATCH(F533,Data!$A$1:$H$1,0))))*G533</f>
        <v>2381.8134</v>
      </c>
      <c r="J533" s="32">
        <f>(1+(INDEX(Data!$A$1:$H$6,MATCH(C533,Data!$A$1:$A$6,0),MATCH(F533,Data!$A$1:$H$1,0))))*H533</f>
        <v>0</v>
      </c>
      <c r="L533" s="33"/>
      <c r="M533" s="34"/>
      <c r="N533" s="34"/>
      <c r="O533" s="30"/>
      <c r="P533" s="30"/>
    </row>
    <row r="534" spans="3:16">
      <c r="C534" s="21" t="s">
        <v>14</v>
      </c>
      <c r="D534" s="21">
        <v>242977</v>
      </c>
      <c r="E534" s="21">
        <v>11200612903</v>
      </c>
      <c r="F534" s="31">
        <v>2006</v>
      </c>
      <c r="G534" s="32">
        <v>2133.85</v>
      </c>
      <c r="H534" s="32">
        <v>0</v>
      </c>
      <c r="I534" s="71">
        <f>(1+(INDEX(Data!$A$1:$H$6,MATCH(C534,Data!$A$1:$A$6,0),MATCH(F534,Data!$A$1:$H$1,0))))*G534</f>
        <v>2432.5889999999999</v>
      </c>
      <c r="J534" s="32">
        <f>(1+(INDEX(Data!$A$1:$H$6,MATCH(C534,Data!$A$1:$A$6,0),MATCH(F534,Data!$A$1:$H$1,0))))*H534</f>
        <v>0</v>
      </c>
      <c r="L534" s="33"/>
      <c r="M534" s="34"/>
      <c r="N534" s="34"/>
      <c r="O534" s="30"/>
      <c r="P534" s="30"/>
    </row>
    <row r="535" spans="3:16">
      <c r="C535" s="21" t="s">
        <v>14</v>
      </c>
      <c r="D535" s="21">
        <v>241113</v>
      </c>
      <c r="E535" s="21">
        <v>11200612924</v>
      </c>
      <c r="F535" s="31">
        <v>2006</v>
      </c>
      <c r="G535" s="32">
        <v>508</v>
      </c>
      <c r="H535" s="32">
        <v>492</v>
      </c>
      <c r="I535" s="71">
        <f>(1+(INDEX(Data!$A$1:$H$6,MATCH(C535,Data!$A$1:$A$6,0),MATCH(F535,Data!$A$1:$H$1,0))))*G535</f>
        <v>579.12000000000012</v>
      </c>
      <c r="J535" s="32">
        <f>(1+(INDEX(Data!$A$1:$H$6,MATCH(C535,Data!$A$1:$A$6,0),MATCH(F535,Data!$A$1:$H$1,0))))*H535</f>
        <v>560.88000000000011</v>
      </c>
      <c r="L535" s="33"/>
      <c r="M535" s="34"/>
      <c r="N535" s="34"/>
      <c r="O535" s="30"/>
      <c r="P535" s="30"/>
    </row>
    <row r="536" spans="3:16">
      <c r="C536" s="21" t="s">
        <v>14</v>
      </c>
      <c r="D536" s="21">
        <v>241113</v>
      </c>
      <c r="E536" s="21">
        <v>11200612924</v>
      </c>
      <c r="F536" s="31">
        <v>2006</v>
      </c>
      <c r="G536" s="32">
        <v>0</v>
      </c>
      <c r="H536" s="32">
        <v>-492</v>
      </c>
      <c r="I536" s="71">
        <f>(1+(INDEX(Data!$A$1:$H$6,MATCH(C536,Data!$A$1:$A$6,0),MATCH(F536,Data!$A$1:$H$1,0))))*G536</f>
        <v>0</v>
      </c>
      <c r="J536" s="32">
        <f>(1+(INDEX(Data!$A$1:$H$6,MATCH(C536,Data!$A$1:$A$6,0),MATCH(F536,Data!$A$1:$H$1,0))))*H536</f>
        <v>-560.88000000000011</v>
      </c>
      <c r="L536" s="33"/>
      <c r="M536" s="34"/>
      <c r="N536" s="34"/>
      <c r="O536" s="30"/>
      <c r="P536" s="30"/>
    </row>
    <row r="537" spans="3:16">
      <c r="C537" s="21" t="s">
        <v>14</v>
      </c>
      <c r="D537" s="21">
        <v>239703</v>
      </c>
      <c r="E537" s="21">
        <v>11200612925</v>
      </c>
      <c r="F537" s="31">
        <v>2006</v>
      </c>
      <c r="G537" s="32">
        <v>3476</v>
      </c>
      <c r="H537" s="32">
        <v>0</v>
      </c>
      <c r="I537" s="71">
        <f>(1+(INDEX(Data!$A$1:$H$6,MATCH(C537,Data!$A$1:$A$6,0),MATCH(F537,Data!$A$1:$H$1,0))))*G537</f>
        <v>3962.6400000000003</v>
      </c>
      <c r="J537" s="32">
        <f>(1+(INDEX(Data!$A$1:$H$6,MATCH(C537,Data!$A$1:$A$6,0),MATCH(F537,Data!$A$1:$H$1,0))))*H537</f>
        <v>0</v>
      </c>
      <c r="L537" s="33"/>
      <c r="M537" s="34"/>
      <c r="N537" s="34"/>
      <c r="O537" s="30"/>
      <c r="P537" s="30"/>
    </row>
    <row r="538" spans="3:16">
      <c r="C538" s="21" t="s">
        <v>14</v>
      </c>
      <c r="D538" s="21">
        <v>241642</v>
      </c>
      <c r="E538" s="21">
        <v>11200612927</v>
      </c>
      <c r="F538" s="31">
        <v>2006</v>
      </c>
      <c r="G538" s="32">
        <v>1840</v>
      </c>
      <c r="H538" s="32">
        <v>0</v>
      </c>
      <c r="I538" s="71">
        <f>(1+(INDEX(Data!$A$1:$H$6,MATCH(C538,Data!$A$1:$A$6,0),MATCH(F538,Data!$A$1:$H$1,0))))*G538</f>
        <v>2097.6000000000004</v>
      </c>
      <c r="J538" s="32">
        <f>(1+(INDEX(Data!$A$1:$H$6,MATCH(C538,Data!$A$1:$A$6,0),MATCH(F538,Data!$A$1:$H$1,0))))*H538</f>
        <v>0</v>
      </c>
      <c r="L538" s="33"/>
      <c r="M538" s="34"/>
      <c r="N538" s="34"/>
      <c r="O538" s="30"/>
      <c r="P538" s="30"/>
    </row>
    <row r="539" spans="3:16">
      <c r="C539" s="21" t="s">
        <v>14</v>
      </c>
      <c r="D539" s="21">
        <v>239628</v>
      </c>
      <c r="E539" s="21">
        <v>11200612940</v>
      </c>
      <c r="F539" s="31">
        <v>2006</v>
      </c>
      <c r="G539" s="32">
        <v>0</v>
      </c>
      <c r="H539" s="32">
        <v>500</v>
      </c>
      <c r="I539" s="71">
        <f>(1+(INDEX(Data!$A$1:$H$6,MATCH(C539,Data!$A$1:$A$6,0),MATCH(F539,Data!$A$1:$H$1,0))))*G539</f>
        <v>0</v>
      </c>
      <c r="J539" s="32">
        <f>(1+(INDEX(Data!$A$1:$H$6,MATCH(C539,Data!$A$1:$A$6,0),MATCH(F539,Data!$A$1:$H$1,0))))*H539</f>
        <v>570.00000000000011</v>
      </c>
      <c r="L539" s="33"/>
      <c r="M539" s="34"/>
      <c r="N539" s="34"/>
      <c r="O539" s="30"/>
      <c r="P539" s="30"/>
    </row>
    <row r="540" spans="3:16">
      <c r="C540" s="21" t="s">
        <v>14</v>
      </c>
      <c r="D540" s="21">
        <v>239628</v>
      </c>
      <c r="E540" s="21">
        <v>11200612940</v>
      </c>
      <c r="F540" s="31">
        <v>2006</v>
      </c>
      <c r="G540" s="32">
        <v>0</v>
      </c>
      <c r="H540" s="32">
        <v>-500</v>
      </c>
      <c r="I540" s="71">
        <f>(1+(INDEX(Data!$A$1:$H$6,MATCH(C540,Data!$A$1:$A$6,0),MATCH(F540,Data!$A$1:$H$1,0))))*G540</f>
        <v>0</v>
      </c>
      <c r="J540" s="32">
        <f>(1+(INDEX(Data!$A$1:$H$6,MATCH(C540,Data!$A$1:$A$6,0),MATCH(F540,Data!$A$1:$H$1,0))))*H540</f>
        <v>-570.00000000000011</v>
      </c>
      <c r="L540" s="33"/>
      <c r="M540" s="34"/>
      <c r="N540" s="34"/>
      <c r="O540" s="30"/>
      <c r="P540" s="30"/>
    </row>
    <row r="541" spans="3:16">
      <c r="C541" s="21" t="s">
        <v>14</v>
      </c>
      <c r="D541" s="21">
        <v>240725</v>
      </c>
      <c r="E541" s="21">
        <v>11200612954</v>
      </c>
      <c r="F541" s="31">
        <v>2006</v>
      </c>
      <c r="G541" s="32">
        <v>1150</v>
      </c>
      <c r="H541" s="32">
        <v>0</v>
      </c>
      <c r="I541" s="71">
        <f>(1+(INDEX(Data!$A$1:$H$6,MATCH(C541,Data!$A$1:$A$6,0),MATCH(F541,Data!$A$1:$H$1,0))))*G541</f>
        <v>1311.0000000000002</v>
      </c>
      <c r="J541" s="32">
        <f>(1+(INDEX(Data!$A$1:$H$6,MATCH(C541,Data!$A$1:$A$6,0),MATCH(F541,Data!$A$1:$H$1,0))))*H541</f>
        <v>0</v>
      </c>
      <c r="L541" s="33"/>
      <c r="M541" s="34"/>
      <c r="N541" s="34"/>
      <c r="O541" s="30"/>
      <c r="P541" s="30"/>
    </row>
    <row r="542" spans="3:16">
      <c r="C542" s="21" t="s">
        <v>14</v>
      </c>
      <c r="D542" s="21">
        <v>242501</v>
      </c>
      <c r="E542" s="21">
        <v>11200612958</v>
      </c>
      <c r="F542" s="31">
        <v>2006</v>
      </c>
      <c r="G542" s="32">
        <v>1192.8</v>
      </c>
      <c r="H542" s="32">
        <v>0</v>
      </c>
      <c r="I542" s="71">
        <f>(1+(INDEX(Data!$A$1:$H$6,MATCH(C542,Data!$A$1:$A$6,0),MATCH(F542,Data!$A$1:$H$1,0))))*G542</f>
        <v>1359.7920000000001</v>
      </c>
      <c r="J542" s="32">
        <f>(1+(INDEX(Data!$A$1:$H$6,MATCH(C542,Data!$A$1:$A$6,0),MATCH(F542,Data!$A$1:$H$1,0))))*H542</f>
        <v>0</v>
      </c>
      <c r="L542" s="33"/>
      <c r="M542" s="34"/>
      <c r="N542" s="34"/>
      <c r="O542" s="30"/>
      <c r="P542" s="30"/>
    </row>
    <row r="543" spans="3:16">
      <c r="C543" s="21" t="s">
        <v>14</v>
      </c>
      <c r="D543" s="21">
        <v>242501</v>
      </c>
      <c r="E543" s="21">
        <v>11200612958</v>
      </c>
      <c r="F543" s="31">
        <v>2006</v>
      </c>
      <c r="G543" s="32">
        <v>0</v>
      </c>
      <c r="H543" s="32">
        <v>0</v>
      </c>
      <c r="I543" s="71">
        <f>(1+(INDEX(Data!$A$1:$H$6,MATCH(C543,Data!$A$1:$A$6,0),MATCH(F543,Data!$A$1:$H$1,0))))*G543</f>
        <v>0</v>
      </c>
      <c r="J543" s="32">
        <f>(1+(INDEX(Data!$A$1:$H$6,MATCH(C543,Data!$A$1:$A$6,0),MATCH(F543,Data!$A$1:$H$1,0))))*H543</f>
        <v>0</v>
      </c>
      <c r="L543" s="33"/>
      <c r="M543" s="34"/>
      <c r="N543" s="34"/>
      <c r="O543" s="30"/>
      <c r="P543" s="30"/>
    </row>
    <row r="544" spans="3:16">
      <c r="C544" s="21" t="s">
        <v>14</v>
      </c>
      <c r="D544" s="21">
        <v>242772</v>
      </c>
      <c r="E544" s="21">
        <v>11200612967</v>
      </c>
      <c r="F544" s="31">
        <v>2006</v>
      </c>
      <c r="G544" s="32">
        <v>2083.35</v>
      </c>
      <c r="H544" s="32">
        <v>0</v>
      </c>
      <c r="I544" s="71">
        <f>(1+(INDEX(Data!$A$1:$H$6,MATCH(C544,Data!$A$1:$A$6,0),MATCH(F544,Data!$A$1:$H$1,0))))*G544</f>
        <v>2375.0190000000002</v>
      </c>
      <c r="J544" s="32">
        <f>(1+(INDEX(Data!$A$1:$H$6,MATCH(C544,Data!$A$1:$A$6,0),MATCH(F544,Data!$A$1:$H$1,0))))*H544</f>
        <v>0</v>
      </c>
      <c r="L544" s="33"/>
      <c r="M544" s="34"/>
      <c r="N544" s="34"/>
      <c r="O544" s="30"/>
      <c r="P544" s="30"/>
    </row>
    <row r="545" spans="3:16">
      <c r="C545" s="21" t="s">
        <v>14</v>
      </c>
      <c r="D545" s="21">
        <v>242772</v>
      </c>
      <c r="E545" s="21">
        <v>11200612967</v>
      </c>
      <c r="F545" s="31">
        <v>2006</v>
      </c>
      <c r="G545" s="32">
        <v>263.60000000000002</v>
      </c>
      <c r="H545" s="32">
        <v>0</v>
      </c>
      <c r="I545" s="71">
        <f>(1+(INDEX(Data!$A$1:$H$6,MATCH(C545,Data!$A$1:$A$6,0),MATCH(F545,Data!$A$1:$H$1,0))))*G545</f>
        <v>300.50400000000008</v>
      </c>
      <c r="J545" s="32">
        <f>(1+(INDEX(Data!$A$1:$H$6,MATCH(C545,Data!$A$1:$A$6,0),MATCH(F545,Data!$A$1:$H$1,0))))*H545</f>
        <v>0</v>
      </c>
      <c r="L545" s="33"/>
      <c r="M545" s="34"/>
      <c r="N545" s="34"/>
      <c r="O545" s="30"/>
      <c r="P545" s="30"/>
    </row>
    <row r="546" spans="3:16">
      <c r="C546" s="21" t="s">
        <v>14</v>
      </c>
      <c r="D546" s="21">
        <v>242772</v>
      </c>
      <c r="E546" s="21">
        <v>11200612967</v>
      </c>
      <c r="F546" s="31">
        <v>2006</v>
      </c>
      <c r="G546" s="32">
        <v>0</v>
      </c>
      <c r="H546" s="32">
        <v>0</v>
      </c>
      <c r="I546" s="71">
        <f>(1+(INDEX(Data!$A$1:$H$6,MATCH(C546,Data!$A$1:$A$6,0),MATCH(F546,Data!$A$1:$H$1,0))))*G546</f>
        <v>0</v>
      </c>
      <c r="J546" s="32">
        <f>(1+(INDEX(Data!$A$1:$H$6,MATCH(C546,Data!$A$1:$A$6,0),MATCH(F546,Data!$A$1:$H$1,0))))*H546</f>
        <v>0</v>
      </c>
      <c r="L546" s="33"/>
      <c r="M546" s="34"/>
      <c r="N546" s="34"/>
      <c r="O546" s="30"/>
      <c r="P546" s="30"/>
    </row>
    <row r="547" spans="3:16">
      <c r="C547" s="21" t="s">
        <v>14</v>
      </c>
      <c r="D547" s="21">
        <v>241611</v>
      </c>
      <c r="E547" s="21">
        <v>11200612991</v>
      </c>
      <c r="F547" s="31">
        <v>2006</v>
      </c>
      <c r="G547" s="32">
        <v>1471.75</v>
      </c>
      <c r="H547" s="32">
        <v>0</v>
      </c>
      <c r="I547" s="71">
        <f>(1+(INDEX(Data!$A$1:$H$6,MATCH(C547,Data!$A$1:$A$6,0),MATCH(F547,Data!$A$1:$H$1,0))))*G547</f>
        <v>1677.7950000000001</v>
      </c>
      <c r="J547" s="32">
        <f>(1+(INDEX(Data!$A$1:$H$6,MATCH(C547,Data!$A$1:$A$6,0),MATCH(F547,Data!$A$1:$H$1,0))))*H547</f>
        <v>0</v>
      </c>
      <c r="L547" s="33"/>
      <c r="M547" s="34"/>
      <c r="N547" s="34"/>
      <c r="O547" s="30"/>
      <c r="P547" s="30"/>
    </row>
    <row r="548" spans="3:16">
      <c r="C548" s="21" t="s">
        <v>14</v>
      </c>
      <c r="D548" s="21">
        <v>242017</v>
      </c>
      <c r="E548" s="21">
        <v>11200612996</v>
      </c>
      <c r="F548" s="31">
        <v>2006</v>
      </c>
      <c r="G548" s="32">
        <v>78</v>
      </c>
      <c r="H548" s="32">
        <v>0</v>
      </c>
      <c r="I548" s="71">
        <f>(1+(INDEX(Data!$A$1:$H$6,MATCH(C548,Data!$A$1:$A$6,0),MATCH(F548,Data!$A$1:$H$1,0))))*G548</f>
        <v>88.920000000000016</v>
      </c>
      <c r="J548" s="32">
        <f>(1+(INDEX(Data!$A$1:$H$6,MATCH(C548,Data!$A$1:$A$6,0),MATCH(F548,Data!$A$1:$H$1,0))))*H548</f>
        <v>0</v>
      </c>
      <c r="L548" s="33"/>
      <c r="M548" s="34"/>
      <c r="N548" s="34"/>
      <c r="O548" s="30"/>
      <c r="P548" s="30"/>
    </row>
    <row r="549" spans="3:16">
      <c r="C549" s="21" t="s">
        <v>14</v>
      </c>
      <c r="D549" s="21">
        <v>242017</v>
      </c>
      <c r="E549" s="21">
        <v>11200612996</v>
      </c>
      <c r="F549" s="31">
        <v>2006</v>
      </c>
      <c r="G549" s="32">
        <v>0</v>
      </c>
      <c r="H549" s="32">
        <v>0</v>
      </c>
      <c r="I549" s="71">
        <f>(1+(INDEX(Data!$A$1:$H$6,MATCH(C549,Data!$A$1:$A$6,0),MATCH(F549,Data!$A$1:$H$1,0))))*G549</f>
        <v>0</v>
      </c>
      <c r="J549" s="32">
        <f>(1+(INDEX(Data!$A$1:$H$6,MATCH(C549,Data!$A$1:$A$6,0),MATCH(F549,Data!$A$1:$H$1,0))))*H549</f>
        <v>0</v>
      </c>
      <c r="L549" s="33"/>
      <c r="M549" s="34"/>
      <c r="N549" s="34"/>
      <c r="O549" s="30"/>
      <c r="P549" s="30"/>
    </row>
    <row r="550" spans="3:16">
      <c r="C550" s="21" t="s">
        <v>14</v>
      </c>
      <c r="D550" s="21">
        <v>239796</v>
      </c>
      <c r="E550" s="21">
        <v>11200612997</v>
      </c>
      <c r="F550" s="31">
        <v>2006</v>
      </c>
      <c r="G550" s="32">
        <v>1945</v>
      </c>
      <c r="H550" s="32">
        <v>0</v>
      </c>
      <c r="I550" s="71">
        <f>(1+(INDEX(Data!$A$1:$H$6,MATCH(C550,Data!$A$1:$A$6,0),MATCH(F550,Data!$A$1:$H$1,0))))*G550</f>
        <v>2217.3000000000002</v>
      </c>
      <c r="J550" s="32">
        <f>(1+(INDEX(Data!$A$1:$H$6,MATCH(C550,Data!$A$1:$A$6,0),MATCH(F550,Data!$A$1:$H$1,0))))*H550</f>
        <v>0</v>
      </c>
      <c r="L550" s="33"/>
      <c r="M550" s="34"/>
      <c r="N550" s="34"/>
      <c r="O550" s="30"/>
      <c r="P550" s="30"/>
    </row>
    <row r="551" spans="3:16">
      <c r="C551" s="21" t="s">
        <v>14</v>
      </c>
      <c r="D551" s="21">
        <v>239796</v>
      </c>
      <c r="E551" s="21">
        <v>11200612997</v>
      </c>
      <c r="F551" s="31">
        <v>2006</v>
      </c>
      <c r="G551" s="32">
        <v>0</v>
      </c>
      <c r="H551" s="32">
        <v>0</v>
      </c>
      <c r="I551" s="71">
        <f>(1+(INDEX(Data!$A$1:$H$6,MATCH(C551,Data!$A$1:$A$6,0),MATCH(F551,Data!$A$1:$H$1,0))))*G551</f>
        <v>0</v>
      </c>
      <c r="J551" s="32">
        <f>(1+(INDEX(Data!$A$1:$H$6,MATCH(C551,Data!$A$1:$A$6,0),MATCH(F551,Data!$A$1:$H$1,0))))*H551</f>
        <v>0</v>
      </c>
      <c r="L551" s="33"/>
      <c r="M551" s="34"/>
      <c r="N551" s="34"/>
      <c r="O551" s="30"/>
      <c r="P551" s="30"/>
    </row>
    <row r="552" spans="3:16">
      <c r="C552" s="21" t="s">
        <v>14</v>
      </c>
      <c r="D552" s="21">
        <v>240695</v>
      </c>
      <c r="E552" s="21">
        <v>11200613037</v>
      </c>
      <c r="F552" s="31">
        <v>2006</v>
      </c>
      <c r="G552" s="32">
        <v>535</v>
      </c>
      <c r="H552" s="32">
        <v>0</v>
      </c>
      <c r="I552" s="71">
        <f>(1+(INDEX(Data!$A$1:$H$6,MATCH(C552,Data!$A$1:$A$6,0),MATCH(F552,Data!$A$1:$H$1,0))))*G552</f>
        <v>609.90000000000009</v>
      </c>
      <c r="J552" s="32">
        <f>(1+(INDEX(Data!$A$1:$H$6,MATCH(C552,Data!$A$1:$A$6,0),MATCH(F552,Data!$A$1:$H$1,0))))*H552</f>
        <v>0</v>
      </c>
      <c r="L552" s="33"/>
      <c r="M552" s="34"/>
      <c r="N552" s="34"/>
      <c r="O552" s="30"/>
      <c r="P552" s="30"/>
    </row>
    <row r="553" spans="3:16">
      <c r="C553" s="21" t="s">
        <v>14</v>
      </c>
      <c r="D553" s="21">
        <v>240695</v>
      </c>
      <c r="E553" s="21">
        <v>11200613037</v>
      </c>
      <c r="F553" s="31">
        <v>2006</v>
      </c>
      <c r="G553" s="32">
        <v>9678.15</v>
      </c>
      <c r="H553" s="32">
        <v>0</v>
      </c>
      <c r="I553" s="71">
        <f>(1+(INDEX(Data!$A$1:$H$6,MATCH(C553,Data!$A$1:$A$6,0),MATCH(F553,Data!$A$1:$H$1,0))))*G553</f>
        <v>11033.091</v>
      </c>
      <c r="J553" s="32">
        <f>(1+(INDEX(Data!$A$1:$H$6,MATCH(C553,Data!$A$1:$A$6,0),MATCH(F553,Data!$A$1:$H$1,0))))*H553</f>
        <v>0</v>
      </c>
      <c r="L553" s="33"/>
      <c r="M553" s="34"/>
      <c r="N553" s="34"/>
      <c r="O553" s="30"/>
      <c r="P553" s="30"/>
    </row>
    <row r="554" spans="3:16">
      <c r="C554" s="21" t="s">
        <v>14</v>
      </c>
      <c r="D554" s="21">
        <v>240695</v>
      </c>
      <c r="E554" s="21">
        <v>11200613037</v>
      </c>
      <c r="F554" s="31">
        <v>2006</v>
      </c>
      <c r="G554" s="32">
        <v>0</v>
      </c>
      <c r="H554" s="32">
        <v>0</v>
      </c>
      <c r="I554" s="71">
        <f>(1+(INDEX(Data!$A$1:$H$6,MATCH(C554,Data!$A$1:$A$6,0),MATCH(F554,Data!$A$1:$H$1,0))))*G554</f>
        <v>0</v>
      </c>
      <c r="J554" s="32">
        <f>(1+(INDEX(Data!$A$1:$H$6,MATCH(C554,Data!$A$1:$A$6,0),MATCH(F554,Data!$A$1:$H$1,0))))*H554</f>
        <v>0</v>
      </c>
      <c r="L554" s="33"/>
      <c r="M554" s="34"/>
      <c r="N554" s="34"/>
      <c r="O554" s="30"/>
      <c r="P554" s="30"/>
    </row>
    <row r="555" spans="3:16">
      <c r="C555" s="21" t="s">
        <v>14</v>
      </c>
      <c r="D555" s="21">
        <v>240779</v>
      </c>
      <c r="E555" s="21">
        <v>11200613072</v>
      </c>
      <c r="F555" s="31">
        <v>2006</v>
      </c>
      <c r="G555" s="32">
        <v>0</v>
      </c>
      <c r="H555" s="32">
        <v>6400</v>
      </c>
      <c r="I555" s="71">
        <f>(1+(INDEX(Data!$A$1:$H$6,MATCH(C555,Data!$A$1:$A$6,0),MATCH(F555,Data!$A$1:$H$1,0))))*G555</f>
        <v>0</v>
      </c>
      <c r="J555" s="32">
        <f>(1+(INDEX(Data!$A$1:$H$6,MATCH(C555,Data!$A$1:$A$6,0),MATCH(F555,Data!$A$1:$H$1,0))))*H555</f>
        <v>7296.0000000000009</v>
      </c>
      <c r="L555" s="33"/>
      <c r="M555" s="34"/>
      <c r="N555" s="34"/>
      <c r="O555" s="30"/>
      <c r="P555" s="30"/>
    </row>
    <row r="556" spans="3:16">
      <c r="C556" s="21" t="s">
        <v>14</v>
      </c>
      <c r="D556" s="21">
        <v>240779</v>
      </c>
      <c r="E556" s="21">
        <v>11200613072</v>
      </c>
      <c r="F556" s="31">
        <v>2006</v>
      </c>
      <c r="G556" s="32">
        <v>1283.6500000000001</v>
      </c>
      <c r="H556" s="32">
        <v>-3700</v>
      </c>
      <c r="I556" s="71">
        <f>(1+(INDEX(Data!$A$1:$H$6,MATCH(C556,Data!$A$1:$A$6,0),MATCH(F556,Data!$A$1:$H$1,0))))*G556</f>
        <v>1463.3610000000003</v>
      </c>
      <c r="J556" s="32">
        <f>(1+(INDEX(Data!$A$1:$H$6,MATCH(C556,Data!$A$1:$A$6,0),MATCH(F556,Data!$A$1:$H$1,0))))*H556</f>
        <v>-4218.0000000000009</v>
      </c>
      <c r="L556" s="33"/>
      <c r="M556" s="34"/>
      <c r="N556" s="34"/>
      <c r="O556" s="30"/>
      <c r="P556" s="30"/>
    </row>
    <row r="557" spans="3:16">
      <c r="C557" s="21" t="s">
        <v>14</v>
      </c>
      <c r="D557" s="21">
        <v>240779</v>
      </c>
      <c r="E557" s="21">
        <v>11200613072</v>
      </c>
      <c r="F557" s="31">
        <v>2006</v>
      </c>
      <c r="G557" s="32">
        <v>0</v>
      </c>
      <c r="H557" s="32">
        <v>-2700</v>
      </c>
      <c r="I557" s="71">
        <f>(1+(INDEX(Data!$A$1:$H$6,MATCH(C557,Data!$A$1:$A$6,0),MATCH(F557,Data!$A$1:$H$1,0))))*G557</f>
        <v>0</v>
      </c>
      <c r="J557" s="32">
        <f>(1+(INDEX(Data!$A$1:$H$6,MATCH(C557,Data!$A$1:$A$6,0),MATCH(F557,Data!$A$1:$H$1,0))))*H557</f>
        <v>-3078.0000000000005</v>
      </c>
      <c r="L557" s="33"/>
      <c r="M557" s="34"/>
      <c r="N557" s="34"/>
      <c r="O557" s="30"/>
      <c r="P557" s="30"/>
    </row>
    <row r="558" spans="3:16">
      <c r="C558" s="21" t="s">
        <v>14</v>
      </c>
      <c r="D558" s="21">
        <v>240779</v>
      </c>
      <c r="E558" s="21">
        <v>11200613072</v>
      </c>
      <c r="F558" s="31">
        <v>2006</v>
      </c>
      <c r="G558" s="32">
        <v>0</v>
      </c>
      <c r="H558" s="32">
        <v>0</v>
      </c>
      <c r="I558" s="71">
        <f>(1+(INDEX(Data!$A$1:$H$6,MATCH(C558,Data!$A$1:$A$6,0),MATCH(F558,Data!$A$1:$H$1,0))))*G558</f>
        <v>0</v>
      </c>
      <c r="J558" s="32">
        <f>(1+(INDEX(Data!$A$1:$H$6,MATCH(C558,Data!$A$1:$A$6,0),MATCH(F558,Data!$A$1:$H$1,0))))*H558</f>
        <v>0</v>
      </c>
      <c r="L558" s="33"/>
      <c r="M558" s="34"/>
      <c r="N558" s="34"/>
      <c r="O558" s="30"/>
      <c r="P558" s="30"/>
    </row>
    <row r="559" spans="3:16">
      <c r="C559" s="21" t="s">
        <v>14</v>
      </c>
      <c r="D559" s="21">
        <v>241655</v>
      </c>
      <c r="E559" s="21">
        <v>11200613081</v>
      </c>
      <c r="F559" s="31">
        <v>2006</v>
      </c>
      <c r="G559" s="32">
        <v>195</v>
      </c>
      <c r="H559" s="32">
        <v>0</v>
      </c>
      <c r="I559" s="71">
        <f>(1+(INDEX(Data!$A$1:$H$6,MATCH(C559,Data!$A$1:$A$6,0),MATCH(F559,Data!$A$1:$H$1,0))))*G559</f>
        <v>222.3</v>
      </c>
      <c r="J559" s="32">
        <f>(1+(INDEX(Data!$A$1:$H$6,MATCH(C559,Data!$A$1:$A$6,0),MATCH(F559,Data!$A$1:$H$1,0))))*H559</f>
        <v>0</v>
      </c>
      <c r="L559" s="33"/>
      <c r="M559" s="34"/>
      <c r="N559" s="34"/>
      <c r="O559" s="30"/>
      <c r="P559" s="30"/>
    </row>
    <row r="560" spans="3:16">
      <c r="C560" s="21" t="s">
        <v>14</v>
      </c>
      <c r="D560" s="21">
        <v>241655</v>
      </c>
      <c r="E560" s="21">
        <v>11200613081</v>
      </c>
      <c r="F560" s="31">
        <v>2006</v>
      </c>
      <c r="G560" s="32">
        <v>0</v>
      </c>
      <c r="H560" s="32">
        <v>0</v>
      </c>
      <c r="I560" s="71">
        <f>(1+(INDEX(Data!$A$1:$H$6,MATCH(C560,Data!$A$1:$A$6,0),MATCH(F560,Data!$A$1:$H$1,0))))*G560</f>
        <v>0</v>
      </c>
      <c r="J560" s="32">
        <f>(1+(INDEX(Data!$A$1:$H$6,MATCH(C560,Data!$A$1:$A$6,0),MATCH(F560,Data!$A$1:$H$1,0))))*H560</f>
        <v>0</v>
      </c>
      <c r="L560" s="33"/>
      <c r="M560" s="34"/>
      <c r="N560" s="34"/>
      <c r="O560" s="30"/>
      <c r="P560" s="30"/>
    </row>
    <row r="561" spans="3:16">
      <c r="C561" s="21" t="s">
        <v>14</v>
      </c>
      <c r="D561" s="21">
        <v>240693</v>
      </c>
      <c r="E561" s="21">
        <v>11200613121</v>
      </c>
      <c r="F561" s="31">
        <v>2006</v>
      </c>
      <c r="G561" s="32">
        <v>0</v>
      </c>
      <c r="H561" s="32">
        <v>1000</v>
      </c>
      <c r="I561" s="71">
        <f>(1+(INDEX(Data!$A$1:$H$6,MATCH(C561,Data!$A$1:$A$6,0),MATCH(F561,Data!$A$1:$H$1,0))))*G561</f>
        <v>0</v>
      </c>
      <c r="J561" s="32">
        <f>(1+(INDEX(Data!$A$1:$H$6,MATCH(C561,Data!$A$1:$A$6,0),MATCH(F561,Data!$A$1:$H$1,0))))*H561</f>
        <v>1140.0000000000002</v>
      </c>
      <c r="L561" s="33"/>
      <c r="M561" s="34"/>
      <c r="N561" s="34"/>
      <c r="O561" s="30"/>
      <c r="P561" s="30"/>
    </row>
    <row r="562" spans="3:16">
      <c r="C562" s="21" t="s">
        <v>14</v>
      </c>
      <c r="D562" s="21">
        <v>240693</v>
      </c>
      <c r="E562" s="21">
        <v>11200613121</v>
      </c>
      <c r="F562" s="31">
        <v>2006</v>
      </c>
      <c r="G562" s="32">
        <v>0</v>
      </c>
      <c r="H562" s="32">
        <v>-1000</v>
      </c>
      <c r="I562" s="71">
        <f>(1+(INDEX(Data!$A$1:$H$6,MATCH(C562,Data!$A$1:$A$6,0),MATCH(F562,Data!$A$1:$H$1,0))))*G562</f>
        <v>0</v>
      </c>
      <c r="J562" s="32">
        <f>(1+(INDEX(Data!$A$1:$H$6,MATCH(C562,Data!$A$1:$A$6,0),MATCH(F562,Data!$A$1:$H$1,0))))*H562</f>
        <v>-1140.0000000000002</v>
      </c>
      <c r="L562" s="33"/>
      <c r="M562" s="34"/>
      <c r="N562" s="34"/>
      <c r="O562" s="30"/>
      <c r="P562" s="30"/>
    </row>
    <row r="563" spans="3:16">
      <c r="C563" s="21" t="s">
        <v>14</v>
      </c>
      <c r="D563" s="21">
        <v>239960</v>
      </c>
      <c r="E563" s="21">
        <v>11200613123</v>
      </c>
      <c r="F563" s="31">
        <v>2006</v>
      </c>
      <c r="G563" s="32">
        <v>0</v>
      </c>
      <c r="H563" s="32">
        <v>1000</v>
      </c>
      <c r="I563" s="71">
        <f>(1+(INDEX(Data!$A$1:$H$6,MATCH(C563,Data!$A$1:$A$6,0),MATCH(F563,Data!$A$1:$H$1,0))))*G563</f>
        <v>0</v>
      </c>
      <c r="J563" s="32">
        <f>(1+(INDEX(Data!$A$1:$H$6,MATCH(C563,Data!$A$1:$A$6,0),MATCH(F563,Data!$A$1:$H$1,0))))*H563</f>
        <v>1140.0000000000002</v>
      </c>
      <c r="L563" s="33"/>
      <c r="M563" s="34"/>
      <c r="N563" s="34"/>
      <c r="O563" s="30"/>
      <c r="P563" s="30"/>
    </row>
    <row r="564" spans="3:16">
      <c r="C564" s="21" t="s">
        <v>14</v>
      </c>
      <c r="D564" s="21">
        <v>239960</v>
      </c>
      <c r="E564" s="21">
        <v>11200613123</v>
      </c>
      <c r="F564" s="31">
        <v>2006</v>
      </c>
      <c r="G564" s="32">
        <v>3880</v>
      </c>
      <c r="H564" s="32">
        <v>-1000</v>
      </c>
      <c r="I564" s="71">
        <f>(1+(INDEX(Data!$A$1:$H$6,MATCH(C564,Data!$A$1:$A$6,0),MATCH(F564,Data!$A$1:$H$1,0))))*G564</f>
        <v>4423.2000000000007</v>
      </c>
      <c r="J564" s="32">
        <f>(1+(INDEX(Data!$A$1:$H$6,MATCH(C564,Data!$A$1:$A$6,0),MATCH(F564,Data!$A$1:$H$1,0))))*H564</f>
        <v>-1140.0000000000002</v>
      </c>
      <c r="L564" s="33"/>
      <c r="M564" s="34"/>
      <c r="N564" s="34"/>
      <c r="O564" s="30"/>
      <c r="P564" s="30"/>
    </row>
    <row r="565" spans="3:16">
      <c r="C565" s="21" t="s">
        <v>14</v>
      </c>
      <c r="D565" s="21">
        <v>239960</v>
      </c>
      <c r="E565" s="21">
        <v>11200613123</v>
      </c>
      <c r="F565" s="31">
        <v>2006</v>
      </c>
      <c r="G565" s="32">
        <v>0</v>
      </c>
      <c r="H565" s="32">
        <v>0</v>
      </c>
      <c r="I565" s="71">
        <f>(1+(INDEX(Data!$A$1:$H$6,MATCH(C565,Data!$A$1:$A$6,0),MATCH(F565,Data!$A$1:$H$1,0))))*G565</f>
        <v>0</v>
      </c>
      <c r="J565" s="32">
        <f>(1+(INDEX(Data!$A$1:$H$6,MATCH(C565,Data!$A$1:$A$6,0),MATCH(F565,Data!$A$1:$H$1,0))))*H565</f>
        <v>0</v>
      </c>
      <c r="L565" s="33"/>
      <c r="M565" s="34"/>
      <c r="N565" s="34"/>
      <c r="O565" s="30"/>
      <c r="P565" s="30"/>
    </row>
    <row r="566" spans="3:16">
      <c r="C566" s="21" t="s">
        <v>14</v>
      </c>
      <c r="D566" s="21">
        <v>240266</v>
      </c>
      <c r="E566" s="21">
        <v>11200613135</v>
      </c>
      <c r="F566" s="31">
        <v>2006</v>
      </c>
      <c r="G566" s="32">
        <v>90</v>
      </c>
      <c r="H566" s="32">
        <v>0</v>
      </c>
      <c r="I566" s="71">
        <f>(1+(INDEX(Data!$A$1:$H$6,MATCH(C566,Data!$A$1:$A$6,0),MATCH(F566,Data!$A$1:$H$1,0))))*G566</f>
        <v>102.60000000000001</v>
      </c>
      <c r="J566" s="32">
        <f>(1+(INDEX(Data!$A$1:$H$6,MATCH(C566,Data!$A$1:$A$6,0),MATCH(F566,Data!$A$1:$H$1,0))))*H566</f>
        <v>0</v>
      </c>
      <c r="L566" s="33"/>
      <c r="M566" s="34"/>
      <c r="N566" s="34"/>
      <c r="O566" s="30"/>
      <c r="P566" s="30"/>
    </row>
    <row r="567" spans="3:16">
      <c r="C567" s="21" t="s">
        <v>14</v>
      </c>
      <c r="D567" s="21">
        <v>240266</v>
      </c>
      <c r="E567" s="21">
        <v>11200613135</v>
      </c>
      <c r="F567" s="31">
        <v>2006</v>
      </c>
      <c r="G567" s="32">
        <v>0</v>
      </c>
      <c r="H567" s="32">
        <v>0</v>
      </c>
      <c r="I567" s="71">
        <f>(1+(INDEX(Data!$A$1:$H$6,MATCH(C567,Data!$A$1:$A$6,0),MATCH(F567,Data!$A$1:$H$1,0))))*G567</f>
        <v>0</v>
      </c>
      <c r="J567" s="32">
        <f>(1+(INDEX(Data!$A$1:$H$6,MATCH(C567,Data!$A$1:$A$6,0),MATCH(F567,Data!$A$1:$H$1,0))))*H567</f>
        <v>0</v>
      </c>
      <c r="L567" s="33"/>
      <c r="M567" s="34"/>
      <c r="N567" s="34"/>
      <c r="O567" s="30"/>
      <c r="P567" s="30"/>
    </row>
    <row r="568" spans="3:16">
      <c r="C568" s="21" t="s">
        <v>14</v>
      </c>
      <c r="D568" s="21">
        <v>242029</v>
      </c>
      <c r="E568" s="21">
        <v>11200613149</v>
      </c>
      <c r="F568" s="31">
        <v>2006</v>
      </c>
      <c r="G568" s="32">
        <v>1273</v>
      </c>
      <c r="H568" s="32">
        <v>0</v>
      </c>
      <c r="I568" s="71">
        <f>(1+(INDEX(Data!$A$1:$H$6,MATCH(C568,Data!$A$1:$A$6,0),MATCH(F568,Data!$A$1:$H$1,0))))*G568</f>
        <v>1451.2200000000003</v>
      </c>
      <c r="J568" s="32">
        <f>(1+(INDEX(Data!$A$1:$H$6,MATCH(C568,Data!$A$1:$A$6,0),MATCH(F568,Data!$A$1:$H$1,0))))*H568</f>
        <v>0</v>
      </c>
      <c r="L568" s="33"/>
      <c r="M568" s="34"/>
      <c r="N568" s="34"/>
      <c r="O568" s="30"/>
      <c r="P568" s="30"/>
    </row>
    <row r="569" spans="3:16">
      <c r="C569" s="21" t="s">
        <v>14</v>
      </c>
      <c r="D569" s="21">
        <v>242029</v>
      </c>
      <c r="E569" s="21">
        <v>11200613149</v>
      </c>
      <c r="F569" s="31">
        <v>2006</v>
      </c>
      <c r="G569" s="32">
        <v>53.33</v>
      </c>
      <c r="H569" s="32">
        <v>0</v>
      </c>
      <c r="I569" s="71">
        <f>(1+(INDEX(Data!$A$1:$H$6,MATCH(C569,Data!$A$1:$A$6,0),MATCH(F569,Data!$A$1:$H$1,0))))*G569</f>
        <v>60.796200000000006</v>
      </c>
      <c r="J569" s="32">
        <f>(1+(INDEX(Data!$A$1:$H$6,MATCH(C569,Data!$A$1:$A$6,0),MATCH(F569,Data!$A$1:$H$1,0))))*H569</f>
        <v>0</v>
      </c>
      <c r="L569" s="33"/>
      <c r="M569" s="34"/>
      <c r="N569" s="34"/>
      <c r="O569" s="30"/>
      <c r="P569" s="30"/>
    </row>
    <row r="570" spans="3:16">
      <c r="C570" s="21" t="s">
        <v>14</v>
      </c>
      <c r="D570" s="21">
        <v>240635</v>
      </c>
      <c r="E570" s="21">
        <v>11200613150</v>
      </c>
      <c r="F570" s="31">
        <v>2006</v>
      </c>
      <c r="G570" s="32">
        <v>4318.18</v>
      </c>
      <c r="H570" s="32">
        <v>0</v>
      </c>
      <c r="I570" s="71">
        <f>(1+(INDEX(Data!$A$1:$H$6,MATCH(C570,Data!$A$1:$A$6,0),MATCH(F570,Data!$A$1:$H$1,0))))*G570</f>
        <v>4922.7252000000008</v>
      </c>
      <c r="J570" s="32">
        <f>(1+(INDEX(Data!$A$1:$H$6,MATCH(C570,Data!$A$1:$A$6,0),MATCH(F570,Data!$A$1:$H$1,0))))*H570</f>
        <v>0</v>
      </c>
      <c r="L570" s="33"/>
      <c r="M570" s="34"/>
      <c r="N570" s="34"/>
      <c r="O570" s="30"/>
      <c r="P570" s="30"/>
    </row>
    <row r="571" spans="3:16">
      <c r="C571" s="21" t="s">
        <v>14</v>
      </c>
      <c r="D571" s="21">
        <v>240635</v>
      </c>
      <c r="E571" s="21">
        <v>11200613150</v>
      </c>
      <c r="F571" s="31">
        <v>2006</v>
      </c>
      <c r="G571" s="32">
        <v>0</v>
      </c>
      <c r="H571" s="32">
        <v>0</v>
      </c>
      <c r="I571" s="71">
        <f>(1+(INDEX(Data!$A$1:$H$6,MATCH(C571,Data!$A$1:$A$6,0),MATCH(F571,Data!$A$1:$H$1,0))))*G571</f>
        <v>0</v>
      </c>
      <c r="J571" s="32">
        <f>(1+(INDEX(Data!$A$1:$H$6,MATCH(C571,Data!$A$1:$A$6,0),MATCH(F571,Data!$A$1:$H$1,0))))*H571</f>
        <v>0</v>
      </c>
      <c r="L571" s="33"/>
      <c r="M571" s="34"/>
      <c r="N571" s="34"/>
      <c r="O571" s="30"/>
      <c r="P571" s="30"/>
    </row>
    <row r="572" spans="3:16">
      <c r="C572" s="21" t="s">
        <v>14</v>
      </c>
      <c r="D572" s="21">
        <v>242856</v>
      </c>
      <c r="E572" s="21">
        <v>11200613172</v>
      </c>
      <c r="F572" s="31">
        <v>2006</v>
      </c>
      <c r="G572" s="32">
        <v>0</v>
      </c>
      <c r="H572" s="32">
        <v>2000</v>
      </c>
      <c r="I572" s="71">
        <f>(1+(INDEX(Data!$A$1:$H$6,MATCH(C572,Data!$A$1:$A$6,0),MATCH(F572,Data!$A$1:$H$1,0))))*G572</f>
        <v>0</v>
      </c>
      <c r="J572" s="32">
        <f>(1+(INDEX(Data!$A$1:$H$6,MATCH(C572,Data!$A$1:$A$6,0),MATCH(F572,Data!$A$1:$H$1,0))))*H572</f>
        <v>2280.0000000000005</v>
      </c>
      <c r="L572" s="33"/>
      <c r="M572" s="34"/>
      <c r="N572" s="34"/>
      <c r="O572" s="30"/>
      <c r="P572" s="30"/>
    </row>
    <row r="573" spans="3:16">
      <c r="C573" s="21" t="s">
        <v>14</v>
      </c>
      <c r="D573" s="21">
        <v>242856</v>
      </c>
      <c r="E573" s="21">
        <v>11200613172</v>
      </c>
      <c r="F573" s="31">
        <v>2006</v>
      </c>
      <c r="G573" s="32">
        <v>1683.5</v>
      </c>
      <c r="H573" s="32">
        <v>-2000</v>
      </c>
      <c r="I573" s="71">
        <f>(1+(INDEX(Data!$A$1:$H$6,MATCH(C573,Data!$A$1:$A$6,0),MATCH(F573,Data!$A$1:$H$1,0))))*G573</f>
        <v>1919.1900000000003</v>
      </c>
      <c r="J573" s="32">
        <f>(1+(INDEX(Data!$A$1:$H$6,MATCH(C573,Data!$A$1:$A$6,0),MATCH(F573,Data!$A$1:$H$1,0))))*H573</f>
        <v>-2280.0000000000005</v>
      </c>
      <c r="L573" s="33"/>
      <c r="M573" s="34"/>
      <c r="N573" s="34"/>
      <c r="O573" s="30"/>
      <c r="P573" s="30"/>
    </row>
    <row r="574" spans="3:16">
      <c r="C574" s="21" t="s">
        <v>14</v>
      </c>
      <c r="D574" s="21">
        <v>242856</v>
      </c>
      <c r="E574" s="21">
        <v>11200613172</v>
      </c>
      <c r="F574" s="31">
        <v>2006</v>
      </c>
      <c r="G574" s="32">
        <v>0</v>
      </c>
      <c r="H574" s="32">
        <v>0</v>
      </c>
      <c r="I574" s="71">
        <f>(1+(INDEX(Data!$A$1:$H$6,MATCH(C574,Data!$A$1:$A$6,0),MATCH(F574,Data!$A$1:$H$1,0))))*G574</f>
        <v>0</v>
      </c>
      <c r="J574" s="32">
        <f>(1+(INDEX(Data!$A$1:$H$6,MATCH(C574,Data!$A$1:$A$6,0),MATCH(F574,Data!$A$1:$H$1,0))))*H574</f>
        <v>0</v>
      </c>
      <c r="L574" s="33"/>
      <c r="M574" s="34"/>
      <c r="N574" s="34"/>
      <c r="O574" s="30"/>
      <c r="P574" s="30"/>
    </row>
    <row r="575" spans="3:16">
      <c r="C575" s="21" t="s">
        <v>14</v>
      </c>
      <c r="D575" s="21">
        <v>242218</v>
      </c>
      <c r="E575" s="21">
        <v>11200613176</v>
      </c>
      <c r="F575" s="31">
        <v>2006</v>
      </c>
      <c r="G575" s="32">
        <v>0</v>
      </c>
      <c r="H575" s="32">
        <v>526</v>
      </c>
      <c r="I575" s="71">
        <f>(1+(INDEX(Data!$A$1:$H$6,MATCH(C575,Data!$A$1:$A$6,0),MATCH(F575,Data!$A$1:$H$1,0))))*G575</f>
        <v>0</v>
      </c>
      <c r="J575" s="32">
        <f>(1+(INDEX(Data!$A$1:$H$6,MATCH(C575,Data!$A$1:$A$6,0),MATCH(F575,Data!$A$1:$H$1,0))))*H575</f>
        <v>599.6400000000001</v>
      </c>
      <c r="L575" s="33"/>
      <c r="M575" s="34"/>
      <c r="N575" s="34"/>
      <c r="O575" s="30"/>
      <c r="P575" s="30"/>
    </row>
    <row r="576" spans="3:16">
      <c r="C576" s="21" t="s">
        <v>14</v>
      </c>
      <c r="D576" s="21">
        <v>242218</v>
      </c>
      <c r="E576" s="21">
        <v>11200613176</v>
      </c>
      <c r="F576" s="31">
        <v>2006</v>
      </c>
      <c r="G576" s="32">
        <v>1640</v>
      </c>
      <c r="H576" s="32">
        <v>-526</v>
      </c>
      <c r="I576" s="71">
        <f>(1+(INDEX(Data!$A$1:$H$6,MATCH(C576,Data!$A$1:$A$6,0),MATCH(F576,Data!$A$1:$H$1,0))))*G576</f>
        <v>1869.6000000000001</v>
      </c>
      <c r="J576" s="32">
        <f>(1+(INDEX(Data!$A$1:$H$6,MATCH(C576,Data!$A$1:$A$6,0),MATCH(F576,Data!$A$1:$H$1,0))))*H576</f>
        <v>-599.6400000000001</v>
      </c>
      <c r="L576" s="33"/>
      <c r="M576" s="34"/>
      <c r="N576" s="34"/>
      <c r="O576" s="30"/>
      <c r="P576" s="30"/>
    </row>
    <row r="577" spans="3:16">
      <c r="C577" s="21" t="s">
        <v>14</v>
      </c>
      <c r="D577" s="21">
        <v>240881</v>
      </c>
      <c r="E577" s="21">
        <v>11200613187</v>
      </c>
      <c r="F577" s="31">
        <v>2006</v>
      </c>
      <c r="G577" s="32">
        <v>285</v>
      </c>
      <c r="H577" s="32">
        <v>0</v>
      </c>
      <c r="I577" s="71">
        <f>(1+(INDEX(Data!$A$1:$H$6,MATCH(C577,Data!$A$1:$A$6,0),MATCH(F577,Data!$A$1:$H$1,0))))*G577</f>
        <v>324.90000000000003</v>
      </c>
      <c r="J577" s="32">
        <f>(1+(INDEX(Data!$A$1:$H$6,MATCH(C577,Data!$A$1:$A$6,0),MATCH(F577,Data!$A$1:$H$1,0))))*H577</f>
        <v>0</v>
      </c>
      <c r="L577" s="33"/>
      <c r="M577" s="34"/>
      <c r="N577" s="34"/>
      <c r="O577" s="30"/>
      <c r="P577" s="30"/>
    </row>
    <row r="578" spans="3:16">
      <c r="C578" s="21" t="s">
        <v>14</v>
      </c>
      <c r="D578" s="21">
        <v>240881</v>
      </c>
      <c r="E578" s="21">
        <v>11200613187</v>
      </c>
      <c r="F578" s="31">
        <v>2006</v>
      </c>
      <c r="G578" s="32">
        <v>1094</v>
      </c>
      <c r="H578" s="32">
        <v>0</v>
      </c>
      <c r="I578" s="71">
        <f>(1+(INDEX(Data!$A$1:$H$6,MATCH(C578,Data!$A$1:$A$6,0),MATCH(F578,Data!$A$1:$H$1,0))))*G578</f>
        <v>1247.1600000000001</v>
      </c>
      <c r="J578" s="32">
        <f>(1+(INDEX(Data!$A$1:$H$6,MATCH(C578,Data!$A$1:$A$6,0),MATCH(F578,Data!$A$1:$H$1,0))))*H578</f>
        <v>0</v>
      </c>
      <c r="L578" s="33"/>
      <c r="M578" s="34"/>
      <c r="N578" s="34"/>
      <c r="O578" s="30"/>
      <c r="P578" s="30"/>
    </row>
    <row r="579" spans="3:16">
      <c r="C579" s="21" t="s">
        <v>14</v>
      </c>
      <c r="D579" s="21">
        <v>240881</v>
      </c>
      <c r="E579" s="21">
        <v>11200613187</v>
      </c>
      <c r="F579" s="31">
        <v>2006</v>
      </c>
      <c r="G579" s="32">
        <v>0</v>
      </c>
      <c r="H579" s="32">
        <v>0</v>
      </c>
      <c r="I579" s="71">
        <f>(1+(INDEX(Data!$A$1:$H$6,MATCH(C579,Data!$A$1:$A$6,0),MATCH(F579,Data!$A$1:$H$1,0))))*G579</f>
        <v>0</v>
      </c>
      <c r="J579" s="32">
        <f>(1+(INDEX(Data!$A$1:$H$6,MATCH(C579,Data!$A$1:$A$6,0),MATCH(F579,Data!$A$1:$H$1,0))))*H579</f>
        <v>0</v>
      </c>
      <c r="L579" s="33"/>
      <c r="M579" s="34"/>
      <c r="N579" s="34"/>
      <c r="O579" s="30"/>
      <c r="P579" s="30"/>
    </row>
    <row r="580" spans="3:16">
      <c r="C580" s="21" t="s">
        <v>14</v>
      </c>
      <c r="D580" s="21">
        <v>241111</v>
      </c>
      <c r="E580" s="21">
        <v>11200613229</v>
      </c>
      <c r="F580" s="31">
        <v>2006</v>
      </c>
      <c r="G580" s="32">
        <v>810</v>
      </c>
      <c r="H580" s="32">
        <v>0</v>
      </c>
      <c r="I580" s="71">
        <f>(1+(INDEX(Data!$A$1:$H$6,MATCH(C580,Data!$A$1:$A$6,0),MATCH(F580,Data!$A$1:$H$1,0))))*G580</f>
        <v>923.40000000000009</v>
      </c>
      <c r="J580" s="32">
        <f>(1+(INDEX(Data!$A$1:$H$6,MATCH(C580,Data!$A$1:$A$6,0),MATCH(F580,Data!$A$1:$H$1,0))))*H580</f>
        <v>0</v>
      </c>
      <c r="L580" s="33"/>
      <c r="M580" s="34"/>
      <c r="N580" s="34"/>
      <c r="O580" s="30"/>
      <c r="P580" s="30"/>
    </row>
    <row r="581" spans="3:16">
      <c r="C581" s="21" t="s">
        <v>14</v>
      </c>
      <c r="D581" s="21">
        <v>241111</v>
      </c>
      <c r="E581" s="21">
        <v>11200613229</v>
      </c>
      <c r="F581" s="31">
        <v>2006</v>
      </c>
      <c r="G581" s="32">
        <v>0</v>
      </c>
      <c r="H581" s="32">
        <v>0</v>
      </c>
      <c r="I581" s="71">
        <f>(1+(INDEX(Data!$A$1:$H$6,MATCH(C581,Data!$A$1:$A$6,0),MATCH(F581,Data!$A$1:$H$1,0))))*G581</f>
        <v>0</v>
      </c>
      <c r="J581" s="32">
        <f>(1+(INDEX(Data!$A$1:$H$6,MATCH(C581,Data!$A$1:$A$6,0),MATCH(F581,Data!$A$1:$H$1,0))))*H581</f>
        <v>0</v>
      </c>
      <c r="L581" s="33"/>
      <c r="M581" s="34"/>
      <c r="N581" s="34"/>
      <c r="O581" s="30"/>
      <c r="P581" s="30"/>
    </row>
    <row r="582" spans="3:16">
      <c r="C582" s="21" t="s">
        <v>14</v>
      </c>
      <c r="D582" s="21">
        <v>241415</v>
      </c>
      <c r="E582" s="21">
        <v>11200613241</v>
      </c>
      <c r="F582" s="31">
        <v>2006</v>
      </c>
      <c r="G582" s="32">
        <v>803</v>
      </c>
      <c r="H582" s="32">
        <v>0</v>
      </c>
      <c r="I582" s="71">
        <f>(1+(INDEX(Data!$A$1:$H$6,MATCH(C582,Data!$A$1:$A$6,0),MATCH(F582,Data!$A$1:$H$1,0))))*G582</f>
        <v>915.42000000000007</v>
      </c>
      <c r="J582" s="32">
        <f>(1+(INDEX(Data!$A$1:$H$6,MATCH(C582,Data!$A$1:$A$6,0),MATCH(F582,Data!$A$1:$H$1,0))))*H582</f>
        <v>0</v>
      </c>
      <c r="L582" s="33"/>
      <c r="M582" s="34"/>
      <c r="N582" s="34"/>
      <c r="O582" s="30"/>
      <c r="P582" s="30"/>
    </row>
    <row r="583" spans="3:16">
      <c r="C583" s="21" t="s">
        <v>14</v>
      </c>
      <c r="D583" s="21">
        <v>240777</v>
      </c>
      <c r="E583" s="21">
        <v>11200613313</v>
      </c>
      <c r="F583" s="31">
        <v>2006</v>
      </c>
      <c r="G583" s="32">
        <v>2190</v>
      </c>
      <c r="H583" s="32">
        <v>0</v>
      </c>
      <c r="I583" s="71">
        <f>(1+(INDEX(Data!$A$1:$H$6,MATCH(C583,Data!$A$1:$A$6,0),MATCH(F583,Data!$A$1:$H$1,0))))*G583</f>
        <v>2496.6000000000004</v>
      </c>
      <c r="J583" s="32">
        <f>(1+(INDEX(Data!$A$1:$H$6,MATCH(C583,Data!$A$1:$A$6,0),MATCH(F583,Data!$A$1:$H$1,0))))*H583</f>
        <v>0</v>
      </c>
      <c r="L583" s="33"/>
      <c r="M583" s="34"/>
      <c r="N583" s="34"/>
      <c r="O583" s="30"/>
      <c r="P583" s="30"/>
    </row>
    <row r="584" spans="3:16">
      <c r="C584" s="21" t="s">
        <v>14</v>
      </c>
      <c r="D584" s="21">
        <v>240811</v>
      </c>
      <c r="E584" s="21">
        <v>11200613364</v>
      </c>
      <c r="F584" s="31">
        <v>2006</v>
      </c>
      <c r="G584" s="32">
        <v>50</v>
      </c>
      <c r="H584" s="32">
        <v>0</v>
      </c>
      <c r="I584" s="71">
        <f>(1+(INDEX(Data!$A$1:$H$6,MATCH(C584,Data!$A$1:$A$6,0),MATCH(F584,Data!$A$1:$H$1,0))))*G584</f>
        <v>57.000000000000007</v>
      </c>
      <c r="J584" s="32">
        <f>(1+(INDEX(Data!$A$1:$H$6,MATCH(C584,Data!$A$1:$A$6,0),MATCH(F584,Data!$A$1:$H$1,0))))*H584</f>
        <v>0</v>
      </c>
      <c r="L584" s="33"/>
      <c r="M584" s="34"/>
      <c r="N584" s="34"/>
      <c r="O584" s="30"/>
      <c r="P584" s="30"/>
    </row>
    <row r="585" spans="3:16">
      <c r="C585" s="21" t="s">
        <v>14</v>
      </c>
      <c r="D585" s="21">
        <v>240504</v>
      </c>
      <c r="E585" s="21">
        <v>11200613376</v>
      </c>
      <c r="F585" s="31">
        <v>2006</v>
      </c>
      <c r="G585" s="32">
        <v>2178.5100000000002</v>
      </c>
      <c r="H585" s="32">
        <v>0</v>
      </c>
      <c r="I585" s="71">
        <f>(1+(INDEX(Data!$A$1:$H$6,MATCH(C585,Data!$A$1:$A$6,0),MATCH(F585,Data!$A$1:$H$1,0))))*G585</f>
        <v>2483.5014000000006</v>
      </c>
      <c r="J585" s="32">
        <f>(1+(INDEX(Data!$A$1:$H$6,MATCH(C585,Data!$A$1:$A$6,0),MATCH(F585,Data!$A$1:$H$1,0))))*H585</f>
        <v>0</v>
      </c>
      <c r="L585" s="33"/>
      <c r="M585" s="34"/>
      <c r="N585" s="34"/>
      <c r="O585" s="30"/>
      <c r="P585" s="30"/>
    </row>
    <row r="586" spans="3:16">
      <c r="C586" s="21" t="s">
        <v>14</v>
      </c>
      <c r="D586" s="21">
        <v>240504</v>
      </c>
      <c r="E586" s="21">
        <v>11200613376</v>
      </c>
      <c r="F586" s="31">
        <v>2006</v>
      </c>
      <c r="G586" s="32">
        <v>0</v>
      </c>
      <c r="H586" s="32">
        <v>0</v>
      </c>
      <c r="I586" s="71">
        <f>(1+(INDEX(Data!$A$1:$H$6,MATCH(C586,Data!$A$1:$A$6,0),MATCH(F586,Data!$A$1:$H$1,0))))*G586</f>
        <v>0</v>
      </c>
      <c r="J586" s="32">
        <f>(1+(INDEX(Data!$A$1:$H$6,MATCH(C586,Data!$A$1:$A$6,0),MATCH(F586,Data!$A$1:$H$1,0))))*H586</f>
        <v>0</v>
      </c>
      <c r="L586" s="33"/>
      <c r="M586" s="34"/>
      <c r="N586" s="34"/>
      <c r="O586" s="30"/>
      <c r="P586" s="30"/>
    </row>
    <row r="587" spans="3:16">
      <c r="C587" s="21" t="s">
        <v>14</v>
      </c>
      <c r="D587" s="21">
        <v>240218</v>
      </c>
      <c r="E587" s="21">
        <v>11200613409</v>
      </c>
      <c r="F587" s="31">
        <v>2006</v>
      </c>
      <c r="G587" s="32">
        <v>450</v>
      </c>
      <c r="H587" s="32">
        <v>0</v>
      </c>
      <c r="I587" s="71">
        <f>(1+(INDEX(Data!$A$1:$H$6,MATCH(C587,Data!$A$1:$A$6,0),MATCH(F587,Data!$A$1:$H$1,0))))*G587</f>
        <v>513</v>
      </c>
      <c r="J587" s="32">
        <f>(1+(INDEX(Data!$A$1:$H$6,MATCH(C587,Data!$A$1:$A$6,0),MATCH(F587,Data!$A$1:$H$1,0))))*H587</f>
        <v>0</v>
      </c>
      <c r="L587" s="33"/>
      <c r="M587" s="34"/>
      <c r="N587" s="34"/>
      <c r="O587" s="30"/>
      <c r="P587" s="30"/>
    </row>
    <row r="588" spans="3:16">
      <c r="C588" s="21" t="s">
        <v>14</v>
      </c>
      <c r="D588" s="21">
        <v>240218</v>
      </c>
      <c r="E588" s="21">
        <v>11200613409</v>
      </c>
      <c r="F588" s="31">
        <v>2006</v>
      </c>
      <c r="G588" s="32">
        <v>0</v>
      </c>
      <c r="H588" s="32">
        <v>0</v>
      </c>
      <c r="I588" s="71">
        <f>(1+(INDEX(Data!$A$1:$H$6,MATCH(C588,Data!$A$1:$A$6,0),MATCH(F588,Data!$A$1:$H$1,0))))*G588</f>
        <v>0</v>
      </c>
      <c r="J588" s="32">
        <f>(1+(INDEX(Data!$A$1:$H$6,MATCH(C588,Data!$A$1:$A$6,0),MATCH(F588,Data!$A$1:$H$1,0))))*H588</f>
        <v>0</v>
      </c>
      <c r="L588" s="33"/>
      <c r="M588" s="34"/>
      <c r="N588" s="34"/>
      <c r="O588" s="30"/>
      <c r="P588" s="30"/>
    </row>
    <row r="589" spans="3:16">
      <c r="L589" s="33"/>
      <c r="M589" s="34"/>
      <c r="N589" s="30"/>
      <c r="O589" s="30"/>
      <c r="P589" s="30"/>
    </row>
    <row r="590" spans="3:16">
      <c r="L590" s="33"/>
      <c r="M590" s="34"/>
      <c r="N590" s="30"/>
      <c r="O590" s="30"/>
      <c r="P590" s="30"/>
    </row>
    <row r="591" spans="3:16">
      <c r="L591" s="30"/>
      <c r="M591" s="30"/>
      <c r="N591" s="30"/>
      <c r="O591" s="30"/>
      <c r="P591" s="30"/>
    </row>
  </sheetData>
  <mergeCells count="2">
    <mergeCell ref="B1:G2"/>
    <mergeCell ref="A1:A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L8"/>
  <sheetViews>
    <sheetView workbookViewId="0">
      <selection activeCell="C8" sqref="C8"/>
    </sheetView>
  </sheetViews>
  <sheetFormatPr defaultRowHeight="15"/>
  <cols>
    <col min="2" max="2" width="44.5703125" customWidth="1"/>
    <col min="3" max="3" width="18.42578125" customWidth="1"/>
  </cols>
  <sheetData>
    <row r="1" spans="1:12">
      <c r="A1" s="20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t="s">
        <v>33</v>
      </c>
    </row>
    <row r="2" spans="1:12" ht="15.75" thickBot="1"/>
    <row r="3" spans="1:12" ht="15.75" thickBot="1">
      <c r="B3" s="41" t="s">
        <v>28</v>
      </c>
      <c r="C3" s="48" t="s">
        <v>15</v>
      </c>
    </row>
    <row r="4" spans="1:12" ht="15.75" thickBot="1">
      <c r="L4" t="s">
        <v>13</v>
      </c>
    </row>
    <row r="5" spans="1:12" ht="33.75" customHeight="1" thickBot="1">
      <c r="A5" s="42">
        <v>1</v>
      </c>
      <c r="B5" s="43" t="s">
        <v>29</v>
      </c>
      <c r="C5" s="44">
        <f ca="1">COUNTIF(INDIRECT($C$3&amp;"!J:J"),"Closed")</f>
        <v>59</v>
      </c>
      <c r="L5" t="s">
        <v>14</v>
      </c>
    </row>
    <row r="6" spans="1:12" ht="32.25" customHeight="1" thickBot="1">
      <c r="A6" s="45">
        <v>2</v>
      </c>
      <c r="B6" s="46" t="s">
        <v>30</v>
      </c>
      <c r="C6" s="47">
        <f ca="1">SUMIF(INDIRECT($C$3&amp;"!H:H"),"2006",INDIRECT($C$3&amp;"!L:L"))</f>
        <v>0</v>
      </c>
      <c r="L6" t="s">
        <v>15</v>
      </c>
    </row>
    <row r="8" spans="1:12">
      <c r="C8" t="e">
        <f ca="1">COUNTIF(INDIRECT($C$3 &amp; "!" &amp; MID(ADDRESS(1,MATCH(C5,Motor!4:4,0)),2,1) &amp;":" &amp; MID(ADDRESS(1,MATCH(C5,Motor!4:4,0)),2,1)),"closed")</f>
        <v>#N/A</v>
      </c>
    </row>
  </sheetData>
  <dataValidations count="1">
    <dataValidation type="list" allowBlank="1" showInputMessage="1" showErrorMessage="1" sqref="C3">
      <formula1>$L$4:$L$6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I32"/>
  <sheetViews>
    <sheetView workbookViewId="0">
      <selection activeCell="I14" sqref="I14"/>
    </sheetView>
  </sheetViews>
  <sheetFormatPr defaultRowHeight="15"/>
  <cols>
    <col min="1" max="1" width="12.7109375" customWidth="1"/>
    <col min="2" max="2" width="11.42578125" customWidth="1"/>
  </cols>
  <sheetData>
    <row r="1" spans="1:9">
      <c r="A1" s="20" t="s">
        <v>32</v>
      </c>
      <c r="B1" s="20"/>
      <c r="C1" s="20"/>
      <c r="D1" s="20"/>
      <c r="E1" s="20"/>
      <c r="F1" s="20"/>
      <c r="G1" s="20"/>
      <c r="H1" s="20"/>
      <c r="I1" s="20"/>
    </row>
    <row r="2" spans="1:9">
      <c r="A2" s="20" t="s">
        <v>62</v>
      </c>
      <c r="B2" s="20"/>
      <c r="C2" s="20"/>
      <c r="D2" s="20"/>
      <c r="E2" s="20"/>
      <c r="F2" s="20"/>
      <c r="G2" s="20"/>
      <c r="H2" s="20"/>
      <c r="I2" s="20"/>
    </row>
    <row r="4" spans="1:9">
      <c r="A4" s="53" t="s">
        <v>35</v>
      </c>
      <c r="B4" s="53" t="s">
        <v>63</v>
      </c>
    </row>
    <row r="5" spans="1:9">
      <c r="A5" s="56">
        <v>41671</v>
      </c>
      <c r="B5" s="57">
        <v>4.3E-3</v>
      </c>
    </row>
    <row r="6" spans="1:9">
      <c r="A6" s="56">
        <v>41672</v>
      </c>
      <c r="B6" s="57">
        <v>3.5000000000000001E-3</v>
      </c>
    </row>
    <row r="7" spans="1:9">
      <c r="A7" s="56">
        <v>41673</v>
      </c>
      <c r="B7" s="57">
        <v>2.3E-3</v>
      </c>
    </row>
    <row r="8" spans="1:9">
      <c r="A8" s="56">
        <v>41674</v>
      </c>
      <c r="B8" s="57">
        <v>5.5999999999999999E-3</v>
      </c>
      <c r="F8" s="77" t="s">
        <v>66</v>
      </c>
      <c r="G8" s="77"/>
      <c r="H8" s="77"/>
      <c r="I8" s="73">
        <f ca="1">AVERAGE(OFFSET(A4,I14-4,1),OFFSET(A4,I14-11,1))</f>
        <v>5.3500000000000006E-3</v>
      </c>
    </row>
    <row r="9" spans="1:9">
      <c r="A9" s="56">
        <v>41675</v>
      </c>
      <c r="B9" s="57">
        <v>7.4999999999999997E-3</v>
      </c>
    </row>
    <row r="10" spans="1:9">
      <c r="A10" s="56">
        <v>41676</v>
      </c>
      <c r="B10" s="57">
        <v>8.2000000000000007E-3</v>
      </c>
    </row>
    <row r="11" spans="1:9">
      <c r="A11" s="56">
        <v>41677</v>
      </c>
      <c r="B11" s="57">
        <v>2.3E-3</v>
      </c>
      <c r="C11" s="72">
        <f>AVERAGE(B10:B16)</f>
        <v>4.8857142857142858E-3</v>
      </c>
    </row>
    <row r="12" spans="1:9">
      <c r="A12" s="56">
        <v>41678</v>
      </c>
      <c r="B12" s="57">
        <v>1.4E-3</v>
      </c>
      <c r="C12" s="72">
        <f>AVERAGE(B11:B17)</f>
        <v>4.0714285714285713E-3</v>
      </c>
    </row>
    <row r="13" spans="1:9">
      <c r="A13" s="56">
        <v>41679</v>
      </c>
      <c r="B13" s="57">
        <v>7.7999999999999996E-3</v>
      </c>
    </row>
    <row r="14" spans="1:9">
      <c r="A14" s="56">
        <v>41680</v>
      </c>
      <c r="B14" s="57">
        <v>3.0999999999999999E-3</v>
      </c>
      <c r="I14">
        <f t="array" ref="I14">MATCH(FALSE,(A4:A1046500&lt;&gt;""),0)+2</f>
        <v>17</v>
      </c>
    </row>
    <row r="15" spans="1:9">
      <c r="A15" s="56">
        <v>41681</v>
      </c>
      <c r="B15" s="57">
        <v>8.8999999999999999E-3</v>
      </c>
    </row>
    <row r="16" spans="1:9">
      <c r="A16" s="56">
        <v>41682</v>
      </c>
      <c r="B16" s="57">
        <v>2.5000000000000001E-3</v>
      </c>
    </row>
    <row r="17" spans="1:3">
      <c r="A17">
        <v>41682</v>
      </c>
      <c r="B17">
        <v>2.5000000000000001E-3</v>
      </c>
    </row>
    <row r="23" spans="1:3">
      <c r="B23" s="58"/>
    </row>
    <row r="28" spans="1:3">
      <c r="C28" s="58"/>
    </row>
    <row r="32" spans="1:3">
      <c r="B32" s="59"/>
    </row>
  </sheetData>
  <mergeCells count="1">
    <mergeCell ref="F8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3:O19"/>
  <sheetViews>
    <sheetView tabSelected="1" workbookViewId="0">
      <selection activeCell="C3" sqref="C3"/>
    </sheetView>
  </sheetViews>
  <sheetFormatPr defaultRowHeight="15"/>
  <sheetData>
    <row r="3" spans="1:15">
      <c r="A3" t="s">
        <v>46</v>
      </c>
      <c r="B3">
        <f>VLOOKUP(A3,$N$3:$O$17,2,0)</f>
        <v>126</v>
      </c>
      <c r="C3">
        <f>IFERROR(B3,SUM($B$3:$B$11))</f>
        <v>126</v>
      </c>
      <c r="N3" t="s">
        <v>46</v>
      </c>
      <c r="O3">
        <v>126</v>
      </c>
    </row>
    <row r="4" spans="1:15">
      <c r="A4" t="s">
        <v>47</v>
      </c>
      <c r="B4">
        <f t="shared" ref="B4:B19" si="0">VLOOKUP(A4,$N$3:$O$17,2,0)</f>
        <v>190</v>
      </c>
      <c r="C4">
        <f t="shared" ref="C4:C19" si="1">IFERROR(B4,SUM($B$3:$B$11))</f>
        <v>190</v>
      </c>
      <c r="N4" t="s">
        <v>47</v>
      </c>
      <c r="O4">
        <v>190</v>
      </c>
    </row>
    <row r="5" spans="1:15">
      <c r="A5" t="s">
        <v>48</v>
      </c>
      <c r="B5">
        <f t="shared" si="0"/>
        <v>149</v>
      </c>
      <c r="C5">
        <f t="shared" si="1"/>
        <v>149</v>
      </c>
      <c r="N5" t="s">
        <v>48</v>
      </c>
      <c r="O5">
        <v>149</v>
      </c>
    </row>
    <row r="6" spans="1:15">
      <c r="A6" t="s">
        <v>49</v>
      </c>
      <c r="B6">
        <f t="shared" si="0"/>
        <v>107</v>
      </c>
      <c r="C6">
        <f t="shared" si="1"/>
        <v>107</v>
      </c>
      <c r="N6" t="s">
        <v>49</v>
      </c>
      <c r="O6">
        <v>107</v>
      </c>
    </row>
    <row r="7" spans="1:15">
      <c r="A7" t="s">
        <v>50</v>
      </c>
      <c r="B7">
        <f t="shared" si="0"/>
        <v>119</v>
      </c>
      <c r="C7">
        <f t="shared" si="1"/>
        <v>119</v>
      </c>
      <c r="N7" t="s">
        <v>50</v>
      </c>
      <c r="O7">
        <v>119</v>
      </c>
    </row>
    <row r="8" spans="1:15">
      <c r="A8" t="s">
        <v>51</v>
      </c>
      <c r="B8">
        <f t="shared" si="0"/>
        <v>169</v>
      </c>
      <c r="C8">
        <f t="shared" si="1"/>
        <v>169</v>
      </c>
      <c r="N8" t="s">
        <v>51</v>
      </c>
      <c r="O8">
        <v>169</v>
      </c>
    </row>
    <row r="9" spans="1:15">
      <c r="A9" t="s">
        <v>52</v>
      </c>
      <c r="B9">
        <f t="shared" si="0"/>
        <v>134</v>
      </c>
      <c r="C9">
        <f t="shared" si="1"/>
        <v>134</v>
      </c>
      <c r="N9" t="s">
        <v>52</v>
      </c>
      <c r="O9">
        <v>134</v>
      </c>
    </row>
    <row r="10" spans="1:15">
      <c r="A10" t="s">
        <v>53</v>
      </c>
      <c r="B10">
        <f t="shared" si="0"/>
        <v>155</v>
      </c>
      <c r="C10">
        <f t="shared" si="1"/>
        <v>155</v>
      </c>
      <c r="N10" t="s">
        <v>53</v>
      </c>
      <c r="O10">
        <v>155</v>
      </c>
    </row>
    <row r="11" spans="1:15">
      <c r="A11" t="s">
        <v>54</v>
      </c>
      <c r="B11">
        <f t="shared" si="0"/>
        <v>146</v>
      </c>
      <c r="C11">
        <f t="shared" si="1"/>
        <v>146</v>
      </c>
      <c r="N11" t="s">
        <v>54</v>
      </c>
      <c r="O11">
        <v>146</v>
      </c>
    </row>
    <row r="12" spans="1:15">
      <c r="A12" t="s">
        <v>44</v>
      </c>
      <c r="B12" t="e">
        <f t="shared" si="0"/>
        <v>#N/A</v>
      </c>
      <c r="C12">
        <f t="shared" si="1"/>
        <v>1295</v>
      </c>
      <c r="N12" t="s">
        <v>55</v>
      </c>
      <c r="O12">
        <v>116</v>
      </c>
    </row>
    <row r="13" spans="1:15">
      <c r="A13" t="s">
        <v>55</v>
      </c>
      <c r="B13">
        <f t="shared" si="0"/>
        <v>116</v>
      </c>
      <c r="C13">
        <f t="shared" si="1"/>
        <v>116</v>
      </c>
      <c r="J13" t="str">
        <f>ADDRESS(1,2,4)</f>
        <v>B1</v>
      </c>
      <c r="N13" t="s">
        <v>56</v>
      </c>
      <c r="O13">
        <v>172</v>
      </c>
    </row>
    <row r="14" spans="1:15">
      <c r="A14" t="s">
        <v>56</v>
      </c>
      <c r="B14">
        <f t="shared" si="0"/>
        <v>172</v>
      </c>
      <c r="C14">
        <f t="shared" si="1"/>
        <v>172</v>
      </c>
      <c r="N14" t="s">
        <v>57</v>
      </c>
      <c r="O14">
        <v>163</v>
      </c>
    </row>
    <row r="15" spans="1:15">
      <c r="A15" t="s">
        <v>57</v>
      </c>
      <c r="B15">
        <f t="shared" si="0"/>
        <v>163</v>
      </c>
      <c r="C15">
        <f t="shared" si="1"/>
        <v>163</v>
      </c>
      <c r="N15" t="s">
        <v>58</v>
      </c>
      <c r="O15">
        <v>200</v>
      </c>
    </row>
    <row r="16" spans="1:15">
      <c r="A16" t="s">
        <v>58</v>
      </c>
      <c r="B16">
        <f t="shared" si="0"/>
        <v>200</v>
      </c>
      <c r="C16">
        <f t="shared" si="1"/>
        <v>200</v>
      </c>
      <c r="N16" t="s">
        <v>59</v>
      </c>
      <c r="O16">
        <v>139</v>
      </c>
    </row>
    <row r="17" spans="1:15">
      <c r="A17" t="s">
        <v>59</v>
      </c>
      <c r="B17">
        <f t="shared" si="0"/>
        <v>139</v>
      </c>
      <c r="C17">
        <f t="shared" si="1"/>
        <v>139</v>
      </c>
      <c r="N17" t="s">
        <v>60</v>
      </c>
      <c r="O17">
        <v>193</v>
      </c>
    </row>
    <row r="18" spans="1:15">
      <c r="A18" t="s">
        <v>60</v>
      </c>
      <c r="B18">
        <f t="shared" si="0"/>
        <v>193</v>
      </c>
      <c r="C18">
        <f t="shared" si="1"/>
        <v>193</v>
      </c>
    </row>
    <row r="19" spans="1:15">
      <c r="A19" t="s">
        <v>45</v>
      </c>
      <c r="B19" t="e">
        <f t="shared" si="0"/>
        <v>#N/A</v>
      </c>
      <c r="C19">
        <f t="shared" si="1"/>
        <v>1295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M59"/>
  <sheetViews>
    <sheetView workbookViewId="0">
      <selection activeCell="M6" sqref="M6"/>
    </sheetView>
  </sheetViews>
  <sheetFormatPr defaultRowHeight="15"/>
  <cols>
    <col min="3" max="3" width="17" customWidth="1"/>
    <col min="12" max="12" width="9.7109375" bestFit="1" customWidth="1"/>
  </cols>
  <sheetData>
    <row r="1" spans="1:13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</row>
    <row r="2" spans="1:13">
      <c r="A2" s="78"/>
      <c r="B2" s="78"/>
      <c r="C2" s="78"/>
      <c r="D2" s="78"/>
      <c r="E2" s="78"/>
      <c r="F2" s="78"/>
      <c r="G2" s="78"/>
      <c r="H2" s="78"/>
      <c r="I2" s="78"/>
      <c r="J2" s="78"/>
      <c r="L2" s="60"/>
    </row>
    <row r="3" spans="1:13">
      <c r="B3" s="52" t="s">
        <v>81</v>
      </c>
      <c r="C3" s="65" t="s">
        <v>82</v>
      </c>
    </row>
    <row r="4" spans="1:13">
      <c r="B4" s="52" t="s">
        <v>67</v>
      </c>
      <c r="C4" s="66" t="s">
        <v>83</v>
      </c>
    </row>
    <row r="5" spans="1:13">
      <c r="B5" s="52" t="s">
        <v>68</v>
      </c>
      <c r="C5" s="66" t="s">
        <v>84</v>
      </c>
    </row>
    <row r="6" spans="1:13">
      <c r="B6" s="52" t="s">
        <v>69</v>
      </c>
      <c r="C6" s="66" t="s">
        <v>85</v>
      </c>
    </row>
    <row r="7" spans="1:13">
      <c r="B7" s="52" t="s">
        <v>70</v>
      </c>
      <c r="C7" s="66" t="s">
        <v>86</v>
      </c>
      <c r="M7" t="s">
        <v>65</v>
      </c>
    </row>
    <row r="8" spans="1:13">
      <c r="B8" s="52" t="s">
        <v>71</v>
      </c>
      <c r="C8" s="66" t="s">
        <v>87</v>
      </c>
      <c r="M8" t="s">
        <v>108</v>
      </c>
    </row>
    <row r="9" spans="1:13">
      <c r="B9" s="52" t="s">
        <v>72</v>
      </c>
      <c r="C9" s="66" t="s">
        <v>88</v>
      </c>
    </row>
    <row r="10" spans="1:13">
      <c r="B10" s="52" t="s">
        <v>73</v>
      </c>
      <c r="C10" s="66" t="s">
        <v>89</v>
      </c>
    </row>
    <row r="11" spans="1:13">
      <c r="B11" s="52" t="s">
        <v>74</v>
      </c>
      <c r="C11" s="66" t="s">
        <v>90</v>
      </c>
    </row>
    <row r="12" spans="1:13">
      <c r="B12" s="52" t="s">
        <v>75</v>
      </c>
      <c r="C12" s="66" t="s">
        <v>91</v>
      </c>
    </row>
    <row r="13" spans="1:13">
      <c r="B13" s="52" t="s">
        <v>76</v>
      </c>
      <c r="C13" s="66" t="s">
        <v>92</v>
      </c>
    </row>
    <row r="14" spans="1:13">
      <c r="B14" s="52" t="s">
        <v>77</v>
      </c>
      <c r="C14" s="66" t="s">
        <v>93</v>
      </c>
    </row>
    <row r="15" spans="1:13">
      <c r="B15" s="52" t="s">
        <v>78</v>
      </c>
      <c r="C15" s="66" t="s">
        <v>94</v>
      </c>
    </row>
    <row r="16" spans="1:13">
      <c r="B16" s="64" t="s">
        <v>79</v>
      </c>
      <c r="C16" s="66" t="s">
        <v>95</v>
      </c>
    </row>
    <row r="17" spans="2:3">
      <c r="B17" s="64" t="s">
        <v>80</v>
      </c>
      <c r="C17" s="66" t="s">
        <v>96</v>
      </c>
    </row>
    <row r="18" spans="2:3">
      <c r="C18" s="66" t="s">
        <v>97</v>
      </c>
    </row>
    <row r="19" spans="2:3">
      <c r="C19" s="66" t="s">
        <v>98</v>
      </c>
    </row>
    <row r="20" spans="2:3">
      <c r="C20" s="66" t="s">
        <v>99</v>
      </c>
    </row>
    <row r="21" spans="2:3">
      <c r="C21" s="66" t="s">
        <v>100</v>
      </c>
    </row>
    <row r="22" spans="2:3">
      <c r="C22" s="66" t="s">
        <v>101</v>
      </c>
    </row>
    <row r="23" spans="2:3">
      <c r="C23" s="66" t="s">
        <v>102</v>
      </c>
    </row>
    <row r="24" spans="2:3">
      <c r="C24" s="66" t="s">
        <v>103</v>
      </c>
    </row>
    <row r="25" spans="2:3">
      <c r="C25" s="66" t="s">
        <v>104</v>
      </c>
    </row>
    <row r="26" spans="2:3">
      <c r="C26" s="66" t="s">
        <v>105</v>
      </c>
    </row>
    <row r="27" spans="2:3">
      <c r="C27" s="66" t="s">
        <v>106</v>
      </c>
    </row>
    <row r="28" spans="2:3">
      <c r="C28" s="66" t="s">
        <v>70</v>
      </c>
    </row>
    <row r="29" spans="2:3">
      <c r="C29" s="66" t="s">
        <v>71</v>
      </c>
    </row>
    <row r="30" spans="2:3">
      <c r="C30" s="66" t="s">
        <v>72</v>
      </c>
    </row>
    <row r="31" spans="2:3">
      <c r="C31" s="66" t="s">
        <v>73</v>
      </c>
    </row>
    <row r="32" spans="2:3">
      <c r="C32" s="66" t="s">
        <v>75</v>
      </c>
    </row>
    <row r="33" spans="3:3">
      <c r="C33" s="66" t="s">
        <v>74</v>
      </c>
    </row>
    <row r="34" spans="3:3">
      <c r="C34" s="66" t="s">
        <v>77</v>
      </c>
    </row>
    <row r="35" spans="3:3">
      <c r="C35" s="66" t="s">
        <v>76</v>
      </c>
    </row>
    <row r="36" spans="3:3">
      <c r="C36" s="66" t="s">
        <v>78</v>
      </c>
    </row>
    <row r="37" spans="3:3">
      <c r="C37" s="67" t="s">
        <v>83</v>
      </c>
    </row>
    <row r="38" spans="3:3">
      <c r="C38" s="67" t="s">
        <v>84</v>
      </c>
    </row>
    <row r="39" spans="3:3">
      <c r="C39" s="67" t="s">
        <v>85</v>
      </c>
    </row>
    <row r="40" spans="3:3">
      <c r="C40" s="67" t="s">
        <v>86</v>
      </c>
    </row>
    <row r="41" spans="3:3">
      <c r="C41" s="67" t="s">
        <v>87</v>
      </c>
    </row>
    <row r="42" spans="3:3">
      <c r="C42" s="67" t="s">
        <v>88</v>
      </c>
    </row>
    <row r="43" spans="3:3">
      <c r="C43" s="67" t="s">
        <v>89</v>
      </c>
    </row>
    <row r="44" spans="3:3">
      <c r="C44" s="67" t="s">
        <v>91</v>
      </c>
    </row>
    <row r="45" spans="3:3">
      <c r="C45" s="67" t="s">
        <v>92</v>
      </c>
    </row>
    <row r="46" spans="3:3">
      <c r="C46" s="67" t="s">
        <v>93</v>
      </c>
    </row>
    <row r="47" spans="3:3">
      <c r="C47" s="67" t="s">
        <v>94</v>
      </c>
    </row>
    <row r="48" spans="3:3">
      <c r="C48" s="67" t="s">
        <v>95</v>
      </c>
    </row>
    <row r="49" spans="3:3">
      <c r="C49" s="67" t="s">
        <v>96</v>
      </c>
    </row>
    <row r="50" spans="3:3">
      <c r="C50" s="67" t="s">
        <v>97</v>
      </c>
    </row>
    <row r="51" spans="3:3">
      <c r="C51" s="67" t="s">
        <v>98</v>
      </c>
    </row>
    <row r="52" spans="3:3">
      <c r="C52" s="67" t="s">
        <v>99</v>
      </c>
    </row>
    <row r="53" spans="3:3">
      <c r="C53" s="67" t="s">
        <v>100</v>
      </c>
    </row>
    <row r="54" spans="3:3">
      <c r="C54" s="67" t="s">
        <v>102</v>
      </c>
    </row>
    <row r="55" spans="3:3">
      <c r="C55" s="67" t="s">
        <v>103</v>
      </c>
    </row>
    <row r="56" spans="3:3">
      <c r="C56" s="67" t="s">
        <v>104</v>
      </c>
    </row>
    <row r="57" spans="3:3">
      <c r="C57" s="67" t="s">
        <v>105</v>
      </c>
    </row>
    <row r="58" spans="3:3">
      <c r="C58" s="67" t="s">
        <v>71</v>
      </c>
    </row>
    <row r="59" spans="3:3">
      <c r="C59" s="68" t="s">
        <v>107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Functions</vt:lpstr>
      <vt:lpstr>Property</vt:lpstr>
      <vt:lpstr>Marine</vt:lpstr>
      <vt:lpstr>Motor</vt:lpstr>
      <vt:lpstr>Task1</vt:lpstr>
      <vt:lpstr>Data</vt:lpstr>
      <vt:lpstr>Task 2</vt:lpstr>
      <vt:lpstr>Task 3</vt:lpstr>
      <vt:lpstr>Task 4</vt:lpstr>
      <vt:lpstr>Task 5</vt:lpstr>
      <vt:lpstr>Task 6</vt:lpstr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GuptaNI</dc:creator>
  <cp:lastModifiedBy>bansalmo</cp:lastModifiedBy>
  <dcterms:created xsi:type="dcterms:W3CDTF">2014-02-08T11:06:17Z</dcterms:created>
  <dcterms:modified xsi:type="dcterms:W3CDTF">2014-02-18T05:59:29Z</dcterms:modified>
</cp:coreProperties>
</file>