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firstSheet="25" activeTab="31"/>
  </bookViews>
  <sheets>
    <sheet name="M Hipp ere.109" sheetId="1" r:id="rId1"/>
    <sheet name="M Hipp ere.109(A)" sheetId="2" r:id="rId2"/>
    <sheet name="M Hipp retn.109" sheetId="3" r:id="rId3"/>
    <sheet name="M Hipp retn.109(A)" sheetId="4" r:id="rId4"/>
    <sheet name="Rudra b ere.110" sheetId="5" r:id="rId5"/>
    <sheet name="Rudra b ere.110(A)" sheetId="6" r:id="rId6"/>
    <sheet name="Rudra b retn.110" sheetId="7" r:id="rId7"/>
    <sheet name="Rudra b retn.110(A)" sheetId="8" r:id="rId8"/>
    <sheet name="Kotnur ere.111" sheetId="9" r:id="rId9"/>
    <sheet name="kotnur ere.111(A)" sheetId="10" r:id="rId10"/>
    <sheet name="kotnur retn.111" sheetId="11" r:id="rId11"/>
    <sheet name="kotnur retn.111(A)" sheetId="12" r:id="rId12"/>
    <sheet name="VK Sal ere.112" sheetId="13" r:id="rId13"/>
    <sheet name="VK Sal ere.112(A)" sheetId="14" r:id="rId14"/>
    <sheet name="VK Sal retn.112" sheetId="15" r:id="rId15"/>
    <sheet name="VK Sal retn.112(A)" sheetId="16" r:id="rId16"/>
    <sheet name="Kadag ere.113" sheetId="17" r:id="rId17"/>
    <sheet name="Kadag ere.113(A)" sheetId="18" r:id="rId18"/>
    <sheet name="Kadag retn.113" sheetId="19" r:id="rId19"/>
    <sheet name="Kadag retn.113(A)" sheetId="20" r:id="rId20"/>
    <sheet name="Madan hip ere.114" sheetId="21" r:id="rId21"/>
    <sheet name="Madan hip ere.114(A)" sheetId="22" r:id="rId22"/>
    <sheet name="Madan hip retn.114" sheetId="23" r:id="rId23"/>
    <sheet name="Madan hip retn.114(A)" sheetId="24" r:id="rId24"/>
    <sheet name="Khajuri ere.115" sheetId="29" r:id="rId25"/>
    <sheet name="khajuri ere.115(A)" sheetId="30" r:id="rId26"/>
    <sheet name="khajuri retn.115" sheetId="31" r:id="rId27"/>
    <sheet name="khajuri retn.115(A)" sheetId="32" r:id="rId28"/>
    <sheet name="Nimbarga ere.116" sheetId="33" r:id="rId29"/>
    <sheet name="Nimbarga ere.116(A)" sheetId="34" r:id="rId30"/>
    <sheet name="Nimbarga retn.116" sheetId="35" r:id="rId31"/>
    <sheet name="Nimbarga retn.116(A)" sheetId="36" r:id="rId32"/>
  </sheets>
  <definedNames>
    <definedName name="_xlnm.Print_Area" localSheetId="17">'Kadag ere.113(A)'!$A$1:$H$74</definedName>
    <definedName name="_xlnm.Print_Area" localSheetId="25">'khajuri ere.115(A)'!$A$1:$H$74</definedName>
    <definedName name="_xlnm.Print_Area" localSheetId="9">'kotnur ere.111(A)'!$A$1:$H$74</definedName>
    <definedName name="_xlnm.Print_Area" localSheetId="11">'kotnur retn.111(A)'!$A$1:$H$70</definedName>
    <definedName name="_xlnm.Print_Area" localSheetId="1">'M Hipp ere.109(A)'!$A$1:$H$78</definedName>
    <definedName name="_xlnm.Print_Area" localSheetId="3">'M Hipp retn.109(A)'!$A$1:$H$70</definedName>
    <definedName name="_xlnm.Print_Area" localSheetId="21">'Madan hip ere.114(A)'!$A$1:$H$74</definedName>
    <definedName name="_xlnm.Print_Area" localSheetId="29">'Nimbarga ere.116(A)'!$A$1:$H$74</definedName>
    <definedName name="_xlnm.Print_Area" localSheetId="5">'Rudra b ere.110(A)'!$A$1:$H$74</definedName>
    <definedName name="_xlnm.Print_Area" localSheetId="7">'Rudra b retn.110(A)'!$A$1:$H$70</definedName>
    <definedName name="_xlnm.Print_Area" localSheetId="13">'VK Sal ere.112(A)'!$A$1:$H$74</definedName>
  </definedNames>
  <calcPr calcId="144525"/>
</workbook>
</file>

<file path=xl/calcChain.xml><?xml version="1.0" encoding="utf-8"?>
<calcChain xmlns="http://schemas.openxmlformats.org/spreadsheetml/2006/main">
  <c r="A32" i="16" l="1"/>
  <c r="A32" i="14"/>
  <c r="O19" i="15" l="1"/>
  <c r="O18" i="15"/>
  <c r="M12" i="15"/>
  <c r="M13" i="15" s="1"/>
  <c r="O17" i="15" s="1"/>
  <c r="K12" i="15"/>
  <c r="G12" i="15"/>
  <c r="F12" i="15"/>
  <c r="O12" i="13"/>
  <c r="O13" i="13" s="1"/>
  <c r="M12" i="13"/>
  <c r="M13" i="13" s="1"/>
  <c r="H24" i="14" s="1"/>
  <c r="K12" i="13"/>
  <c r="G12" i="13"/>
  <c r="F12" i="13"/>
  <c r="P17" i="13" l="1"/>
  <c r="H27" i="14"/>
  <c r="H12" i="15"/>
  <c r="O12" i="15"/>
  <c r="O13" i="15" s="1"/>
  <c r="O15" i="15" s="1"/>
  <c r="O16" i="15" s="1"/>
  <c r="O20" i="15" s="1"/>
  <c r="H12" i="13"/>
  <c r="P16" i="13"/>
  <c r="P18" i="13" s="1"/>
  <c r="P15" i="13"/>
  <c r="P12" i="13"/>
  <c r="P13" i="13" s="1"/>
  <c r="A32" i="36" l="1"/>
  <c r="A32" i="34"/>
  <c r="H30" i="36"/>
  <c r="O19" i="35"/>
  <c r="O18" i="35"/>
  <c r="M12" i="35"/>
  <c r="O12" i="35" s="1"/>
  <c r="O13" i="35" s="1"/>
  <c r="O15" i="35" s="1"/>
  <c r="O16" i="35" s="1"/>
  <c r="O20" i="35" s="1"/>
  <c r="K12" i="35"/>
  <c r="G12" i="35"/>
  <c r="F12" i="35"/>
  <c r="H12" i="35" s="1"/>
  <c r="O12" i="33"/>
  <c r="O13" i="33" s="1"/>
  <c r="P17" i="33" s="1"/>
  <c r="M12" i="33"/>
  <c r="M13" i="33" s="1"/>
  <c r="H24" i="34" s="1"/>
  <c r="H33" i="34" s="1"/>
  <c r="K12" i="33"/>
  <c r="G12" i="33"/>
  <c r="F12" i="33"/>
  <c r="H12" i="33" s="1"/>
  <c r="H24" i="36" l="1"/>
  <c r="H33" i="36" s="1"/>
  <c r="H27" i="34"/>
  <c r="H28" i="34" s="1"/>
  <c r="H26" i="36"/>
  <c r="H31" i="36" s="1"/>
  <c r="H34" i="36" s="1"/>
  <c r="M13" i="35"/>
  <c r="O17" i="35" s="1"/>
  <c r="H30" i="34"/>
  <c r="H26" i="34"/>
  <c r="H31" i="34" s="1"/>
  <c r="H34" i="34" s="1"/>
  <c r="P16" i="33"/>
  <c r="P18" i="33" s="1"/>
  <c r="P15" i="33"/>
  <c r="P12" i="33"/>
  <c r="P13" i="33" s="1"/>
  <c r="A32" i="32"/>
  <c r="H24" i="32"/>
  <c r="A32" i="30"/>
  <c r="H27" i="30"/>
  <c r="H24" i="30"/>
  <c r="H30" i="32"/>
  <c r="O19" i="31"/>
  <c r="O18" i="31"/>
  <c r="M12" i="31"/>
  <c r="M13" i="31" s="1"/>
  <c r="O17" i="31" s="1"/>
  <c r="K12" i="31"/>
  <c r="G12" i="31"/>
  <c r="F12" i="31"/>
  <c r="H12" i="31" s="1"/>
  <c r="O12" i="29"/>
  <c r="O13" i="29" s="1"/>
  <c r="M12" i="29"/>
  <c r="P12" i="29" s="1"/>
  <c r="P13" i="29" s="1"/>
  <c r="K12" i="29"/>
  <c r="G12" i="29"/>
  <c r="F12" i="29"/>
  <c r="H12" i="29" s="1"/>
  <c r="A32" i="24"/>
  <c r="H24" i="24"/>
  <c r="A32" i="22"/>
  <c r="H27" i="22"/>
  <c r="H24" i="22"/>
  <c r="H30" i="24"/>
  <c r="H33" i="24"/>
  <c r="O19" i="23"/>
  <c r="O18" i="23"/>
  <c r="M12" i="23"/>
  <c r="O12" i="23" s="1"/>
  <c r="O13" i="23" s="1"/>
  <c r="O15" i="23" s="1"/>
  <c r="O16" i="23" s="1"/>
  <c r="O20" i="23" s="1"/>
  <c r="K12" i="23"/>
  <c r="G12" i="23"/>
  <c r="F12" i="23"/>
  <c r="H12" i="23" s="1"/>
  <c r="H28" i="22"/>
  <c r="H33" i="22"/>
  <c r="O12" i="21"/>
  <c r="O13" i="21" s="1"/>
  <c r="P17" i="21" s="1"/>
  <c r="M12" i="21"/>
  <c r="M13" i="21" s="1"/>
  <c r="K12" i="21"/>
  <c r="G12" i="21"/>
  <c r="F12" i="21"/>
  <c r="H12" i="21" s="1"/>
  <c r="M13" i="29" l="1"/>
  <c r="P16" i="29" s="1"/>
  <c r="P17" i="29"/>
  <c r="P18" i="29" s="1"/>
  <c r="O12" i="31"/>
  <c r="O13" i="31" s="1"/>
  <c r="H26" i="24"/>
  <c r="H31" i="24" s="1"/>
  <c r="H34" i="24" s="1"/>
  <c r="M13" i="23"/>
  <c r="O17" i="23" s="1"/>
  <c r="H30" i="22"/>
  <c r="H26" i="22"/>
  <c r="H31" i="22" s="1"/>
  <c r="H34" i="22" s="1"/>
  <c r="P16" i="21"/>
  <c r="P18" i="21" s="1"/>
  <c r="P15" i="21"/>
  <c r="P12" i="21"/>
  <c r="P13" i="21" s="1"/>
  <c r="A32" i="20"/>
  <c r="H24" i="20"/>
  <c r="A32" i="18"/>
  <c r="H27" i="18"/>
  <c r="H24" i="18"/>
  <c r="H30" i="20"/>
  <c r="H33" i="20"/>
  <c r="O21" i="19"/>
  <c r="O20" i="19"/>
  <c r="J14" i="19"/>
  <c r="M14" i="19" s="1"/>
  <c r="O14" i="19" s="1"/>
  <c r="I14" i="19"/>
  <c r="G14" i="19"/>
  <c r="F14" i="19"/>
  <c r="H14" i="19" s="1"/>
  <c r="J13" i="19"/>
  <c r="M13" i="19" s="1"/>
  <c r="O13" i="19" s="1"/>
  <c r="I13" i="19"/>
  <c r="G13" i="19"/>
  <c r="F13" i="19"/>
  <c r="H13" i="19" s="1"/>
  <c r="O12" i="19"/>
  <c r="O15" i="19" s="1"/>
  <c r="O17" i="19" s="1"/>
  <c r="O18" i="19" s="1"/>
  <c r="O22" i="19" s="1"/>
  <c r="M12" i="19"/>
  <c r="K12" i="19"/>
  <c r="G12" i="19"/>
  <c r="F12" i="19"/>
  <c r="H12" i="19" s="1"/>
  <c r="H28" i="18"/>
  <c r="H33" i="18"/>
  <c r="J14" i="17"/>
  <c r="O14" i="17" s="1"/>
  <c r="I14" i="17"/>
  <c r="G14" i="17"/>
  <c r="F14" i="17"/>
  <c r="H14" i="17" s="1"/>
  <c r="O13" i="17"/>
  <c r="J13" i="17"/>
  <c r="M13" i="17" s="1"/>
  <c r="I13" i="17"/>
  <c r="K13" i="17" s="1"/>
  <c r="G13" i="17"/>
  <c r="F13" i="17"/>
  <c r="H13" i="17" s="1"/>
  <c r="O12" i="17"/>
  <c r="M12" i="17"/>
  <c r="K12" i="17"/>
  <c r="G12" i="17"/>
  <c r="F12" i="17"/>
  <c r="H12" i="17" s="1"/>
  <c r="P15" i="29" l="1"/>
  <c r="O15" i="31"/>
  <c r="O16" i="31" s="1"/>
  <c r="O20" i="31" s="1"/>
  <c r="H28" i="30"/>
  <c r="H30" i="30" s="1"/>
  <c r="H33" i="30"/>
  <c r="H26" i="30"/>
  <c r="K13" i="19"/>
  <c r="K14" i="19"/>
  <c r="O15" i="17"/>
  <c r="P19" i="17" s="1"/>
  <c r="P13" i="17"/>
  <c r="H26" i="20"/>
  <c r="H31" i="20" s="1"/>
  <c r="H34" i="20" s="1"/>
  <c r="M15" i="19"/>
  <c r="O19" i="19" s="1"/>
  <c r="H30" i="18"/>
  <c r="H26" i="18"/>
  <c r="H31" i="18" s="1"/>
  <c r="H34" i="18" s="1"/>
  <c r="M14" i="17"/>
  <c r="P14" i="17" s="1"/>
  <c r="P12" i="17"/>
  <c r="K14" i="17"/>
  <c r="H24" i="16"/>
  <c r="H31" i="30" l="1"/>
  <c r="H34" i="30" s="1"/>
  <c r="H33" i="32"/>
  <c r="H26" i="32"/>
  <c r="H31" i="32" s="1"/>
  <c r="H34" i="32" s="1"/>
  <c r="P15" i="17"/>
  <c r="M15" i="17"/>
  <c r="H30" i="16"/>
  <c r="H33" i="16"/>
  <c r="H28" i="14"/>
  <c r="H33" i="14"/>
  <c r="P18" i="17" l="1"/>
  <c r="P20" i="17" s="1"/>
  <c r="P17" i="17"/>
  <c r="H26" i="16"/>
  <c r="H31" i="16" s="1"/>
  <c r="H34" i="16" s="1"/>
  <c r="H30" i="14"/>
  <c r="H26" i="14"/>
  <c r="H31" i="14" s="1"/>
  <c r="H34" i="14" s="1"/>
  <c r="A32" i="12"/>
  <c r="H24" i="12"/>
  <c r="A32" i="10"/>
  <c r="H27" i="10"/>
  <c r="H24" i="10"/>
  <c r="H30" i="12"/>
  <c r="H33" i="12"/>
  <c r="O19" i="11"/>
  <c r="O18" i="11"/>
  <c r="M12" i="11"/>
  <c r="M13" i="11" s="1"/>
  <c r="O17" i="11" s="1"/>
  <c r="K12" i="11"/>
  <c r="G12" i="11"/>
  <c r="F12" i="11"/>
  <c r="H12" i="11" s="1"/>
  <c r="H28" i="10"/>
  <c r="H33" i="10"/>
  <c r="O12" i="9"/>
  <c r="O13" i="9" s="1"/>
  <c r="P17" i="9" s="1"/>
  <c r="M12" i="9"/>
  <c r="M13" i="9" s="1"/>
  <c r="K12" i="9"/>
  <c r="G12" i="9"/>
  <c r="F12" i="9"/>
  <c r="H12" i="9" s="1"/>
  <c r="A32" i="8"/>
  <c r="H24" i="8"/>
  <c r="A32" i="6"/>
  <c r="H27" i="6"/>
  <c r="H24" i="6"/>
  <c r="H30" i="8"/>
  <c r="H33" i="8"/>
  <c r="O19" i="7"/>
  <c r="O18" i="7"/>
  <c r="M12" i="7"/>
  <c r="M13" i="7" s="1"/>
  <c r="O17" i="7" s="1"/>
  <c r="K12" i="7"/>
  <c r="G12" i="7"/>
  <c r="F12" i="7"/>
  <c r="H12" i="7" s="1"/>
  <c r="H28" i="6"/>
  <c r="H33" i="6"/>
  <c r="O13" i="5"/>
  <c r="P17" i="5" s="1"/>
  <c r="O12" i="5"/>
  <c r="M12" i="5"/>
  <c r="M13" i="5" s="1"/>
  <c r="K12" i="5"/>
  <c r="G12" i="5"/>
  <c r="F12" i="5"/>
  <c r="H12" i="5" s="1"/>
  <c r="O12" i="11" l="1"/>
  <c r="O13" i="11" s="1"/>
  <c r="O15" i="11" s="1"/>
  <c r="O16" i="11" s="1"/>
  <c r="O20" i="11" s="1"/>
  <c r="H26" i="12"/>
  <c r="H31" i="12" s="1"/>
  <c r="H34" i="12" s="1"/>
  <c r="H30" i="10"/>
  <c r="H26" i="10"/>
  <c r="H31" i="10" s="1"/>
  <c r="H34" i="10" s="1"/>
  <c r="P16" i="9"/>
  <c r="P18" i="9" s="1"/>
  <c r="P15" i="9"/>
  <c r="P12" i="9"/>
  <c r="P13" i="9" s="1"/>
  <c r="O12" i="7"/>
  <c r="O13" i="7" s="1"/>
  <c r="O15" i="7" s="1"/>
  <c r="O16" i="7" s="1"/>
  <c r="O20" i="7" s="1"/>
  <c r="H26" i="8"/>
  <c r="H31" i="8" s="1"/>
  <c r="H34" i="8" s="1"/>
  <c r="H30" i="6"/>
  <c r="H26" i="6"/>
  <c r="H31" i="6" s="1"/>
  <c r="H34" i="6" s="1"/>
  <c r="P16" i="5"/>
  <c r="P18" i="5" s="1"/>
  <c r="P15" i="5"/>
  <c r="P12" i="5"/>
  <c r="P13" i="5" s="1"/>
  <c r="A32" i="4" l="1"/>
  <c r="H24" i="4"/>
  <c r="A32" i="2"/>
  <c r="H27" i="2"/>
  <c r="H24" i="2"/>
  <c r="H30" i="4" l="1"/>
  <c r="H26" i="4"/>
  <c r="H31" i="4" s="1"/>
  <c r="H34" i="4" s="1"/>
  <c r="H33" i="4"/>
  <c r="O21" i="3"/>
  <c r="O20" i="3"/>
  <c r="J14" i="3"/>
  <c r="M14" i="3" s="1"/>
  <c r="O14" i="3" s="1"/>
  <c r="I14" i="3"/>
  <c r="K14" i="3" s="1"/>
  <c r="G14" i="3"/>
  <c r="F14" i="3"/>
  <c r="H14" i="3" s="1"/>
  <c r="J13" i="3"/>
  <c r="M13" i="3" s="1"/>
  <c r="O13" i="3" s="1"/>
  <c r="I13" i="3"/>
  <c r="K13" i="3" s="1"/>
  <c r="G13" i="3"/>
  <c r="F13" i="3"/>
  <c r="H13" i="3" s="1"/>
  <c r="M12" i="3"/>
  <c r="M15" i="3" s="1"/>
  <c r="O19" i="3" s="1"/>
  <c r="K12" i="3"/>
  <c r="G12" i="3"/>
  <c r="F12" i="3"/>
  <c r="H12" i="3" s="1"/>
  <c r="H28" i="2"/>
  <c r="H33" i="2"/>
  <c r="J14" i="1"/>
  <c r="M14" i="1" s="1"/>
  <c r="I14" i="1"/>
  <c r="G14" i="1"/>
  <c r="F14" i="1"/>
  <c r="H14" i="1" s="1"/>
  <c r="J13" i="1"/>
  <c r="O13" i="1" s="1"/>
  <c r="I13" i="1"/>
  <c r="G13" i="1"/>
  <c r="F13" i="1"/>
  <c r="H13" i="1" s="1"/>
  <c r="O12" i="1"/>
  <c r="M12" i="1"/>
  <c r="K12" i="1"/>
  <c r="G12" i="1"/>
  <c r="F12" i="1"/>
  <c r="H12" i="1" s="1"/>
  <c r="O12" i="3" l="1"/>
  <c r="O15" i="3" s="1"/>
  <c r="O17" i="3" s="1"/>
  <c r="O18" i="3" s="1"/>
  <c r="O22" i="3" s="1"/>
  <c r="O15" i="1"/>
  <c r="P19" i="1" s="1"/>
  <c r="K14" i="1"/>
  <c r="O14" i="1"/>
  <c r="P14" i="1" s="1"/>
  <c r="H30" i="2"/>
  <c r="H26" i="2"/>
  <c r="H31" i="2" s="1"/>
  <c r="H34" i="2" s="1"/>
  <c r="M13" i="1"/>
  <c r="P13" i="1" s="1"/>
  <c r="P12" i="1"/>
  <c r="K13" i="1"/>
  <c r="P15" i="1" l="1"/>
  <c r="M15" i="1"/>
  <c r="P18" i="1" l="1"/>
  <c r="P20" i="1" s="1"/>
  <c r="P17" i="1"/>
</calcChain>
</file>

<file path=xl/sharedStrings.xml><?xml version="1.0" encoding="utf-8"?>
<sst xmlns="http://schemas.openxmlformats.org/spreadsheetml/2006/main" count="1986" uniqueCount="241">
  <si>
    <t>GULBARGA ELECTRICITY SUPPLY COMPANY LIMITED</t>
  </si>
  <si>
    <r>
      <rPr>
        <b/>
        <u/>
        <sz val="10"/>
        <rFont val="Arial"/>
        <family val="2"/>
      </rPr>
      <t xml:space="preserve">Name of the Work </t>
    </r>
    <r>
      <rPr>
        <sz val="11"/>
        <rFont val="Calibri"/>
        <family val="2"/>
      </rPr>
      <t xml:space="preserve">:shifting of consumers Meters from inside to outside the premises of LT installation and replacement of existing electromechanical energy meters by static       
meters in Gulbarga District under DDUGJY on Total Turnkey basis
</t>
    </r>
  </si>
  <si>
    <t>Name of the Contractor: M/s Vishwanath Projects Limited, House No 3-5-874/A, Flat No 401 4th Floor, Hyderguda, Hyderabad (telangana)</t>
  </si>
  <si>
    <r>
      <rPr>
        <b/>
        <sz val="10"/>
        <rFont val="Arial"/>
        <family val="2"/>
      </rPr>
      <t>LOI No &amp; Date :</t>
    </r>
    <r>
      <rPr>
        <sz val="11"/>
        <rFont val="Calibri"/>
        <family val="2"/>
      </rPr>
      <t xml:space="preserve"> GESCOM/CEE(O)/SEE(Technical)   AEE(DDUGJY)18-19/62017-30 dt 2-02-2019 
</t>
    </r>
  </si>
  <si>
    <r>
      <rPr>
        <b/>
        <u/>
        <sz val="10"/>
        <rFont val="Arial"/>
        <family val="2"/>
      </rPr>
      <t xml:space="preserve">DWA No &amp; Date </t>
    </r>
    <r>
      <rPr>
        <b/>
        <sz val="10"/>
        <rFont val="Arial"/>
        <family val="2"/>
      </rPr>
      <t>:</t>
    </r>
    <r>
      <rPr>
        <sz val="11"/>
        <rFont val="Calibri"/>
        <family val="2"/>
      </rPr>
      <t xml:space="preserve"> GESCOM/CEE(O)/SEE(Technical)/AEE(DDUGJY)/INDENT-1037/DWA/2019-20/10023-32 dated 10-05-2019 for Supply and erection portion.</t>
    </r>
  </si>
  <si>
    <t>5th bill ERECTION PORTION</t>
  </si>
  <si>
    <t>Annexure-I</t>
  </si>
  <si>
    <t>S.No</t>
  </si>
  <si>
    <t>Item Description</t>
  </si>
  <si>
    <t>UOM</t>
  </si>
  <si>
    <t>HSN CODE</t>
  </si>
  <si>
    <t>Total Qty</t>
  </si>
  <si>
    <t>Ex-works Price</t>
  </si>
  <si>
    <t>GST in Rs</t>
  </si>
  <si>
    <t>Total amount  (Including GST)</t>
  </si>
  <si>
    <t>Previous  Bill caimed Qty</t>
  </si>
  <si>
    <t xml:space="preserve"> Claimed Qty</t>
  </si>
  <si>
    <t>Cumulative Qty(Including This Bill)</t>
  </si>
  <si>
    <t>unit ex works price</t>
  </si>
  <si>
    <t xml:space="preserve"> ex works price (total)</t>
  </si>
  <si>
    <t>GST (18%) in Rs</t>
  </si>
  <si>
    <t>GST Amount In Rs.</t>
  </si>
  <si>
    <t xml:space="preserve">Total Value </t>
  </si>
  <si>
    <t>5a</t>
  </si>
  <si>
    <t>5b</t>
  </si>
  <si>
    <t>5c=5a=5b</t>
  </si>
  <si>
    <t>ERECTION PORTION :</t>
  </si>
  <si>
    <t xml:space="preserve"> Deep Drawn Metal  Meter Box along with suitable screws for fixing to the wall.</t>
  </si>
  <si>
    <t>Nos.</t>
  </si>
  <si>
    <t>Realeasing and refixing of meter</t>
  </si>
  <si>
    <t xml:space="preserve">Fixing heavy gauge PVC Pipes using inverted wood plugs in case of RCC ceiling and RCC wall stone structure of raw plugs in case of brick walls and cement palstering damaged portion using heavy gauge saddles at an interval of 700 mm using NF screws (2/1) </t>
  </si>
  <si>
    <t>Total</t>
  </si>
  <si>
    <t>less 10 % amount payable after completion</t>
  </si>
  <si>
    <t>NOW Claiming 90% on Ex works price</t>
  </si>
  <si>
    <t>100%  Taxes</t>
  </si>
  <si>
    <t>Total amount of Invoice</t>
  </si>
  <si>
    <t>CERTIFICATE</t>
  </si>
  <si>
    <t>Certified that the above materials have been supplied by the M/s Vishwanath Projects limited , as shown as per DWA. The same have been stored at GULBARGA</t>
  </si>
  <si>
    <t>site and using for shifting of consumers Meters from inside to outside the premises of LT installation In Aland Sub-division , Gulbarga Rual Division Under DDUGJY on Total Turnkey Basis.</t>
  </si>
  <si>
    <t>Certified that the quantitty of materials furnished in the bill verified and these material found as per Gescom specifications.</t>
  </si>
  <si>
    <t>Certified that we have physically verified the above materials</t>
  </si>
  <si>
    <t>Section Officer</t>
  </si>
  <si>
    <t>Asst Executive  Engineer(Ele)</t>
  </si>
  <si>
    <t>Executive Engineer (Ele)</t>
  </si>
  <si>
    <t>O&amp;M Section</t>
  </si>
  <si>
    <t>O&amp;M Sub Division</t>
  </si>
  <si>
    <t>O&amp;M Rural Dn.No.1</t>
  </si>
  <si>
    <t>Aland</t>
  </si>
  <si>
    <t>KALABURAGI.</t>
  </si>
  <si>
    <t>TAX INVOICE</t>
  </si>
  <si>
    <t>ERECTION BILL</t>
  </si>
  <si>
    <r>
      <rPr>
        <b/>
        <sz val="10"/>
        <rFont val="Trebuchet MS"/>
        <family val="2"/>
      </rPr>
      <t xml:space="preserve">Name of the Work: shifting of consumers Meters from inside to outside the premises of LT installation and replacement of existing electromechanical energy meters by static       
meters in Gulbarga District under DDUGJY on Total Turnkey basis
Name of the Contractor: </t>
    </r>
    <r>
      <rPr>
        <sz val="10"/>
        <rFont val="Trebuchet MS"/>
        <family val="2"/>
      </rPr>
      <t xml:space="preserve">M/s Vishwanath Projects Limited, House No 3-5-874/A, Flat No 401 4th Floor, Hyderguda, Hyderabad (telangana)
</t>
    </r>
    <r>
      <rPr>
        <b/>
        <sz val="10"/>
        <rFont val="Trebuchet MS"/>
        <family val="2"/>
      </rPr>
      <t xml:space="preserve">LOI No &amp; Date: </t>
    </r>
    <r>
      <rPr>
        <sz val="10"/>
        <rFont val="Trebuchet MS"/>
        <family val="2"/>
      </rPr>
      <t xml:space="preserve"> GESCOM/CEE(O)/SEE(Technical)   AEE(DDUGJY)/2018-19/62017-30 dt 2-02-2019
</t>
    </r>
    <r>
      <rPr>
        <b/>
        <sz val="10"/>
        <rFont val="Trebuchet MS"/>
        <family val="2"/>
      </rPr>
      <t>DWA No &amp; Date:</t>
    </r>
    <r>
      <rPr>
        <sz val="10"/>
        <rFont val="Trebuchet MS"/>
        <family val="2"/>
      </rPr>
      <t xml:space="preserve"> GESCOM/CEE(O)/SEE(Technical)/AEE(DDUGJY)/INDENT-1037/DWA/2019-20/10023-32 dated 10-05-2019 for Supply and erection portion</t>
    </r>
  </si>
  <si>
    <t>5th BILL ERECTION PORTION</t>
  </si>
  <si>
    <r>
      <rPr>
        <b/>
        <sz val="10"/>
        <rFont val="Trebuchet MS"/>
        <family val="2"/>
      </rPr>
      <t>Address :</t>
    </r>
    <r>
      <rPr>
        <sz val="10"/>
        <rFont val="Trebuchet MS"/>
        <family val="2"/>
      </rPr>
      <t xml:space="preserve">
Vishwanath Projects Ltd,                   Hounse No. 1-1495/G/87,                          C/o. Dr.K.T.Paladi, Goudutai Nagar, Kalaburigi - 585102</t>
    </r>
  </si>
  <si>
    <t>TEL</t>
  </si>
  <si>
    <t>040 -  23211660</t>
  </si>
  <si>
    <t>FAX</t>
  </si>
  <si>
    <t>040 -  23210198</t>
  </si>
  <si>
    <t>TIN No</t>
  </si>
  <si>
    <t>CST No</t>
  </si>
  <si>
    <t>GSTIN No</t>
  </si>
  <si>
    <t>29AACCV2054N1ZY</t>
  </si>
  <si>
    <t xml:space="preserve">To:
The Executive Engineer,(O&amp;M)                                          GESCOM.                                         GULBARGA RURAL1 Division,      </t>
  </si>
  <si>
    <t>Invoice No</t>
  </si>
  <si>
    <t>Invoice Date</t>
  </si>
  <si>
    <t>Cust.DWA No</t>
  </si>
  <si>
    <t>GESCOM /CEE(O)/SEE (Technical)/AEE (DDUGJY)/Indent-1037/DWA/2019-20/shifting of Meter (Gulabarga).</t>
  </si>
  <si>
    <t>Cust.DWA Date</t>
  </si>
  <si>
    <t>10.05.2019</t>
  </si>
  <si>
    <t>L.R No &amp; Date</t>
  </si>
  <si>
    <t>Attached</t>
  </si>
  <si>
    <t>Bank Details: Vishwanath Projects Ltd., Bank Name: ICICI Bank, A/CNO:000851000149  Branch: Khairatabad,hyderabad,                           IFSC CODE: ICIC0000008</t>
  </si>
  <si>
    <t>Transporter</t>
  </si>
  <si>
    <t>Customer Code</t>
  </si>
  <si>
    <t>Customer GSTIN No</t>
  </si>
  <si>
    <t>29AABCG8895R1ZD</t>
  </si>
  <si>
    <t>Customer CST No</t>
  </si>
  <si>
    <t>Customer TIN No</t>
  </si>
  <si>
    <t>Sl.No</t>
  </si>
  <si>
    <t>Particulers</t>
  </si>
  <si>
    <t>Amount Rs.</t>
  </si>
  <si>
    <t>Separate Annexure Enclosed of the Station Materials</t>
  </si>
  <si>
    <t>Freight and Insurance</t>
  </si>
  <si>
    <t xml:space="preserve">I) Total Amount Before Tax   </t>
  </si>
  <si>
    <t xml:space="preserve">a) Add : CGST                                 </t>
  </si>
  <si>
    <t xml:space="preserve">b) Add : SGST                                 </t>
  </si>
  <si>
    <t xml:space="preserve">c) Add : IGST                                  </t>
  </si>
  <si>
    <t>II) Tax Amount : GST (a+b+c)</t>
  </si>
  <si>
    <t>Now Claiming 90%  Ex-works ans Total Gst 100%</t>
  </si>
  <si>
    <t xml:space="preserve">TERMS OF PAYMENT </t>
  </si>
  <si>
    <t>Retention 10% Amount after Completion</t>
  </si>
  <si>
    <t>Net  Payable Amount</t>
  </si>
  <si>
    <t>For Vishwanath Projects Ltd.</t>
  </si>
  <si>
    <t>Authorised Signatory</t>
  </si>
  <si>
    <t>3. Name of the Authority : Executive Engineer( Elect), O&amp;M Division-I, GESCOM, Gulbarga.</t>
  </si>
  <si>
    <t>4.Name of the Agency : M/S Vishwanath Projects Limited, Hyderabad.</t>
  </si>
  <si>
    <t xml:space="preserve">5. Date Of Commencement  : 10.05.2019    </t>
  </si>
  <si>
    <t xml:space="preserve">8. MB Book No. </t>
  </si>
  <si>
    <t>Page no</t>
  </si>
  <si>
    <t>1.DI  Date : GESCOM /CEE(O)/SEE(Tech)/EEE(DDUGJY)/19-20/13566-81/dt :28-05-2019</t>
  </si>
  <si>
    <t>2. BG NO: 2423-BG-22-2019 dt .02-03-2019 to 25/11/2020</t>
  </si>
  <si>
    <t xml:space="preserve">Certificate: </t>
  </si>
  <si>
    <t>Certified that the above materials have been supplied by the TTK contractor of M/S Vishwanth Projects Limited.,</t>
  </si>
  <si>
    <t>As shown as per DWA, the same have been stored at Kalaburagi,Tq and District Kalaburagi .</t>
  </si>
  <si>
    <t xml:space="preserve">site and using for shifting of consumers Meters from inside to outside the premises of LT installation  
</t>
  </si>
  <si>
    <t xml:space="preserve">in Aland Sub-Division, Gulbarga Rural Divisional ,Gulbarga District under DDUGJY on Total Turnkey basis      </t>
  </si>
  <si>
    <t>Certified that the quantitty of materials furnished in the bill verified with supporting invoices and  these materials found as per Gescom specifications.Certified that we have Physically Verified the above materials</t>
  </si>
  <si>
    <t>5th RETENTION BILL</t>
  </si>
  <si>
    <t>Claimed Qty</t>
  </si>
  <si>
    <t>SUPPLY PORTION :</t>
  </si>
  <si>
    <t xml:space="preserve">Supply of Deep Drawn Metal Box </t>
  </si>
  <si>
    <t>Supply of Heavy gauge PVC conduit pipe 25mm dia 2mm thick.</t>
  </si>
  <si>
    <t>Mtr</t>
  </si>
  <si>
    <t xml:space="preserve">Supply wiring for lighting/power circuit using one of PVC insulated 1.1 kv class standed Aluminium 6 sqmm single core </t>
  </si>
  <si>
    <t>Total Supply Value</t>
  </si>
  <si>
    <t>NOW Claiming 30% on Ex works price</t>
  </si>
  <si>
    <t xml:space="preserve">10% Claiming after completion </t>
  </si>
  <si>
    <t>CGST 9%</t>
  </si>
  <si>
    <t>SGST 9%</t>
  </si>
  <si>
    <t>RETENTION BILL</t>
  </si>
  <si>
    <r>
      <rPr>
        <b/>
        <sz val="10"/>
        <rFont val="Trebuchet MS"/>
        <family val="2"/>
      </rPr>
      <t xml:space="preserve">Name of the Work: shifting of consumers Meters from inside to outside the premises of LT installation and replacement of existing electromechanical energy meters by static meters in Gulbarga District under DDUGJY on Total Turnkey basis
Name of the Contractor: </t>
    </r>
    <r>
      <rPr>
        <sz val="10"/>
        <rFont val="Trebuchet MS"/>
        <family val="2"/>
      </rPr>
      <t xml:space="preserve">M/s Vishwanath Projects Limited, House No 3-5-874/A, Flat No 401 4th Floor, Hyderguda, Hyderabad (telangana)
</t>
    </r>
    <r>
      <rPr>
        <b/>
        <sz val="10"/>
        <rFont val="Trebuchet MS"/>
        <family val="2"/>
      </rPr>
      <t xml:space="preserve">LOI No &amp; Date: </t>
    </r>
    <r>
      <rPr>
        <sz val="10"/>
        <rFont val="Trebuchet MS"/>
        <family val="2"/>
      </rPr>
      <t xml:space="preserve"> GESCOM/CEE(O)/SEE(Technical)   AEE(DDUGJY)/2018-19/62017-30 dt 2-02-2019
</t>
    </r>
    <r>
      <rPr>
        <b/>
        <sz val="10"/>
        <rFont val="Trebuchet MS"/>
        <family val="2"/>
      </rPr>
      <t>DWA No &amp; Date:</t>
    </r>
    <r>
      <rPr>
        <sz val="10"/>
        <rFont val="Trebuchet MS"/>
        <family val="2"/>
      </rPr>
      <t xml:space="preserve"> GESCOM/CEE(O)/SEE(Technical)/AEE(DDUGJY)/INDENT-1037/DWA/2019-20/10023-32 dated 10-05-2019 for Supply and erection portion</t>
    </r>
  </si>
  <si>
    <t>Annexue-I</t>
  </si>
  <si>
    <r>
      <rPr>
        <b/>
        <sz val="10"/>
        <rFont val="Trebuchet MS"/>
        <family val="2"/>
      </rPr>
      <t>Address :</t>
    </r>
    <r>
      <rPr>
        <sz val="10"/>
        <rFont val="Trebuchet MS"/>
        <family val="2"/>
      </rPr>
      <t xml:space="preserve">
Vishwanath Projects Ltd,                 Hounse No. 1-1495/G/87,                    C/o. Dr.K.T.Paladi, Goudutai Nagar, Kalaburigi - 585102</t>
    </r>
  </si>
  <si>
    <t>Bank Details: Vishwanath Projects Ltd., Bank Name: ICICI Bank, A/CNO:000851000149  Branch: Khairatabad,hyderabad,                      IFSC CODE: ICIC0000008</t>
  </si>
  <si>
    <t xml:space="preserve">Now Claiming 30%  Grand Total Amount </t>
  </si>
  <si>
    <t xml:space="preserve">site and using for shifting of consumers Meters from inside to outside the premises of LT installation  by 
</t>
  </si>
  <si>
    <t xml:space="preserve">and replacement of existing electromechanical energy meters by static meters in Gulbarga District under DDUGJY on Total Turnkey basis      </t>
  </si>
  <si>
    <t>WORK ORDER NO : DK-33566 Dt: 16.03.2019</t>
  </si>
  <si>
    <t>1. W.O .N O &amp; Date : DK-33566 dt :16-03-2019</t>
  </si>
  <si>
    <t>Invoice No/Bill No:VPL/GLB/MeterShifting/ Erection/109/19-20 dt: 08.03.2020</t>
  </si>
  <si>
    <t>INVOICE : VPL/GESCOM/GLB/Meter Shifting/Erection/109/19-20 dt 08-03-2020</t>
  </si>
  <si>
    <t>VPL/GLB/METER SHIFTING/109/19-20</t>
  </si>
  <si>
    <t>08.03.2020</t>
  </si>
  <si>
    <t>Invoice No/Bill No:VPL/GLB/Meter Shifting/ Retn/109/19-20 dt: 08.03.2020</t>
  </si>
  <si>
    <t>INVOICE : VPL/GESCOM/GLB/Meter Shifting/Retn Supply/109/19-20 dt 08-03-2020</t>
  </si>
  <si>
    <t>Madan Hipparga</t>
  </si>
  <si>
    <t>Total Amount in words Fifty eight thousand three hundred and thirty one rupees only</t>
  </si>
  <si>
    <t>2. Estimate Cost : Erection Cost : Rs. 63732 /-</t>
  </si>
  <si>
    <t>6. Date Of Completion : 26.12.2019</t>
  </si>
  <si>
    <t>7. Date Of Measurment : 18.01.2020</t>
  </si>
  <si>
    <t>Total Amount in words Twenty eight thousand two hundred and ninety six rupees only</t>
  </si>
  <si>
    <t>: Rs. 87120/-</t>
  </si>
  <si>
    <t>2nd bill ERECTION PORTION</t>
  </si>
  <si>
    <t>2nd BILL ERECTION PORTION</t>
  </si>
  <si>
    <t>2nd RETENTION BILL</t>
  </si>
  <si>
    <t>Invoice No/Bill No:VPL/GLB/MeterShifting/Erection/110/19-20 dt: 08.03.2020</t>
  </si>
  <si>
    <t>INVOICE : VPL/GESCOM/GLB/Meter Shifting/Erection/110/19-20 dt 08-03-2020</t>
  </si>
  <si>
    <t>VPL/GLB/METER SHIFTING/110/19-20</t>
  </si>
  <si>
    <t>Invoice No/Bill No:VPL/GLB/Meter Shifting/Retn/110/19-20 dt:08.03.2020</t>
  </si>
  <si>
    <t>INVOICE : VPL/GESCOM/GLB/Meter Shifting/Retn Supply/110/19-20 dt 08-03-2020</t>
  </si>
  <si>
    <t>WORK ORDER NO : DK-33565 Dt: 16.03.2019</t>
  </si>
  <si>
    <t>1. W.O .N O &amp; Date : DK-33565 dt :16-03-2019</t>
  </si>
  <si>
    <t>Rudrawadi</t>
  </si>
  <si>
    <t>Total Amount in words Nineteen thousand six hundred and thirty two rupees only</t>
  </si>
  <si>
    <t>2. Estimate Cost : Erection Cost : Rs. 21450 /-</t>
  </si>
  <si>
    <t>7. Date Of Measurment : 10.01.2020</t>
  </si>
  <si>
    <t>Total Amount in words Twenty seven thousand two hundred and sixty seven rupees only</t>
  </si>
  <si>
    <t>Invoice No/Bill No:VPL/GLB/MeterShifting/Erection/111/19-20 dt: 08.03.2020</t>
  </si>
  <si>
    <t>INVOICE : VPL/GESCOM/GLB/Meter Shifting/Erection/111/19-20 dt 08-03-2020</t>
  </si>
  <si>
    <t>VPL/GLB/METER SHIFTING/111/19-20</t>
  </si>
  <si>
    <t>Invoice No/Bill No:VPL/GLB/Meter Shifting/Retn/111/19-20 dt:08.03.2020</t>
  </si>
  <si>
    <t>INVOICE : VPL/GESCOM/GLB/Meter Shifting/Retn Supply/111/19-20 dt 08-03-2020</t>
  </si>
  <si>
    <t>WORK ORDER NO : DK-33578 Dt: 16.03.2019</t>
  </si>
  <si>
    <t>1. W.O .N O &amp; Date : DK-33578 dt :16-03-2019</t>
  </si>
  <si>
    <t>Rural Sub Division</t>
  </si>
  <si>
    <t>Kotnur D</t>
  </si>
  <si>
    <t>site and using for shifting of consumers Meters from inside to outside the premises of LT installation In Rural Sub-division , Gulbarga Rual Division Under DDUGJY on Total Turnkey Basis.</t>
  </si>
  <si>
    <t xml:space="preserve">in Rural Sub-Division, Gulbarga Rural Divisional ,Gulbarga District under DDUGJY on Total Turnkey basis      </t>
  </si>
  <si>
    <t>Total Amount in words Twenty eight thousand nine hundred and ninety five rupees only</t>
  </si>
  <si>
    <t>2. Estimate Cost : Erection Cost : Rs. 31680 /-</t>
  </si>
  <si>
    <t>6. Date Of Completion : 29.12.2019</t>
  </si>
  <si>
    <t>7. Date Of Measurment : 11.01.2020</t>
  </si>
  <si>
    <t>Total Amount in words Fourty thousand two hundred and seventy one rupees only</t>
  </si>
  <si>
    <t>Invoice No/Bill No:VPL/GLB/MeterShifting/ Erection/112/19-20 dt: 08.03.2020</t>
  </si>
  <si>
    <t>INVOICE : VPL/GESCOM/GLB/Meter Shifting/Erection/112/19-20 dt 08-03-2020</t>
  </si>
  <si>
    <t>VPL/GLB/METER SHIFTING/112/19-20</t>
  </si>
  <si>
    <t>Invoice No/Bill No:VPL/GLB/Meter Shifting/ Retn/112/19-20 dt: 08.03.2020</t>
  </si>
  <si>
    <t>INVOICE : VPL/GESCOM/GLB/Meter Shifting/Retn Supply/112/19-20 dt 08-03-2020</t>
  </si>
  <si>
    <t>site and using for shifting of consumers Meters from inside to outside the premises of LT installation In Kadaganchi Sub-division , Gulbarga Rual Division Under DDUGJY on Total Turnkey Basis.</t>
  </si>
  <si>
    <t>Kadaganchi</t>
  </si>
  <si>
    <t>WORK ORDER NO : DK-33586 Dt: 16.03.2019</t>
  </si>
  <si>
    <t>1. W.O .N O &amp; Date : DK-33586 dt :16-03-2019</t>
  </si>
  <si>
    <t>V K Salagar</t>
  </si>
  <si>
    <t xml:space="preserve">in Kadaganchi Sub-Division, Gulbarga Rural Divisional ,Gulbarga District under DDUGJY on Total Turnkey basis      </t>
  </si>
  <si>
    <t>6. Date Of Completion : 20.12.2019</t>
  </si>
  <si>
    <t>7. Date Of Measurment : 16.01.2020</t>
  </si>
  <si>
    <t>Invoice No/Bill No:VPL/GLB/MeterShifting/ Erection/113/19-20 dt: 09.03.2020</t>
  </si>
  <si>
    <t>VPL/GLB/METER SHIFTING/113/19-20</t>
  </si>
  <si>
    <t>09.03.2020</t>
  </si>
  <si>
    <t>Invoice No/Bill No:VPL/GLB/Meter Shifting/ Retn/113/19-20 dt: 09.03.2020</t>
  </si>
  <si>
    <t>INVOICE : VPL/GESCOM/GLB/Meter Shifting/Retn Supply/113/19-20 dt 09-03-2020</t>
  </si>
  <si>
    <t>WORK ORDER NO : DK-33583 Dt: 16.03.2019</t>
  </si>
  <si>
    <t>1. W.O .N O &amp; Date : DK-33583 dt :16-03-2019</t>
  </si>
  <si>
    <t>INVOICE : VPL/GESCOM/GLB/Meter Shifting/Erection/113/19-20 dt 09-03-2020</t>
  </si>
  <si>
    <t>Total Amount in words Thirty three thousand five hundred and fifty three rupees only</t>
  </si>
  <si>
    <t>2. Estimate Cost : Erection Cost : Rs. 36660 /-</t>
  </si>
  <si>
    <t>6. Date Of Completion : 22.12.2019</t>
  </si>
  <si>
    <t>7. Date Of Measurment : 19.01.2020</t>
  </si>
  <si>
    <t>Total Amount in words Sixteen thousand two hundred and seventy seven rupees only</t>
  </si>
  <si>
    <t>Invoice No/Bill No:VPL/GLB/MeterShifting/Erection/114/19-20 dt: 09.03.2020</t>
  </si>
  <si>
    <t>INVOICE : VPL/GESCOM/GLB/Meter Shifting/Erection/114/19-20 dt 09-03-2020</t>
  </si>
  <si>
    <t>VPL/GLB/METER SHIFTING/114/19-20</t>
  </si>
  <si>
    <t>Invoice No/Bill No:VPL/GLB/Meter Shifting/Retn/114/19-20 dt:09.03.2020</t>
  </si>
  <si>
    <t>INVOICE : VPL/GESCOM/GLB/Meter Shifting/Retn Supply/114/19-20 dt 09-03-2020</t>
  </si>
  <si>
    <t>Total Amount in words Three thousand seven hundred and twenty five rupees only</t>
  </si>
  <si>
    <t>2. Estimate Cost : Erection Cost : Rs. 4070 /-</t>
  </si>
  <si>
    <t>Total Amount in words Five thousand one hundred and seventy four rupees only</t>
  </si>
  <si>
    <t>6. Date Of Completion : 18.12.2019</t>
  </si>
  <si>
    <t>7. Date Of Measurment : 08.01.2020</t>
  </si>
  <si>
    <t>1st bill ERECTION PORTION</t>
  </si>
  <si>
    <t>1st BILL ERECTION PORTION</t>
  </si>
  <si>
    <t>1st RETENTION BILL</t>
  </si>
  <si>
    <t>Invoice No/Bill No:VPL/GLB/MeterShifting/Erection/115/19-20 dt: 09.03.2020</t>
  </si>
  <si>
    <t>INVOICE : VPL/GESCOM/GLB/Meter Shifting/Erection/115/19-20 dt 09-03-2020</t>
  </si>
  <si>
    <t>VPL/GLB/METER SHIFTING/115/19-20</t>
  </si>
  <si>
    <t>Invoice No/Bill No:VPL/GLB/Meter Shifting/Retn/115/19-20 dt:09.03.2020</t>
  </si>
  <si>
    <t>INVOICE : VPL/GESCOM/GLB/Meter Shifting/Retn Supply/115/19-20 dt 09-03-2020</t>
  </si>
  <si>
    <t>WORK ORDER NO : DK-33564 Dt: 16.03.2019</t>
  </si>
  <si>
    <t>1. W.O .N O &amp; Date : DK-33564 dt :16-03-2019</t>
  </si>
  <si>
    <t>Total Amount in words Three thousand four hundred and twenty three rupees only</t>
  </si>
  <si>
    <t>Total Amount in words Five thousand seven hundred and fifty four rupees only</t>
  </si>
  <si>
    <t>Khajuri</t>
  </si>
  <si>
    <t>2. Estimate Cost : Erection Cost : Rs. 3740 /-</t>
  </si>
  <si>
    <t>6. Date Of Completion : 19.12.2019</t>
  </si>
  <si>
    <t>Invoice No/Bill No:VPL/GLB/MeterShifting/Erection/116/19-20 dt: 09.03.2020</t>
  </si>
  <si>
    <t>INVOICE : VPL/GESCOM/GLB/Meter Shifting/Erection/116/19-20 dt 09-03-2020</t>
  </si>
  <si>
    <t>VPL/GLB/METER SHIFTING/116/19-20</t>
  </si>
  <si>
    <t>Invoice No/Bill No:VPL/GLB/Meter Shifting/Retn/116/19-20 dt:09.03.2020</t>
  </si>
  <si>
    <t>INVOICE : VPL/GESCOM/GLB/Meter Shifting/Retn Supply/116/19-20 dt 09-03-2020</t>
  </si>
  <si>
    <t>WORK ORDER NO : DK-33584 Dt: 16.03.2019</t>
  </si>
  <si>
    <t>1. W.O .N O &amp; Date : DK-33584 dt :16-03-2019</t>
  </si>
  <si>
    <t>7. Date Of Measurment : 25.01.2020</t>
  </si>
  <si>
    <t>Nimbarga</t>
  </si>
  <si>
    <t>Kalaburagi</t>
  </si>
  <si>
    <t>Total Amount in words Thirty nine thousand six hundred and sixty seven rupees only</t>
  </si>
  <si>
    <t>2. Estimate Cost : Erection Cost : Rs. 43340 /-</t>
  </si>
  <si>
    <t>O&amp;M Rural Division-1</t>
  </si>
  <si>
    <t>Total Amount in words Fifty five thousand ninety three rupees only</t>
  </si>
  <si>
    <t>Total Amount in words Twenty Eight thousand three hundred and ninety one rupees only</t>
  </si>
  <si>
    <t>Total Amount in words Thirty nine thousand four hundred and thirty two rupees only</t>
  </si>
  <si>
    <t>2. Estimate Cost : Erection Cost : Rs. 31020/-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</si>
</sst>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m/d/yyyy"/>
    <numFmt numFmtId="165" formatCode="_(* #,##0.00_);_(* \(#,##0.00\);_(* &quot;-&quot;??_);_(@_)"/>
    <numFmt numFmtId="166" formatCode="_(* #,##0_);_(* \(#,##0\);_(* &quot;-&quot;??_);_(@_)"/>
    <numFmt numFmtId="167" formatCode="_ * #,##0_ ;_ * \-#,##0_ ;_ * &quot;-&quot;??_ ;_ @_ "/>
  </numFmts>
  <fonts count="22" x14ac:knownFonts="1">
    <font>
      <sz val="11"/>
      <color theme="1"/>
      <name val="Calibri"/>
      <family val="2"/>
      <scheme val="minor"/>
    </font>
    <font>
      <b/>
      <sz val="14"/>
      <color rgb="FF000000"/>
      <name val="Arial"/>
      <family val="2"/>
    </font>
    <font>
      <b/>
      <u/>
      <sz val="10"/>
      <name val="Arial"/>
      <family val="2"/>
    </font>
    <font>
      <sz val="11"/>
      <name val="Calibri"/>
      <family val="2"/>
    </font>
    <font>
      <b/>
      <u/>
      <sz val="10"/>
      <color rgb="FF000000"/>
      <name val="Arial"/>
      <family val="2"/>
    </font>
    <font>
      <b/>
      <sz val="10"/>
      <name val="Arial"/>
      <family val="2"/>
    </font>
    <font>
      <sz val="10"/>
      <color rgb="FF000000"/>
      <name val="Arial"/>
      <family val="2"/>
    </font>
    <font>
      <b/>
      <u/>
      <sz val="13"/>
      <color rgb="FF000000"/>
      <name val="Times New Roman"/>
      <family val="1"/>
    </font>
    <font>
      <b/>
      <sz val="11"/>
      <color rgb="FF000000"/>
      <name val="Calibri"/>
      <family val="2"/>
    </font>
    <font>
      <b/>
      <sz val="10"/>
      <color rgb="FF000000"/>
      <name val="Arial"/>
      <family val="2"/>
    </font>
    <font>
      <sz val="13"/>
      <color rgb="FF000000"/>
      <name val="Times New Roman"/>
      <family val="1"/>
    </font>
    <font>
      <b/>
      <sz val="11"/>
      <color rgb="FF000000"/>
      <name val="Arial"/>
      <family val="2"/>
    </font>
    <font>
      <b/>
      <sz val="16"/>
      <color rgb="FF000000"/>
      <name val="Arial"/>
      <family val="2"/>
    </font>
    <font>
      <sz val="10"/>
      <color rgb="FF000000"/>
      <name val="Trebuchet MS"/>
      <family val="2"/>
    </font>
    <font>
      <b/>
      <sz val="10"/>
      <name val="Trebuchet MS"/>
      <family val="2"/>
    </font>
    <font>
      <sz val="10"/>
      <name val="Trebuchet MS"/>
      <family val="2"/>
    </font>
    <font>
      <b/>
      <u/>
      <sz val="12"/>
      <color rgb="FF000000"/>
      <name val="Trebuchet MS"/>
      <family val="2"/>
    </font>
    <font>
      <b/>
      <sz val="10"/>
      <color rgb="FF000000"/>
      <name val="Trebuchet MS"/>
      <family val="2"/>
    </font>
    <font>
      <sz val="10"/>
      <color rgb="FF000000"/>
      <name val="Times New Roman"/>
      <family val="1"/>
    </font>
    <font>
      <b/>
      <sz val="11"/>
      <color rgb="FF000000"/>
      <name val="Trebuchet MS"/>
      <family val="2"/>
    </font>
    <font>
      <b/>
      <u/>
      <sz val="14"/>
      <color rgb="FF000000"/>
      <name val="Trebuchet MS"/>
      <family val="2"/>
    </font>
    <font>
      <b/>
      <sz val="11"/>
      <color theme="1"/>
      <name val="Calibri"/>
      <family val="2"/>
      <scheme val="minor"/>
    </font>
  </fonts>
  <fills count="5">
    <fill>
      <patternFill patternType="none"/>
    </fill>
    <fill>
      <patternFill patternType="gray125"/>
    </fill>
    <fill>
      <patternFill patternType="solid">
        <fgColor rgb="FFFDE9D9"/>
        <bgColor rgb="FFFFFFFF"/>
      </patternFill>
    </fill>
    <fill>
      <patternFill patternType="solid">
        <fgColor rgb="FFFFFF00"/>
        <bgColor rgb="FFFFFFFF"/>
      </patternFill>
    </fill>
    <fill>
      <patternFill patternType="solid">
        <fgColor rgb="FFFFFFFF"/>
        <bgColor rgb="FFFFFFFF"/>
      </patternFill>
    </fill>
  </fills>
  <borders count="43">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medium">
        <color rgb="FF000000"/>
      </left>
      <right/>
      <top/>
      <bottom/>
      <diagonal/>
    </border>
    <border>
      <left style="medium">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medium">
        <color rgb="FF000000"/>
      </bottom>
      <diagonal/>
    </border>
    <border>
      <left/>
      <right style="medium">
        <color rgb="FF000000"/>
      </right>
      <top style="thin">
        <color rgb="FF000000"/>
      </top>
      <bottom style="medium">
        <color rgb="FF000000"/>
      </bottom>
      <diagonal/>
    </border>
  </borders>
  <cellStyleXfs count="4">
    <xf numFmtId="0" fontId="0" fillId="0" borderId="0"/>
    <xf numFmtId="0" fontId="6" fillId="0" borderId="0"/>
    <xf numFmtId="0" fontId="18" fillId="0" borderId="0"/>
    <xf numFmtId="165" fontId="6" fillId="0" borderId="0" applyFont="0" applyFill="0" applyBorder="0" applyAlignment="0" applyProtection="0"/>
  </cellStyleXfs>
  <cellXfs count="199">
    <xf numFmtId="0" fontId="0" fillId="0" borderId="0" xfId="0"/>
    <xf numFmtId="0" fontId="8" fillId="0" borderId="0" xfId="0" applyFont="1"/>
    <xf numFmtId="0" fontId="9" fillId="0" borderId="0" xfId="0" applyFont="1" applyAlignment="1">
      <alignment vertical="center"/>
    </xf>
    <xf numFmtId="0" fontId="10" fillId="0" borderId="0" xfId="0" applyFont="1" applyAlignment="1">
      <alignment horizontal="left"/>
    </xf>
    <xf numFmtId="0" fontId="9" fillId="0" borderId="0" xfId="0" applyFont="1"/>
    <xf numFmtId="164" fontId="0" fillId="0" borderId="0" xfId="0" applyNumberFormat="1"/>
    <xf numFmtId="1" fontId="9" fillId="0" borderId="1" xfId="1" applyNumberFormat="1" applyFont="1" applyBorder="1" applyAlignment="1">
      <alignment horizontal="center" vertical="center" wrapText="1"/>
    </xf>
    <xf numFmtId="0" fontId="9" fillId="0" borderId="2" xfId="0" applyFont="1" applyBorder="1" applyAlignment="1">
      <alignment horizontal="center" vertical="center" wrapText="1"/>
    </xf>
    <xf numFmtId="1" fontId="9" fillId="0" borderId="2" xfId="1" applyNumberFormat="1" applyFont="1" applyBorder="1" applyAlignment="1">
      <alignment horizontal="center" vertical="center" wrapText="1"/>
    </xf>
    <xf numFmtId="0" fontId="0" fillId="0" borderId="0" xfId="0" applyAlignment="1">
      <alignment horizontal="center" vertical="center"/>
    </xf>
    <xf numFmtId="1" fontId="9" fillId="0" borderId="3" xfId="1" applyNumberFormat="1" applyFont="1" applyBorder="1" applyAlignment="1">
      <alignment horizontal="center" vertical="center" wrapText="1"/>
    </xf>
    <xf numFmtId="1" fontId="9" fillId="0" borderId="5" xfId="1" applyNumberFormat="1" applyFont="1" applyBorder="1" applyAlignment="1">
      <alignment horizontal="center" vertical="center" wrapText="1"/>
    </xf>
    <xf numFmtId="1" fontId="9" fillId="0" borderId="6" xfId="1" applyNumberFormat="1" applyFont="1" applyBorder="1" applyAlignment="1">
      <alignment horizontal="center" vertical="center" wrapText="1"/>
    </xf>
    <xf numFmtId="1" fontId="9" fillId="0" borderId="7" xfId="1" applyNumberFormat="1" applyFont="1" applyBorder="1" applyAlignment="1">
      <alignment horizontal="center" vertical="center" wrapText="1"/>
    </xf>
    <xf numFmtId="1" fontId="6" fillId="0" borderId="8" xfId="1" applyNumberFormat="1" applyBorder="1" applyAlignment="1">
      <alignment horizontal="center" vertical="center" wrapText="1"/>
    </xf>
    <xf numFmtId="1" fontId="0" fillId="0" borderId="9" xfId="1" applyNumberFormat="1" applyFont="1" applyBorder="1" applyAlignment="1">
      <alignment horizontal="left" vertical="center" wrapText="1"/>
    </xf>
    <xf numFmtId="1" fontId="6" fillId="0" borderId="9" xfId="1" applyNumberFormat="1" applyBorder="1" applyAlignment="1">
      <alignment horizontal="center" vertical="center" wrapText="1"/>
    </xf>
    <xf numFmtId="1" fontId="6" fillId="0" borderId="9" xfId="1" applyNumberFormat="1" applyBorder="1" applyAlignment="1" applyProtection="1">
      <alignment horizontal="center" vertical="center"/>
      <protection locked="0"/>
    </xf>
    <xf numFmtId="1" fontId="6" fillId="0" borderId="9" xfId="1" applyNumberFormat="1" applyBorder="1" applyAlignment="1" applyProtection="1">
      <alignment horizontal="center" vertical="center" wrapText="1"/>
      <protection locked="0"/>
    </xf>
    <xf numFmtId="2" fontId="6" fillId="0" borderId="9" xfId="1" applyNumberFormat="1" applyBorder="1" applyAlignment="1" applyProtection="1">
      <alignment horizontal="center" vertical="center" wrapText="1"/>
      <protection locked="0"/>
    </xf>
    <xf numFmtId="2" fontId="6" fillId="0" borderId="9" xfId="1" applyNumberFormat="1" applyBorder="1" applyAlignment="1" applyProtection="1">
      <alignment horizontal="center" vertical="center"/>
      <protection locked="0"/>
    </xf>
    <xf numFmtId="2" fontId="6" fillId="0" borderId="10" xfId="1" applyNumberFormat="1" applyBorder="1" applyAlignment="1" applyProtection="1">
      <alignment horizontal="center" vertical="center"/>
      <protection locked="0"/>
    </xf>
    <xf numFmtId="2" fontId="6" fillId="0" borderId="11" xfId="1" applyNumberFormat="1" applyBorder="1" applyAlignment="1" applyProtection="1">
      <alignment horizontal="center" vertical="center"/>
      <protection locked="0"/>
    </xf>
    <xf numFmtId="1" fontId="0" fillId="0" borderId="9" xfId="1" applyNumberFormat="1" applyFont="1" applyBorder="1" applyAlignment="1">
      <alignment horizontal="center" vertical="center" wrapText="1"/>
    </xf>
    <xf numFmtId="1" fontId="0" fillId="0" borderId="9" xfId="1" applyNumberFormat="1" applyFont="1" applyBorder="1" applyAlignment="1">
      <alignment horizontal="left" vertical="top" wrapText="1"/>
    </xf>
    <xf numFmtId="1" fontId="9" fillId="0" borderId="9" xfId="1" applyNumberFormat="1" applyFont="1" applyBorder="1" applyAlignment="1" applyProtection="1">
      <alignment horizontal="center" vertical="center"/>
      <protection locked="0"/>
    </xf>
    <xf numFmtId="1" fontId="9" fillId="0" borderId="9" xfId="1" applyNumberFormat="1" applyFont="1" applyBorder="1" applyAlignment="1" applyProtection="1">
      <alignment horizontal="center" vertical="center" wrapText="1"/>
      <protection locked="0"/>
    </xf>
    <xf numFmtId="1" fontId="9" fillId="0" borderId="10" xfId="1" applyNumberFormat="1" applyFont="1" applyBorder="1" applyAlignment="1" applyProtection="1">
      <alignment horizontal="center" vertical="center" wrapText="1"/>
      <protection locked="0"/>
    </xf>
    <xf numFmtId="1" fontId="9" fillId="0" borderId="11" xfId="1" applyNumberFormat="1" applyFont="1" applyBorder="1" applyAlignment="1" applyProtection="1">
      <alignment horizontal="center" vertical="center" wrapText="1"/>
      <protection locked="0"/>
    </xf>
    <xf numFmtId="0" fontId="9" fillId="0" borderId="6" xfId="0" applyFont="1" applyBorder="1" applyAlignment="1">
      <alignment horizontal="left"/>
    </xf>
    <xf numFmtId="2" fontId="9" fillId="0" borderId="7" xfId="0" applyNumberFormat="1" applyFont="1" applyBorder="1"/>
    <xf numFmtId="0" fontId="9" fillId="0" borderId="10" xfId="0" applyFont="1" applyBorder="1" applyAlignment="1">
      <alignment horizontal="left"/>
    </xf>
    <xf numFmtId="2" fontId="9" fillId="0" borderId="11" xfId="0" applyNumberFormat="1" applyFont="1" applyBorder="1"/>
    <xf numFmtId="1" fontId="9" fillId="0" borderId="11" xfId="0" applyNumberFormat="1" applyFont="1" applyBorder="1"/>
    <xf numFmtId="0" fontId="9" fillId="0" borderId="13" xfId="0" applyFont="1" applyBorder="1" applyAlignment="1">
      <alignment horizontal="left"/>
    </xf>
    <xf numFmtId="1" fontId="9" fillId="0" borderId="14" xfId="0" applyNumberFormat="1" applyFont="1" applyBorder="1"/>
    <xf numFmtId="1" fontId="0" fillId="0" borderId="0" xfId="0" applyNumberFormat="1"/>
    <xf numFmtId="0" fontId="6" fillId="0" borderId="0" xfId="0" applyFont="1"/>
    <xf numFmtId="0" fontId="11" fillId="0" borderId="0" xfId="0" applyFont="1" applyAlignment="1">
      <alignment horizontal="center" vertical="center"/>
    </xf>
    <xf numFmtId="0" fontId="6" fillId="0" borderId="0" xfId="1"/>
    <xf numFmtId="0" fontId="13" fillId="0" borderId="0" xfId="1" applyFont="1" applyAlignment="1">
      <alignment horizontal="left" vertical="center" wrapText="1"/>
    </xf>
    <xf numFmtId="0" fontId="17" fillId="0" borderId="22" xfId="1" applyFont="1" applyBorder="1" applyAlignment="1">
      <alignment horizontal="left" vertical="center" wrapText="1"/>
    </xf>
    <xf numFmtId="0" fontId="13" fillId="0" borderId="9" xfId="1" applyFont="1" applyBorder="1" applyAlignment="1">
      <alignment vertical="center" wrapText="1"/>
    </xf>
    <xf numFmtId="0" fontId="17" fillId="0" borderId="9" xfId="1" applyFont="1" applyBorder="1" applyAlignment="1">
      <alignment vertical="center" wrapText="1"/>
    </xf>
    <xf numFmtId="0" fontId="13" fillId="0" borderId="8" xfId="1" applyFont="1" applyBorder="1" applyAlignment="1">
      <alignment horizontal="center" vertical="center" wrapText="1"/>
    </xf>
    <xf numFmtId="0" fontId="13" fillId="0" borderId="11" xfId="1" applyFont="1" applyBorder="1" applyAlignment="1">
      <alignment horizontal="center" vertical="center" wrapText="1"/>
    </xf>
    <xf numFmtId="0" fontId="13" fillId="0" borderId="10" xfId="1" applyFont="1" applyBorder="1" applyAlignment="1">
      <alignment horizontal="center" vertical="center"/>
    </xf>
    <xf numFmtId="166" fontId="17" fillId="0" borderId="11" xfId="3" applyNumberFormat="1" applyFont="1" applyBorder="1" applyAlignment="1">
      <alignment horizontal="right" vertical="center" wrapText="1"/>
    </xf>
    <xf numFmtId="0" fontId="0" fillId="4" borderId="10" xfId="2" applyFont="1" applyFill="1" applyBorder="1" applyAlignment="1">
      <alignment vertical="center"/>
    </xf>
    <xf numFmtId="0" fontId="0" fillId="4" borderId="27" xfId="2" applyFont="1" applyFill="1" applyBorder="1" applyAlignment="1">
      <alignment vertical="center"/>
    </xf>
    <xf numFmtId="0" fontId="0" fillId="4" borderId="29" xfId="2" applyFont="1" applyFill="1" applyBorder="1" applyAlignment="1">
      <alignment vertical="center"/>
    </xf>
    <xf numFmtId="4" fontId="19" fillId="0" borderId="22" xfId="0" applyNumberFormat="1" applyFont="1" applyBorder="1"/>
    <xf numFmtId="43" fontId="19" fillId="0" borderId="11" xfId="3" applyNumberFormat="1" applyFont="1" applyBorder="1" applyAlignment="1">
      <alignment horizontal="right" vertical="center" wrapText="1"/>
    </xf>
    <xf numFmtId="167" fontId="17" fillId="0" borderId="11" xfId="3" applyNumberFormat="1" applyFont="1" applyBorder="1" applyAlignment="1">
      <alignment horizontal="right" vertical="center" wrapText="1"/>
    </xf>
    <xf numFmtId="166" fontId="13" fillId="0" borderId="11" xfId="3" applyNumberFormat="1" applyFont="1" applyBorder="1" applyAlignment="1">
      <alignment vertical="center" wrapText="1"/>
    </xf>
    <xf numFmtId="166" fontId="17" fillId="0" borderId="30" xfId="3" applyNumberFormat="1" applyFont="1" applyBorder="1" applyAlignment="1">
      <alignment horizontal="right" vertical="center" wrapText="1"/>
    </xf>
    <xf numFmtId="166" fontId="17" fillId="0" borderId="2" xfId="3" applyNumberFormat="1" applyFont="1" applyBorder="1" applyAlignment="1">
      <alignment horizontal="right" vertical="center" wrapText="1"/>
    </xf>
    <xf numFmtId="0" fontId="6" fillId="0" borderId="35" xfId="1" applyBorder="1"/>
    <xf numFmtId="0" fontId="17" fillId="0" borderId="0" xfId="1" applyFont="1" applyAlignment="1">
      <alignment horizontal="left" vertical="center" wrapText="1"/>
    </xf>
    <xf numFmtId="0" fontId="6" fillId="0" borderId="22" xfId="1" applyBorder="1"/>
    <xf numFmtId="49" fontId="13" fillId="0" borderId="0" xfId="1" applyNumberFormat="1" applyFont="1" applyAlignment="1">
      <alignment vertical="center" wrapText="1"/>
    </xf>
    <xf numFmtId="0" fontId="13" fillId="0" borderId="0" xfId="1" applyFont="1"/>
    <xf numFmtId="49" fontId="13" fillId="0" borderId="22" xfId="1" applyNumberFormat="1" applyFont="1" applyBorder="1" applyAlignment="1">
      <alignment vertical="center" wrapText="1"/>
    </xf>
    <xf numFmtId="0" fontId="13" fillId="0" borderId="35" xfId="1" applyFont="1" applyBorder="1" applyAlignment="1">
      <alignment horizontal="right"/>
    </xf>
    <xf numFmtId="0" fontId="13" fillId="0" borderId="0" xfId="1" applyFont="1" applyAlignment="1">
      <alignment horizontal="right"/>
    </xf>
    <xf numFmtId="49" fontId="17" fillId="0" borderId="0" xfId="1" applyNumberFormat="1" applyFont="1" applyAlignment="1">
      <alignment vertical="center" wrapText="1"/>
    </xf>
    <xf numFmtId="0" fontId="6" fillId="0" borderId="12" xfId="1" applyBorder="1"/>
    <xf numFmtId="0" fontId="6" fillId="0" borderId="13" xfId="1" applyBorder="1"/>
    <xf numFmtId="0" fontId="6" fillId="0" borderId="15" xfId="1" applyBorder="1"/>
    <xf numFmtId="0" fontId="4" fillId="0" borderId="0" xfId="0" applyFont="1"/>
    <xf numFmtId="0" fontId="0" fillId="0" borderId="0" xfId="0" applyAlignment="1">
      <alignment wrapText="1"/>
    </xf>
    <xf numFmtId="1" fontId="9" fillId="0" borderId="7" xfId="0" applyNumberFormat="1" applyFont="1" applyBorder="1"/>
    <xf numFmtId="0" fontId="9" fillId="0" borderId="11" xfId="0" applyFont="1" applyBorder="1"/>
    <xf numFmtId="0" fontId="9" fillId="0" borderId="35"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13" fillId="0" borderId="17" xfId="1" applyFont="1" applyBorder="1" applyAlignment="1">
      <alignment horizontal="left" vertical="center" wrapText="1"/>
    </xf>
    <xf numFmtId="0" fontId="17" fillId="0" borderId="18" xfId="1" applyFont="1" applyBorder="1" applyAlignment="1">
      <alignment horizontal="left" vertical="center" wrapText="1"/>
    </xf>
    <xf numFmtId="0" fontId="0" fillId="0" borderId="0" xfId="0" applyAlignment="1">
      <alignment horizontal="left" wrapText="1"/>
    </xf>
    <xf numFmtId="0" fontId="21" fillId="0" borderId="0" xfId="0" applyFont="1"/>
    <xf numFmtId="0" fontId="9" fillId="0" borderId="36" xfId="0" applyFont="1" applyBorder="1" applyAlignment="1"/>
    <xf numFmtId="0" fontId="0" fillId="0" borderId="0" xfId="0" applyAlignment="1">
      <alignment horizontal="left"/>
    </xf>
    <xf numFmtId="0" fontId="0" fillId="0" borderId="0" xfId="0" applyAlignment="1">
      <alignment horizontal="left" wrapText="1"/>
    </xf>
    <xf numFmtId="0" fontId="13" fillId="0" borderId="9" xfId="1" applyFont="1" applyBorder="1" applyAlignment="1">
      <alignment vertical="center" wrapText="1"/>
    </xf>
    <xf numFmtId="0" fontId="0" fillId="0" borderId="0" xfId="0" applyAlignment="1">
      <alignment horizontal="left"/>
    </xf>
    <xf numFmtId="0" fontId="9" fillId="0" borderId="13" xfId="0" applyFont="1" applyBorder="1" applyAlignment="1">
      <alignment horizontal="left"/>
    </xf>
    <xf numFmtId="0" fontId="9" fillId="0" borderId="0" xfId="0" applyFont="1" applyAlignment="1">
      <alignment horizontal="left"/>
    </xf>
    <xf numFmtId="0" fontId="0" fillId="0" borderId="0" xfId="0" applyAlignment="1">
      <alignment horizontal="left" wrapText="1"/>
    </xf>
    <xf numFmtId="0" fontId="13" fillId="0" borderId="9" xfId="1" applyFont="1" applyBorder="1" applyAlignment="1">
      <alignment vertical="center" wrapText="1"/>
    </xf>
    <xf numFmtId="0" fontId="0" fillId="0" borderId="0" xfId="0" applyAlignment="1">
      <alignment horizontal="left"/>
    </xf>
    <xf numFmtId="0" fontId="9" fillId="0" borderId="13" xfId="0" applyFont="1" applyBorder="1" applyAlignment="1">
      <alignment horizontal="left"/>
    </xf>
    <xf numFmtId="0" fontId="0" fillId="0" borderId="0" xfId="0" applyAlignment="1">
      <alignment horizontal="left" wrapText="1"/>
    </xf>
    <xf numFmtId="0" fontId="13" fillId="0" borderId="9" xfId="1" applyFont="1" applyBorder="1" applyAlignment="1">
      <alignment vertical="center" wrapText="1"/>
    </xf>
    <xf numFmtId="0" fontId="9" fillId="0" borderId="13" xfId="0" applyFont="1" applyBorder="1" applyAlignment="1">
      <alignment horizontal="left"/>
    </xf>
    <xf numFmtId="0" fontId="9" fillId="0" borderId="8" xfId="0" applyFont="1" applyBorder="1" applyAlignment="1">
      <alignment horizontal="left"/>
    </xf>
    <xf numFmtId="0" fontId="9" fillId="0" borderId="9" xfId="0" applyFont="1" applyBorder="1" applyAlignment="1">
      <alignment horizontal="left"/>
    </xf>
    <xf numFmtId="0" fontId="1" fillId="0" borderId="0" xfId="0" applyFont="1" applyAlignment="1">
      <alignment horizontal="center" vertical="center"/>
    </xf>
    <xf numFmtId="0" fontId="0" fillId="0" borderId="0" xfId="0" applyAlignment="1">
      <alignment horizontal="left" vertical="top" wrapText="1"/>
    </xf>
    <xf numFmtId="0" fontId="4" fillId="0" borderId="0" xfId="0" applyFont="1" applyAlignment="1">
      <alignment horizontal="left" vertical="top"/>
    </xf>
    <xf numFmtId="0" fontId="6" fillId="0" borderId="0" xfId="0" applyFont="1" applyAlignment="1">
      <alignment horizontal="left" vertical="top" wrapText="1"/>
    </xf>
    <xf numFmtId="0" fontId="7" fillId="0" borderId="0" xfId="0" applyFont="1" applyAlignment="1">
      <alignment horizontal="left"/>
    </xf>
    <xf numFmtId="1" fontId="9" fillId="0" borderId="4" xfId="1" applyNumberFormat="1" applyFont="1" applyBorder="1" applyAlignment="1">
      <alignment horizontal="left" vertical="center" wrapText="1"/>
    </xf>
    <xf numFmtId="1" fontId="9" fillId="0" borderId="5" xfId="1" applyNumberFormat="1" applyFont="1" applyBorder="1" applyAlignment="1">
      <alignment horizontal="left" vertical="center" wrapText="1"/>
    </xf>
    <xf numFmtId="1" fontId="9" fillId="0" borderId="8" xfId="1" applyNumberFormat="1" applyFont="1" applyBorder="1" applyAlignment="1">
      <alignment horizontal="center" vertical="center" wrapText="1"/>
    </xf>
    <xf numFmtId="1" fontId="9" fillId="0" borderId="9" xfId="1" applyNumberFormat="1" applyFont="1" applyBorder="1" applyAlignment="1">
      <alignment horizontal="center" vertical="center" wrapText="1"/>
    </xf>
    <xf numFmtId="1" fontId="9" fillId="0" borderId="10" xfId="1" applyNumberFormat="1" applyFont="1" applyBorder="1" applyAlignment="1">
      <alignment horizontal="center" vertical="center" wrapText="1"/>
    </xf>
    <xf numFmtId="1" fontId="9" fillId="0" borderId="11" xfId="1" applyNumberFormat="1" applyFont="1" applyBorder="1" applyAlignment="1">
      <alignment horizontal="center" vertical="center" wrapText="1"/>
    </xf>
    <xf numFmtId="0" fontId="9" fillId="0" borderId="4" xfId="0" applyFont="1" applyBorder="1" applyAlignment="1">
      <alignment horizontal="left"/>
    </xf>
    <xf numFmtId="0" fontId="9" fillId="0" borderId="5" xfId="0" applyFont="1" applyBorder="1" applyAlignment="1">
      <alignment horizontal="left"/>
    </xf>
    <xf numFmtId="0" fontId="0" fillId="0" borderId="0" xfId="0" applyAlignment="1">
      <alignment horizontal="left"/>
    </xf>
    <xf numFmtId="0" fontId="9" fillId="0" borderId="12" xfId="0" applyFont="1" applyBorder="1" applyAlignment="1">
      <alignment horizontal="left"/>
    </xf>
    <xf numFmtId="0" fontId="9" fillId="0" borderId="13" xfId="0" applyFont="1" applyBorder="1" applyAlignment="1">
      <alignment horizontal="left"/>
    </xf>
    <xf numFmtId="0" fontId="9" fillId="0" borderId="15" xfId="0" applyFont="1" applyBorder="1" applyAlignment="1">
      <alignment horizontal="left"/>
    </xf>
    <xf numFmtId="0" fontId="9" fillId="0" borderId="0" xfId="0" applyFont="1" applyAlignment="1">
      <alignment horizontal="left"/>
    </xf>
    <xf numFmtId="0" fontId="0" fillId="0" borderId="0" xfId="0" applyAlignment="1">
      <alignment horizontal="left" wrapText="1"/>
    </xf>
    <xf numFmtId="0" fontId="8" fillId="2" borderId="26" xfId="2" applyFont="1" applyFill="1" applyBorder="1" applyAlignment="1">
      <alignment horizontal="center" vertical="center"/>
    </xf>
    <xf numFmtId="0" fontId="8" fillId="2" borderId="27" xfId="2" applyFont="1" applyFill="1" applyBorder="1" applyAlignment="1">
      <alignment horizontal="center" vertical="center"/>
    </xf>
    <xf numFmtId="0" fontId="8" fillId="2" borderId="28" xfId="2" applyFont="1" applyFill="1" applyBorder="1" applyAlignment="1">
      <alignment horizontal="center" vertical="center"/>
    </xf>
    <xf numFmtId="0" fontId="1" fillId="0" borderId="16" xfId="1" applyFont="1" applyBorder="1" applyAlignment="1">
      <alignment horizontal="center" vertical="center"/>
    </xf>
    <xf numFmtId="0" fontId="1" fillId="0" borderId="17" xfId="1" applyFont="1" applyBorder="1" applyAlignment="1">
      <alignment horizontal="center" vertical="center"/>
    </xf>
    <xf numFmtId="0" fontId="1" fillId="0" borderId="18" xfId="1" applyFont="1" applyBorder="1" applyAlignment="1">
      <alignment horizontal="center" vertical="center"/>
    </xf>
    <xf numFmtId="0" fontId="12" fillId="0" borderId="12" xfId="1" applyFont="1" applyBorder="1" applyAlignment="1">
      <alignment horizontal="center"/>
    </xf>
    <xf numFmtId="0" fontId="12" fillId="0" borderId="13" xfId="1" applyFont="1" applyBorder="1" applyAlignment="1">
      <alignment horizontal="center"/>
    </xf>
    <xf numFmtId="0" fontId="12" fillId="0" borderId="15" xfId="1" applyFont="1" applyBorder="1" applyAlignment="1">
      <alignment horizontal="center"/>
    </xf>
    <xf numFmtId="0" fontId="13" fillId="0" borderId="19" xfId="1" applyFont="1" applyBorder="1" applyAlignment="1">
      <alignment horizontal="left" vertical="center" wrapText="1"/>
    </xf>
    <xf numFmtId="0" fontId="13" fillId="0" borderId="20" xfId="1" applyFont="1" applyBorder="1" applyAlignment="1">
      <alignment horizontal="left" vertical="center" wrapText="1"/>
    </xf>
    <xf numFmtId="0" fontId="13" fillId="0" borderId="21" xfId="1" applyFont="1" applyBorder="1" applyAlignment="1">
      <alignment horizontal="left" vertical="center" wrapText="1"/>
    </xf>
    <xf numFmtId="0" fontId="16" fillId="0" borderId="16" xfId="1" applyFont="1" applyBorder="1" applyAlignment="1">
      <alignment horizontal="left" vertical="center" wrapText="1"/>
    </xf>
    <xf numFmtId="0" fontId="16" fillId="0" borderId="17" xfId="1" applyFont="1" applyBorder="1" applyAlignment="1">
      <alignment horizontal="left" vertical="center" wrapText="1"/>
    </xf>
    <xf numFmtId="0" fontId="17" fillId="0" borderId="23" xfId="1" applyFont="1" applyBorder="1" applyAlignment="1">
      <alignment horizontal="left" vertical="center" wrapText="1"/>
    </xf>
    <xf numFmtId="0" fontId="17" fillId="0" borderId="24" xfId="1" applyFont="1" applyBorder="1" applyAlignment="1">
      <alignment horizontal="left" vertical="center" wrapText="1"/>
    </xf>
    <xf numFmtId="0" fontId="17" fillId="0" borderId="25" xfId="1" applyFont="1" applyBorder="1" applyAlignment="1">
      <alignment horizontal="left" vertical="center" wrapText="1"/>
    </xf>
    <xf numFmtId="0" fontId="13" fillId="0" borderId="8" xfId="1" applyFont="1" applyBorder="1" applyAlignment="1">
      <alignment vertical="center" wrapText="1"/>
    </xf>
    <xf numFmtId="0" fontId="13" fillId="0" borderId="9" xfId="1" applyFont="1" applyBorder="1" applyAlignment="1">
      <alignment vertical="center" wrapText="1"/>
    </xf>
    <xf numFmtId="0" fontId="13" fillId="0" borderId="10" xfId="1" applyFont="1" applyBorder="1" applyAlignment="1">
      <alignment horizontal="left" vertical="center" wrapText="1"/>
    </xf>
    <xf numFmtId="0" fontId="13" fillId="0" borderId="27" xfId="1" applyFont="1" applyBorder="1" applyAlignment="1">
      <alignment horizontal="left" vertical="center" wrapText="1"/>
    </xf>
    <xf numFmtId="0" fontId="13" fillId="0" borderId="28" xfId="1" applyFont="1" applyBorder="1" applyAlignment="1">
      <alignment horizontal="left" vertical="center" wrapText="1"/>
    </xf>
    <xf numFmtId="0" fontId="17" fillId="0" borderId="10" xfId="1" applyFont="1" applyBorder="1" applyAlignment="1">
      <alignment horizontal="left" vertical="center" wrapText="1"/>
    </xf>
    <xf numFmtId="0" fontId="17" fillId="0" borderId="27" xfId="1" applyFont="1" applyBorder="1" applyAlignment="1">
      <alignment horizontal="left" vertical="center" wrapText="1"/>
    </xf>
    <xf numFmtId="0" fontId="17" fillId="0" borderId="28" xfId="1" applyFont="1" applyBorder="1" applyAlignment="1">
      <alignment horizontal="left" vertical="center" wrapText="1"/>
    </xf>
    <xf numFmtId="0" fontId="13" fillId="2" borderId="8" xfId="1" applyFont="1" applyFill="1" applyBorder="1" applyAlignment="1">
      <alignment vertical="center" wrapText="1"/>
    </xf>
    <xf numFmtId="0" fontId="13" fillId="2" borderId="9" xfId="1" applyFont="1" applyFill="1" applyBorder="1" applyAlignment="1">
      <alignment vertical="center" wrapText="1"/>
    </xf>
    <xf numFmtId="0" fontId="17" fillId="3" borderId="10" xfId="1" applyFont="1" applyFill="1" applyBorder="1" applyAlignment="1">
      <alignment horizontal="center" vertical="center" wrapText="1"/>
    </xf>
    <xf numFmtId="0" fontId="17" fillId="3" borderId="27" xfId="1" applyFont="1" applyFill="1" applyBorder="1" applyAlignment="1">
      <alignment horizontal="center" vertical="center" wrapText="1"/>
    </xf>
    <xf numFmtId="0" fontId="17" fillId="3" borderId="28" xfId="1" applyFont="1" applyFill="1" applyBorder="1" applyAlignment="1">
      <alignment horizontal="center" vertical="center" wrapText="1"/>
    </xf>
    <xf numFmtId="49" fontId="17" fillId="0" borderId="35" xfId="1" applyNumberFormat="1" applyFont="1" applyBorder="1" applyAlignment="1">
      <alignment horizontal="right" vertical="center" wrapText="1"/>
    </xf>
    <xf numFmtId="49" fontId="17" fillId="0" borderId="0" xfId="1" applyNumberFormat="1" applyFont="1" applyAlignment="1">
      <alignment horizontal="right" vertical="center" wrapText="1"/>
    </xf>
    <xf numFmtId="0" fontId="13" fillId="0" borderId="10" xfId="1" applyFont="1" applyBorder="1" applyAlignment="1">
      <alignment horizontal="center" vertical="center" wrapText="1"/>
    </xf>
    <xf numFmtId="0" fontId="13" fillId="0" borderId="27" xfId="1" applyFont="1" applyBorder="1" applyAlignment="1">
      <alignment horizontal="center" vertical="center" wrapText="1"/>
    </xf>
    <xf numFmtId="0" fontId="13" fillId="0" borderId="29" xfId="1" applyFont="1" applyBorder="1" applyAlignment="1">
      <alignment horizontal="center" vertical="center" wrapText="1"/>
    </xf>
    <xf numFmtId="0" fontId="13" fillId="0" borderId="10" xfId="1" applyFont="1" applyBorder="1" applyAlignment="1">
      <alignment horizontal="left" vertical="center"/>
    </xf>
    <xf numFmtId="0" fontId="13" fillId="0" borderId="27" xfId="1" applyFont="1" applyBorder="1" applyAlignment="1">
      <alignment horizontal="left" vertical="center"/>
    </xf>
    <xf numFmtId="0" fontId="13" fillId="0" borderId="29" xfId="1" applyFont="1" applyBorder="1" applyAlignment="1">
      <alignment horizontal="left" vertical="center"/>
    </xf>
    <xf numFmtId="0" fontId="8" fillId="2" borderId="10" xfId="2" applyFont="1" applyFill="1" applyBorder="1" applyAlignment="1">
      <alignment horizontal="left" vertical="center"/>
    </xf>
    <xf numFmtId="0" fontId="8" fillId="2" borderId="27" xfId="2" applyFont="1" applyFill="1" applyBorder="1" applyAlignment="1">
      <alignment horizontal="left" vertical="center"/>
    </xf>
    <xf numFmtId="0" fontId="8" fillId="2" borderId="29" xfId="2" applyFont="1" applyFill="1" applyBorder="1" applyAlignment="1">
      <alignment horizontal="left" vertical="center"/>
    </xf>
    <xf numFmtId="0" fontId="8" fillId="4" borderId="10" xfId="2" applyFont="1" applyFill="1" applyBorder="1" applyAlignment="1">
      <alignment horizontal="left" vertical="center"/>
    </xf>
    <xf numFmtId="0" fontId="8" fillId="4" borderId="27" xfId="2" applyFont="1" applyFill="1" applyBorder="1" applyAlignment="1">
      <alignment horizontal="left" vertical="center"/>
    </xf>
    <xf numFmtId="0" fontId="8" fillId="4" borderId="29" xfId="2" applyFont="1" applyFill="1" applyBorder="1" applyAlignment="1">
      <alignment horizontal="left" vertical="center"/>
    </xf>
    <xf numFmtId="0" fontId="13" fillId="0" borderId="31" xfId="1" applyFont="1" applyBorder="1" applyAlignment="1">
      <alignment vertical="center" wrapText="1"/>
    </xf>
    <xf numFmtId="0" fontId="13" fillId="0" borderId="32" xfId="1" applyFont="1" applyBorder="1" applyAlignment="1">
      <alignment vertical="center" wrapText="1"/>
    </xf>
    <xf numFmtId="0" fontId="17" fillId="0" borderId="9" xfId="1" applyFont="1" applyBorder="1" applyAlignment="1">
      <alignment horizontal="center" vertical="center" wrapText="1"/>
    </xf>
    <xf numFmtId="0" fontId="13" fillId="0" borderId="29" xfId="1" applyFont="1" applyBorder="1" applyAlignment="1">
      <alignment horizontal="left" vertical="center" wrapText="1"/>
    </xf>
    <xf numFmtId="0" fontId="8" fillId="2" borderId="33" xfId="2" applyFont="1" applyFill="1" applyBorder="1" applyAlignment="1">
      <alignment horizontal="left" vertical="center"/>
    </xf>
    <xf numFmtId="0" fontId="8" fillId="2" borderId="34" xfId="2" applyFont="1" applyFill="1" applyBorder="1" applyAlignment="1">
      <alignment horizontal="left" vertical="center"/>
    </xf>
    <xf numFmtId="0" fontId="12" fillId="0" borderId="12" xfId="1" applyFont="1" applyBorder="1" applyAlignment="1">
      <alignment horizontal="center" vertical="center"/>
    </xf>
    <xf numFmtId="0" fontId="12" fillId="0" borderId="13" xfId="1" applyFont="1" applyBorder="1" applyAlignment="1">
      <alignment horizontal="center" vertical="center"/>
    </xf>
    <xf numFmtId="0" fontId="12" fillId="0" borderId="15" xfId="1" applyFont="1" applyBorder="1" applyAlignment="1">
      <alignment horizontal="center" vertical="center"/>
    </xf>
    <xf numFmtId="0" fontId="20" fillId="0" borderId="16" xfId="1" applyFont="1" applyBorder="1" applyAlignment="1">
      <alignment horizontal="left" vertical="center" wrapText="1"/>
    </xf>
    <xf numFmtId="0" fontId="20" fillId="0" borderId="17" xfId="1" applyFont="1" applyBorder="1" applyAlignment="1">
      <alignment horizontal="left" vertical="center" wrapText="1"/>
    </xf>
    <xf numFmtId="0" fontId="13" fillId="0" borderId="36" xfId="1" applyFont="1" applyBorder="1" applyAlignment="1">
      <alignment vertical="center" wrapText="1"/>
    </xf>
    <xf numFmtId="0" fontId="13" fillId="0" borderId="37" xfId="1" applyFont="1" applyBorder="1" applyAlignment="1">
      <alignment vertical="center" wrapText="1"/>
    </xf>
    <xf numFmtId="0" fontId="13" fillId="0" borderId="38" xfId="1" applyFont="1" applyBorder="1" applyAlignment="1">
      <alignment vertical="center" wrapText="1"/>
    </xf>
    <xf numFmtId="0" fontId="13" fillId="0" borderId="35" xfId="1" applyFont="1" applyBorder="1" applyAlignment="1">
      <alignment vertical="center" wrapText="1"/>
    </xf>
    <xf numFmtId="0" fontId="13" fillId="0" borderId="0" xfId="1" applyFont="1" applyAlignment="1">
      <alignment vertical="center" wrapText="1"/>
    </xf>
    <xf numFmtId="0" fontId="13" fillId="0" borderId="39" xfId="1" applyFont="1" applyBorder="1" applyAlignment="1">
      <alignment vertical="center" wrapText="1"/>
    </xf>
    <xf numFmtId="0" fontId="13" fillId="0" borderId="23" xfId="1" applyFont="1" applyBorder="1" applyAlignment="1">
      <alignment vertical="center" wrapText="1"/>
    </xf>
    <xf numFmtId="0" fontId="13" fillId="0" borderId="24" xfId="1" applyFont="1" applyBorder="1" applyAlignment="1">
      <alignment vertical="center" wrapText="1"/>
    </xf>
    <xf numFmtId="0" fontId="13" fillId="0" borderId="40" xfId="1" applyFont="1" applyBorder="1" applyAlignment="1">
      <alignment vertical="center" wrapText="1"/>
    </xf>
    <xf numFmtId="0" fontId="13" fillId="2" borderId="36" xfId="1" applyFont="1" applyFill="1" applyBorder="1" applyAlignment="1">
      <alignment vertical="center" wrapText="1"/>
    </xf>
    <xf numFmtId="0" fontId="13" fillId="2" borderId="37" xfId="1" applyFont="1" applyFill="1" applyBorder="1" applyAlignment="1">
      <alignment vertical="center" wrapText="1"/>
    </xf>
    <xf numFmtId="0" fontId="13" fillId="2" borderId="38" xfId="1" applyFont="1" applyFill="1" applyBorder="1" applyAlignment="1">
      <alignment vertical="center" wrapText="1"/>
    </xf>
    <xf numFmtId="0" fontId="13" fillId="2" borderId="35" xfId="1" applyFont="1" applyFill="1" applyBorder="1" applyAlignment="1">
      <alignment vertical="center" wrapText="1"/>
    </xf>
    <xf numFmtId="0" fontId="13" fillId="2" borderId="0" xfId="1" applyFont="1" applyFill="1" applyBorder="1" applyAlignment="1">
      <alignment vertical="center" wrapText="1"/>
    </xf>
    <xf numFmtId="0" fontId="13" fillId="2" borderId="39" xfId="1" applyFont="1" applyFill="1" applyBorder="1" applyAlignment="1">
      <alignment vertical="center" wrapText="1"/>
    </xf>
    <xf numFmtId="0" fontId="13" fillId="2" borderId="23" xfId="1" applyFont="1" applyFill="1" applyBorder="1" applyAlignment="1">
      <alignment vertical="center" wrapText="1"/>
    </xf>
    <xf numFmtId="0" fontId="13" fillId="2" borderId="24" xfId="1" applyFont="1" applyFill="1" applyBorder="1" applyAlignment="1">
      <alignment vertical="center" wrapText="1"/>
    </xf>
    <xf numFmtId="0" fontId="13" fillId="2" borderId="40" xfId="1" applyFont="1" applyFill="1" applyBorder="1" applyAlignment="1">
      <alignment vertical="center" wrapText="1"/>
    </xf>
    <xf numFmtId="0" fontId="13" fillId="0" borderId="12" xfId="1" applyFont="1" applyBorder="1" applyAlignment="1">
      <alignment vertical="center" wrapText="1"/>
    </xf>
    <xf numFmtId="0" fontId="13" fillId="0" borderId="13" xfId="1" applyFont="1" applyBorder="1" applyAlignment="1">
      <alignment vertical="center" wrapText="1"/>
    </xf>
    <xf numFmtId="0" fontId="13" fillId="0" borderId="41" xfId="1" applyFont="1" applyBorder="1" applyAlignment="1">
      <alignment vertical="center" wrapText="1"/>
    </xf>
    <xf numFmtId="0" fontId="17" fillId="0" borderId="10" xfId="1" applyFont="1" applyBorder="1" applyAlignment="1">
      <alignment horizontal="center" vertical="center" wrapText="1"/>
    </xf>
    <xf numFmtId="0" fontId="17" fillId="0" borderId="27" xfId="1" applyFont="1" applyBorder="1" applyAlignment="1">
      <alignment horizontal="center" vertical="center" wrapText="1"/>
    </xf>
    <xf numFmtId="0" fontId="17" fillId="0" borderId="29" xfId="1" applyFont="1" applyBorder="1" applyAlignment="1">
      <alignment horizontal="center" vertical="center" wrapText="1"/>
    </xf>
    <xf numFmtId="0" fontId="8" fillId="2" borderId="42" xfId="2" applyFont="1" applyFill="1" applyBorder="1" applyAlignment="1">
      <alignment horizontal="left" vertical="center"/>
    </xf>
    <xf numFmtId="49" fontId="13" fillId="0" borderId="16" xfId="1" applyNumberFormat="1" applyFont="1" applyBorder="1" applyAlignment="1">
      <alignment horizontal="center" vertical="center" wrapText="1"/>
    </xf>
    <xf numFmtId="49" fontId="13" fillId="0" borderId="17" xfId="1" applyNumberFormat="1" applyFont="1" applyBorder="1" applyAlignment="1">
      <alignment horizontal="center" vertical="center" wrapText="1"/>
    </xf>
    <xf numFmtId="0" fontId="9" fillId="0" borderId="37" xfId="0" applyFont="1" applyBorder="1" applyAlignment="1">
      <alignment horizontal="center"/>
    </xf>
    <xf numFmtId="0" fontId="9" fillId="0" borderId="38" xfId="0" applyFont="1" applyBorder="1" applyAlignment="1">
      <alignment horizontal="center"/>
    </xf>
  </cellXfs>
  <cellStyles count="4">
    <cellStyle name="Comma 2" xfId="3"/>
    <cellStyle name="Normal" xfId="0" builtinId="0"/>
    <cellStyle name="Normal 4" xfId="2"/>
    <cellStyle name="Normal 7"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41"/>
  <sheetViews>
    <sheetView view="pageBreakPreview" zoomScale="60" zoomScaleNormal="100" workbookViewId="0">
      <selection activeCell="A52" sqref="A52:H52"/>
    </sheetView>
  </sheetViews>
  <sheetFormatPr defaultRowHeight="15" x14ac:dyDescent="0.25"/>
  <cols>
    <col min="1" max="1" width="9.28515625" customWidth="1"/>
    <col min="2" max="2" width="50.42578125" customWidth="1"/>
    <col min="3" max="3" width="14.140625" customWidth="1"/>
    <col min="4" max="4" width="10.5703125" hidden="1" customWidth="1"/>
    <col min="5" max="5" width="8.5703125" customWidth="1"/>
    <col min="6" max="6" width="12.140625" customWidth="1"/>
    <col min="7" max="7" width="10.140625" customWidth="1"/>
    <col min="8" max="8" width="11.7109375" customWidth="1"/>
    <col min="9" max="9" width="9.28515625" customWidth="1"/>
    <col min="10" max="10" width="10.28515625" customWidth="1"/>
    <col min="11" max="11" width="13" customWidth="1"/>
    <col min="12" max="12" width="10.85546875" customWidth="1"/>
    <col min="13" max="13" width="11.42578125" customWidth="1"/>
    <col min="14" max="14" width="9.7109375" customWidth="1"/>
    <col min="15" max="15" width="10.85546875" customWidth="1"/>
    <col min="16" max="16" width="12.85546875" customWidth="1"/>
  </cols>
  <sheetData>
    <row r="1" spans="1:16" ht="18" x14ac:dyDescent="0.25">
      <c r="A1" s="96" t="s">
        <v>0</v>
      </c>
      <c r="B1" s="96"/>
      <c r="C1" s="96"/>
      <c r="D1" s="96"/>
      <c r="E1" s="96"/>
      <c r="F1" s="96"/>
      <c r="G1" s="96"/>
      <c r="H1" s="96"/>
      <c r="I1" s="96"/>
      <c r="J1" s="96"/>
      <c r="K1" s="96"/>
      <c r="L1" s="96"/>
      <c r="M1" s="96"/>
      <c r="N1" s="96"/>
      <c r="O1" s="96"/>
      <c r="P1" s="96"/>
    </row>
    <row r="2" spans="1:16" ht="31.5" customHeight="1" x14ac:dyDescent="0.25">
      <c r="A2" s="97" t="s">
        <v>1</v>
      </c>
      <c r="B2" s="97"/>
      <c r="C2" s="97"/>
      <c r="D2" s="97"/>
      <c r="E2" s="97"/>
      <c r="F2" s="97"/>
      <c r="G2" s="97"/>
      <c r="H2" s="97"/>
      <c r="I2" s="97"/>
      <c r="J2" s="97"/>
      <c r="K2" s="97"/>
      <c r="L2" s="97"/>
      <c r="M2" s="97"/>
      <c r="N2" s="97"/>
      <c r="O2" s="97"/>
      <c r="P2" s="97"/>
    </row>
    <row r="3" spans="1:16" x14ac:dyDescent="0.25">
      <c r="A3" s="98" t="s">
        <v>2</v>
      </c>
      <c r="B3" s="98"/>
      <c r="C3" s="98"/>
      <c r="D3" s="98"/>
      <c r="E3" s="98"/>
      <c r="F3" s="98"/>
      <c r="G3" s="98"/>
      <c r="H3" s="98"/>
      <c r="I3" s="98"/>
      <c r="J3" s="98"/>
      <c r="K3" s="98"/>
      <c r="L3" s="98"/>
      <c r="M3" s="98"/>
      <c r="N3" s="98"/>
      <c r="O3" s="98"/>
      <c r="P3" s="98"/>
    </row>
    <row r="4" spans="1:16" x14ac:dyDescent="0.25">
      <c r="A4" s="97" t="s">
        <v>3</v>
      </c>
      <c r="B4" s="97"/>
      <c r="C4" s="97"/>
      <c r="D4" s="97"/>
      <c r="E4" s="97"/>
      <c r="F4" s="97"/>
      <c r="G4" s="97"/>
      <c r="H4" s="97"/>
      <c r="I4" s="97"/>
      <c r="J4" s="97"/>
      <c r="K4" s="97"/>
      <c r="L4" s="97"/>
      <c r="M4" s="97"/>
      <c r="N4" s="97"/>
      <c r="O4" s="97"/>
      <c r="P4" s="97"/>
    </row>
    <row r="5" spans="1:16" x14ac:dyDescent="0.25">
      <c r="A5" s="97" t="s">
        <v>4</v>
      </c>
      <c r="B5" s="99"/>
      <c r="C5" s="99"/>
      <c r="D5" s="99"/>
      <c r="E5" s="99"/>
      <c r="F5" s="99"/>
      <c r="G5" s="99"/>
      <c r="H5" s="99"/>
      <c r="I5" s="99"/>
      <c r="J5" s="99"/>
      <c r="K5" s="99"/>
      <c r="L5" s="99"/>
      <c r="M5" s="99"/>
      <c r="N5" s="99"/>
      <c r="O5" s="99"/>
      <c r="P5" s="99"/>
    </row>
    <row r="6" spans="1:16" ht="16.5" x14ac:dyDescent="0.25">
      <c r="A6" s="100" t="s">
        <v>5</v>
      </c>
      <c r="B6" s="100"/>
      <c r="C6" s="100"/>
      <c r="D6" s="100"/>
      <c r="E6" s="100"/>
      <c r="F6" s="100"/>
      <c r="M6" s="1" t="s">
        <v>6</v>
      </c>
    </row>
    <row r="7" spans="1:16" ht="16.5" x14ac:dyDescent="0.25">
      <c r="A7" s="2" t="s">
        <v>129</v>
      </c>
      <c r="B7" s="2"/>
      <c r="C7" s="2"/>
      <c r="D7" s="2"/>
      <c r="E7" s="2"/>
      <c r="F7" s="3"/>
      <c r="M7" s="4" t="s">
        <v>127</v>
      </c>
      <c r="P7" s="5"/>
    </row>
    <row r="8" spans="1:16" ht="15.75" thickBot="1" x14ac:dyDescent="0.3">
      <c r="G8" s="4"/>
      <c r="H8" s="4"/>
    </row>
    <row r="9" spans="1:16" s="9" customFormat="1" ht="51.75" thickBot="1" x14ac:dyDescent="0.3">
      <c r="A9" s="6" t="s">
        <v>7</v>
      </c>
      <c r="B9" s="6" t="s">
        <v>8</v>
      </c>
      <c r="C9" s="6" t="s">
        <v>9</v>
      </c>
      <c r="D9" s="6" t="s">
        <v>10</v>
      </c>
      <c r="E9" s="6" t="s">
        <v>11</v>
      </c>
      <c r="F9" s="6" t="s">
        <v>12</v>
      </c>
      <c r="G9" s="6" t="s">
        <v>13</v>
      </c>
      <c r="H9" s="6" t="s">
        <v>14</v>
      </c>
      <c r="I9" s="6" t="s">
        <v>15</v>
      </c>
      <c r="J9" s="7" t="s">
        <v>16</v>
      </c>
      <c r="K9" s="8" t="s">
        <v>17</v>
      </c>
      <c r="L9" s="6" t="s">
        <v>18</v>
      </c>
      <c r="M9" s="6" t="s">
        <v>19</v>
      </c>
      <c r="N9" s="6" t="s">
        <v>20</v>
      </c>
      <c r="O9" s="6" t="s">
        <v>21</v>
      </c>
      <c r="P9" s="8" t="s">
        <v>22</v>
      </c>
    </row>
    <row r="10" spans="1:16" s="9" customFormat="1" ht="15.75" thickBot="1" x14ac:dyDescent="0.3">
      <c r="A10" s="8">
        <v>1</v>
      </c>
      <c r="B10" s="8">
        <v>2</v>
      </c>
      <c r="C10" s="8">
        <v>3</v>
      </c>
      <c r="D10" s="8"/>
      <c r="E10" s="8">
        <v>4</v>
      </c>
      <c r="F10" s="8" t="s">
        <v>23</v>
      </c>
      <c r="G10" s="8" t="s">
        <v>24</v>
      </c>
      <c r="H10" s="8" t="s">
        <v>25</v>
      </c>
      <c r="I10" s="8">
        <v>6</v>
      </c>
      <c r="J10" s="10">
        <v>7</v>
      </c>
      <c r="K10" s="8">
        <v>8</v>
      </c>
      <c r="L10" s="8">
        <v>9</v>
      </c>
      <c r="M10" s="8">
        <v>10</v>
      </c>
      <c r="N10" s="8">
        <v>11</v>
      </c>
      <c r="O10" s="8">
        <v>12</v>
      </c>
      <c r="P10" s="8">
        <v>13</v>
      </c>
    </row>
    <row r="11" spans="1:16" x14ac:dyDescent="0.25">
      <c r="A11" s="101" t="s">
        <v>26</v>
      </c>
      <c r="B11" s="102"/>
      <c r="C11" s="11"/>
      <c r="D11" s="11"/>
      <c r="E11" s="11"/>
      <c r="F11" s="11"/>
      <c r="G11" s="11"/>
      <c r="H11" s="11"/>
      <c r="I11" s="11"/>
      <c r="J11" s="11"/>
      <c r="K11" s="11"/>
      <c r="L11" s="11"/>
      <c r="M11" s="11"/>
      <c r="N11" s="11"/>
      <c r="O11" s="12"/>
      <c r="P11" s="13"/>
    </row>
    <row r="12" spans="1:16" ht="30" x14ac:dyDescent="0.25">
      <c r="A12" s="14">
        <v>1</v>
      </c>
      <c r="B12" s="15" t="s">
        <v>27</v>
      </c>
      <c r="C12" s="16" t="s">
        <v>28</v>
      </c>
      <c r="D12" s="16">
        <v>85371000</v>
      </c>
      <c r="E12" s="16">
        <v>118777</v>
      </c>
      <c r="F12" s="17">
        <f>E12*93.22</f>
        <v>11072391.939999999</v>
      </c>
      <c r="G12" s="17">
        <f>E12*16.78</f>
        <v>1993078.06</v>
      </c>
      <c r="H12" s="18">
        <f>ROUND((F12+G12),2)</f>
        <v>13065470</v>
      </c>
      <c r="I12" s="18">
        <v>1930</v>
      </c>
      <c r="J12" s="18">
        <v>113</v>
      </c>
      <c r="K12" s="18">
        <f>J12+I12</f>
        <v>2043</v>
      </c>
      <c r="L12" s="19">
        <v>93.22</v>
      </c>
      <c r="M12" s="20">
        <f>J12*L12</f>
        <v>10533.86</v>
      </c>
      <c r="N12" s="20">
        <v>16.78</v>
      </c>
      <c r="O12" s="21">
        <f>N12*J12</f>
        <v>1896.14</v>
      </c>
      <c r="P12" s="22">
        <f>M12+O12</f>
        <v>12430</v>
      </c>
    </row>
    <row r="13" spans="1:16" x14ac:dyDescent="0.25">
      <c r="A13" s="14">
        <v>2</v>
      </c>
      <c r="B13" s="15" t="s">
        <v>29</v>
      </c>
      <c r="C13" s="23" t="s">
        <v>28</v>
      </c>
      <c r="D13" s="23">
        <v>39174000</v>
      </c>
      <c r="E13" s="16">
        <v>118777</v>
      </c>
      <c r="F13" s="17">
        <f>E13*150</f>
        <v>17816550</v>
      </c>
      <c r="G13" s="17">
        <f>E13*27</f>
        <v>3206979</v>
      </c>
      <c r="H13" s="18">
        <f>ROUND((F13+G13),2)</f>
        <v>21023529</v>
      </c>
      <c r="I13" s="18">
        <f>I12</f>
        <v>1930</v>
      </c>
      <c r="J13" s="18">
        <f>J12</f>
        <v>113</v>
      </c>
      <c r="K13" s="18">
        <f>J13+I13</f>
        <v>2043</v>
      </c>
      <c r="L13" s="19">
        <v>150</v>
      </c>
      <c r="M13" s="20">
        <f>J13*L13</f>
        <v>16950</v>
      </c>
      <c r="N13" s="20">
        <v>27</v>
      </c>
      <c r="O13" s="21">
        <f>N13*J13</f>
        <v>3051</v>
      </c>
      <c r="P13" s="22">
        <f>M13+O13</f>
        <v>20001</v>
      </c>
    </row>
    <row r="14" spans="1:16" ht="90" x14ac:dyDescent="0.25">
      <c r="A14" s="14">
        <v>3</v>
      </c>
      <c r="B14" s="24" t="s">
        <v>30</v>
      </c>
      <c r="C14" s="23" t="s">
        <v>28</v>
      </c>
      <c r="D14" s="23">
        <v>85444999</v>
      </c>
      <c r="E14" s="16">
        <v>118777</v>
      </c>
      <c r="F14" s="17">
        <f>E14*234.75</f>
        <v>27882900.75</v>
      </c>
      <c r="G14" s="17">
        <f>E14*42.25</f>
        <v>5018328.25</v>
      </c>
      <c r="H14" s="18">
        <f>ROUND((F14+G14),2)</f>
        <v>32901229</v>
      </c>
      <c r="I14" s="18">
        <f>I12</f>
        <v>1930</v>
      </c>
      <c r="J14" s="18">
        <f>J12</f>
        <v>113</v>
      </c>
      <c r="K14" s="18">
        <f>J14+I14</f>
        <v>2043</v>
      </c>
      <c r="L14" s="19">
        <v>234.75</v>
      </c>
      <c r="M14" s="20">
        <f>J14*L14</f>
        <v>26526.75</v>
      </c>
      <c r="N14" s="20">
        <v>42.25</v>
      </c>
      <c r="O14" s="21">
        <f>N14*J14</f>
        <v>4774.25</v>
      </c>
      <c r="P14" s="22">
        <f>M14+O14</f>
        <v>31301</v>
      </c>
    </row>
    <row r="15" spans="1:16" x14ac:dyDescent="0.25">
      <c r="A15" s="103" t="s">
        <v>31</v>
      </c>
      <c r="B15" s="104"/>
      <c r="C15" s="104"/>
      <c r="D15" s="104"/>
      <c r="E15" s="104"/>
      <c r="F15" s="25"/>
      <c r="G15" s="17"/>
      <c r="H15" s="26"/>
      <c r="I15" s="26"/>
      <c r="J15" s="26"/>
      <c r="K15" s="26"/>
      <c r="L15" s="26"/>
      <c r="M15" s="26">
        <f>M12+M13+M14</f>
        <v>54010.61</v>
      </c>
      <c r="N15" s="26"/>
      <c r="O15" s="27">
        <f>SUM(O12:O14)</f>
        <v>9721.39</v>
      </c>
      <c r="P15" s="28">
        <f>P12+P13+P14</f>
        <v>63732</v>
      </c>
    </row>
    <row r="16" spans="1:16" x14ac:dyDescent="0.25">
      <c r="A16" s="103"/>
      <c r="B16" s="104"/>
      <c r="C16" s="104"/>
      <c r="D16" s="104"/>
      <c r="E16" s="104"/>
      <c r="F16" s="104"/>
      <c r="G16" s="104"/>
      <c r="H16" s="104"/>
      <c r="I16" s="104"/>
      <c r="J16" s="104"/>
      <c r="K16" s="104"/>
      <c r="L16" s="104"/>
      <c r="M16" s="104"/>
      <c r="N16" s="104"/>
      <c r="O16" s="105"/>
      <c r="P16" s="106"/>
    </row>
    <row r="17" spans="1:16" x14ac:dyDescent="0.25">
      <c r="A17" s="107" t="s">
        <v>32</v>
      </c>
      <c r="B17" s="108"/>
      <c r="C17" s="108"/>
      <c r="D17" s="108"/>
      <c r="E17" s="108"/>
      <c r="F17" s="108"/>
      <c r="G17" s="108"/>
      <c r="H17" s="108"/>
      <c r="I17" s="108"/>
      <c r="J17" s="108"/>
      <c r="K17" s="108"/>
      <c r="L17" s="108"/>
      <c r="M17" s="108"/>
      <c r="N17" s="108"/>
      <c r="O17" s="29"/>
      <c r="P17" s="30">
        <f>M15*10%</f>
        <v>5401.0610000000006</v>
      </c>
    </row>
    <row r="18" spans="1:16" x14ac:dyDescent="0.25">
      <c r="A18" s="94" t="s">
        <v>33</v>
      </c>
      <c r="B18" s="95"/>
      <c r="C18" s="95"/>
      <c r="D18" s="95"/>
      <c r="E18" s="95"/>
      <c r="F18" s="95"/>
      <c r="G18" s="95"/>
      <c r="H18" s="95"/>
      <c r="I18" s="95"/>
      <c r="J18" s="95"/>
      <c r="K18" s="95"/>
      <c r="L18" s="95"/>
      <c r="M18" s="95"/>
      <c r="N18" s="95"/>
      <c r="O18" s="31"/>
      <c r="P18" s="32">
        <f>M15*90%</f>
        <v>48609.548999999999</v>
      </c>
    </row>
    <row r="19" spans="1:16" x14ac:dyDescent="0.25">
      <c r="A19" s="94" t="s">
        <v>34</v>
      </c>
      <c r="B19" s="95"/>
      <c r="C19" s="95"/>
      <c r="D19" s="95"/>
      <c r="E19" s="95"/>
      <c r="F19" s="95"/>
      <c r="G19" s="95"/>
      <c r="H19" s="95"/>
      <c r="I19" s="95"/>
      <c r="J19" s="95"/>
      <c r="K19" s="95"/>
      <c r="L19" s="95"/>
      <c r="M19" s="95"/>
      <c r="N19" s="95"/>
      <c r="O19" s="31"/>
      <c r="P19" s="33">
        <f>O15*100%</f>
        <v>9721.39</v>
      </c>
    </row>
    <row r="20" spans="1:16" ht="15.75" thickBot="1" x14ac:dyDescent="0.3">
      <c r="A20" s="110" t="s">
        <v>35</v>
      </c>
      <c r="B20" s="111"/>
      <c r="C20" s="111"/>
      <c r="D20" s="111"/>
      <c r="E20" s="111"/>
      <c r="F20" s="111"/>
      <c r="G20" s="111"/>
      <c r="H20" s="111"/>
      <c r="I20" s="111"/>
      <c r="J20" s="111"/>
      <c r="K20" s="111"/>
      <c r="L20" s="111"/>
      <c r="M20" s="111"/>
      <c r="N20" s="111"/>
      <c r="O20" s="34"/>
      <c r="P20" s="35">
        <f>P18+P19</f>
        <v>58330.938999999998</v>
      </c>
    </row>
    <row r="21" spans="1:16" ht="15.75" thickBot="1" x14ac:dyDescent="0.3">
      <c r="A21" s="110" t="s">
        <v>136</v>
      </c>
      <c r="B21" s="111"/>
      <c r="C21" s="111"/>
      <c r="D21" s="111"/>
      <c r="E21" s="111"/>
      <c r="F21" s="111"/>
      <c r="G21" s="111"/>
      <c r="H21" s="111"/>
      <c r="I21" s="111"/>
      <c r="J21" s="111"/>
      <c r="K21" s="111"/>
      <c r="L21" s="111"/>
      <c r="M21" s="111"/>
      <c r="N21" s="111"/>
      <c r="O21" s="111"/>
      <c r="P21" s="112"/>
    </row>
    <row r="22" spans="1:16" x14ac:dyDescent="0.25">
      <c r="N22" s="36"/>
      <c r="O22" s="36"/>
    </row>
    <row r="23" spans="1:16" x14ac:dyDescent="0.25">
      <c r="A23" s="113" t="s">
        <v>36</v>
      </c>
      <c r="B23" s="113"/>
    </row>
    <row r="24" spans="1:16" x14ac:dyDescent="0.25">
      <c r="A24" s="109" t="s">
        <v>37</v>
      </c>
      <c r="B24" s="109"/>
      <c r="C24" s="109"/>
      <c r="D24" s="109"/>
      <c r="E24" s="109"/>
      <c r="F24" s="109"/>
      <c r="G24" s="109"/>
      <c r="H24" s="109"/>
      <c r="I24" s="109"/>
      <c r="J24" s="109"/>
      <c r="K24" s="109"/>
      <c r="L24" s="109"/>
      <c r="M24" s="109"/>
      <c r="N24" s="109"/>
      <c r="O24" s="109"/>
      <c r="P24" s="109"/>
    </row>
    <row r="25" spans="1:16" ht="15" customHeight="1" x14ac:dyDescent="0.25">
      <c r="A25" s="114" t="s">
        <v>38</v>
      </c>
      <c r="B25" s="114"/>
      <c r="C25" s="114"/>
      <c r="D25" s="114"/>
      <c r="E25" s="114"/>
      <c r="F25" s="114"/>
      <c r="G25" s="114"/>
      <c r="H25" s="114"/>
      <c r="I25" s="114"/>
      <c r="J25" s="114"/>
      <c r="K25" s="114"/>
      <c r="L25" s="114"/>
      <c r="M25" s="114"/>
      <c r="N25" s="114"/>
      <c r="O25" s="114"/>
      <c r="P25" s="114"/>
    </row>
    <row r="27" spans="1:16" x14ac:dyDescent="0.25">
      <c r="A27" s="109" t="s">
        <v>39</v>
      </c>
      <c r="B27" s="109"/>
      <c r="C27" s="109"/>
      <c r="D27" s="109"/>
      <c r="E27" s="109"/>
      <c r="F27" s="109"/>
      <c r="G27" s="109"/>
      <c r="H27" s="109"/>
      <c r="I27" s="109"/>
      <c r="J27" s="109"/>
      <c r="K27" s="109"/>
      <c r="L27" s="109"/>
      <c r="M27" s="109"/>
      <c r="N27" s="109"/>
      <c r="O27" s="109"/>
      <c r="P27" s="109"/>
    </row>
    <row r="28" spans="1:16" x14ac:dyDescent="0.25">
      <c r="A28" s="109" t="s">
        <v>40</v>
      </c>
      <c r="B28" s="109"/>
      <c r="C28" s="109"/>
      <c r="D28" s="109"/>
      <c r="E28" s="109"/>
      <c r="F28" s="109"/>
      <c r="G28" s="109"/>
      <c r="H28" s="109"/>
      <c r="I28" s="109"/>
      <c r="J28" s="109"/>
      <c r="K28" s="109"/>
      <c r="L28" s="109"/>
      <c r="M28" s="109"/>
      <c r="N28" s="109"/>
      <c r="O28" s="109"/>
      <c r="P28" s="109"/>
    </row>
    <row r="32" spans="1:16" x14ac:dyDescent="0.25">
      <c r="B32" s="37"/>
    </row>
    <row r="33" spans="2:13" x14ac:dyDescent="0.25">
      <c r="B33" s="37"/>
    </row>
    <row r="34" spans="2:13" s="9" customFormat="1" x14ac:dyDescent="0.25">
      <c r="B34" s="38" t="s">
        <v>41</v>
      </c>
      <c r="H34" s="38" t="s">
        <v>42</v>
      </c>
      <c r="M34" s="38" t="s">
        <v>43</v>
      </c>
    </row>
    <row r="35" spans="2:13" s="9" customFormat="1" x14ac:dyDescent="0.25">
      <c r="B35" s="38" t="s">
        <v>44</v>
      </c>
      <c r="H35" s="38" t="s">
        <v>45</v>
      </c>
      <c r="M35" s="38" t="s">
        <v>46</v>
      </c>
    </row>
    <row r="36" spans="2:13" s="9" customFormat="1" x14ac:dyDescent="0.25">
      <c r="B36" s="38" t="s">
        <v>135</v>
      </c>
      <c r="H36" s="38" t="s">
        <v>47</v>
      </c>
      <c r="M36" s="38" t="s">
        <v>48</v>
      </c>
    </row>
    <row r="37" spans="2:13" x14ac:dyDescent="0.25">
      <c r="B37" s="37"/>
    </row>
    <row r="40" spans="2:13" x14ac:dyDescent="0.25">
      <c r="K40" s="37"/>
    </row>
    <row r="41" spans="2:13" x14ac:dyDescent="0.25">
      <c r="K41" s="37"/>
    </row>
  </sheetData>
  <mergeCells count="19">
    <mergeCell ref="A28:P28"/>
    <mergeCell ref="A20:N20"/>
    <mergeCell ref="A21:P21"/>
    <mergeCell ref="A23:B23"/>
    <mergeCell ref="A24:P24"/>
    <mergeCell ref="A25:P25"/>
    <mergeCell ref="A27:P27"/>
    <mergeCell ref="A19:N19"/>
    <mergeCell ref="A1:P1"/>
    <mergeCell ref="A2:P2"/>
    <mergeCell ref="A3:P3"/>
    <mergeCell ref="A4:P4"/>
    <mergeCell ref="A5:P5"/>
    <mergeCell ref="A6:F6"/>
    <mergeCell ref="A11:B11"/>
    <mergeCell ref="A15:E15"/>
    <mergeCell ref="A16:P16"/>
    <mergeCell ref="A17:N17"/>
    <mergeCell ref="A18:N18"/>
  </mergeCells>
  <pageMargins left="0.7" right="0.7" top="0.75" bottom="0.75" header="0.3" footer="0.3"/>
  <pageSetup paperSize="9" scale="64" orientation="landscape"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74"/>
  <sheetViews>
    <sheetView view="pageBreakPreview" zoomScale="60" zoomScaleNormal="100" workbookViewId="0">
      <selection activeCell="A52" sqref="A52:H52"/>
    </sheetView>
  </sheetViews>
  <sheetFormatPr defaultRowHeight="15" x14ac:dyDescent="0.25"/>
  <cols>
    <col min="5" max="5" width="28" customWidth="1"/>
    <col min="8" max="8" width="33" customWidth="1"/>
  </cols>
  <sheetData>
    <row r="1" spans="1:10" ht="15.75" thickBot="1" x14ac:dyDescent="0.3">
      <c r="A1" s="39"/>
      <c r="B1" s="39"/>
      <c r="C1" s="39"/>
      <c r="D1" s="39"/>
      <c r="E1" s="39"/>
      <c r="F1" s="39"/>
      <c r="G1" s="39"/>
      <c r="H1" s="39"/>
      <c r="I1" s="39"/>
      <c r="J1" s="39"/>
    </row>
    <row r="2" spans="1:10" ht="18" x14ac:dyDescent="0.25">
      <c r="A2" s="118" t="s">
        <v>49</v>
      </c>
      <c r="B2" s="119"/>
      <c r="C2" s="119"/>
      <c r="D2" s="119"/>
      <c r="E2" s="119"/>
      <c r="F2" s="119"/>
      <c r="G2" s="119"/>
      <c r="H2" s="120"/>
      <c r="I2" s="39"/>
      <c r="J2" s="39"/>
    </row>
    <row r="3" spans="1:10" ht="21" thickBot="1" x14ac:dyDescent="0.35">
      <c r="A3" s="121" t="s">
        <v>50</v>
      </c>
      <c r="B3" s="122"/>
      <c r="C3" s="122"/>
      <c r="D3" s="122"/>
      <c r="E3" s="122"/>
      <c r="F3" s="122"/>
      <c r="G3" s="122"/>
      <c r="H3" s="123"/>
      <c r="I3" s="39"/>
      <c r="J3" s="39"/>
    </row>
    <row r="4" spans="1:10" ht="118.5" customHeight="1" thickBot="1" x14ac:dyDescent="0.3">
      <c r="A4" s="124" t="s">
        <v>51</v>
      </c>
      <c r="B4" s="125"/>
      <c r="C4" s="125"/>
      <c r="D4" s="125"/>
      <c r="E4" s="125"/>
      <c r="F4" s="125"/>
      <c r="G4" s="125"/>
      <c r="H4" s="126"/>
      <c r="I4" s="39"/>
      <c r="J4" s="39"/>
    </row>
    <row r="5" spans="1:10" ht="18" x14ac:dyDescent="0.25">
      <c r="A5" s="127" t="s">
        <v>143</v>
      </c>
      <c r="B5" s="128"/>
      <c r="C5" s="128"/>
      <c r="D5" s="128"/>
      <c r="E5" s="128"/>
      <c r="F5" s="40"/>
      <c r="G5" s="40"/>
      <c r="H5" s="41" t="s">
        <v>6</v>
      </c>
      <c r="I5" s="39"/>
      <c r="J5" s="39"/>
    </row>
    <row r="6" spans="1:10" x14ac:dyDescent="0.25">
      <c r="A6" s="129" t="s">
        <v>162</v>
      </c>
      <c r="B6" s="130"/>
      <c r="C6" s="130"/>
      <c r="D6" s="130"/>
      <c r="E6" s="130"/>
      <c r="F6" s="130"/>
      <c r="G6" s="130"/>
      <c r="H6" s="131"/>
      <c r="I6" s="39"/>
      <c r="J6" s="39"/>
    </row>
    <row r="7" spans="1:10" x14ac:dyDescent="0.25">
      <c r="A7" s="115" t="s">
        <v>158</v>
      </c>
      <c r="B7" s="116"/>
      <c r="C7" s="116"/>
      <c r="D7" s="116"/>
      <c r="E7" s="116"/>
      <c r="F7" s="116"/>
      <c r="G7" s="116"/>
      <c r="H7" s="117"/>
      <c r="I7" s="39"/>
      <c r="J7" s="39"/>
    </row>
    <row r="8" spans="1:10" x14ac:dyDescent="0.25">
      <c r="A8" s="132" t="s">
        <v>53</v>
      </c>
      <c r="B8" s="133"/>
      <c r="C8" s="133"/>
      <c r="D8" s="133"/>
      <c r="E8" s="42" t="s">
        <v>54</v>
      </c>
      <c r="F8" s="134" t="s">
        <v>55</v>
      </c>
      <c r="G8" s="135"/>
      <c r="H8" s="136"/>
      <c r="I8" s="39"/>
      <c r="J8" s="39"/>
    </row>
    <row r="9" spans="1:10" x14ac:dyDescent="0.25">
      <c r="A9" s="132"/>
      <c r="B9" s="133"/>
      <c r="C9" s="133"/>
      <c r="D9" s="133"/>
      <c r="E9" s="42" t="s">
        <v>56</v>
      </c>
      <c r="F9" s="134" t="s">
        <v>57</v>
      </c>
      <c r="G9" s="135"/>
      <c r="H9" s="136"/>
      <c r="I9" s="39"/>
      <c r="J9" s="39"/>
    </row>
    <row r="10" spans="1:10" x14ac:dyDescent="0.25">
      <c r="A10" s="132"/>
      <c r="B10" s="133"/>
      <c r="C10" s="133"/>
      <c r="D10" s="133"/>
      <c r="E10" s="42" t="s">
        <v>58</v>
      </c>
      <c r="F10" s="134">
        <v>29370771492</v>
      </c>
      <c r="G10" s="135"/>
      <c r="H10" s="136"/>
      <c r="I10" s="39"/>
      <c r="J10" s="39"/>
    </row>
    <row r="11" spans="1:10" x14ac:dyDescent="0.25">
      <c r="A11" s="132"/>
      <c r="B11" s="133"/>
      <c r="C11" s="133"/>
      <c r="D11" s="133"/>
      <c r="E11" s="42" t="s">
        <v>59</v>
      </c>
      <c r="F11" s="134">
        <v>29370771492</v>
      </c>
      <c r="G11" s="135"/>
      <c r="H11" s="136"/>
      <c r="I11" s="39"/>
      <c r="J11" s="39"/>
    </row>
    <row r="12" spans="1:10" x14ac:dyDescent="0.25">
      <c r="A12" s="132"/>
      <c r="B12" s="133"/>
      <c r="C12" s="133"/>
      <c r="D12" s="133"/>
      <c r="E12" s="43" t="s">
        <v>60</v>
      </c>
      <c r="F12" s="137" t="s">
        <v>61</v>
      </c>
      <c r="G12" s="138"/>
      <c r="H12" s="139"/>
      <c r="I12" s="39"/>
      <c r="J12" s="39"/>
    </row>
    <row r="13" spans="1:10" x14ac:dyDescent="0.25">
      <c r="A13" s="140" t="s">
        <v>62</v>
      </c>
      <c r="B13" s="141"/>
      <c r="C13" s="141"/>
      <c r="D13" s="141"/>
      <c r="E13" s="43" t="s">
        <v>63</v>
      </c>
      <c r="F13" s="137" t="s">
        <v>159</v>
      </c>
      <c r="G13" s="138"/>
      <c r="H13" s="139"/>
      <c r="I13" s="39"/>
      <c r="J13" s="39"/>
    </row>
    <row r="14" spans="1:10" x14ac:dyDescent="0.25">
      <c r="A14" s="140"/>
      <c r="B14" s="141"/>
      <c r="C14" s="141"/>
      <c r="D14" s="141"/>
      <c r="E14" s="43" t="s">
        <v>64</v>
      </c>
      <c r="F14" s="137" t="s">
        <v>132</v>
      </c>
      <c r="G14" s="138"/>
      <c r="H14" s="139"/>
      <c r="I14" s="39"/>
      <c r="J14" s="39"/>
    </row>
    <row r="15" spans="1:10" ht="32.25" customHeight="1" x14ac:dyDescent="0.25">
      <c r="A15" s="140"/>
      <c r="B15" s="141"/>
      <c r="C15" s="141"/>
      <c r="D15" s="141"/>
      <c r="E15" s="42" t="s">
        <v>65</v>
      </c>
      <c r="F15" s="134" t="s">
        <v>66</v>
      </c>
      <c r="G15" s="135"/>
      <c r="H15" s="136"/>
      <c r="I15" s="39"/>
      <c r="J15" s="39"/>
    </row>
    <row r="16" spans="1:10" x14ac:dyDescent="0.25">
      <c r="A16" s="140"/>
      <c r="B16" s="141"/>
      <c r="C16" s="141"/>
      <c r="D16" s="141"/>
      <c r="E16" s="42" t="s">
        <v>67</v>
      </c>
      <c r="F16" s="134" t="s">
        <v>68</v>
      </c>
      <c r="G16" s="135"/>
      <c r="H16" s="136"/>
      <c r="I16" s="39"/>
      <c r="J16" s="39"/>
    </row>
    <row r="17" spans="1:10" x14ac:dyDescent="0.25">
      <c r="A17" s="140"/>
      <c r="B17" s="141"/>
      <c r="C17" s="141"/>
      <c r="D17" s="141"/>
      <c r="E17" s="42" t="s">
        <v>69</v>
      </c>
      <c r="F17" s="134" t="s">
        <v>70</v>
      </c>
      <c r="G17" s="135"/>
      <c r="H17" s="136"/>
      <c r="I17" s="39"/>
      <c r="J17" s="39"/>
    </row>
    <row r="18" spans="1:10" x14ac:dyDescent="0.25">
      <c r="A18" s="140" t="s">
        <v>71</v>
      </c>
      <c r="B18" s="141"/>
      <c r="C18" s="141"/>
      <c r="D18" s="141"/>
      <c r="E18" s="42" t="s">
        <v>72</v>
      </c>
      <c r="F18" s="134" t="s">
        <v>70</v>
      </c>
      <c r="G18" s="135"/>
      <c r="H18" s="136"/>
      <c r="I18" s="39"/>
      <c r="J18" s="39"/>
    </row>
    <row r="19" spans="1:10" x14ac:dyDescent="0.25">
      <c r="A19" s="140"/>
      <c r="B19" s="141"/>
      <c r="C19" s="141"/>
      <c r="D19" s="141"/>
      <c r="E19" s="42" t="s">
        <v>73</v>
      </c>
      <c r="F19" s="134"/>
      <c r="G19" s="135"/>
      <c r="H19" s="136"/>
      <c r="I19" s="39"/>
      <c r="J19" s="39"/>
    </row>
    <row r="20" spans="1:10" x14ac:dyDescent="0.25">
      <c r="A20" s="140"/>
      <c r="B20" s="141"/>
      <c r="C20" s="141"/>
      <c r="D20" s="141"/>
      <c r="E20" s="43" t="s">
        <v>74</v>
      </c>
      <c r="F20" s="142" t="s">
        <v>75</v>
      </c>
      <c r="G20" s="143"/>
      <c r="H20" s="144"/>
      <c r="I20" s="39"/>
      <c r="J20" s="39"/>
    </row>
    <row r="21" spans="1:10" x14ac:dyDescent="0.25">
      <c r="A21" s="140"/>
      <c r="B21" s="141"/>
      <c r="C21" s="141"/>
      <c r="D21" s="141"/>
      <c r="E21" s="42" t="s">
        <v>76</v>
      </c>
      <c r="F21" s="134"/>
      <c r="G21" s="135"/>
      <c r="H21" s="136"/>
      <c r="I21" s="39"/>
      <c r="J21" s="39"/>
    </row>
    <row r="22" spans="1:10" x14ac:dyDescent="0.25">
      <c r="A22" s="140"/>
      <c r="B22" s="141"/>
      <c r="C22" s="141"/>
      <c r="D22" s="141"/>
      <c r="E22" s="42" t="s">
        <v>77</v>
      </c>
      <c r="F22" s="134"/>
      <c r="G22" s="135"/>
      <c r="H22" s="136"/>
      <c r="I22" s="39"/>
      <c r="J22" s="39"/>
    </row>
    <row r="23" spans="1:10" x14ac:dyDescent="0.25">
      <c r="A23" s="44" t="s">
        <v>78</v>
      </c>
      <c r="B23" s="147" t="s">
        <v>79</v>
      </c>
      <c r="C23" s="148"/>
      <c r="D23" s="148"/>
      <c r="E23" s="148"/>
      <c r="F23" s="148"/>
      <c r="G23" s="149"/>
      <c r="H23" s="45" t="s">
        <v>80</v>
      </c>
      <c r="I23" s="39"/>
      <c r="J23" s="39"/>
    </row>
    <row r="24" spans="1:10" x14ac:dyDescent="0.25">
      <c r="A24" s="44">
        <v>1</v>
      </c>
      <c r="B24" s="150" t="s">
        <v>81</v>
      </c>
      <c r="C24" s="151"/>
      <c r="D24" s="151"/>
      <c r="E24" s="151"/>
      <c r="F24" s="151"/>
      <c r="G24" s="152"/>
      <c r="H24" s="28">
        <f>'Kotnur ere.111'!M13</f>
        <v>26847.360000000001</v>
      </c>
      <c r="I24" s="39"/>
      <c r="J24" s="39"/>
    </row>
    <row r="25" spans="1:10" x14ac:dyDescent="0.25">
      <c r="A25" s="44">
        <v>2</v>
      </c>
      <c r="B25" s="150" t="s">
        <v>82</v>
      </c>
      <c r="C25" s="151"/>
      <c r="D25" s="151"/>
      <c r="E25" s="151"/>
      <c r="F25" s="151"/>
      <c r="G25" s="152"/>
      <c r="H25" s="28"/>
      <c r="I25" s="39"/>
      <c r="J25" s="39"/>
    </row>
    <row r="26" spans="1:10" x14ac:dyDescent="0.25">
      <c r="A26" s="44"/>
      <c r="B26" s="46"/>
      <c r="C26" s="153" t="s">
        <v>83</v>
      </c>
      <c r="D26" s="154"/>
      <c r="E26" s="154"/>
      <c r="F26" s="154"/>
      <c r="G26" s="155"/>
      <c r="H26" s="47">
        <f>SUM(H24:H25)</f>
        <v>26847.360000000001</v>
      </c>
      <c r="I26" s="39"/>
      <c r="J26" s="39"/>
    </row>
    <row r="27" spans="1:10" ht="16.5" x14ac:dyDescent="0.3">
      <c r="A27" s="44"/>
      <c r="B27" s="46"/>
      <c r="C27" s="48" t="s">
        <v>84</v>
      </c>
      <c r="D27" s="49"/>
      <c r="E27" s="49"/>
      <c r="F27" s="49"/>
      <c r="G27" s="50"/>
      <c r="H27" s="51">
        <f>'Kotnur ere.111'!O13/2</f>
        <v>2416.3200000000002</v>
      </c>
      <c r="I27" s="39"/>
      <c r="J27" s="39"/>
    </row>
    <row r="28" spans="1:10" ht="16.5" x14ac:dyDescent="0.25">
      <c r="A28" s="44"/>
      <c r="B28" s="46"/>
      <c r="C28" s="48" t="s">
        <v>85</v>
      </c>
      <c r="D28" s="49"/>
      <c r="E28" s="49"/>
      <c r="F28" s="49"/>
      <c r="G28" s="50"/>
      <c r="H28" s="52">
        <f>H27</f>
        <v>2416.3200000000002</v>
      </c>
      <c r="I28" s="39"/>
      <c r="J28" s="39"/>
    </row>
    <row r="29" spans="1:10" x14ac:dyDescent="0.25">
      <c r="A29" s="44"/>
      <c r="B29" s="46"/>
      <c r="C29" s="48" t="s">
        <v>86</v>
      </c>
      <c r="D29" s="49"/>
      <c r="E29" s="49"/>
      <c r="F29" s="49"/>
      <c r="G29" s="50"/>
      <c r="H29" s="47"/>
      <c r="I29" s="39"/>
      <c r="J29" s="39"/>
    </row>
    <row r="30" spans="1:10" x14ac:dyDescent="0.25">
      <c r="A30" s="44"/>
      <c r="B30" s="46"/>
      <c r="C30" s="156" t="s">
        <v>87</v>
      </c>
      <c r="D30" s="157"/>
      <c r="E30" s="157"/>
      <c r="F30" s="157"/>
      <c r="G30" s="158"/>
      <c r="H30" s="47">
        <f>H27+H28+H29</f>
        <v>4832.6400000000003</v>
      </c>
      <c r="I30" s="39"/>
      <c r="J30" s="39"/>
    </row>
    <row r="31" spans="1:10" x14ac:dyDescent="0.25">
      <c r="A31" s="44"/>
      <c r="B31" s="46"/>
      <c r="C31" s="153" t="s">
        <v>88</v>
      </c>
      <c r="D31" s="154"/>
      <c r="E31" s="154"/>
      <c r="F31" s="154"/>
      <c r="G31" s="155"/>
      <c r="H31" s="53">
        <f>(H26*90%+H27+H28)</f>
        <v>28995.263999999999</v>
      </c>
      <c r="I31" s="39"/>
      <c r="J31" s="39"/>
    </row>
    <row r="32" spans="1:10" x14ac:dyDescent="0.25">
      <c r="A32" s="132" t="str">
        <f>'Kotnur ere.111'!A19:P19</f>
        <v>Total Amount in words Twenty eight thousand nine hundred and ninety five rupees only</v>
      </c>
      <c r="B32" s="133"/>
      <c r="C32" s="133"/>
      <c r="D32" s="133"/>
      <c r="E32" s="161" t="s">
        <v>89</v>
      </c>
      <c r="F32" s="161"/>
      <c r="G32" s="161"/>
      <c r="H32" s="54"/>
      <c r="I32" s="39"/>
      <c r="J32" s="39"/>
    </row>
    <row r="33" spans="1:10" ht="15.75" thickBot="1" x14ac:dyDescent="0.3">
      <c r="A33" s="132"/>
      <c r="B33" s="133"/>
      <c r="C33" s="133"/>
      <c r="D33" s="133"/>
      <c r="E33" s="134" t="s">
        <v>90</v>
      </c>
      <c r="F33" s="135"/>
      <c r="G33" s="162"/>
      <c r="H33" s="55">
        <f>H24*10%</f>
        <v>2684.7360000000003</v>
      </c>
      <c r="I33" s="39"/>
      <c r="J33" s="39"/>
    </row>
    <row r="34" spans="1:10" ht="15.75" thickBot="1" x14ac:dyDescent="0.3">
      <c r="A34" s="159"/>
      <c r="B34" s="160"/>
      <c r="C34" s="160"/>
      <c r="D34" s="160"/>
      <c r="E34" s="163" t="s">
        <v>91</v>
      </c>
      <c r="F34" s="164"/>
      <c r="G34" s="164"/>
      <c r="H34" s="56">
        <f>H31</f>
        <v>28995.263999999999</v>
      </c>
      <c r="I34" s="39"/>
      <c r="J34" s="39"/>
    </row>
    <row r="35" spans="1:10" x14ac:dyDescent="0.25">
      <c r="A35" s="57"/>
      <c r="B35" s="39"/>
      <c r="C35" s="39"/>
      <c r="D35" s="39"/>
      <c r="E35" s="58"/>
      <c r="F35" s="39"/>
      <c r="G35" s="39"/>
      <c r="H35" s="59"/>
      <c r="I35" s="39"/>
      <c r="J35" s="39"/>
    </row>
    <row r="36" spans="1:10" ht="15.75" x14ac:dyDescent="0.3">
      <c r="A36" s="145" t="s">
        <v>92</v>
      </c>
      <c r="B36" s="146"/>
      <c r="C36" s="146"/>
      <c r="D36" s="60"/>
      <c r="E36" s="61"/>
      <c r="F36" s="61"/>
      <c r="G36" s="60"/>
      <c r="H36" s="62"/>
      <c r="I36" s="39"/>
      <c r="J36" s="39"/>
    </row>
    <row r="37" spans="1:10" ht="15.75" x14ac:dyDescent="0.3">
      <c r="A37" s="63"/>
      <c r="B37" s="64"/>
      <c r="C37" s="64"/>
      <c r="D37" s="64"/>
      <c r="E37" s="61"/>
      <c r="F37" s="61"/>
      <c r="G37" s="39"/>
      <c r="H37" s="59"/>
      <c r="I37" s="39"/>
      <c r="J37" s="39"/>
    </row>
    <row r="38" spans="1:10" x14ac:dyDescent="0.25">
      <c r="A38" s="145" t="s">
        <v>93</v>
      </c>
      <c r="B38" s="146"/>
      <c r="C38" s="146"/>
      <c r="D38" s="65"/>
      <c r="E38" s="39"/>
      <c r="F38" s="39"/>
      <c r="G38" s="39"/>
      <c r="H38" s="59"/>
      <c r="I38" s="39"/>
      <c r="J38" s="39"/>
    </row>
    <row r="39" spans="1:10" ht="15.75" thickBot="1" x14ac:dyDescent="0.3">
      <c r="A39" s="66"/>
      <c r="B39" s="67"/>
      <c r="C39" s="67"/>
      <c r="D39" s="67"/>
      <c r="E39" s="67"/>
      <c r="F39" s="67"/>
      <c r="G39" s="67"/>
      <c r="H39" s="68"/>
      <c r="I39" s="39"/>
      <c r="J39" s="39"/>
    </row>
    <row r="40" spans="1:10" x14ac:dyDescent="0.25">
      <c r="A40" s="39"/>
      <c r="B40" s="39"/>
      <c r="C40" s="39"/>
      <c r="D40" s="39"/>
      <c r="E40" s="39"/>
      <c r="F40" s="39"/>
      <c r="G40" s="39"/>
      <c r="H40" s="39"/>
      <c r="I40" s="39"/>
      <c r="J40" s="39"/>
    </row>
    <row r="41" spans="1:10" x14ac:dyDescent="0.25">
      <c r="A41" s="39"/>
      <c r="B41" s="39"/>
      <c r="C41" s="39"/>
      <c r="D41" s="39"/>
      <c r="E41" s="39"/>
      <c r="F41" s="39"/>
      <c r="G41" s="39"/>
      <c r="H41" s="39"/>
      <c r="I41" s="39"/>
      <c r="J41" s="39"/>
    </row>
    <row r="42" spans="1:10" x14ac:dyDescent="0.25">
      <c r="A42" s="39"/>
      <c r="B42" s="39"/>
      <c r="C42" s="39"/>
      <c r="D42" s="39"/>
      <c r="E42" s="39"/>
      <c r="F42" s="39"/>
      <c r="G42" s="39"/>
      <c r="H42" s="39"/>
      <c r="I42" s="39"/>
      <c r="J42" s="39"/>
    </row>
    <row r="43" spans="1:10" x14ac:dyDescent="0.25">
      <c r="A43" s="39"/>
      <c r="B43" s="39"/>
      <c r="C43" s="39"/>
      <c r="D43" s="39"/>
      <c r="E43" s="39"/>
      <c r="F43" s="39"/>
      <c r="G43" s="39"/>
      <c r="H43" s="39"/>
      <c r="I43" s="39"/>
      <c r="J43" s="39"/>
    </row>
    <row r="44" spans="1:10" x14ac:dyDescent="0.25">
      <c r="A44" s="39"/>
      <c r="B44" s="39"/>
      <c r="C44" s="39"/>
      <c r="D44" s="39"/>
      <c r="E44" s="39"/>
      <c r="F44" s="39"/>
      <c r="G44" s="39"/>
      <c r="H44" s="39"/>
      <c r="I44" s="39"/>
      <c r="J44" s="39"/>
    </row>
    <row r="45" spans="1:10" x14ac:dyDescent="0.25">
      <c r="A45" s="39"/>
      <c r="B45" s="39"/>
      <c r="C45" s="39"/>
      <c r="D45" s="39"/>
      <c r="E45" s="39"/>
      <c r="F45" s="39"/>
      <c r="G45" s="39"/>
      <c r="H45" s="39"/>
      <c r="I45" s="39"/>
      <c r="J45" s="39"/>
    </row>
    <row r="46" spans="1:10" x14ac:dyDescent="0.25">
      <c r="A46" s="39"/>
      <c r="B46" s="39"/>
      <c r="C46" s="39"/>
      <c r="D46" s="39"/>
      <c r="E46" s="39"/>
      <c r="F46" s="39"/>
      <c r="G46" s="39"/>
      <c r="H46" s="39"/>
      <c r="I46" s="39"/>
      <c r="J46" s="39"/>
    </row>
    <row r="47" spans="1:10" x14ac:dyDescent="0.25">
      <c r="A47" s="39"/>
      <c r="B47" s="39"/>
      <c r="C47" s="39"/>
      <c r="D47" s="39"/>
      <c r="E47" s="39"/>
      <c r="F47" s="39"/>
      <c r="G47" s="39"/>
      <c r="H47" s="39"/>
      <c r="I47" s="39"/>
      <c r="J47" s="39"/>
    </row>
    <row r="48" spans="1:10" x14ac:dyDescent="0.25">
      <c r="A48" s="39"/>
      <c r="B48" s="39"/>
      <c r="C48" s="39"/>
      <c r="D48" s="39"/>
      <c r="E48" s="39"/>
      <c r="F48" s="39"/>
      <c r="G48" s="39"/>
      <c r="H48" s="39"/>
      <c r="I48" s="39"/>
      <c r="J48" s="39"/>
    </row>
    <row r="49" spans="1:10" x14ac:dyDescent="0.25">
      <c r="A49" t="s">
        <v>163</v>
      </c>
      <c r="B49" s="37"/>
    </row>
    <row r="50" spans="1:10" x14ac:dyDescent="0.25">
      <c r="A50" t="s">
        <v>169</v>
      </c>
      <c r="B50" s="37"/>
      <c r="D50" t="s">
        <v>141</v>
      </c>
    </row>
    <row r="51" spans="1:10" x14ac:dyDescent="0.25">
      <c r="A51" t="s">
        <v>94</v>
      </c>
      <c r="B51" s="37"/>
    </row>
    <row r="52" spans="1:10" x14ac:dyDescent="0.25">
      <c r="A52" t="s">
        <v>95</v>
      </c>
      <c r="B52" s="37"/>
    </row>
    <row r="53" spans="1:10" x14ac:dyDescent="0.25">
      <c r="A53" t="s">
        <v>96</v>
      </c>
      <c r="F53" t="s">
        <v>170</v>
      </c>
      <c r="G53" s="4"/>
    </row>
    <row r="54" spans="1:10" x14ac:dyDescent="0.25">
      <c r="A54" t="s">
        <v>171</v>
      </c>
      <c r="E54" t="s">
        <v>97</v>
      </c>
      <c r="H54" t="s">
        <v>98</v>
      </c>
    </row>
    <row r="56" spans="1:10" x14ac:dyDescent="0.25">
      <c r="A56" t="s">
        <v>99</v>
      </c>
    </row>
    <row r="57" spans="1:10" x14ac:dyDescent="0.25">
      <c r="A57" t="s">
        <v>100</v>
      </c>
    </row>
    <row r="58" spans="1:10" x14ac:dyDescent="0.25">
      <c r="A58" s="69"/>
    </row>
    <row r="59" spans="1:10" x14ac:dyDescent="0.25">
      <c r="A59" s="69" t="s">
        <v>101</v>
      </c>
    </row>
    <row r="60" spans="1:10" x14ac:dyDescent="0.25">
      <c r="A60" s="109" t="s">
        <v>102</v>
      </c>
      <c r="B60" s="109"/>
      <c r="C60" s="109"/>
      <c r="D60" s="109"/>
      <c r="E60" s="109"/>
      <c r="F60" s="109"/>
      <c r="G60" s="109"/>
      <c r="H60" s="109"/>
      <c r="I60" s="109"/>
      <c r="J60" s="109"/>
    </row>
    <row r="61" spans="1:10" x14ac:dyDescent="0.25">
      <c r="A61" s="109" t="s">
        <v>103</v>
      </c>
      <c r="B61" s="109"/>
      <c r="C61" s="109"/>
      <c r="D61" s="109"/>
      <c r="E61" s="109"/>
      <c r="F61" s="109"/>
      <c r="G61" s="109"/>
      <c r="H61" s="109"/>
      <c r="I61" s="109"/>
      <c r="J61" s="109"/>
    </row>
    <row r="62" spans="1:10" x14ac:dyDescent="0.25">
      <c r="A62" s="114" t="s">
        <v>104</v>
      </c>
      <c r="B62" s="114"/>
      <c r="C62" s="114"/>
      <c r="D62" s="114"/>
      <c r="E62" s="114"/>
      <c r="F62" s="114"/>
      <c r="G62" s="114"/>
      <c r="H62" s="114"/>
      <c r="I62" s="114"/>
      <c r="J62" s="114"/>
    </row>
    <row r="63" spans="1:10" x14ac:dyDescent="0.25">
      <c r="A63" s="114" t="s">
        <v>167</v>
      </c>
      <c r="B63" s="114"/>
      <c r="C63" s="114"/>
      <c r="D63" s="114"/>
      <c r="E63" s="114"/>
      <c r="F63" s="114"/>
      <c r="G63" s="114"/>
      <c r="H63" s="114"/>
      <c r="I63" s="70"/>
      <c r="J63" s="70"/>
    </row>
    <row r="64" spans="1:10" x14ac:dyDescent="0.25">
      <c r="A64" s="70"/>
      <c r="B64" s="70"/>
      <c r="C64" s="70"/>
      <c r="D64" s="70"/>
      <c r="E64" s="70"/>
      <c r="F64" s="70"/>
      <c r="G64" s="70"/>
      <c r="H64" s="70"/>
      <c r="I64" s="70"/>
      <c r="J64" s="70"/>
    </row>
    <row r="65" spans="1:10" x14ac:dyDescent="0.25">
      <c r="A65" s="114" t="s">
        <v>106</v>
      </c>
      <c r="B65" s="114"/>
      <c r="C65" s="114"/>
      <c r="D65" s="114"/>
      <c r="E65" s="114"/>
      <c r="F65" s="114"/>
      <c r="G65" s="114"/>
      <c r="H65" s="114"/>
      <c r="I65" s="70"/>
      <c r="J65" s="70"/>
    </row>
    <row r="66" spans="1:10" x14ac:dyDescent="0.25">
      <c r="A66" s="114"/>
      <c r="B66" s="114"/>
      <c r="C66" s="114"/>
      <c r="D66" s="114"/>
      <c r="E66" s="114"/>
      <c r="F66" s="114"/>
      <c r="G66" s="114"/>
      <c r="H66" s="114"/>
    </row>
    <row r="70" spans="1:10" x14ac:dyDescent="0.25">
      <c r="H70" s="39"/>
    </row>
    <row r="71" spans="1:10" x14ac:dyDescent="0.25">
      <c r="A71" s="9"/>
      <c r="B71" s="9"/>
      <c r="C71" s="9"/>
      <c r="D71" s="9"/>
      <c r="F71" s="9"/>
      <c r="G71" s="9"/>
      <c r="H71" s="9"/>
      <c r="I71" s="9"/>
      <c r="J71" s="9"/>
    </row>
    <row r="72" spans="1:10" x14ac:dyDescent="0.25">
      <c r="A72" s="9"/>
      <c r="B72" s="38" t="s">
        <v>41</v>
      </c>
      <c r="C72" s="9"/>
      <c r="D72" s="9"/>
      <c r="E72" s="38" t="s">
        <v>42</v>
      </c>
      <c r="F72" s="9"/>
      <c r="G72" s="9"/>
      <c r="H72" s="38" t="s">
        <v>43</v>
      </c>
      <c r="I72" s="9"/>
      <c r="J72" s="9"/>
    </row>
    <row r="73" spans="1:10" x14ac:dyDescent="0.25">
      <c r="A73" s="9"/>
      <c r="B73" s="38" t="s">
        <v>44</v>
      </c>
      <c r="C73" s="9"/>
      <c r="D73" s="9"/>
      <c r="E73" s="38" t="s">
        <v>45</v>
      </c>
      <c r="F73" s="9"/>
      <c r="G73" s="9"/>
      <c r="H73" s="38" t="s">
        <v>46</v>
      </c>
      <c r="I73" s="9"/>
      <c r="J73" s="9"/>
    </row>
    <row r="74" spans="1:10" x14ac:dyDescent="0.25">
      <c r="B74" s="38" t="s">
        <v>165</v>
      </c>
      <c r="E74" s="38" t="s">
        <v>164</v>
      </c>
      <c r="H74" s="38" t="s">
        <v>48</v>
      </c>
    </row>
  </sheetData>
  <mergeCells count="41">
    <mergeCell ref="A7:H7"/>
    <mergeCell ref="A2:H2"/>
    <mergeCell ref="A3:H3"/>
    <mergeCell ref="A4:H4"/>
    <mergeCell ref="A5:E5"/>
    <mergeCell ref="A6:H6"/>
    <mergeCell ref="A8:D12"/>
    <mergeCell ref="F8:H8"/>
    <mergeCell ref="F9:H9"/>
    <mergeCell ref="F10:H10"/>
    <mergeCell ref="F11:H11"/>
    <mergeCell ref="F12:H12"/>
    <mergeCell ref="A13:D17"/>
    <mergeCell ref="F13:H13"/>
    <mergeCell ref="F14:H14"/>
    <mergeCell ref="F15:H15"/>
    <mergeCell ref="F16:H16"/>
    <mergeCell ref="F17:H17"/>
    <mergeCell ref="A18:D22"/>
    <mergeCell ref="F18:H18"/>
    <mergeCell ref="F19:H19"/>
    <mergeCell ref="F20:H20"/>
    <mergeCell ref="F21:H21"/>
    <mergeCell ref="F22:H22"/>
    <mergeCell ref="A38:C38"/>
    <mergeCell ref="B23:G23"/>
    <mergeCell ref="B24:G24"/>
    <mergeCell ref="B25:G25"/>
    <mergeCell ref="C26:G26"/>
    <mergeCell ref="C30:G30"/>
    <mergeCell ref="C31:G31"/>
    <mergeCell ref="A32:D34"/>
    <mergeCell ref="E32:G32"/>
    <mergeCell ref="E33:G33"/>
    <mergeCell ref="E34:G34"/>
    <mergeCell ref="A36:C36"/>
    <mergeCell ref="A60:J60"/>
    <mergeCell ref="A61:J61"/>
    <mergeCell ref="A62:J62"/>
    <mergeCell ref="A63:H63"/>
    <mergeCell ref="A65:H66"/>
  </mergeCells>
  <pageMargins left="0.70866141732283472" right="0.70866141732283472" top="1.5354330708661419" bottom="0.74803149606299213" header="0.31496062992125984" footer="0.31496062992125984"/>
  <pageSetup paperSize="9" scale="75" orientation="portrait" horizontalDpi="0" verticalDpi="0" r:id="rId1"/>
  <rowBreaks count="1" manualBreakCount="1">
    <brk id="47" max="7"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40"/>
  <sheetViews>
    <sheetView view="pageBreakPreview" zoomScale="60" zoomScaleNormal="100" workbookViewId="0">
      <selection activeCell="A52" sqref="A52:H52"/>
    </sheetView>
  </sheetViews>
  <sheetFormatPr defaultRowHeight="15" x14ac:dyDescent="0.25"/>
  <cols>
    <col min="1" max="1" width="7.7109375" customWidth="1"/>
    <col min="2" max="2" width="32.140625" customWidth="1"/>
    <col min="5" max="5" width="10.85546875" customWidth="1"/>
    <col min="7" max="7" width="11.5703125" customWidth="1"/>
    <col min="8" max="8" width="13.140625" customWidth="1"/>
    <col min="9" max="9" width="12.140625" customWidth="1"/>
    <col min="10" max="10" width="10" customWidth="1"/>
    <col min="11" max="11" width="11.85546875" customWidth="1"/>
    <col min="12" max="12" width="14.85546875" customWidth="1"/>
    <col min="13" max="13" width="11.7109375" customWidth="1"/>
    <col min="14" max="14" width="9" customWidth="1"/>
    <col min="15" max="15" width="19.28515625" customWidth="1"/>
  </cols>
  <sheetData>
    <row r="1" spans="1:15" ht="18" x14ac:dyDescent="0.25">
      <c r="A1" s="96" t="s">
        <v>0</v>
      </c>
      <c r="B1" s="96"/>
      <c r="C1" s="96"/>
      <c r="D1" s="96"/>
      <c r="E1" s="96"/>
      <c r="F1" s="96"/>
      <c r="G1" s="96"/>
      <c r="H1" s="96"/>
      <c r="I1" s="96"/>
      <c r="J1" s="96"/>
      <c r="K1" s="96"/>
      <c r="L1" s="96"/>
      <c r="M1" s="96"/>
      <c r="N1" s="96"/>
      <c r="O1" s="96"/>
    </row>
    <row r="2" spans="1:15" x14ac:dyDescent="0.25">
      <c r="A2" s="97" t="s">
        <v>1</v>
      </c>
      <c r="B2" s="97"/>
      <c r="C2" s="97"/>
      <c r="D2" s="97"/>
      <c r="E2" s="97"/>
      <c r="F2" s="97"/>
      <c r="G2" s="97"/>
      <c r="H2" s="97"/>
      <c r="I2" s="97"/>
      <c r="J2" s="97"/>
      <c r="K2" s="97"/>
      <c r="L2" s="97"/>
      <c r="M2" s="97"/>
      <c r="N2" s="97"/>
      <c r="O2" s="97"/>
    </row>
    <row r="3" spans="1:15" x14ac:dyDescent="0.25">
      <c r="A3" s="98" t="s">
        <v>2</v>
      </c>
      <c r="B3" s="98"/>
      <c r="C3" s="98"/>
      <c r="D3" s="98"/>
      <c r="E3" s="98"/>
      <c r="F3" s="98"/>
      <c r="G3" s="98"/>
      <c r="H3" s="98"/>
      <c r="I3" s="98"/>
      <c r="J3" s="98"/>
      <c r="K3" s="98"/>
      <c r="L3" s="98"/>
      <c r="M3" s="98"/>
      <c r="N3" s="98"/>
      <c r="O3" s="98"/>
    </row>
    <row r="4" spans="1:15" x14ac:dyDescent="0.25">
      <c r="A4" s="97" t="s">
        <v>3</v>
      </c>
      <c r="B4" s="97"/>
      <c r="C4" s="97"/>
      <c r="D4" s="97"/>
      <c r="E4" s="97"/>
      <c r="F4" s="97"/>
      <c r="G4" s="97"/>
      <c r="H4" s="97"/>
      <c r="I4" s="97"/>
      <c r="J4" s="97"/>
      <c r="K4" s="97"/>
      <c r="L4" s="97"/>
      <c r="M4" s="97"/>
      <c r="N4" s="97"/>
      <c r="O4" s="97"/>
    </row>
    <row r="5" spans="1:15" x14ac:dyDescent="0.25">
      <c r="A5" s="97" t="s">
        <v>4</v>
      </c>
      <c r="B5" s="99"/>
      <c r="C5" s="99"/>
      <c r="D5" s="99"/>
      <c r="E5" s="99"/>
      <c r="F5" s="99"/>
      <c r="G5" s="99"/>
      <c r="H5" s="99"/>
      <c r="I5" s="99"/>
      <c r="J5" s="99"/>
      <c r="K5" s="99"/>
      <c r="L5" s="99"/>
      <c r="M5" s="99"/>
      <c r="N5" s="99"/>
      <c r="O5" s="99"/>
    </row>
    <row r="6" spans="1:15" ht="16.5" x14ac:dyDescent="0.25">
      <c r="A6" s="100" t="s">
        <v>144</v>
      </c>
      <c r="B6" s="100"/>
      <c r="C6" s="100"/>
      <c r="D6" s="100"/>
      <c r="E6" s="100"/>
      <c r="F6" s="100"/>
      <c r="K6" s="1" t="s">
        <v>6</v>
      </c>
    </row>
    <row r="7" spans="1:15" ht="16.5" x14ac:dyDescent="0.25">
      <c r="A7" s="2" t="s">
        <v>160</v>
      </c>
      <c r="B7" s="2"/>
      <c r="C7" s="2"/>
      <c r="D7" s="2"/>
      <c r="E7" s="2"/>
      <c r="F7" s="3"/>
      <c r="K7" s="4" t="s">
        <v>162</v>
      </c>
      <c r="M7" s="4"/>
      <c r="O7" s="5"/>
    </row>
    <row r="8" spans="1:15" ht="15.75" thickBot="1" x14ac:dyDescent="0.3">
      <c r="G8" s="4"/>
      <c r="H8" s="4"/>
    </row>
    <row r="9" spans="1:15" ht="39" thickBot="1" x14ac:dyDescent="0.3">
      <c r="A9" s="6" t="s">
        <v>7</v>
      </c>
      <c r="B9" s="6" t="s">
        <v>8</v>
      </c>
      <c r="C9" s="6" t="s">
        <v>9</v>
      </c>
      <c r="D9" s="6" t="s">
        <v>10</v>
      </c>
      <c r="E9" s="6" t="s">
        <v>11</v>
      </c>
      <c r="F9" s="6" t="s">
        <v>12</v>
      </c>
      <c r="G9" s="6" t="s">
        <v>13</v>
      </c>
      <c r="H9" s="6" t="s">
        <v>14</v>
      </c>
      <c r="I9" s="6" t="s">
        <v>15</v>
      </c>
      <c r="J9" s="7" t="s">
        <v>108</v>
      </c>
      <c r="K9" s="8" t="s">
        <v>17</v>
      </c>
      <c r="L9" s="6" t="s">
        <v>18</v>
      </c>
      <c r="M9" s="6" t="s">
        <v>19</v>
      </c>
      <c r="N9" s="6" t="s">
        <v>20</v>
      </c>
      <c r="O9" s="8" t="s">
        <v>22</v>
      </c>
    </row>
    <row r="10" spans="1:15" ht="15.75" thickBot="1" x14ac:dyDescent="0.3">
      <c r="A10" s="8">
        <v>1</v>
      </c>
      <c r="B10" s="8">
        <v>2</v>
      </c>
      <c r="C10" s="8">
        <v>3</v>
      </c>
      <c r="D10" s="8"/>
      <c r="E10" s="8">
        <v>4</v>
      </c>
      <c r="F10" s="8" t="s">
        <v>23</v>
      </c>
      <c r="G10" s="8" t="s">
        <v>24</v>
      </c>
      <c r="H10" s="8" t="s">
        <v>25</v>
      </c>
      <c r="I10" s="8">
        <v>6</v>
      </c>
      <c r="J10" s="10">
        <v>7</v>
      </c>
      <c r="K10" s="8">
        <v>8</v>
      </c>
      <c r="L10" s="8">
        <v>9</v>
      </c>
      <c r="M10" s="8">
        <v>10</v>
      </c>
      <c r="N10" s="8">
        <v>11</v>
      </c>
      <c r="O10" s="8">
        <v>12</v>
      </c>
    </row>
    <row r="11" spans="1:15" x14ac:dyDescent="0.25">
      <c r="A11" s="101" t="s">
        <v>109</v>
      </c>
      <c r="B11" s="102"/>
      <c r="C11" s="11"/>
      <c r="D11" s="11"/>
      <c r="E11" s="11"/>
      <c r="F11" s="11"/>
      <c r="G11" s="11"/>
      <c r="H11" s="11"/>
      <c r="I11" s="11"/>
      <c r="J11" s="11"/>
      <c r="K11" s="11"/>
      <c r="L11" s="11"/>
      <c r="M11" s="11"/>
      <c r="N11" s="11"/>
      <c r="O11" s="13"/>
    </row>
    <row r="12" spans="1:15" ht="31.5" customHeight="1" x14ac:dyDescent="0.25">
      <c r="A12" s="14">
        <v>1</v>
      </c>
      <c r="B12" s="15" t="s">
        <v>110</v>
      </c>
      <c r="C12" s="16" t="s">
        <v>28</v>
      </c>
      <c r="D12" s="16">
        <v>85371000</v>
      </c>
      <c r="E12" s="16">
        <v>70747</v>
      </c>
      <c r="F12" s="17">
        <f>E12*466.1</f>
        <v>32975176.700000003</v>
      </c>
      <c r="G12" s="17">
        <f>E12*83.9</f>
        <v>5935673.3000000007</v>
      </c>
      <c r="H12" s="18">
        <f>ROUND((F12+G12),2)</f>
        <v>38910850</v>
      </c>
      <c r="I12" s="18">
        <v>209</v>
      </c>
      <c r="J12" s="18">
        <v>288</v>
      </c>
      <c r="K12" s="18">
        <f>I12+J12</f>
        <v>497</v>
      </c>
      <c r="L12" s="19">
        <v>466.1</v>
      </c>
      <c r="M12" s="20">
        <f>J12*L12</f>
        <v>134236.80000000002</v>
      </c>
      <c r="N12" s="20">
        <v>0</v>
      </c>
      <c r="O12" s="22">
        <f>SUM(M12:N12)</f>
        <v>134236.80000000002</v>
      </c>
    </row>
    <row r="13" spans="1:15" x14ac:dyDescent="0.25">
      <c r="A13" s="103" t="s">
        <v>31</v>
      </c>
      <c r="B13" s="104"/>
      <c r="C13" s="104"/>
      <c r="D13" s="104"/>
      <c r="E13" s="104"/>
      <c r="F13" s="25"/>
      <c r="G13" s="17"/>
      <c r="H13" s="26"/>
      <c r="I13" s="26"/>
      <c r="J13" s="26"/>
      <c r="K13" s="26"/>
      <c r="L13" s="26"/>
      <c r="M13" s="26">
        <f>M12</f>
        <v>134236.80000000002</v>
      </c>
      <c r="N13" s="26"/>
      <c r="O13" s="28">
        <f>O12</f>
        <v>134236.80000000002</v>
      </c>
    </row>
    <row r="14" spans="1:15" x14ac:dyDescent="0.25">
      <c r="A14" s="103"/>
      <c r="B14" s="104"/>
      <c r="C14" s="104"/>
      <c r="D14" s="104"/>
      <c r="E14" s="104"/>
      <c r="F14" s="104"/>
      <c r="G14" s="104"/>
      <c r="H14" s="104"/>
      <c r="I14" s="104"/>
      <c r="J14" s="104"/>
      <c r="K14" s="104"/>
      <c r="L14" s="104"/>
      <c r="M14" s="104"/>
      <c r="N14" s="104"/>
      <c r="O14" s="106"/>
    </row>
    <row r="15" spans="1:15" x14ac:dyDescent="0.25">
      <c r="A15" s="107" t="s">
        <v>114</v>
      </c>
      <c r="B15" s="108"/>
      <c r="C15" s="108"/>
      <c r="D15" s="108"/>
      <c r="E15" s="108"/>
      <c r="F15" s="108"/>
      <c r="G15" s="108"/>
      <c r="H15" s="108"/>
      <c r="I15" s="108"/>
      <c r="J15" s="108"/>
      <c r="K15" s="108"/>
      <c r="L15" s="108"/>
      <c r="M15" s="108"/>
      <c r="N15" s="108"/>
      <c r="O15" s="71">
        <f>ROUND(O13,0)</f>
        <v>134237</v>
      </c>
    </row>
    <row r="16" spans="1:15" x14ac:dyDescent="0.25">
      <c r="A16" s="94" t="s">
        <v>115</v>
      </c>
      <c r="B16" s="95"/>
      <c r="C16" s="95"/>
      <c r="D16" s="95"/>
      <c r="E16" s="95"/>
      <c r="F16" s="95"/>
      <c r="G16" s="95"/>
      <c r="H16" s="95"/>
      <c r="I16" s="95"/>
      <c r="J16" s="95"/>
      <c r="K16" s="95"/>
      <c r="L16" s="95"/>
      <c r="M16" s="95"/>
      <c r="N16" s="95"/>
      <c r="O16" s="72">
        <f>O15*30%</f>
        <v>40271.1</v>
      </c>
    </row>
    <row r="17" spans="1:15" x14ac:dyDescent="0.25">
      <c r="A17" s="94" t="s">
        <v>116</v>
      </c>
      <c r="B17" s="95"/>
      <c r="C17" s="95"/>
      <c r="D17" s="95"/>
      <c r="E17" s="95"/>
      <c r="F17" s="95"/>
      <c r="G17" s="95"/>
      <c r="H17" s="95"/>
      <c r="I17" s="95"/>
      <c r="J17" s="95"/>
      <c r="K17" s="95"/>
      <c r="L17" s="95"/>
      <c r="M17" s="95"/>
      <c r="N17" s="95"/>
      <c r="O17" s="33">
        <f>M13*10%</f>
        <v>13423.680000000002</v>
      </c>
    </row>
    <row r="18" spans="1:15" x14ac:dyDescent="0.25">
      <c r="A18" s="94" t="s">
        <v>117</v>
      </c>
      <c r="B18" s="95"/>
      <c r="C18" s="95"/>
      <c r="D18" s="95"/>
      <c r="E18" s="95"/>
      <c r="F18" s="95"/>
      <c r="G18" s="95"/>
      <c r="H18" s="95"/>
      <c r="I18" s="95"/>
      <c r="J18" s="95"/>
      <c r="K18" s="95"/>
      <c r="L18" s="95"/>
      <c r="M18" s="95"/>
      <c r="N18" s="95"/>
      <c r="O18" s="72">
        <f>N13/2</f>
        <v>0</v>
      </c>
    </row>
    <row r="19" spans="1:15" x14ac:dyDescent="0.25">
      <c r="A19" s="80" t="s">
        <v>118</v>
      </c>
      <c r="B19" s="197"/>
      <c r="C19" s="197"/>
      <c r="D19" s="197"/>
      <c r="E19" s="197"/>
      <c r="F19" s="197"/>
      <c r="G19" s="197"/>
      <c r="H19" s="197"/>
      <c r="I19" s="197"/>
      <c r="J19" s="197"/>
      <c r="K19" s="197"/>
      <c r="L19" s="197"/>
      <c r="M19" s="197"/>
      <c r="N19" s="198"/>
      <c r="O19" s="72">
        <f>N13/2</f>
        <v>0</v>
      </c>
    </row>
    <row r="20" spans="1:15" ht="15.75" thickBot="1" x14ac:dyDescent="0.3">
      <c r="A20" s="110" t="s">
        <v>35</v>
      </c>
      <c r="B20" s="111"/>
      <c r="C20" s="111"/>
      <c r="D20" s="111"/>
      <c r="E20" s="111"/>
      <c r="F20" s="111"/>
      <c r="G20" s="111"/>
      <c r="H20" s="111"/>
      <c r="I20" s="111"/>
      <c r="J20" s="111"/>
      <c r="K20" s="111"/>
      <c r="L20" s="111"/>
      <c r="M20" s="111"/>
      <c r="N20" s="111"/>
      <c r="O20" s="35">
        <f>O16</f>
        <v>40271.1</v>
      </c>
    </row>
    <row r="21" spans="1:15" ht="15.75" thickBot="1" x14ac:dyDescent="0.3">
      <c r="A21" s="110" t="s">
        <v>172</v>
      </c>
      <c r="B21" s="111"/>
      <c r="C21" s="111"/>
      <c r="D21" s="111"/>
      <c r="E21" s="111"/>
      <c r="F21" s="111"/>
      <c r="G21" s="111"/>
      <c r="H21" s="111"/>
      <c r="I21" s="111"/>
      <c r="J21" s="111"/>
      <c r="K21" s="111"/>
      <c r="L21" s="111"/>
      <c r="M21" s="111"/>
      <c r="N21" s="111"/>
      <c r="O21" s="112"/>
    </row>
    <row r="22" spans="1:15" x14ac:dyDescent="0.25">
      <c r="N22" s="36"/>
    </row>
    <row r="23" spans="1:15" x14ac:dyDescent="0.25">
      <c r="N23" s="36"/>
    </row>
    <row r="24" spans="1:15" x14ac:dyDescent="0.25">
      <c r="N24" s="36"/>
    </row>
    <row r="25" spans="1:15" x14ac:dyDescent="0.25">
      <c r="N25" s="36"/>
    </row>
    <row r="26" spans="1:15" x14ac:dyDescent="0.25">
      <c r="A26" s="113" t="s">
        <v>36</v>
      </c>
      <c r="B26" s="113"/>
      <c r="C26" s="75"/>
      <c r="D26" s="75"/>
      <c r="E26" s="75"/>
      <c r="F26" s="75"/>
      <c r="G26" s="75"/>
      <c r="H26" s="75"/>
      <c r="I26" s="75"/>
      <c r="J26" s="75"/>
      <c r="K26" s="75"/>
      <c r="L26" s="75"/>
      <c r="M26" s="75"/>
      <c r="N26" s="75"/>
      <c r="O26" s="75"/>
    </row>
    <row r="27" spans="1:15" x14ac:dyDescent="0.25">
      <c r="A27" s="109" t="s">
        <v>37</v>
      </c>
      <c r="B27" s="109"/>
      <c r="C27" s="109"/>
      <c r="D27" s="109"/>
      <c r="E27" s="109"/>
      <c r="F27" s="109"/>
      <c r="G27" s="109"/>
      <c r="H27" s="109"/>
      <c r="I27" s="109"/>
      <c r="J27" s="109"/>
      <c r="K27" s="109"/>
      <c r="L27" s="109"/>
      <c r="M27" s="109"/>
      <c r="N27" s="109"/>
      <c r="O27" s="109"/>
    </row>
    <row r="28" spans="1:15" x14ac:dyDescent="0.25">
      <c r="A28" s="114" t="s">
        <v>166</v>
      </c>
      <c r="B28" s="114"/>
      <c r="C28" s="114"/>
      <c r="D28" s="114"/>
      <c r="E28" s="114"/>
      <c r="F28" s="114"/>
      <c r="G28" s="114"/>
      <c r="H28" s="114"/>
      <c r="I28" s="114"/>
      <c r="J28" s="114"/>
      <c r="K28" s="114"/>
      <c r="L28" s="114"/>
      <c r="M28" s="114"/>
      <c r="N28" s="114"/>
      <c r="O28" s="114"/>
    </row>
    <row r="29" spans="1:15" x14ac:dyDescent="0.25">
      <c r="A29" s="75"/>
      <c r="B29" s="75"/>
      <c r="C29" s="75"/>
      <c r="D29" s="75"/>
      <c r="E29" s="75"/>
      <c r="F29" s="75"/>
      <c r="G29" s="75"/>
      <c r="H29" s="75"/>
      <c r="I29" s="75"/>
      <c r="J29" s="75"/>
      <c r="K29" s="75"/>
      <c r="L29" s="75"/>
      <c r="M29" s="75"/>
      <c r="N29" s="75"/>
      <c r="O29" s="75"/>
    </row>
    <row r="30" spans="1:15" x14ac:dyDescent="0.25">
      <c r="A30" s="109" t="s">
        <v>39</v>
      </c>
      <c r="B30" s="109"/>
      <c r="C30" s="109"/>
      <c r="D30" s="109"/>
      <c r="E30" s="109"/>
      <c r="F30" s="109"/>
      <c r="G30" s="109"/>
      <c r="H30" s="109"/>
      <c r="I30" s="109"/>
      <c r="J30" s="109"/>
      <c r="K30" s="109"/>
      <c r="L30" s="109"/>
      <c r="M30" s="109"/>
      <c r="N30" s="109"/>
      <c r="O30" s="109"/>
    </row>
    <row r="31" spans="1:15" x14ac:dyDescent="0.25">
      <c r="A31" s="109" t="s">
        <v>40</v>
      </c>
      <c r="B31" s="109"/>
      <c r="C31" s="109"/>
      <c r="D31" s="109"/>
      <c r="E31" s="109"/>
      <c r="F31" s="109"/>
      <c r="G31" s="109"/>
      <c r="H31" s="109"/>
      <c r="I31" s="109"/>
      <c r="J31" s="109"/>
      <c r="K31" s="109"/>
      <c r="L31" s="109"/>
      <c r="M31" s="109"/>
      <c r="N31" s="109"/>
      <c r="O31" s="109"/>
    </row>
    <row r="32" spans="1:15" x14ac:dyDescent="0.25">
      <c r="A32" s="75"/>
      <c r="B32" s="75"/>
      <c r="C32" s="75"/>
      <c r="D32" s="75"/>
      <c r="E32" s="75"/>
      <c r="F32" s="75"/>
      <c r="G32" s="75"/>
      <c r="H32" s="75"/>
      <c r="I32" s="75"/>
      <c r="J32" s="75"/>
      <c r="K32" s="75"/>
      <c r="L32" s="75"/>
      <c r="M32" s="75"/>
      <c r="N32" s="75"/>
      <c r="O32" s="75"/>
    </row>
    <row r="33" spans="1:15" x14ac:dyDescent="0.25">
      <c r="A33" s="75"/>
      <c r="B33" s="75"/>
      <c r="C33" s="75"/>
      <c r="D33" s="75"/>
      <c r="E33" s="75"/>
      <c r="F33" s="75"/>
      <c r="G33" s="75"/>
      <c r="H33" s="75"/>
      <c r="I33" s="75"/>
      <c r="J33" s="75"/>
      <c r="K33" s="75"/>
      <c r="L33" s="75"/>
      <c r="M33" s="75"/>
      <c r="N33" s="75"/>
      <c r="O33" s="75"/>
    </row>
    <row r="34" spans="1:15" x14ac:dyDescent="0.25">
      <c r="B34" s="37"/>
    </row>
    <row r="35" spans="1:15" x14ac:dyDescent="0.25">
      <c r="B35" s="37"/>
    </row>
    <row r="36" spans="1:15" x14ac:dyDescent="0.25">
      <c r="B36" s="37"/>
    </row>
    <row r="37" spans="1:15" x14ac:dyDescent="0.25">
      <c r="A37" s="9"/>
      <c r="B37" s="38" t="s">
        <v>41</v>
      </c>
      <c r="C37" s="9"/>
      <c r="D37" s="9"/>
      <c r="E37" s="9"/>
      <c r="F37" s="9"/>
      <c r="G37" s="38" t="s">
        <v>42</v>
      </c>
      <c r="H37" s="9"/>
      <c r="I37" s="9"/>
      <c r="J37" s="9"/>
      <c r="K37" s="9"/>
      <c r="L37" s="9"/>
      <c r="M37" s="38" t="s">
        <v>43</v>
      </c>
      <c r="N37" s="9"/>
      <c r="O37" s="9"/>
    </row>
    <row r="38" spans="1:15" x14ac:dyDescent="0.25">
      <c r="A38" s="9"/>
      <c r="B38" s="38" t="s">
        <v>44</v>
      </c>
      <c r="C38" s="9"/>
      <c r="D38" s="9"/>
      <c r="E38" s="9"/>
      <c r="F38" s="9"/>
      <c r="G38" s="38" t="s">
        <v>45</v>
      </c>
      <c r="H38" s="9"/>
      <c r="I38" s="9"/>
      <c r="J38" s="9"/>
      <c r="K38" s="9"/>
      <c r="L38" s="9"/>
      <c r="M38" s="38" t="s">
        <v>46</v>
      </c>
      <c r="N38" s="9"/>
      <c r="O38" s="9"/>
    </row>
    <row r="39" spans="1:15" x14ac:dyDescent="0.25">
      <c r="A39" s="9"/>
      <c r="B39" s="38" t="s">
        <v>165</v>
      </c>
      <c r="C39" s="9"/>
      <c r="D39" s="9"/>
      <c r="E39" s="9"/>
      <c r="F39" s="9"/>
      <c r="G39" s="38" t="s">
        <v>164</v>
      </c>
      <c r="H39" s="9"/>
      <c r="I39" s="9"/>
      <c r="J39" s="9"/>
      <c r="K39" s="9"/>
      <c r="L39" s="9"/>
      <c r="M39" s="38" t="s">
        <v>48</v>
      </c>
      <c r="N39" s="9"/>
      <c r="O39" s="9"/>
    </row>
    <row r="40" spans="1:15" x14ac:dyDescent="0.25">
      <c r="B40" s="37"/>
    </row>
  </sheetData>
  <mergeCells count="21">
    <mergeCell ref="A17:N17"/>
    <mergeCell ref="A1:O1"/>
    <mergeCell ref="A2:O2"/>
    <mergeCell ref="A3:O3"/>
    <mergeCell ref="A4:O4"/>
    <mergeCell ref="A5:O5"/>
    <mergeCell ref="A6:F6"/>
    <mergeCell ref="A11:B11"/>
    <mergeCell ref="A13:E13"/>
    <mergeCell ref="A14:O14"/>
    <mergeCell ref="A15:N15"/>
    <mergeCell ref="A16:N16"/>
    <mergeCell ref="A28:O28"/>
    <mergeCell ref="A30:O30"/>
    <mergeCell ref="A31:O31"/>
    <mergeCell ref="A18:N18"/>
    <mergeCell ref="B19:N19"/>
    <mergeCell ref="A20:N20"/>
    <mergeCell ref="A21:O21"/>
    <mergeCell ref="A26:B26"/>
    <mergeCell ref="A27:O27"/>
  </mergeCells>
  <pageMargins left="0.7" right="0.7" top="0.75" bottom="0.75" header="0.3" footer="0.3"/>
  <pageSetup paperSize="9" scale="68"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70"/>
  <sheetViews>
    <sheetView view="pageBreakPreview" zoomScale="60" zoomScaleNormal="100" workbookViewId="0">
      <selection activeCell="A52" sqref="A52:H52"/>
    </sheetView>
  </sheetViews>
  <sheetFormatPr defaultRowHeight="15" x14ac:dyDescent="0.25"/>
  <cols>
    <col min="5" max="5" width="21.140625" customWidth="1"/>
    <col min="8" max="8" width="40.42578125" customWidth="1"/>
  </cols>
  <sheetData>
    <row r="1" spans="1:8" ht="15.75" thickBot="1" x14ac:dyDescent="0.3">
      <c r="A1" s="39"/>
      <c r="B1" s="39"/>
      <c r="C1" s="39"/>
      <c r="D1" s="39"/>
      <c r="E1" s="39"/>
      <c r="F1" s="39"/>
      <c r="G1" s="39"/>
      <c r="H1" s="39"/>
    </row>
    <row r="2" spans="1:8" ht="18" x14ac:dyDescent="0.25">
      <c r="A2" s="118" t="s">
        <v>49</v>
      </c>
      <c r="B2" s="119"/>
      <c r="C2" s="119"/>
      <c r="D2" s="119"/>
      <c r="E2" s="119"/>
      <c r="F2" s="119"/>
      <c r="G2" s="119"/>
      <c r="H2" s="120"/>
    </row>
    <row r="3" spans="1:8" ht="21" thickBot="1" x14ac:dyDescent="0.3">
      <c r="A3" s="165" t="s">
        <v>119</v>
      </c>
      <c r="B3" s="166"/>
      <c r="C3" s="166"/>
      <c r="D3" s="166"/>
      <c r="E3" s="166"/>
      <c r="F3" s="166"/>
      <c r="G3" s="166"/>
      <c r="H3" s="167"/>
    </row>
    <row r="4" spans="1:8" ht="108.75" customHeight="1" thickBot="1" x14ac:dyDescent="0.3">
      <c r="A4" s="124" t="s">
        <v>120</v>
      </c>
      <c r="B4" s="125"/>
      <c r="C4" s="125"/>
      <c r="D4" s="125"/>
      <c r="E4" s="125"/>
      <c r="F4" s="125"/>
      <c r="G4" s="125"/>
      <c r="H4" s="126"/>
    </row>
    <row r="5" spans="1:8" ht="18.75" x14ac:dyDescent="0.25">
      <c r="A5" s="168" t="s">
        <v>144</v>
      </c>
      <c r="B5" s="169"/>
      <c r="C5" s="169"/>
      <c r="D5" s="169"/>
      <c r="E5" s="76"/>
      <c r="F5" s="76"/>
      <c r="G5" s="76"/>
      <c r="H5" s="77" t="s">
        <v>121</v>
      </c>
    </row>
    <row r="6" spans="1:8" x14ac:dyDescent="0.25">
      <c r="A6" s="129" t="s">
        <v>162</v>
      </c>
      <c r="B6" s="130"/>
      <c r="C6" s="130"/>
      <c r="D6" s="130"/>
      <c r="E6" s="130"/>
      <c r="F6" s="130"/>
      <c r="G6" s="130"/>
      <c r="H6" s="131"/>
    </row>
    <row r="7" spans="1:8" x14ac:dyDescent="0.25">
      <c r="A7" s="115" t="s">
        <v>161</v>
      </c>
      <c r="B7" s="116"/>
      <c r="C7" s="116"/>
      <c r="D7" s="116"/>
      <c r="E7" s="116"/>
      <c r="F7" s="116"/>
      <c r="G7" s="116"/>
      <c r="H7" s="117"/>
    </row>
    <row r="8" spans="1:8" x14ac:dyDescent="0.25">
      <c r="A8" s="170" t="s">
        <v>122</v>
      </c>
      <c r="B8" s="171"/>
      <c r="C8" s="171"/>
      <c r="D8" s="172"/>
      <c r="E8" s="42" t="s">
        <v>54</v>
      </c>
      <c r="F8" s="134" t="s">
        <v>55</v>
      </c>
      <c r="G8" s="135"/>
      <c r="H8" s="136"/>
    </row>
    <row r="9" spans="1:8" x14ac:dyDescent="0.25">
      <c r="A9" s="173"/>
      <c r="B9" s="174"/>
      <c r="C9" s="174"/>
      <c r="D9" s="175"/>
      <c r="E9" s="42" t="s">
        <v>56</v>
      </c>
      <c r="F9" s="134" t="s">
        <v>57</v>
      </c>
      <c r="G9" s="135"/>
      <c r="H9" s="136"/>
    </row>
    <row r="10" spans="1:8" x14ac:dyDescent="0.25">
      <c r="A10" s="173"/>
      <c r="B10" s="174"/>
      <c r="C10" s="174"/>
      <c r="D10" s="175"/>
      <c r="E10" s="42" t="s">
        <v>58</v>
      </c>
      <c r="F10" s="134">
        <v>29370771492</v>
      </c>
      <c r="G10" s="135"/>
      <c r="H10" s="136"/>
    </row>
    <row r="11" spans="1:8" x14ac:dyDescent="0.25">
      <c r="A11" s="173"/>
      <c r="B11" s="174"/>
      <c r="C11" s="174"/>
      <c r="D11" s="175"/>
      <c r="E11" s="42" t="s">
        <v>59</v>
      </c>
      <c r="F11" s="134">
        <v>29370771492</v>
      </c>
      <c r="G11" s="135"/>
      <c r="H11" s="136"/>
    </row>
    <row r="12" spans="1:8" x14ac:dyDescent="0.25">
      <c r="A12" s="176"/>
      <c r="B12" s="177"/>
      <c r="C12" s="177"/>
      <c r="D12" s="178"/>
      <c r="E12" s="43" t="s">
        <v>60</v>
      </c>
      <c r="F12" s="137" t="s">
        <v>61</v>
      </c>
      <c r="G12" s="138"/>
      <c r="H12" s="139"/>
    </row>
    <row r="13" spans="1:8" x14ac:dyDescent="0.25">
      <c r="A13" s="179" t="s">
        <v>62</v>
      </c>
      <c r="B13" s="180"/>
      <c r="C13" s="180"/>
      <c r="D13" s="181"/>
      <c r="E13" s="43" t="s">
        <v>63</v>
      </c>
      <c r="F13" s="137" t="s">
        <v>159</v>
      </c>
      <c r="G13" s="138"/>
      <c r="H13" s="139"/>
    </row>
    <row r="14" spans="1:8" x14ac:dyDescent="0.25">
      <c r="A14" s="182"/>
      <c r="B14" s="183"/>
      <c r="C14" s="183"/>
      <c r="D14" s="184"/>
      <c r="E14" s="43" t="s">
        <v>64</v>
      </c>
      <c r="F14" s="137" t="s">
        <v>132</v>
      </c>
      <c r="G14" s="138"/>
      <c r="H14" s="139"/>
    </row>
    <row r="15" spans="1:8" ht="29.25" customHeight="1" x14ac:dyDescent="0.25">
      <c r="A15" s="182"/>
      <c r="B15" s="183"/>
      <c r="C15" s="183"/>
      <c r="D15" s="184"/>
      <c r="E15" s="42" t="s">
        <v>65</v>
      </c>
      <c r="F15" s="134" t="s">
        <v>66</v>
      </c>
      <c r="G15" s="135"/>
      <c r="H15" s="136"/>
    </row>
    <row r="16" spans="1:8" x14ac:dyDescent="0.25">
      <c r="A16" s="182"/>
      <c r="B16" s="183"/>
      <c r="C16" s="183"/>
      <c r="D16" s="184"/>
      <c r="E16" s="42" t="s">
        <v>67</v>
      </c>
      <c r="F16" s="134" t="s">
        <v>68</v>
      </c>
      <c r="G16" s="135"/>
      <c r="H16" s="136"/>
    </row>
    <row r="17" spans="1:8" x14ac:dyDescent="0.25">
      <c r="A17" s="185"/>
      <c r="B17" s="186"/>
      <c r="C17" s="186"/>
      <c r="D17" s="187"/>
      <c r="E17" s="42" t="s">
        <v>69</v>
      </c>
      <c r="F17" s="134" t="s">
        <v>70</v>
      </c>
      <c r="G17" s="135"/>
      <c r="H17" s="136"/>
    </row>
    <row r="18" spans="1:8" x14ac:dyDescent="0.25">
      <c r="A18" s="179" t="s">
        <v>123</v>
      </c>
      <c r="B18" s="180"/>
      <c r="C18" s="180"/>
      <c r="D18" s="181"/>
      <c r="E18" s="42" t="s">
        <v>72</v>
      </c>
      <c r="F18" s="134" t="s">
        <v>70</v>
      </c>
      <c r="G18" s="135"/>
      <c r="H18" s="136"/>
    </row>
    <row r="19" spans="1:8" x14ac:dyDescent="0.25">
      <c r="A19" s="182"/>
      <c r="B19" s="183"/>
      <c r="C19" s="183"/>
      <c r="D19" s="184"/>
      <c r="E19" s="42" t="s">
        <v>73</v>
      </c>
      <c r="F19" s="134"/>
      <c r="G19" s="135"/>
      <c r="H19" s="136"/>
    </row>
    <row r="20" spans="1:8" x14ac:dyDescent="0.25">
      <c r="A20" s="182"/>
      <c r="B20" s="183"/>
      <c r="C20" s="183"/>
      <c r="D20" s="184"/>
      <c r="E20" s="43" t="s">
        <v>74</v>
      </c>
      <c r="F20" s="142" t="s">
        <v>75</v>
      </c>
      <c r="G20" s="143"/>
      <c r="H20" s="144"/>
    </row>
    <row r="21" spans="1:8" x14ac:dyDescent="0.25">
      <c r="A21" s="182"/>
      <c r="B21" s="183"/>
      <c r="C21" s="183"/>
      <c r="D21" s="184"/>
      <c r="E21" s="42" t="s">
        <v>76</v>
      </c>
      <c r="F21" s="134"/>
      <c r="G21" s="135"/>
      <c r="H21" s="136"/>
    </row>
    <row r="22" spans="1:8" x14ac:dyDescent="0.25">
      <c r="A22" s="185"/>
      <c r="B22" s="186"/>
      <c r="C22" s="186"/>
      <c r="D22" s="187"/>
      <c r="E22" s="42" t="s">
        <v>77</v>
      </c>
      <c r="F22" s="134"/>
      <c r="G22" s="135"/>
      <c r="H22" s="136"/>
    </row>
    <row r="23" spans="1:8" x14ac:dyDescent="0.25">
      <c r="A23" s="44" t="s">
        <v>78</v>
      </c>
      <c r="B23" s="147" t="s">
        <v>79</v>
      </c>
      <c r="C23" s="148"/>
      <c r="D23" s="148"/>
      <c r="E23" s="148"/>
      <c r="F23" s="148"/>
      <c r="G23" s="149"/>
      <c r="H23" s="45" t="s">
        <v>80</v>
      </c>
    </row>
    <row r="24" spans="1:8" x14ac:dyDescent="0.25">
      <c r="A24" s="44">
        <v>1</v>
      </c>
      <c r="B24" s="150" t="s">
        <v>81</v>
      </c>
      <c r="C24" s="151"/>
      <c r="D24" s="151"/>
      <c r="E24" s="151"/>
      <c r="F24" s="151"/>
      <c r="G24" s="152"/>
      <c r="H24" s="28">
        <f>'kotnur retn.111'!O13</f>
        <v>134236.80000000002</v>
      </c>
    </row>
    <row r="25" spans="1:8" x14ac:dyDescent="0.25">
      <c r="A25" s="44">
        <v>2</v>
      </c>
      <c r="B25" s="150" t="s">
        <v>82</v>
      </c>
      <c r="C25" s="151"/>
      <c r="D25" s="151"/>
      <c r="E25" s="151"/>
      <c r="F25" s="151"/>
      <c r="G25" s="152"/>
      <c r="H25" s="28"/>
    </row>
    <row r="26" spans="1:8" x14ac:dyDescent="0.25">
      <c r="A26" s="44"/>
      <c r="B26" s="46"/>
      <c r="C26" s="153" t="s">
        <v>83</v>
      </c>
      <c r="D26" s="154"/>
      <c r="E26" s="154"/>
      <c r="F26" s="154"/>
      <c r="G26" s="155"/>
      <c r="H26" s="47">
        <f>SUM(H24:H25)</f>
        <v>134236.80000000002</v>
      </c>
    </row>
    <row r="27" spans="1:8" x14ac:dyDescent="0.25">
      <c r="A27" s="44"/>
      <c r="B27" s="46"/>
      <c r="C27" s="48" t="s">
        <v>84</v>
      </c>
      <c r="D27" s="49"/>
      <c r="E27" s="49"/>
      <c r="F27" s="49"/>
      <c r="G27" s="50"/>
      <c r="H27" s="47">
        <v>0</v>
      </c>
    </row>
    <row r="28" spans="1:8" x14ac:dyDescent="0.25">
      <c r="A28" s="44"/>
      <c r="B28" s="46"/>
      <c r="C28" s="48" t="s">
        <v>85</v>
      </c>
      <c r="D28" s="49"/>
      <c r="E28" s="49"/>
      <c r="F28" s="49"/>
      <c r="G28" s="50"/>
      <c r="H28" s="47">
        <v>0</v>
      </c>
    </row>
    <row r="29" spans="1:8" x14ac:dyDescent="0.25">
      <c r="A29" s="44"/>
      <c r="B29" s="46"/>
      <c r="C29" s="48" t="s">
        <v>86</v>
      </c>
      <c r="D29" s="49"/>
      <c r="E29" s="49"/>
      <c r="F29" s="49"/>
      <c r="G29" s="50"/>
      <c r="H29" s="47"/>
    </row>
    <row r="30" spans="1:8" x14ac:dyDescent="0.25">
      <c r="A30" s="44"/>
      <c r="B30" s="46"/>
      <c r="C30" s="156" t="s">
        <v>87</v>
      </c>
      <c r="D30" s="157"/>
      <c r="E30" s="157"/>
      <c r="F30" s="157"/>
      <c r="G30" s="158"/>
      <c r="H30" s="47">
        <f>H27+H28+H29</f>
        <v>0</v>
      </c>
    </row>
    <row r="31" spans="1:8" x14ac:dyDescent="0.25">
      <c r="A31" s="44"/>
      <c r="B31" s="46"/>
      <c r="C31" s="153" t="s">
        <v>124</v>
      </c>
      <c r="D31" s="154"/>
      <c r="E31" s="154"/>
      <c r="F31" s="154"/>
      <c r="G31" s="155"/>
      <c r="H31" s="47">
        <f>ROUND(H26*30%,0)</f>
        <v>40271</v>
      </c>
    </row>
    <row r="32" spans="1:8" x14ac:dyDescent="0.25">
      <c r="A32" s="170" t="str">
        <f>'kotnur retn.111'!A21:O21</f>
        <v>Total Amount in words Fourty thousand two hundred and seventy one rupees only</v>
      </c>
      <c r="B32" s="171"/>
      <c r="C32" s="171"/>
      <c r="D32" s="172"/>
      <c r="E32" s="191" t="s">
        <v>89</v>
      </c>
      <c r="F32" s="192"/>
      <c r="G32" s="193"/>
      <c r="H32" s="54"/>
    </row>
    <row r="33" spans="1:8" ht="15.75" thickBot="1" x14ac:dyDescent="0.3">
      <c r="A33" s="173"/>
      <c r="B33" s="174"/>
      <c r="C33" s="174"/>
      <c r="D33" s="175"/>
      <c r="E33" s="134" t="s">
        <v>90</v>
      </c>
      <c r="F33" s="135"/>
      <c r="G33" s="162"/>
      <c r="H33" s="55">
        <f>H24*10%</f>
        <v>13423.680000000002</v>
      </c>
    </row>
    <row r="34" spans="1:8" ht="15.75" thickBot="1" x14ac:dyDescent="0.3">
      <c r="A34" s="188"/>
      <c r="B34" s="189"/>
      <c r="C34" s="189"/>
      <c r="D34" s="190"/>
      <c r="E34" s="163" t="s">
        <v>91</v>
      </c>
      <c r="F34" s="164"/>
      <c r="G34" s="194"/>
      <c r="H34" s="56">
        <f>H31</f>
        <v>40271</v>
      </c>
    </row>
    <row r="35" spans="1:8" x14ac:dyDescent="0.25">
      <c r="A35" s="195"/>
      <c r="B35" s="196"/>
      <c r="C35" s="196"/>
      <c r="D35" s="196"/>
      <c r="E35" s="58"/>
      <c r="F35" s="39"/>
      <c r="G35" s="39"/>
      <c r="H35" s="59"/>
    </row>
    <row r="36" spans="1:8" ht="15.75" x14ac:dyDescent="0.3">
      <c r="A36" s="145" t="s">
        <v>92</v>
      </c>
      <c r="B36" s="146"/>
      <c r="C36" s="146"/>
      <c r="D36" s="65"/>
      <c r="E36" s="61"/>
      <c r="F36" s="61"/>
      <c r="G36" s="60"/>
      <c r="H36" s="62"/>
    </row>
    <row r="37" spans="1:8" ht="15.75" x14ac:dyDescent="0.3">
      <c r="A37" s="63"/>
      <c r="B37" s="64"/>
      <c r="C37" s="64"/>
      <c r="D37" s="61"/>
      <c r="E37" s="61"/>
      <c r="F37" s="61"/>
      <c r="G37" s="39"/>
      <c r="H37" s="59"/>
    </row>
    <row r="38" spans="1:8" x14ac:dyDescent="0.25">
      <c r="A38" s="145" t="s">
        <v>93</v>
      </c>
      <c r="B38" s="146"/>
      <c r="C38" s="146"/>
      <c r="D38" s="39"/>
      <c r="E38" s="39"/>
      <c r="F38" s="39"/>
      <c r="G38" s="39"/>
      <c r="H38" s="59"/>
    </row>
    <row r="39" spans="1:8" ht="15.75" thickBot="1" x14ac:dyDescent="0.3">
      <c r="A39" s="66"/>
      <c r="B39" s="67"/>
      <c r="C39" s="67"/>
      <c r="D39" s="67"/>
      <c r="E39" s="67"/>
      <c r="F39" s="67"/>
      <c r="G39" s="67"/>
      <c r="H39" s="68"/>
    </row>
    <row r="40" spans="1:8" x14ac:dyDescent="0.25">
      <c r="A40" s="39"/>
      <c r="B40" s="39"/>
      <c r="C40" s="39"/>
      <c r="D40" s="39"/>
      <c r="E40" s="39"/>
      <c r="F40" s="39"/>
      <c r="G40" s="39"/>
      <c r="H40" s="39"/>
    </row>
    <row r="41" spans="1:8" x14ac:dyDescent="0.25">
      <c r="A41" s="39"/>
      <c r="B41" s="39"/>
      <c r="C41" s="39"/>
      <c r="D41" s="39"/>
      <c r="E41" s="39"/>
      <c r="F41" s="39"/>
      <c r="G41" s="39"/>
      <c r="H41" s="39"/>
    </row>
    <row r="42" spans="1:8" x14ac:dyDescent="0.25">
      <c r="A42" s="39"/>
      <c r="B42" s="39"/>
      <c r="C42" s="39"/>
      <c r="D42" s="39"/>
      <c r="E42" s="39"/>
      <c r="F42" s="39"/>
      <c r="G42" s="39"/>
      <c r="H42" s="39"/>
    </row>
    <row r="43" spans="1:8" x14ac:dyDescent="0.25">
      <c r="A43" s="39"/>
      <c r="B43" s="39"/>
      <c r="C43" s="39"/>
      <c r="D43" s="39"/>
      <c r="E43" s="39"/>
      <c r="F43" s="39"/>
      <c r="G43" s="39"/>
      <c r="H43" s="39"/>
    </row>
    <row r="44" spans="1:8" x14ac:dyDescent="0.25">
      <c r="A44" s="39"/>
      <c r="B44" s="39"/>
      <c r="C44" s="39"/>
      <c r="D44" s="39"/>
      <c r="E44" s="39"/>
      <c r="F44" s="39"/>
      <c r="G44" s="39"/>
      <c r="H44" s="39"/>
    </row>
    <row r="45" spans="1:8" x14ac:dyDescent="0.25">
      <c r="A45" s="39"/>
      <c r="B45" s="39"/>
      <c r="C45" s="39"/>
      <c r="D45" s="39"/>
      <c r="E45" s="39"/>
      <c r="F45" s="39"/>
      <c r="G45" s="39"/>
      <c r="H45" s="39"/>
    </row>
    <row r="46" spans="1:8" x14ac:dyDescent="0.25">
      <c r="A46" s="39"/>
      <c r="B46" s="39"/>
      <c r="C46" s="39"/>
      <c r="D46" s="39"/>
      <c r="E46" s="39"/>
      <c r="F46" s="39"/>
      <c r="G46" s="39"/>
      <c r="H46" s="39"/>
    </row>
    <row r="47" spans="1:8" x14ac:dyDescent="0.25">
      <c r="A47" s="39"/>
      <c r="B47" s="39"/>
      <c r="C47" s="39"/>
      <c r="D47" s="39"/>
      <c r="E47" s="39"/>
      <c r="F47" s="39"/>
      <c r="G47" s="39"/>
      <c r="H47" s="39"/>
    </row>
    <row r="48" spans="1:8" x14ac:dyDescent="0.25">
      <c r="A48" s="39"/>
      <c r="B48" s="39"/>
      <c r="C48" s="39"/>
      <c r="D48" s="39"/>
      <c r="E48" s="39"/>
      <c r="F48" s="39"/>
      <c r="G48" s="39"/>
      <c r="H48" s="39"/>
    </row>
    <row r="49" spans="1:8" x14ac:dyDescent="0.25">
      <c r="A49" s="39"/>
      <c r="B49" s="39"/>
      <c r="C49" s="39"/>
      <c r="D49" s="39"/>
      <c r="E49" s="39"/>
      <c r="F49" s="39"/>
      <c r="G49" s="39"/>
      <c r="H49" s="39"/>
    </row>
    <row r="50" spans="1:8" x14ac:dyDescent="0.25">
      <c r="A50" s="39"/>
      <c r="B50" s="39"/>
      <c r="C50" s="39"/>
      <c r="D50" s="39"/>
      <c r="E50" s="39"/>
      <c r="F50" s="39"/>
      <c r="G50" s="39"/>
      <c r="H50" s="39"/>
    </row>
    <row r="51" spans="1:8" x14ac:dyDescent="0.25">
      <c r="A51" s="69" t="s">
        <v>101</v>
      </c>
    </row>
    <row r="52" spans="1:8" x14ac:dyDescent="0.25">
      <c r="A52" s="109" t="s">
        <v>102</v>
      </c>
      <c r="B52" s="109"/>
      <c r="C52" s="109"/>
      <c r="D52" s="109"/>
      <c r="E52" s="109"/>
      <c r="F52" s="109"/>
      <c r="G52" s="109"/>
      <c r="H52" s="109"/>
    </row>
    <row r="53" spans="1:8" x14ac:dyDescent="0.25">
      <c r="A53" s="109" t="s">
        <v>103</v>
      </c>
      <c r="B53" s="109"/>
      <c r="C53" s="109"/>
      <c r="D53" s="109"/>
      <c r="E53" s="109"/>
      <c r="F53" s="109"/>
      <c r="G53" s="109"/>
      <c r="H53" s="109"/>
    </row>
    <row r="54" spans="1:8" x14ac:dyDescent="0.25">
      <c r="A54" s="114" t="s">
        <v>125</v>
      </c>
      <c r="B54" s="114"/>
      <c r="C54" s="114"/>
      <c r="D54" s="114"/>
      <c r="E54" s="114"/>
      <c r="F54" s="114"/>
      <c r="G54" s="114"/>
      <c r="H54" s="114"/>
    </row>
    <row r="55" spans="1:8" x14ac:dyDescent="0.25">
      <c r="A55" s="114" t="s">
        <v>126</v>
      </c>
      <c r="B55" s="114"/>
      <c r="C55" s="114"/>
      <c r="D55" s="114"/>
      <c r="E55" s="114"/>
      <c r="F55" s="114"/>
      <c r="G55" s="114"/>
      <c r="H55" s="114"/>
    </row>
    <row r="56" spans="1:8" x14ac:dyDescent="0.25">
      <c r="A56" s="70"/>
      <c r="B56" s="70"/>
      <c r="C56" s="70"/>
      <c r="D56" s="70"/>
      <c r="E56" s="70"/>
      <c r="F56" s="70"/>
      <c r="G56" s="70"/>
      <c r="H56" s="70"/>
    </row>
    <row r="57" spans="1:8" x14ac:dyDescent="0.25">
      <c r="A57" s="114" t="s">
        <v>106</v>
      </c>
      <c r="B57" s="114"/>
      <c r="C57" s="114"/>
      <c r="D57" s="114"/>
      <c r="E57" s="114"/>
      <c r="F57" s="114"/>
      <c r="G57" s="114"/>
      <c r="H57" s="114"/>
    </row>
    <row r="58" spans="1:8" x14ac:dyDescent="0.25">
      <c r="A58" s="78"/>
      <c r="B58" s="78"/>
      <c r="C58" s="78"/>
      <c r="D58" s="78"/>
      <c r="E58" s="78"/>
      <c r="F58" s="78"/>
      <c r="G58" s="78"/>
      <c r="H58" s="78"/>
    </row>
    <row r="59" spans="1:8" x14ac:dyDescent="0.25">
      <c r="A59" s="78"/>
      <c r="B59" s="78"/>
      <c r="C59" s="78"/>
      <c r="D59" s="78"/>
      <c r="E59" s="78"/>
      <c r="F59" s="78"/>
      <c r="G59" s="78"/>
      <c r="H59" s="78"/>
    </row>
    <row r="60" spans="1:8" x14ac:dyDescent="0.25">
      <c r="A60" s="78"/>
      <c r="B60" s="78"/>
      <c r="C60" s="78"/>
      <c r="D60" s="78"/>
      <c r="E60" s="78"/>
      <c r="F60" s="78"/>
      <c r="G60" s="78"/>
      <c r="H60" s="78"/>
    </row>
    <row r="61" spans="1:8" x14ac:dyDescent="0.25">
      <c r="A61" s="78"/>
      <c r="B61" s="78"/>
      <c r="C61" s="78"/>
      <c r="D61" s="78"/>
      <c r="E61" s="78"/>
      <c r="F61" s="78"/>
      <c r="G61" s="78"/>
      <c r="H61" s="78"/>
    </row>
    <row r="62" spans="1:8" x14ac:dyDescent="0.25">
      <c r="A62" s="78"/>
      <c r="B62" s="78"/>
      <c r="C62" s="78"/>
      <c r="D62" s="78"/>
      <c r="E62" s="78"/>
      <c r="F62" s="78"/>
      <c r="G62" s="78"/>
      <c r="H62" s="78"/>
    </row>
    <row r="63" spans="1:8" x14ac:dyDescent="0.25">
      <c r="A63" s="78"/>
      <c r="B63" s="78"/>
      <c r="C63" s="78"/>
      <c r="D63" s="78"/>
      <c r="E63" s="78"/>
      <c r="F63" s="78"/>
      <c r="G63" s="78"/>
      <c r="H63" s="78"/>
    </row>
    <row r="68" spans="1:8" x14ac:dyDescent="0.25">
      <c r="A68" s="9"/>
      <c r="B68" s="38" t="s">
        <v>41</v>
      </c>
      <c r="C68" s="9"/>
      <c r="D68" s="9"/>
      <c r="E68" s="38" t="s">
        <v>42</v>
      </c>
      <c r="F68" s="9"/>
      <c r="G68" s="9"/>
      <c r="H68" s="38" t="s">
        <v>43</v>
      </c>
    </row>
    <row r="69" spans="1:8" x14ac:dyDescent="0.25">
      <c r="A69" s="9"/>
      <c r="B69" s="38" t="s">
        <v>44</v>
      </c>
      <c r="C69" s="9"/>
      <c r="D69" s="9"/>
      <c r="E69" s="38" t="s">
        <v>45</v>
      </c>
      <c r="F69" s="9"/>
      <c r="G69" s="9"/>
      <c r="H69" s="38" t="s">
        <v>46</v>
      </c>
    </row>
    <row r="70" spans="1:8" x14ac:dyDescent="0.25">
      <c r="A70" s="9"/>
      <c r="B70" s="38" t="s">
        <v>165</v>
      </c>
      <c r="C70" s="9"/>
      <c r="D70" s="9"/>
      <c r="E70" s="38" t="s">
        <v>164</v>
      </c>
      <c r="F70" s="9"/>
      <c r="G70" s="9"/>
      <c r="H70" s="38" t="s">
        <v>48</v>
      </c>
    </row>
  </sheetData>
  <mergeCells count="42">
    <mergeCell ref="A7:H7"/>
    <mergeCell ref="A2:H2"/>
    <mergeCell ref="A3:H3"/>
    <mergeCell ref="A4:H4"/>
    <mergeCell ref="A5:D5"/>
    <mergeCell ref="A6:H6"/>
    <mergeCell ref="A8:D12"/>
    <mergeCell ref="F8:H8"/>
    <mergeCell ref="F9:H9"/>
    <mergeCell ref="F10:H10"/>
    <mergeCell ref="F11:H11"/>
    <mergeCell ref="F12:H12"/>
    <mergeCell ref="A13:D17"/>
    <mergeCell ref="F13:H13"/>
    <mergeCell ref="F14:H14"/>
    <mergeCell ref="F15:H15"/>
    <mergeCell ref="F16:H16"/>
    <mergeCell ref="F17:H17"/>
    <mergeCell ref="C31:G31"/>
    <mergeCell ref="A18:D22"/>
    <mergeCell ref="F18:H18"/>
    <mergeCell ref="F19:H19"/>
    <mergeCell ref="F20:H20"/>
    <mergeCell ref="F21:H21"/>
    <mergeCell ref="F22:H22"/>
    <mergeCell ref="B23:G23"/>
    <mergeCell ref="B24:G24"/>
    <mergeCell ref="B25:G25"/>
    <mergeCell ref="C26:G26"/>
    <mergeCell ref="C30:G30"/>
    <mergeCell ref="A57:H57"/>
    <mergeCell ref="A32:D34"/>
    <mergeCell ref="E32:G32"/>
    <mergeCell ref="E33:G33"/>
    <mergeCell ref="E34:G34"/>
    <mergeCell ref="A35:D35"/>
    <mergeCell ref="A36:C36"/>
    <mergeCell ref="A38:C38"/>
    <mergeCell ref="A52:H52"/>
    <mergeCell ref="A53:H53"/>
    <mergeCell ref="A54:H54"/>
    <mergeCell ref="A55:H55"/>
  </mergeCells>
  <pageMargins left="0.70866141732283472" right="0.70866141732283472" top="1.5354330708661419" bottom="0.74803149606299213" header="0.31496062992125984" footer="0.31496062992125984"/>
  <pageSetup paperSize="9" scale="74" orientation="portrait" horizontalDpi="0" verticalDpi="0" r:id="rId1"/>
  <rowBreaks count="1" manualBreakCount="1">
    <brk id="4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opLeftCell="A2" zoomScaleNormal="100" workbookViewId="0">
      <selection activeCell="E28" sqref="E28"/>
    </sheetView>
  </sheetViews>
  <sheetFormatPr defaultRowHeight="15" x14ac:dyDescent="0.25"/>
  <cols>
    <col min="1" max="1" width="9.28515625" customWidth="1"/>
    <col min="2" max="2" width="50.42578125" customWidth="1"/>
    <col min="3" max="3" width="14.140625" customWidth="1"/>
    <col min="4" max="4" width="10.5703125" hidden="1" customWidth="1"/>
    <col min="5" max="5" width="8.5703125" customWidth="1"/>
    <col min="6" max="6" width="12.140625" customWidth="1"/>
    <col min="7" max="7" width="10.140625" customWidth="1"/>
    <col min="8" max="8" width="11.7109375" customWidth="1"/>
    <col min="9" max="9" width="9.28515625" customWidth="1"/>
    <col min="10" max="10" width="10.28515625" customWidth="1"/>
    <col min="11" max="11" width="13" customWidth="1"/>
    <col min="12" max="12" width="10.85546875" customWidth="1"/>
    <col min="13" max="13" width="11.42578125" customWidth="1"/>
    <col min="14" max="14" width="9.7109375" customWidth="1"/>
    <col min="15" max="15" width="10.85546875" customWidth="1"/>
    <col min="16" max="16" width="12.85546875" customWidth="1"/>
  </cols>
  <sheetData>
    <row r="1" spans="1:16" ht="18" x14ac:dyDescent="0.25">
      <c r="A1" s="96" t="s">
        <v>0</v>
      </c>
      <c r="B1" s="96"/>
      <c r="C1" s="96"/>
      <c r="D1" s="96"/>
      <c r="E1" s="96"/>
      <c r="F1" s="96"/>
      <c r="G1" s="96"/>
      <c r="H1" s="96"/>
      <c r="I1" s="96"/>
      <c r="J1" s="96"/>
      <c r="K1" s="96"/>
      <c r="L1" s="96"/>
      <c r="M1" s="96"/>
      <c r="N1" s="96"/>
      <c r="O1" s="96"/>
      <c r="P1" s="96"/>
    </row>
    <row r="2" spans="1:16" ht="31.5" customHeight="1" x14ac:dyDescent="0.25">
      <c r="A2" s="97" t="s">
        <v>1</v>
      </c>
      <c r="B2" s="97"/>
      <c r="C2" s="97"/>
      <c r="D2" s="97"/>
      <c r="E2" s="97"/>
      <c r="F2" s="97"/>
      <c r="G2" s="97"/>
      <c r="H2" s="97"/>
      <c r="I2" s="97"/>
      <c r="J2" s="97"/>
      <c r="K2" s="97"/>
      <c r="L2" s="97"/>
      <c r="M2" s="97"/>
      <c r="N2" s="97"/>
      <c r="O2" s="97"/>
      <c r="P2" s="97"/>
    </row>
    <row r="3" spans="1:16" x14ac:dyDescent="0.25">
      <c r="A3" s="98" t="s">
        <v>2</v>
      </c>
      <c r="B3" s="98"/>
      <c r="C3" s="98"/>
      <c r="D3" s="98"/>
      <c r="E3" s="98"/>
      <c r="F3" s="98"/>
      <c r="G3" s="98"/>
      <c r="H3" s="98"/>
      <c r="I3" s="98"/>
      <c r="J3" s="98"/>
      <c r="K3" s="98"/>
      <c r="L3" s="98"/>
      <c r="M3" s="98"/>
      <c r="N3" s="98"/>
      <c r="O3" s="98"/>
      <c r="P3" s="98"/>
    </row>
    <row r="4" spans="1:16" x14ac:dyDescent="0.25">
      <c r="A4" s="97" t="s">
        <v>3</v>
      </c>
      <c r="B4" s="97"/>
      <c r="C4" s="97"/>
      <c r="D4" s="97"/>
      <c r="E4" s="97"/>
      <c r="F4" s="97"/>
      <c r="G4" s="97"/>
      <c r="H4" s="97"/>
      <c r="I4" s="97"/>
      <c r="J4" s="97"/>
      <c r="K4" s="97"/>
      <c r="L4" s="97"/>
      <c r="M4" s="97"/>
      <c r="N4" s="97"/>
      <c r="O4" s="97"/>
      <c r="P4" s="97"/>
    </row>
    <row r="5" spans="1:16" x14ac:dyDescent="0.25">
      <c r="A5" s="97" t="s">
        <v>4</v>
      </c>
      <c r="B5" s="99"/>
      <c r="C5" s="99"/>
      <c r="D5" s="99"/>
      <c r="E5" s="99"/>
      <c r="F5" s="99"/>
      <c r="G5" s="99"/>
      <c r="H5" s="99"/>
      <c r="I5" s="99"/>
      <c r="J5" s="99"/>
      <c r="K5" s="99"/>
      <c r="L5" s="99"/>
      <c r="M5" s="99"/>
      <c r="N5" s="99"/>
      <c r="O5" s="99"/>
      <c r="P5" s="99"/>
    </row>
    <row r="6" spans="1:16" ht="16.5" x14ac:dyDescent="0.25">
      <c r="A6" s="100" t="s">
        <v>209</v>
      </c>
      <c r="B6" s="100"/>
      <c r="C6" s="100"/>
      <c r="D6" s="100"/>
      <c r="E6" s="100"/>
      <c r="F6" s="100"/>
      <c r="M6" s="1" t="s">
        <v>6</v>
      </c>
    </row>
    <row r="7" spans="1:16" ht="16.5" x14ac:dyDescent="0.25">
      <c r="A7" s="2" t="s">
        <v>173</v>
      </c>
      <c r="B7" s="2"/>
      <c r="C7" s="2"/>
      <c r="D7" s="2"/>
      <c r="E7" s="2"/>
      <c r="F7" s="3"/>
      <c r="M7" s="4" t="s">
        <v>180</v>
      </c>
      <c r="P7" s="5"/>
    </row>
    <row r="8" spans="1:16" ht="15.75" thickBot="1" x14ac:dyDescent="0.3">
      <c r="G8" s="4"/>
      <c r="H8" s="4"/>
    </row>
    <row r="9" spans="1:16" ht="51.75" thickBot="1" x14ac:dyDescent="0.3">
      <c r="A9" s="6" t="s">
        <v>7</v>
      </c>
      <c r="B9" s="6" t="s">
        <v>8</v>
      </c>
      <c r="C9" s="6" t="s">
        <v>9</v>
      </c>
      <c r="D9" s="6" t="s">
        <v>10</v>
      </c>
      <c r="E9" s="6" t="s">
        <v>11</v>
      </c>
      <c r="F9" s="6" t="s">
        <v>12</v>
      </c>
      <c r="G9" s="6" t="s">
        <v>13</v>
      </c>
      <c r="H9" s="6" t="s">
        <v>14</v>
      </c>
      <c r="I9" s="6" t="s">
        <v>15</v>
      </c>
      <c r="J9" s="7" t="s">
        <v>16</v>
      </c>
      <c r="K9" s="8" t="s">
        <v>17</v>
      </c>
      <c r="L9" s="6" t="s">
        <v>18</v>
      </c>
      <c r="M9" s="6" t="s">
        <v>19</v>
      </c>
      <c r="N9" s="6" t="s">
        <v>20</v>
      </c>
      <c r="O9" s="6" t="s">
        <v>21</v>
      </c>
      <c r="P9" s="8" t="s">
        <v>22</v>
      </c>
    </row>
    <row r="10" spans="1:16" ht="15.75" thickBot="1" x14ac:dyDescent="0.3">
      <c r="A10" s="8">
        <v>1</v>
      </c>
      <c r="B10" s="8">
        <v>2</v>
      </c>
      <c r="C10" s="8">
        <v>3</v>
      </c>
      <c r="D10" s="8"/>
      <c r="E10" s="8">
        <v>4</v>
      </c>
      <c r="F10" s="8" t="s">
        <v>23</v>
      </c>
      <c r="G10" s="8" t="s">
        <v>24</v>
      </c>
      <c r="H10" s="8" t="s">
        <v>25</v>
      </c>
      <c r="I10" s="8">
        <v>6</v>
      </c>
      <c r="J10" s="10">
        <v>7</v>
      </c>
      <c r="K10" s="8">
        <v>8</v>
      </c>
      <c r="L10" s="8">
        <v>9</v>
      </c>
      <c r="M10" s="8">
        <v>10</v>
      </c>
      <c r="N10" s="8">
        <v>11</v>
      </c>
      <c r="O10" s="8">
        <v>12</v>
      </c>
      <c r="P10" s="8">
        <v>13</v>
      </c>
    </row>
    <row r="11" spans="1:16" x14ac:dyDescent="0.25">
      <c r="A11" s="101" t="s">
        <v>26</v>
      </c>
      <c r="B11" s="102"/>
      <c r="C11" s="11"/>
      <c r="D11" s="11"/>
      <c r="E11" s="11"/>
      <c r="F11" s="11"/>
      <c r="G11" s="11"/>
      <c r="H11" s="11"/>
      <c r="I11" s="11"/>
      <c r="J11" s="11"/>
      <c r="K11" s="11"/>
      <c r="L11" s="11"/>
      <c r="M11" s="11"/>
      <c r="N11" s="11"/>
      <c r="O11" s="12"/>
      <c r="P11" s="13"/>
    </row>
    <row r="12" spans="1:16" ht="38.25" customHeight="1" x14ac:dyDescent="0.25">
      <c r="A12" s="14">
        <v>1</v>
      </c>
      <c r="B12" s="15" t="s">
        <v>27</v>
      </c>
      <c r="C12" s="16" t="s">
        <v>28</v>
      </c>
      <c r="D12" s="16">
        <v>85371000</v>
      </c>
      <c r="E12" s="16">
        <v>70747</v>
      </c>
      <c r="F12" s="17">
        <f>E12*93.22</f>
        <v>6595035.3399999999</v>
      </c>
      <c r="G12" s="17">
        <f>E12*16.78</f>
        <v>1187134.6600000001</v>
      </c>
      <c r="H12" s="18">
        <f>ROUND((F12+G12),2)</f>
        <v>7782170</v>
      </c>
      <c r="I12" s="18">
        <v>0</v>
      </c>
      <c r="J12" s="18">
        <v>394</v>
      </c>
      <c r="K12" s="18">
        <f>J12+I12</f>
        <v>394</v>
      </c>
      <c r="L12" s="19">
        <v>93.22</v>
      </c>
      <c r="M12" s="20">
        <f>J12*L12</f>
        <v>36728.68</v>
      </c>
      <c r="N12" s="20">
        <v>16.78</v>
      </c>
      <c r="O12" s="21">
        <f>N12*J12</f>
        <v>6611.3200000000006</v>
      </c>
      <c r="P12" s="22">
        <f>M12+O12</f>
        <v>43340</v>
      </c>
    </row>
    <row r="13" spans="1:16" x14ac:dyDescent="0.25">
      <c r="A13" s="103" t="s">
        <v>31</v>
      </c>
      <c r="B13" s="104"/>
      <c r="C13" s="104"/>
      <c r="D13" s="104"/>
      <c r="E13" s="104"/>
      <c r="F13" s="25"/>
      <c r="G13" s="17"/>
      <c r="H13" s="26"/>
      <c r="I13" s="26"/>
      <c r="J13" s="26"/>
      <c r="K13" s="26"/>
      <c r="L13" s="26"/>
      <c r="M13" s="26">
        <f>M12</f>
        <v>36728.68</v>
      </c>
      <c r="N13" s="26"/>
      <c r="O13" s="27">
        <f>SUM(O12:O12)</f>
        <v>6611.3200000000006</v>
      </c>
      <c r="P13" s="28">
        <f>P12</f>
        <v>43340</v>
      </c>
    </row>
    <row r="14" spans="1:16" x14ac:dyDescent="0.25">
      <c r="A14" s="103"/>
      <c r="B14" s="104"/>
      <c r="C14" s="104"/>
      <c r="D14" s="104"/>
      <c r="E14" s="104"/>
      <c r="F14" s="104"/>
      <c r="G14" s="104"/>
      <c r="H14" s="104"/>
      <c r="I14" s="104"/>
      <c r="J14" s="104"/>
      <c r="K14" s="104"/>
      <c r="L14" s="104"/>
      <c r="M14" s="104"/>
      <c r="N14" s="104"/>
      <c r="O14" s="105"/>
      <c r="P14" s="106"/>
    </row>
    <row r="15" spans="1:16" x14ac:dyDescent="0.25">
      <c r="A15" s="107" t="s">
        <v>32</v>
      </c>
      <c r="B15" s="108"/>
      <c r="C15" s="108"/>
      <c r="D15" s="108"/>
      <c r="E15" s="108"/>
      <c r="F15" s="108"/>
      <c r="G15" s="108"/>
      <c r="H15" s="108"/>
      <c r="I15" s="108"/>
      <c r="J15" s="108"/>
      <c r="K15" s="108"/>
      <c r="L15" s="108"/>
      <c r="M15" s="108"/>
      <c r="N15" s="108"/>
      <c r="O15" s="29"/>
      <c r="P15" s="30">
        <f>M13*10%</f>
        <v>3672.8680000000004</v>
      </c>
    </row>
    <row r="16" spans="1:16" x14ac:dyDescent="0.25">
      <c r="A16" s="94" t="s">
        <v>33</v>
      </c>
      <c r="B16" s="95"/>
      <c r="C16" s="95"/>
      <c r="D16" s="95"/>
      <c r="E16" s="95"/>
      <c r="F16" s="95"/>
      <c r="G16" s="95"/>
      <c r="H16" s="95"/>
      <c r="I16" s="95"/>
      <c r="J16" s="95"/>
      <c r="K16" s="95"/>
      <c r="L16" s="95"/>
      <c r="M16" s="95"/>
      <c r="N16" s="95"/>
      <c r="O16" s="31"/>
      <c r="P16" s="32">
        <f>M13*90%</f>
        <v>33055.811999999998</v>
      </c>
    </row>
    <row r="17" spans="1:16" x14ac:dyDescent="0.25">
      <c r="A17" s="94" t="s">
        <v>34</v>
      </c>
      <c r="B17" s="95"/>
      <c r="C17" s="95"/>
      <c r="D17" s="95"/>
      <c r="E17" s="95"/>
      <c r="F17" s="95"/>
      <c r="G17" s="95"/>
      <c r="H17" s="95"/>
      <c r="I17" s="95"/>
      <c r="J17" s="95"/>
      <c r="K17" s="95"/>
      <c r="L17" s="95"/>
      <c r="M17" s="95"/>
      <c r="N17" s="95"/>
      <c r="O17" s="31"/>
      <c r="P17" s="33">
        <f>O13*100%</f>
        <v>6611.3200000000006</v>
      </c>
    </row>
    <row r="18" spans="1:16" ht="15.75" thickBot="1" x14ac:dyDescent="0.3">
      <c r="A18" s="110" t="s">
        <v>35</v>
      </c>
      <c r="B18" s="111"/>
      <c r="C18" s="111"/>
      <c r="D18" s="111"/>
      <c r="E18" s="111"/>
      <c r="F18" s="111"/>
      <c r="G18" s="111"/>
      <c r="H18" s="111"/>
      <c r="I18" s="111"/>
      <c r="J18" s="111"/>
      <c r="K18" s="111"/>
      <c r="L18" s="111"/>
      <c r="M18" s="111"/>
      <c r="N18" s="111"/>
      <c r="O18" s="93"/>
      <c r="P18" s="35">
        <f>P16+P17</f>
        <v>39667.131999999998</v>
      </c>
    </row>
    <row r="19" spans="1:16" ht="15.75" thickBot="1" x14ac:dyDescent="0.3">
      <c r="A19" s="110" t="s">
        <v>234</v>
      </c>
      <c r="B19" s="111"/>
      <c r="C19" s="111"/>
      <c r="D19" s="111"/>
      <c r="E19" s="111"/>
      <c r="F19" s="111"/>
      <c r="G19" s="111"/>
      <c r="H19" s="111"/>
      <c r="I19" s="111"/>
      <c r="J19" s="111"/>
      <c r="K19" s="111"/>
      <c r="L19" s="111"/>
      <c r="M19" s="111"/>
      <c r="N19" s="111"/>
      <c r="O19" s="111"/>
      <c r="P19" s="112"/>
    </row>
    <row r="20" spans="1:16" x14ac:dyDescent="0.25">
      <c r="N20" s="36"/>
      <c r="O20" s="36"/>
    </row>
    <row r="21" spans="1:16" x14ac:dyDescent="0.25">
      <c r="A21" s="113" t="s">
        <v>36</v>
      </c>
      <c r="B21" s="113"/>
    </row>
    <row r="22" spans="1:16" x14ac:dyDescent="0.25">
      <c r="A22" s="109" t="s">
        <v>37</v>
      </c>
      <c r="B22" s="109"/>
      <c r="C22" s="109"/>
      <c r="D22" s="109"/>
      <c r="E22" s="109"/>
      <c r="F22" s="109"/>
      <c r="G22" s="109"/>
      <c r="H22" s="109"/>
      <c r="I22" s="109"/>
      <c r="J22" s="109"/>
      <c r="K22" s="109"/>
      <c r="L22" s="109"/>
      <c r="M22" s="109"/>
      <c r="N22" s="109"/>
      <c r="O22" s="109"/>
      <c r="P22" s="109"/>
    </row>
    <row r="23" spans="1:16" ht="15" customHeight="1" x14ac:dyDescent="0.25">
      <c r="A23" s="114" t="s">
        <v>178</v>
      </c>
      <c r="B23" s="114"/>
      <c r="C23" s="114"/>
      <c r="D23" s="114"/>
      <c r="E23" s="114"/>
      <c r="F23" s="114"/>
      <c r="G23" s="114"/>
      <c r="H23" s="114"/>
      <c r="I23" s="114"/>
      <c r="J23" s="114"/>
      <c r="K23" s="114"/>
      <c r="L23" s="114"/>
      <c r="M23" s="114"/>
      <c r="N23" s="114"/>
      <c r="O23" s="114"/>
      <c r="P23" s="114"/>
    </row>
    <row r="25" spans="1:16" x14ac:dyDescent="0.25">
      <c r="A25" s="109" t="s">
        <v>39</v>
      </c>
      <c r="B25" s="109"/>
      <c r="C25" s="109"/>
      <c r="D25" s="109"/>
      <c r="E25" s="109"/>
      <c r="F25" s="109"/>
      <c r="G25" s="109"/>
      <c r="H25" s="109"/>
      <c r="I25" s="109"/>
      <c r="J25" s="109"/>
      <c r="K25" s="109"/>
      <c r="L25" s="109"/>
      <c r="M25" s="109"/>
      <c r="N25" s="109"/>
      <c r="O25" s="109"/>
      <c r="P25" s="109"/>
    </row>
    <row r="26" spans="1:16" x14ac:dyDescent="0.25">
      <c r="A26" s="109" t="s">
        <v>40</v>
      </c>
      <c r="B26" s="109"/>
      <c r="C26" s="109"/>
      <c r="D26" s="109"/>
      <c r="E26" s="109"/>
      <c r="F26" s="109"/>
      <c r="G26" s="109"/>
      <c r="H26" s="109"/>
      <c r="I26" s="109"/>
      <c r="J26" s="109"/>
      <c r="K26" s="109"/>
      <c r="L26" s="109"/>
      <c r="M26" s="109"/>
      <c r="N26" s="109"/>
      <c r="O26" s="109"/>
      <c r="P26" s="109"/>
    </row>
    <row r="30" spans="1:16" x14ac:dyDescent="0.25">
      <c r="B30" s="37"/>
    </row>
    <row r="31" spans="1:16" x14ac:dyDescent="0.25">
      <c r="B31" s="37"/>
    </row>
    <row r="32" spans="1:16" s="9" customFormat="1" x14ac:dyDescent="0.25">
      <c r="B32" s="38" t="s">
        <v>41</v>
      </c>
      <c r="H32" s="38" t="s">
        <v>42</v>
      </c>
      <c r="M32" s="38" t="s">
        <v>43</v>
      </c>
    </row>
    <row r="33" spans="2:13" s="9" customFormat="1" x14ac:dyDescent="0.25">
      <c r="B33" s="38" t="s">
        <v>44</v>
      </c>
      <c r="H33" s="38" t="s">
        <v>45</v>
      </c>
      <c r="M33" s="38" t="s">
        <v>46</v>
      </c>
    </row>
    <row r="34" spans="2:13" s="9" customFormat="1" x14ac:dyDescent="0.25">
      <c r="B34" s="38" t="s">
        <v>182</v>
      </c>
      <c r="H34" s="38" t="s">
        <v>179</v>
      </c>
      <c r="M34" s="38" t="s">
        <v>233</v>
      </c>
    </row>
    <row r="35" spans="2:13" x14ac:dyDescent="0.25">
      <c r="B35" s="37"/>
    </row>
    <row r="38" spans="2:13" x14ac:dyDescent="0.25">
      <c r="K38" s="37"/>
    </row>
    <row r="39" spans="2:13" x14ac:dyDescent="0.25">
      <c r="K39" s="37"/>
    </row>
  </sheetData>
  <mergeCells count="19">
    <mergeCell ref="A19:P19"/>
    <mergeCell ref="A1:P1"/>
    <mergeCell ref="A2:P2"/>
    <mergeCell ref="A3:P3"/>
    <mergeCell ref="A4:P4"/>
    <mergeCell ref="A5:P5"/>
    <mergeCell ref="A6:F6"/>
    <mergeCell ref="A11:B11"/>
    <mergeCell ref="A17:N17"/>
    <mergeCell ref="A18:N18"/>
    <mergeCell ref="A13:E13"/>
    <mergeCell ref="A14:P14"/>
    <mergeCell ref="A15:N15"/>
    <mergeCell ref="A16:N16"/>
    <mergeCell ref="A26:P26"/>
    <mergeCell ref="A21:B21"/>
    <mergeCell ref="A22:P22"/>
    <mergeCell ref="A23:P23"/>
    <mergeCell ref="A25:P25"/>
  </mergeCells>
  <pageMargins left="0.7" right="0.7" top="0.75" bottom="0.75" header="0.3" footer="0.3"/>
  <pageSetup paperSize="9" scale="64"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topLeftCell="A46" zoomScaleNormal="100" workbookViewId="0">
      <selection activeCell="N67" sqref="N67"/>
    </sheetView>
  </sheetViews>
  <sheetFormatPr defaultRowHeight="12.75" x14ac:dyDescent="0.2"/>
  <cols>
    <col min="1" max="4" width="9.140625" style="39" customWidth="1"/>
    <col min="5" max="5" width="24.85546875" style="39" customWidth="1"/>
    <col min="6" max="6" width="9.140625" style="39" customWidth="1"/>
    <col min="7" max="7" width="10.85546875" style="39" customWidth="1"/>
    <col min="8" max="8" width="33.85546875" style="39" customWidth="1"/>
    <col min="9" max="260" width="9.140625" style="39" customWidth="1"/>
    <col min="261" max="261" width="24.85546875" style="39" customWidth="1"/>
    <col min="262" max="262" width="9.140625" style="39" customWidth="1"/>
    <col min="263" max="263" width="10.85546875" style="39" customWidth="1"/>
    <col min="264" max="264" width="14.85546875" style="39" customWidth="1"/>
    <col min="265" max="516" width="9.140625" style="39" customWidth="1"/>
    <col min="517" max="517" width="24.85546875" style="39" customWidth="1"/>
    <col min="518" max="518" width="9.140625" style="39" customWidth="1"/>
    <col min="519" max="519" width="10.85546875" style="39" customWidth="1"/>
    <col min="520" max="520" width="14.85546875" style="39" customWidth="1"/>
    <col min="521" max="772" width="9.140625" style="39" customWidth="1"/>
    <col min="773" max="773" width="24.85546875" style="39" customWidth="1"/>
    <col min="774" max="774" width="9.140625" style="39" customWidth="1"/>
    <col min="775" max="775" width="10.85546875" style="39" customWidth="1"/>
    <col min="776" max="776" width="14.85546875" style="39" customWidth="1"/>
    <col min="777" max="1028" width="9.140625" style="39" customWidth="1"/>
    <col min="1029" max="1029" width="24.85546875" style="39" customWidth="1"/>
    <col min="1030" max="1030" width="9.140625" style="39" customWidth="1"/>
    <col min="1031" max="1031" width="10.85546875" style="39" customWidth="1"/>
    <col min="1032" max="1032" width="14.85546875" style="39" customWidth="1"/>
    <col min="1033" max="1284" width="9.140625" style="39" customWidth="1"/>
    <col min="1285" max="1285" width="24.85546875" style="39" customWidth="1"/>
    <col min="1286" max="1286" width="9.140625" style="39" customWidth="1"/>
    <col min="1287" max="1287" width="10.85546875" style="39" customWidth="1"/>
    <col min="1288" max="1288" width="14.85546875" style="39" customWidth="1"/>
    <col min="1289" max="1540" width="9.140625" style="39" customWidth="1"/>
    <col min="1541" max="1541" width="24.85546875" style="39" customWidth="1"/>
    <col min="1542" max="1542" width="9.140625" style="39" customWidth="1"/>
    <col min="1543" max="1543" width="10.85546875" style="39" customWidth="1"/>
    <col min="1544" max="1544" width="14.85546875" style="39" customWidth="1"/>
    <col min="1545" max="1796" width="9.140625" style="39" customWidth="1"/>
    <col min="1797" max="1797" width="24.85546875" style="39" customWidth="1"/>
    <col min="1798" max="1798" width="9.140625" style="39" customWidth="1"/>
    <col min="1799" max="1799" width="10.85546875" style="39" customWidth="1"/>
    <col min="1800" max="1800" width="14.85546875" style="39" customWidth="1"/>
    <col min="1801" max="2052" width="9.140625" style="39" customWidth="1"/>
    <col min="2053" max="2053" width="24.85546875" style="39" customWidth="1"/>
    <col min="2054" max="2054" width="9.140625" style="39" customWidth="1"/>
    <col min="2055" max="2055" width="10.85546875" style="39" customWidth="1"/>
    <col min="2056" max="2056" width="14.85546875" style="39" customWidth="1"/>
    <col min="2057" max="2308" width="9.140625" style="39" customWidth="1"/>
    <col min="2309" max="2309" width="24.85546875" style="39" customWidth="1"/>
    <col min="2310" max="2310" width="9.140625" style="39" customWidth="1"/>
    <col min="2311" max="2311" width="10.85546875" style="39" customWidth="1"/>
    <col min="2312" max="2312" width="14.85546875" style="39" customWidth="1"/>
    <col min="2313" max="2564" width="9.140625" style="39" customWidth="1"/>
    <col min="2565" max="2565" width="24.85546875" style="39" customWidth="1"/>
    <col min="2566" max="2566" width="9.140625" style="39" customWidth="1"/>
    <col min="2567" max="2567" width="10.85546875" style="39" customWidth="1"/>
    <col min="2568" max="2568" width="14.85546875" style="39" customWidth="1"/>
    <col min="2569" max="2820" width="9.140625" style="39" customWidth="1"/>
    <col min="2821" max="2821" width="24.85546875" style="39" customWidth="1"/>
    <col min="2822" max="2822" width="9.140625" style="39" customWidth="1"/>
    <col min="2823" max="2823" width="10.85546875" style="39" customWidth="1"/>
    <col min="2824" max="2824" width="14.85546875" style="39" customWidth="1"/>
    <col min="2825" max="3076" width="9.140625" style="39" customWidth="1"/>
    <col min="3077" max="3077" width="24.85546875" style="39" customWidth="1"/>
    <col min="3078" max="3078" width="9.140625" style="39" customWidth="1"/>
    <col min="3079" max="3079" width="10.85546875" style="39" customWidth="1"/>
    <col min="3080" max="3080" width="14.85546875" style="39" customWidth="1"/>
    <col min="3081" max="3332" width="9.140625" style="39" customWidth="1"/>
    <col min="3333" max="3333" width="24.85546875" style="39" customWidth="1"/>
    <col min="3334" max="3334" width="9.140625" style="39" customWidth="1"/>
    <col min="3335" max="3335" width="10.85546875" style="39" customWidth="1"/>
    <col min="3336" max="3336" width="14.85546875" style="39" customWidth="1"/>
    <col min="3337" max="3588" width="9.140625" style="39" customWidth="1"/>
    <col min="3589" max="3589" width="24.85546875" style="39" customWidth="1"/>
    <col min="3590" max="3590" width="9.140625" style="39" customWidth="1"/>
    <col min="3591" max="3591" width="10.85546875" style="39" customWidth="1"/>
    <col min="3592" max="3592" width="14.85546875" style="39" customWidth="1"/>
    <col min="3593" max="3844" width="9.140625" style="39" customWidth="1"/>
    <col min="3845" max="3845" width="24.85546875" style="39" customWidth="1"/>
    <col min="3846" max="3846" width="9.140625" style="39" customWidth="1"/>
    <col min="3847" max="3847" width="10.85546875" style="39" customWidth="1"/>
    <col min="3848" max="3848" width="14.85546875" style="39" customWidth="1"/>
    <col min="3849" max="4100" width="9.140625" style="39" customWidth="1"/>
    <col min="4101" max="4101" width="24.85546875" style="39" customWidth="1"/>
    <col min="4102" max="4102" width="9.140625" style="39" customWidth="1"/>
    <col min="4103" max="4103" width="10.85546875" style="39" customWidth="1"/>
    <col min="4104" max="4104" width="14.85546875" style="39" customWidth="1"/>
    <col min="4105" max="4356" width="9.140625" style="39" customWidth="1"/>
    <col min="4357" max="4357" width="24.85546875" style="39" customWidth="1"/>
    <col min="4358" max="4358" width="9.140625" style="39" customWidth="1"/>
    <col min="4359" max="4359" width="10.85546875" style="39" customWidth="1"/>
    <col min="4360" max="4360" width="14.85546875" style="39" customWidth="1"/>
    <col min="4361" max="4612" width="9.140625" style="39" customWidth="1"/>
    <col min="4613" max="4613" width="24.85546875" style="39" customWidth="1"/>
    <col min="4614" max="4614" width="9.140625" style="39" customWidth="1"/>
    <col min="4615" max="4615" width="10.85546875" style="39" customWidth="1"/>
    <col min="4616" max="4616" width="14.85546875" style="39" customWidth="1"/>
    <col min="4617" max="4868" width="9.140625" style="39" customWidth="1"/>
    <col min="4869" max="4869" width="24.85546875" style="39" customWidth="1"/>
    <col min="4870" max="4870" width="9.140625" style="39" customWidth="1"/>
    <col min="4871" max="4871" width="10.85546875" style="39" customWidth="1"/>
    <col min="4872" max="4872" width="14.85546875" style="39" customWidth="1"/>
    <col min="4873" max="5124" width="9.140625" style="39" customWidth="1"/>
    <col min="5125" max="5125" width="24.85546875" style="39" customWidth="1"/>
    <col min="5126" max="5126" width="9.140625" style="39" customWidth="1"/>
    <col min="5127" max="5127" width="10.85546875" style="39" customWidth="1"/>
    <col min="5128" max="5128" width="14.85546875" style="39" customWidth="1"/>
    <col min="5129" max="5380" width="9.140625" style="39" customWidth="1"/>
    <col min="5381" max="5381" width="24.85546875" style="39" customWidth="1"/>
    <col min="5382" max="5382" width="9.140625" style="39" customWidth="1"/>
    <col min="5383" max="5383" width="10.85546875" style="39" customWidth="1"/>
    <col min="5384" max="5384" width="14.85546875" style="39" customWidth="1"/>
    <col min="5385" max="5636" width="9.140625" style="39" customWidth="1"/>
    <col min="5637" max="5637" width="24.85546875" style="39" customWidth="1"/>
    <col min="5638" max="5638" width="9.140625" style="39" customWidth="1"/>
    <col min="5639" max="5639" width="10.85546875" style="39" customWidth="1"/>
    <col min="5640" max="5640" width="14.85546875" style="39" customWidth="1"/>
    <col min="5641" max="5892" width="9.140625" style="39" customWidth="1"/>
    <col min="5893" max="5893" width="24.85546875" style="39" customWidth="1"/>
    <col min="5894" max="5894" width="9.140625" style="39" customWidth="1"/>
    <col min="5895" max="5895" width="10.85546875" style="39" customWidth="1"/>
    <col min="5896" max="5896" width="14.85546875" style="39" customWidth="1"/>
    <col min="5897" max="6148" width="9.140625" style="39" customWidth="1"/>
    <col min="6149" max="6149" width="24.85546875" style="39" customWidth="1"/>
    <col min="6150" max="6150" width="9.140625" style="39" customWidth="1"/>
    <col min="6151" max="6151" width="10.85546875" style="39" customWidth="1"/>
    <col min="6152" max="6152" width="14.85546875" style="39" customWidth="1"/>
    <col min="6153" max="6404" width="9.140625" style="39" customWidth="1"/>
    <col min="6405" max="6405" width="24.85546875" style="39" customWidth="1"/>
    <col min="6406" max="6406" width="9.140625" style="39" customWidth="1"/>
    <col min="6407" max="6407" width="10.85546875" style="39" customWidth="1"/>
    <col min="6408" max="6408" width="14.85546875" style="39" customWidth="1"/>
    <col min="6409" max="6660" width="9.140625" style="39" customWidth="1"/>
    <col min="6661" max="6661" width="24.85546875" style="39" customWidth="1"/>
    <col min="6662" max="6662" width="9.140625" style="39" customWidth="1"/>
    <col min="6663" max="6663" width="10.85546875" style="39" customWidth="1"/>
    <col min="6664" max="6664" width="14.85546875" style="39" customWidth="1"/>
    <col min="6665" max="6916" width="9.140625" style="39" customWidth="1"/>
    <col min="6917" max="6917" width="24.85546875" style="39" customWidth="1"/>
    <col min="6918" max="6918" width="9.140625" style="39" customWidth="1"/>
    <col min="6919" max="6919" width="10.85546875" style="39" customWidth="1"/>
    <col min="6920" max="6920" width="14.85546875" style="39" customWidth="1"/>
    <col min="6921" max="7172" width="9.140625" style="39" customWidth="1"/>
    <col min="7173" max="7173" width="24.85546875" style="39" customWidth="1"/>
    <col min="7174" max="7174" width="9.140625" style="39" customWidth="1"/>
    <col min="7175" max="7175" width="10.85546875" style="39" customWidth="1"/>
    <col min="7176" max="7176" width="14.85546875" style="39" customWidth="1"/>
    <col min="7177" max="7428" width="9.140625" style="39" customWidth="1"/>
    <col min="7429" max="7429" width="24.85546875" style="39" customWidth="1"/>
    <col min="7430" max="7430" width="9.140625" style="39" customWidth="1"/>
    <col min="7431" max="7431" width="10.85546875" style="39" customWidth="1"/>
    <col min="7432" max="7432" width="14.85546875" style="39" customWidth="1"/>
    <col min="7433" max="7684" width="9.140625" style="39" customWidth="1"/>
    <col min="7685" max="7685" width="24.85546875" style="39" customWidth="1"/>
    <col min="7686" max="7686" width="9.140625" style="39" customWidth="1"/>
    <col min="7687" max="7687" width="10.85546875" style="39" customWidth="1"/>
    <col min="7688" max="7688" width="14.85546875" style="39" customWidth="1"/>
    <col min="7689" max="7940" width="9.140625" style="39" customWidth="1"/>
    <col min="7941" max="7941" width="24.85546875" style="39" customWidth="1"/>
    <col min="7942" max="7942" width="9.140625" style="39" customWidth="1"/>
    <col min="7943" max="7943" width="10.85546875" style="39" customWidth="1"/>
    <col min="7944" max="7944" width="14.85546875" style="39" customWidth="1"/>
    <col min="7945" max="8196" width="9.140625" style="39" customWidth="1"/>
    <col min="8197" max="8197" width="24.85546875" style="39" customWidth="1"/>
    <col min="8198" max="8198" width="9.140625" style="39" customWidth="1"/>
    <col min="8199" max="8199" width="10.85546875" style="39" customWidth="1"/>
    <col min="8200" max="8200" width="14.85546875" style="39" customWidth="1"/>
    <col min="8201" max="8452" width="9.140625" style="39" customWidth="1"/>
    <col min="8453" max="8453" width="24.85546875" style="39" customWidth="1"/>
    <col min="8454" max="8454" width="9.140625" style="39" customWidth="1"/>
    <col min="8455" max="8455" width="10.85546875" style="39" customWidth="1"/>
    <col min="8456" max="8456" width="14.85546875" style="39" customWidth="1"/>
    <col min="8457" max="8708" width="9.140625" style="39" customWidth="1"/>
    <col min="8709" max="8709" width="24.85546875" style="39" customWidth="1"/>
    <col min="8710" max="8710" width="9.140625" style="39" customWidth="1"/>
    <col min="8711" max="8711" width="10.85546875" style="39" customWidth="1"/>
    <col min="8712" max="8712" width="14.85546875" style="39" customWidth="1"/>
    <col min="8713" max="8964" width="9.140625" style="39" customWidth="1"/>
    <col min="8965" max="8965" width="24.85546875" style="39" customWidth="1"/>
    <col min="8966" max="8966" width="9.140625" style="39" customWidth="1"/>
    <col min="8967" max="8967" width="10.85546875" style="39" customWidth="1"/>
    <col min="8968" max="8968" width="14.85546875" style="39" customWidth="1"/>
    <col min="8969" max="9220" width="9.140625" style="39" customWidth="1"/>
    <col min="9221" max="9221" width="24.85546875" style="39" customWidth="1"/>
    <col min="9222" max="9222" width="9.140625" style="39" customWidth="1"/>
    <col min="9223" max="9223" width="10.85546875" style="39" customWidth="1"/>
    <col min="9224" max="9224" width="14.85546875" style="39" customWidth="1"/>
    <col min="9225" max="9476" width="9.140625" style="39" customWidth="1"/>
    <col min="9477" max="9477" width="24.85546875" style="39" customWidth="1"/>
    <col min="9478" max="9478" width="9.140625" style="39" customWidth="1"/>
    <col min="9479" max="9479" width="10.85546875" style="39" customWidth="1"/>
    <col min="9480" max="9480" width="14.85546875" style="39" customWidth="1"/>
    <col min="9481" max="9732" width="9.140625" style="39" customWidth="1"/>
    <col min="9733" max="9733" width="24.85546875" style="39" customWidth="1"/>
    <col min="9734" max="9734" width="9.140625" style="39" customWidth="1"/>
    <col min="9735" max="9735" width="10.85546875" style="39" customWidth="1"/>
    <col min="9736" max="9736" width="14.85546875" style="39" customWidth="1"/>
    <col min="9737" max="9988" width="9.140625" style="39" customWidth="1"/>
    <col min="9989" max="9989" width="24.85546875" style="39" customWidth="1"/>
    <col min="9990" max="9990" width="9.140625" style="39" customWidth="1"/>
    <col min="9991" max="9991" width="10.85546875" style="39" customWidth="1"/>
    <col min="9992" max="9992" width="14.85546875" style="39" customWidth="1"/>
    <col min="9993" max="10244" width="9.140625" style="39" customWidth="1"/>
    <col min="10245" max="10245" width="24.85546875" style="39" customWidth="1"/>
    <col min="10246" max="10246" width="9.140625" style="39" customWidth="1"/>
    <col min="10247" max="10247" width="10.85546875" style="39" customWidth="1"/>
    <col min="10248" max="10248" width="14.85546875" style="39" customWidth="1"/>
    <col min="10249" max="10500" width="9.140625" style="39" customWidth="1"/>
    <col min="10501" max="10501" width="24.85546875" style="39" customWidth="1"/>
    <col min="10502" max="10502" width="9.140625" style="39" customWidth="1"/>
    <col min="10503" max="10503" width="10.85546875" style="39" customWidth="1"/>
    <col min="10504" max="10504" width="14.85546875" style="39" customWidth="1"/>
    <col min="10505" max="10756" width="9.140625" style="39" customWidth="1"/>
    <col min="10757" max="10757" width="24.85546875" style="39" customWidth="1"/>
    <col min="10758" max="10758" width="9.140625" style="39" customWidth="1"/>
    <col min="10759" max="10759" width="10.85546875" style="39" customWidth="1"/>
    <col min="10760" max="10760" width="14.85546875" style="39" customWidth="1"/>
    <col min="10761" max="11012" width="9.140625" style="39" customWidth="1"/>
    <col min="11013" max="11013" width="24.85546875" style="39" customWidth="1"/>
    <col min="11014" max="11014" width="9.140625" style="39" customWidth="1"/>
    <col min="11015" max="11015" width="10.85546875" style="39" customWidth="1"/>
    <col min="11016" max="11016" width="14.85546875" style="39" customWidth="1"/>
    <col min="11017" max="11268" width="9.140625" style="39" customWidth="1"/>
    <col min="11269" max="11269" width="24.85546875" style="39" customWidth="1"/>
    <col min="11270" max="11270" width="9.140625" style="39" customWidth="1"/>
    <col min="11271" max="11271" width="10.85546875" style="39" customWidth="1"/>
    <col min="11272" max="11272" width="14.85546875" style="39" customWidth="1"/>
    <col min="11273" max="11524" width="9.140625" style="39" customWidth="1"/>
    <col min="11525" max="11525" width="24.85546875" style="39" customWidth="1"/>
    <col min="11526" max="11526" width="9.140625" style="39" customWidth="1"/>
    <col min="11527" max="11527" width="10.85546875" style="39" customWidth="1"/>
    <col min="11528" max="11528" width="14.85546875" style="39" customWidth="1"/>
    <col min="11529" max="11780" width="9.140625" style="39" customWidth="1"/>
    <col min="11781" max="11781" width="24.85546875" style="39" customWidth="1"/>
    <col min="11782" max="11782" width="9.140625" style="39" customWidth="1"/>
    <col min="11783" max="11783" width="10.85546875" style="39" customWidth="1"/>
    <col min="11784" max="11784" width="14.85546875" style="39" customWidth="1"/>
    <col min="11785" max="12036" width="9.140625" style="39" customWidth="1"/>
    <col min="12037" max="12037" width="24.85546875" style="39" customWidth="1"/>
    <col min="12038" max="12038" width="9.140625" style="39" customWidth="1"/>
    <col min="12039" max="12039" width="10.85546875" style="39" customWidth="1"/>
    <col min="12040" max="12040" width="14.85546875" style="39" customWidth="1"/>
    <col min="12041" max="12292" width="9.140625" style="39" customWidth="1"/>
    <col min="12293" max="12293" width="24.85546875" style="39" customWidth="1"/>
    <col min="12294" max="12294" width="9.140625" style="39" customWidth="1"/>
    <col min="12295" max="12295" width="10.85546875" style="39" customWidth="1"/>
    <col min="12296" max="12296" width="14.85546875" style="39" customWidth="1"/>
    <col min="12297" max="12548" width="9.140625" style="39" customWidth="1"/>
    <col min="12549" max="12549" width="24.85546875" style="39" customWidth="1"/>
    <col min="12550" max="12550" width="9.140625" style="39" customWidth="1"/>
    <col min="12551" max="12551" width="10.85546875" style="39" customWidth="1"/>
    <col min="12552" max="12552" width="14.85546875" style="39" customWidth="1"/>
    <col min="12553" max="12804" width="9.140625" style="39" customWidth="1"/>
    <col min="12805" max="12805" width="24.85546875" style="39" customWidth="1"/>
    <col min="12806" max="12806" width="9.140625" style="39" customWidth="1"/>
    <col min="12807" max="12807" width="10.85546875" style="39" customWidth="1"/>
    <col min="12808" max="12808" width="14.85546875" style="39" customWidth="1"/>
    <col min="12809" max="13060" width="9.140625" style="39" customWidth="1"/>
    <col min="13061" max="13061" width="24.85546875" style="39" customWidth="1"/>
    <col min="13062" max="13062" width="9.140625" style="39" customWidth="1"/>
    <col min="13063" max="13063" width="10.85546875" style="39" customWidth="1"/>
    <col min="13064" max="13064" width="14.85546875" style="39" customWidth="1"/>
    <col min="13065" max="13316" width="9.140625" style="39" customWidth="1"/>
    <col min="13317" max="13317" width="24.85546875" style="39" customWidth="1"/>
    <col min="13318" max="13318" width="9.140625" style="39" customWidth="1"/>
    <col min="13319" max="13319" width="10.85546875" style="39" customWidth="1"/>
    <col min="13320" max="13320" width="14.85546875" style="39" customWidth="1"/>
    <col min="13321" max="13572" width="9.140625" style="39" customWidth="1"/>
    <col min="13573" max="13573" width="24.85546875" style="39" customWidth="1"/>
    <col min="13574" max="13574" width="9.140625" style="39" customWidth="1"/>
    <col min="13575" max="13575" width="10.85546875" style="39" customWidth="1"/>
    <col min="13576" max="13576" width="14.85546875" style="39" customWidth="1"/>
    <col min="13577" max="13828" width="9.140625" style="39" customWidth="1"/>
    <col min="13829" max="13829" width="24.85546875" style="39" customWidth="1"/>
    <col min="13830" max="13830" width="9.140625" style="39" customWidth="1"/>
    <col min="13831" max="13831" width="10.85546875" style="39" customWidth="1"/>
    <col min="13832" max="13832" width="14.85546875" style="39" customWidth="1"/>
    <col min="13833" max="14084" width="9.140625" style="39" customWidth="1"/>
    <col min="14085" max="14085" width="24.85546875" style="39" customWidth="1"/>
    <col min="14086" max="14086" width="9.140625" style="39" customWidth="1"/>
    <col min="14087" max="14087" width="10.85546875" style="39" customWidth="1"/>
    <col min="14088" max="14088" width="14.85546875" style="39" customWidth="1"/>
    <col min="14089" max="14340" width="9.140625" style="39" customWidth="1"/>
    <col min="14341" max="14341" width="24.85546875" style="39" customWidth="1"/>
    <col min="14342" max="14342" width="9.140625" style="39" customWidth="1"/>
    <col min="14343" max="14343" width="10.85546875" style="39" customWidth="1"/>
    <col min="14344" max="14344" width="14.85546875" style="39" customWidth="1"/>
    <col min="14345" max="14596" width="9.140625" style="39" customWidth="1"/>
    <col min="14597" max="14597" width="24.85546875" style="39" customWidth="1"/>
    <col min="14598" max="14598" width="9.140625" style="39" customWidth="1"/>
    <col min="14599" max="14599" width="10.85546875" style="39" customWidth="1"/>
    <col min="14600" max="14600" width="14.85546875" style="39" customWidth="1"/>
    <col min="14601" max="14852" width="9.140625" style="39" customWidth="1"/>
    <col min="14853" max="14853" width="24.85546875" style="39" customWidth="1"/>
    <col min="14854" max="14854" width="9.140625" style="39" customWidth="1"/>
    <col min="14855" max="14855" width="10.85546875" style="39" customWidth="1"/>
    <col min="14856" max="14856" width="14.85546875" style="39" customWidth="1"/>
    <col min="14857" max="15108" width="9.140625" style="39" customWidth="1"/>
    <col min="15109" max="15109" width="24.85546875" style="39" customWidth="1"/>
    <col min="15110" max="15110" width="9.140625" style="39" customWidth="1"/>
    <col min="15111" max="15111" width="10.85546875" style="39" customWidth="1"/>
    <col min="15112" max="15112" width="14.85546875" style="39" customWidth="1"/>
    <col min="15113" max="15364" width="9.140625" style="39" customWidth="1"/>
    <col min="15365" max="15365" width="24.85546875" style="39" customWidth="1"/>
    <col min="15366" max="15366" width="9.140625" style="39" customWidth="1"/>
    <col min="15367" max="15367" width="10.85546875" style="39" customWidth="1"/>
    <col min="15368" max="15368" width="14.85546875" style="39" customWidth="1"/>
    <col min="15369" max="15620" width="9.140625" style="39" customWidth="1"/>
    <col min="15621" max="15621" width="24.85546875" style="39" customWidth="1"/>
    <col min="15622" max="15622" width="9.140625" style="39" customWidth="1"/>
    <col min="15623" max="15623" width="10.85546875" style="39" customWidth="1"/>
    <col min="15624" max="15624" width="14.85546875" style="39" customWidth="1"/>
    <col min="15625" max="15876" width="9.140625" style="39" customWidth="1"/>
    <col min="15877" max="15877" width="24.85546875" style="39" customWidth="1"/>
    <col min="15878" max="15878" width="9.140625" style="39" customWidth="1"/>
    <col min="15879" max="15879" width="10.85546875" style="39" customWidth="1"/>
    <col min="15880" max="15880" width="14.85546875" style="39" customWidth="1"/>
    <col min="15881" max="16132" width="9.140625" style="39" customWidth="1"/>
    <col min="16133" max="16133" width="24.85546875" style="39" customWidth="1"/>
    <col min="16134" max="16134" width="9.140625" style="39" customWidth="1"/>
    <col min="16135" max="16135" width="10.85546875" style="39" customWidth="1"/>
    <col min="16136" max="16136" width="14.85546875" style="39" customWidth="1"/>
    <col min="16137" max="16384" width="9.140625" style="39" customWidth="1"/>
  </cols>
  <sheetData>
    <row r="1" spans="1:8" ht="13.5" thickBot="1" x14ac:dyDescent="0.25"/>
    <row r="2" spans="1:8" ht="18" x14ac:dyDescent="0.2">
      <c r="A2" s="118" t="s">
        <v>49</v>
      </c>
      <c r="B2" s="119"/>
      <c r="C2" s="119"/>
      <c r="D2" s="119"/>
      <c r="E2" s="119"/>
      <c r="F2" s="119"/>
      <c r="G2" s="119"/>
      <c r="H2" s="120"/>
    </row>
    <row r="3" spans="1:8" ht="21" thickBot="1" x14ac:dyDescent="0.35">
      <c r="A3" s="121" t="s">
        <v>50</v>
      </c>
      <c r="B3" s="122"/>
      <c r="C3" s="122"/>
      <c r="D3" s="122"/>
      <c r="E3" s="122"/>
      <c r="F3" s="122"/>
      <c r="G3" s="122"/>
      <c r="H3" s="123"/>
    </row>
    <row r="4" spans="1:8" ht="118.5" customHeight="1" thickBot="1" x14ac:dyDescent="0.25">
      <c r="A4" s="124" t="s">
        <v>51</v>
      </c>
      <c r="B4" s="125"/>
      <c r="C4" s="125"/>
      <c r="D4" s="125"/>
      <c r="E4" s="125"/>
      <c r="F4" s="125"/>
      <c r="G4" s="125"/>
      <c r="H4" s="126"/>
    </row>
    <row r="5" spans="1:8" ht="18" x14ac:dyDescent="0.2">
      <c r="A5" s="127" t="s">
        <v>210</v>
      </c>
      <c r="B5" s="128"/>
      <c r="C5" s="128"/>
      <c r="D5" s="128"/>
      <c r="E5" s="128"/>
      <c r="F5" s="40"/>
      <c r="G5" s="40"/>
      <c r="H5" s="41" t="s">
        <v>6</v>
      </c>
    </row>
    <row r="6" spans="1:8" ht="15" x14ac:dyDescent="0.2">
      <c r="A6" s="129" t="s">
        <v>180</v>
      </c>
      <c r="B6" s="130"/>
      <c r="C6" s="130"/>
      <c r="D6" s="130"/>
      <c r="E6" s="130"/>
      <c r="F6" s="130"/>
      <c r="G6" s="130"/>
      <c r="H6" s="131"/>
    </row>
    <row r="7" spans="1:8" ht="15" x14ac:dyDescent="0.2">
      <c r="A7" s="115" t="s">
        <v>174</v>
      </c>
      <c r="B7" s="116"/>
      <c r="C7" s="116"/>
      <c r="D7" s="116"/>
      <c r="E7" s="116"/>
      <c r="F7" s="116"/>
      <c r="G7" s="116"/>
      <c r="H7" s="117"/>
    </row>
    <row r="8" spans="1:8" ht="15" x14ac:dyDescent="0.2">
      <c r="A8" s="132" t="s">
        <v>53</v>
      </c>
      <c r="B8" s="133"/>
      <c r="C8" s="133"/>
      <c r="D8" s="133"/>
      <c r="E8" s="83" t="s">
        <v>54</v>
      </c>
      <c r="F8" s="134" t="s">
        <v>55</v>
      </c>
      <c r="G8" s="135"/>
      <c r="H8" s="136"/>
    </row>
    <row r="9" spans="1:8" ht="15" x14ac:dyDescent="0.2">
      <c r="A9" s="132"/>
      <c r="B9" s="133"/>
      <c r="C9" s="133"/>
      <c r="D9" s="133"/>
      <c r="E9" s="83" t="s">
        <v>56</v>
      </c>
      <c r="F9" s="134" t="s">
        <v>57</v>
      </c>
      <c r="G9" s="135"/>
      <c r="H9" s="136"/>
    </row>
    <row r="10" spans="1:8" ht="15" x14ac:dyDescent="0.2">
      <c r="A10" s="132"/>
      <c r="B10" s="133"/>
      <c r="C10" s="133"/>
      <c r="D10" s="133"/>
      <c r="E10" s="83" t="s">
        <v>58</v>
      </c>
      <c r="F10" s="134">
        <v>29370771492</v>
      </c>
      <c r="G10" s="135"/>
      <c r="H10" s="136"/>
    </row>
    <row r="11" spans="1:8" ht="15" x14ac:dyDescent="0.2">
      <c r="A11" s="132"/>
      <c r="B11" s="133"/>
      <c r="C11" s="133"/>
      <c r="D11" s="133"/>
      <c r="E11" s="83" t="s">
        <v>59</v>
      </c>
      <c r="F11" s="134">
        <v>29370771492</v>
      </c>
      <c r="G11" s="135"/>
      <c r="H11" s="136"/>
    </row>
    <row r="12" spans="1:8" ht="15" x14ac:dyDescent="0.2">
      <c r="A12" s="132"/>
      <c r="B12" s="133"/>
      <c r="C12" s="133"/>
      <c r="D12" s="133"/>
      <c r="E12" s="43" t="s">
        <v>60</v>
      </c>
      <c r="F12" s="137" t="s">
        <v>61</v>
      </c>
      <c r="G12" s="138"/>
      <c r="H12" s="139"/>
    </row>
    <row r="13" spans="1:8" ht="15" x14ac:dyDescent="0.2">
      <c r="A13" s="140" t="s">
        <v>62</v>
      </c>
      <c r="B13" s="141"/>
      <c r="C13" s="141"/>
      <c r="D13" s="141"/>
      <c r="E13" s="43" t="s">
        <v>63</v>
      </c>
      <c r="F13" s="137" t="s">
        <v>175</v>
      </c>
      <c r="G13" s="138"/>
      <c r="H13" s="139"/>
    </row>
    <row r="14" spans="1:8" ht="15" x14ac:dyDescent="0.2">
      <c r="A14" s="140"/>
      <c r="B14" s="141"/>
      <c r="C14" s="141"/>
      <c r="D14" s="141"/>
      <c r="E14" s="43" t="s">
        <v>64</v>
      </c>
      <c r="F14" s="137" t="s">
        <v>132</v>
      </c>
      <c r="G14" s="138"/>
      <c r="H14" s="139"/>
    </row>
    <row r="15" spans="1:8" ht="30" customHeight="1" x14ac:dyDescent="0.2">
      <c r="A15" s="140"/>
      <c r="B15" s="141"/>
      <c r="C15" s="141"/>
      <c r="D15" s="141"/>
      <c r="E15" s="83" t="s">
        <v>65</v>
      </c>
      <c r="F15" s="134" t="s">
        <v>66</v>
      </c>
      <c r="G15" s="135"/>
      <c r="H15" s="136"/>
    </row>
    <row r="16" spans="1:8" ht="15" x14ac:dyDescent="0.2">
      <c r="A16" s="140"/>
      <c r="B16" s="141"/>
      <c r="C16" s="141"/>
      <c r="D16" s="141"/>
      <c r="E16" s="83" t="s">
        <v>67</v>
      </c>
      <c r="F16" s="134" t="s">
        <v>68</v>
      </c>
      <c r="G16" s="135"/>
      <c r="H16" s="136"/>
    </row>
    <row r="17" spans="1:8" ht="15" x14ac:dyDescent="0.2">
      <c r="A17" s="140"/>
      <c r="B17" s="141"/>
      <c r="C17" s="141"/>
      <c r="D17" s="141"/>
      <c r="E17" s="83" t="s">
        <v>69</v>
      </c>
      <c r="F17" s="134" t="s">
        <v>70</v>
      </c>
      <c r="G17" s="135"/>
      <c r="H17" s="136"/>
    </row>
    <row r="18" spans="1:8" ht="15" x14ac:dyDescent="0.2">
      <c r="A18" s="140" t="s">
        <v>71</v>
      </c>
      <c r="B18" s="141"/>
      <c r="C18" s="141"/>
      <c r="D18" s="141"/>
      <c r="E18" s="83" t="s">
        <v>72</v>
      </c>
      <c r="F18" s="134" t="s">
        <v>70</v>
      </c>
      <c r="G18" s="135"/>
      <c r="H18" s="136"/>
    </row>
    <row r="19" spans="1:8" ht="15" x14ac:dyDescent="0.2">
      <c r="A19" s="140"/>
      <c r="B19" s="141"/>
      <c r="C19" s="141"/>
      <c r="D19" s="141"/>
      <c r="E19" s="83" t="s">
        <v>73</v>
      </c>
      <c r="F19" s="134"/>
      <c r="G19" s="135"/>
      <c r="H19" s="136"/>
    </row>
    <row r="20" spans="1:8" ht="15" x14ac:dyDescent="0.2">
      <c r="A20" s="140"/>
      <c r="B20" s="141"/>
      <c r="C20" s="141"/>
      <c r="D20" s="141"/>
      <c r="E20" s="43" t="s">
        <v>74</v>
      </c>
      <c r="F20" s="142" t="s">
        <v>75</v>
      </c>
      <c r="G20" s="143"/>
      <c r="H20" s="144"/>
    </row>
    <row r="21" spans="1:8" ht="15" x14ac:dyDescent="0.2">
      <c r="A21" s="140"/>
      <c r="B21" s="141"/>
      <c r="C21" s="141"/>
      <c r="D21" s="141"/>
      <c r="E21" s="83" t="s">
        <v>76</v>
      </c>
      <c r="F21" s="134"/>
      <c r="G21" s="135"/>
      <c r="H21" s="136"/>
    </row>
    <row r="22" spans="1:8" ht="15" x14ac:dyDescent="0.2">
      <c r="A22" s="140"/>
      <c r="B22" s="141"/>
      <c r="C22" s="141"/>
      <c r="D22" s="141"/>
      <c r="E22" s="83" t="s">
        <v>77</v>
      </c>
      <c r="F22" s="134"/>
      <c r="G22" s="135"/>
      <c r="H22" s="136"/>
    </row>
    <row r="23" spans="1:8" ht="15" x14ac:dyDescent="0.2">
      <c r="A23" s="44" t="s">
        <v>78</v>
      </c>
      <c r="B23" s="147" t="s">
        <v>79</v>
      </c>
      <c r="C23" s="148"/>
      <c r="D23" s="148"/>
      <c r="E23" s="148"/>
      <c r="F23" s="148"/>
      <c r="G23" s="149"/>
      <c r="H23" s="45" t="s">
        <v>80</v>
      </c>
    </row>
    <row r="24" spans="1:8" ht="15" x14ac:dyDescent="0.2">
      <c r="A24" s="44">
        <v>1</v>
      </c>
      <c r="B24" s="150" t="s">
        <v>81</v>
      </c>
      <c r="C24" s="151"/>
      <c r="D24" s="151"/>
      <c r="E24" s="151"/>
      <c r="F24" s="151"/>
      <c r="G24" s="152"/>
      <c r="H24" s="28">
        <f>'VK Sal ere.112'!M13</f>
        <v>36728.68</v>
      </c>
    </row>
    <row r="25" spans="1:8" ht="15" x14ac:dyDescent="0.2">
      <c r="A25" s="44">
        <v>2</v>
      </c>
      <c r="B25" s="150" t="s">
        <v>82</v>
      </c>
      <c r="C25" s="151"/>
      <c r="D25" s="151"/>
      <c r="E25" s="151"/>
      <c r="F25" s="151"/>
      <c r="G25" s="152"/>
      <c r="H25" s="28"/>
    </row>
    <row r="26" spans="1:8" ht="15" x14ac:dyDescent="0.2">
      <c r="A26" s="44"/>
      <c r="B26" s="46"/>
      <c r="C26" s="153" t="s">
        <v>83</v>
      </c>
      <c r="D26" s="154"/>
      <c r="E26" s="154"/>
      <c r="F26" s="154"/>
      <c r="G26" s="155"/>
      <c r="H26" s="47">
        <f>SUM(H24:H25)</f>
        <v>36728.68</v>
      </c>
    </row>
    <row r="27" spans="1:8" ht="16.5" x14ac:dyDescent="0.3">
      <c r="A27" s="44"/>
      <c r="B27" s="46"/>
      <c r="C27" s="48" t="s">
        <v>84</v>
      </c>
      <c r="D27" s="49"/>
      <c r="E27" s="49"/>
      <c r="F27" s="49"/>
      <c r="G27" s="50"/>
      <c r="H27" s="51">
        <f>'VK Sal ere.112'!O13/2</f>
        <v>3305.6600000000003</v>
      </c>
    </row>
    <row r="28" spans="1:8" ht="16.5" x14ac:dyDescent="0.2">
      <c r="A28" s="44"/>
      <c r="B28" s="46"/>
      <c r="C28" s="48" t="s">
        <v>85</v>
      </c>
      <c r="D28" s="49"/>
      <c r="E28" s="49"/>
      <c r="F28" s="49"/>
      <c r="G28" s="50"/>
      <c r="H28" s="52">
        <f>H27</f>
        <v>3305.6600000000003</v>
      </c>
    </row>
    <row r="29" spans="1:8" ht="15" x14ac:dyDescent="0.2">
      <c r="A29" s="44"/>
      <c r="B29" s="46"/>
      <c r="C29" s="48" t="s">
        <v>86</v>
      </c>
      <c r="D29" s="49"/>
      <c r="E29" s="49"/>
      <c r="F29" s="49"/>
      <c r="G29" s="50"/>
      <c r="H29" s="47"/>
    </row>
    <row r="30" spans="1:8" ht="15" x14ac:dyDescent="0.2">
      <c r="A30" s="44"/>
      <c r="B30" s="46"/>
      <c r="C30" s="156" t="s">
        <v>87</v>
      </c>
      <c r="D30" s="157"/>
      <c r="E30" s="157"/>
      <c r="F30" s="157"/>
      <c r="G30" s="158"/>
      <c r="H30" s="47">
        <f>H27+H28+H29</f>
        <v>6611.3200000000006</v>
      </c>
    </row>
    <row r="31" spans="1:8" ht="15" x14ac:dyDescent="0.2">
      <c r="A31" s="44"/>
      <c r="B31" s="46"/>
      <c r="C31" s="153" t="s">
        <v>88</v>
      </c>
      <c r="D31" s="154"/>
      <c r="E31" s="154"/>
      <c r="F31" s="154"/>
      <c r="G31" s="155"/>
      <c r="H31" s="53">
        <f>(H26*90%+H27+H28)</f>
        <v>39667.132000000005</v>
      </c>
    </row>
    <row r="32" spans="1:8" ht="15" x14ac:dyDescent="0.2">
      <c r="A32" s="132" t="str">
        <f>'VK Sal ere.112'!A19:P19</f>
        <v>Total Amount in words Thirty nine thousand six hundred and sixty seven rupees only</v>
      </c>
      <c r="B32" s="133"/>
      <c r="C32" s="133"/>
      <c r="D32" s="133"/>
      <c r="E32" s="161" t="s">
        <v>89</v>
      </c>
      <c r="F32" s="161"/>
      <c r="G32" s="161"/>
      <c r="H32" s="54"/>
    </row>
    <row r="33" spans="1:8" ht="15.75" thickBot="1" x14ac:dyDescent="0.25">
      <c r="A33" s="132"/>
      <c r="B33" s="133"/>
      <c r="C33" s="133"/>
      <c r="D33" s="133"/>
      <c r="E33" s="134" t="s">
        <v>90</v>
      </c>
      <c r="F33" s="135"/>
      <c r="G33" s="162"/>
      <c r="H33" s="55">
        <f>H24*10%</f>
        <v>3672.8680000000004</v>
      </c>
    </row>
    <row r="34" spans="1:8" ht="15.75" thickBot="1" x14ac:dyDescent="0.25">
      <c r="A34" s="159"/>
      <c r="B34" s="160"/>
      <c r="C34" s="160"/>
      <c r="D34" s="160"/>
      <c r="E34" s="163" t="s">
        <v>91</v>
      </c>
      <c r="F34" s="164"/>
      <c r="G34" s="164"/>
      <c r="H34" s="56">
        <f>ROUND(H31,0)</f>
        <v>39667</v>
      </c>
    </row>
    <row r="35" spans="1:8" ht="15" x14ac:dyDescent="0.2">
      <c r="A35" s="57"/>
      <c r="E35" s="58"/>
      <c r="H35" s="59"/>
    </row>
    <row r="36" spans="1:8" ht="15" x14ac:dyDescent="0.3">
      <c r="A36" s="145" t="s">
        <v>92</v>
      </c>
      <c r="B36" s="146"/>
      <c r="C36" s="146"/>
      <c r="D36" s="60"/>
      <c r="E36" s="61"/>
      <c r="F36" s="61"/>
      <c r="G36" s="60"/>
      <c r="H36" s="62"/>
    </row>
    <row r="37" spans="1:8" ht="15" x14ac:dyDescent="0.3">
      <c r="A37" s="63"/>
      <c r="B37" s="64"/>
      <c r="C37" s="64"/>
      <c r="D37" s="64"/>
      <c r="E37" s="61"/>
      <c r="F37" s="61"/>
      <c r="H37" s="59"/>
    </row>
    <row r="38" spans="1:8" ht="15" x14ac:dyDescent="0.2">
      <c r="A38" s="145" t="s">
        <v>93</v>
      </c>
      <c r="B38" s="146"/>
      <c r="C38" s="146"/>
      <c r="D38" s="65"/>
      <c r="H38" s="59"/>
    </row>
    <row r="39" spans="1:8" ht="13.5" thickBot="1" x14ac:dyDescent="0.25">
      <c r="A39" s="66"/>
      <c r="B39" s="67"/>
      <c r="C39" s="67"/>
      <c r="D39" s="67"/>
      <c r="E39" s="67"/>
      <c r="F39" s="67"/>
      <c r="G39" s="67"/>
      <c r="H39" s="68"/>
    </row>
    <row r="49" spans="1:10" ht="15" x14ac:dyDescent="0.25">
      <c r="A49" t="s">
        <v>181</v>
      </c>
      <c r="B49" s="37"/>
      <c r="C49"/>
      <c r="D49"/>
      <c r="E49"/>
      <c r="F49"/>
      <c r="G49"/>
      <c r="H49"/>
      <c r="I49"/>
      <c r="J49"/>
    </row>
    <row r="50" spans="1:10" ht="15" x14ac:dyDescent="0.25">
      <c r="A50" t="s">
        <v>235</v>
      </c>
      <c r="B50" s="37"/>
      <c r="C50"/>
      <c r="D50"/>
      <c r="E50"/>
      <c r="F50"/>
      <c r="G50"/>
      <c r="H50"/>
      <c r="I50"/>
      <c r="J50"/>
    </row>
    <row r="51" spans="1:10" ht="15" x14ac:dyDescent="0.25">
      <c r="A51" t="s">
        <v>94</v>
      </c>
      <c r="B51" s="37"/>
      <c r="C51"/>
      <c r="D51"/>
      <c r="E51"/>
      <c r="F51"/>
      <c r="G51"/>
      <c r="H51"/>
      <c r="I51"/>
      <c r="J51"/>
    </row>
    <row r="52" spans="1:10" ht="15" x14ac:dyDescent="0.25">
      <c r="A52" t="s">
        <v>95</v>
      </c>
      <c r="B52" s="37"/>
      <c r="C52"/>
      <c r="D52"/>
      <c r="E52"/>
      <c r="F52"/>
      <c r="G52"/>
      <c r="H52"/>
      <c r="I52"/>
      <c r="J52"/>
    </row>
    <row r="53" spans="1:10" ht="15" x14ac:dyDescent="0.25">
      <c r="A53" t="s">
        <v>96</v>
      </c>
      <c r="B53"/>
      <c r="C53"/>
      <c r="D53"/>
      <c r="E53"/>
      <c r="F53" t="s">
        <v>184</v>
      </c>
      <c r="G53" s="4"/>
      <c r="H53"/>
      <c r="I53"/>
      <c r="J53"/>
    </row>
    <row r="54" spans="1:10" ht="15" x14ac:dyDescent="0.25">
      <c r="A54" t="s">
        <v>185</v>
      </c>
      <c r="B54"/>
      <c r="C54"/>
      <c r="D54"/>
      <c r="E54" t="s">
        <v>97</v>
      </c>
      <c r="F54"/>
      <c r="G54"/>
      <c r="H54" t="s">
        <v>98</v>
      </c>
      <c r="I54"/>
      <c r="J54"/>
    </row>
    <row r="55" spans="1:10" ht="15" x14ac:dyDescent="0.25">
      <c r="A55"/>
      <c r="B55"/>
      <c r="C55"/>
      <c r="D55"/>
      <c r="E55"/>
      <c r="F55"/>
      <c r="G55"/>
      <c r="H55"/>
      <c r="I55"/>
      <c r="J55"/>
    </row>
    <row r="56" spans="1:10" ht="15" x14ac:dyDescent="0.25">
      <c r="A56" t="s">
        <v>99</v>
      </c>
      <c r="B56"/>
      <c r="C56"/>
      <c r="D56"/>
      <c r="E56"/>
      <c r="F56"/>
      <c r="G56"/>
      <c r="H56"/>
      <c r="I56"/>
      <c r="J56"/>
    </row>
    <row r="57" spans="1:10" ht="15" x14ac:dyDescent="0.25">
      <c r="A57" t="s">
        <v>100</v>
      </c>
      <c r="B57"/>
      <c r="C57"/>
      <c r="D57"/>
      <c r="E57"/>
      <c r="F57"/>
      <c r="G57"/>
      <c r="H57"/>
      <c r="I57"/>
      <c r="J57"/>
    </row>
    <row r="58" spans="1:10" ht="15" x14ac:dyDescent="0.25">
      <c r="A58" s="69"/>
      <c r="B58"/>
      <c r="C58"/>
      <c r="D58"/>
      <c r="E58"/>
      <c r="F58"/>
      <c r="G58"/>
      <c r="H58"/>
      <c r="I58"/>
      <c r="J58"/>
    </row>
    <row r="59" spans="1:10" ht="15" x14ac:dyDescent="0.25">
      <c r="A59" s="69" t="s">
        <v>101</v>
      </c>
      <c r="B59"/>
      <c r="C59"/>
      <c r="D59"/>
      <c r="E59"/>
      <c r="F59"/>
      <c r="G59"/>
      <c r="H59"/>
      <c r="I59"/>
      <c r="J59"/>
    </row>
    <row r="60" spans="1:10" ht="15" x14ac:dyDescent="0.25">
      <c r="A60" s="109" t="s">
        <v>102</v>
      </c>
      <c r="B60" s="109"/>
      <c r="C60" s="109"/>
      <c r="D60" s="109"/>
      <c r="E60" s="109"/>
      <c r="F60" s="109"/>
      <c r="G60" s="109"/>
      <c r="H60" s="109"/>
      <c r="I60" s="109"/>
      <c r="J60" s="109"/>
    </row>
    <row r="61" spans="1:10" ht="15" x14ac:dyDescent="0.25">
      <c r="A61" s="109" t="s">
        <v>103</v>
      </c>
      <c r="B61" s="109"/>
      <c r="C61" s="109"/>
      <c r="D61" s="109"/>
      <c r="E61" s="109"/>
      <c r="F61" s="109"/>
      <c r="G61" s="109"/>
      <c r="H61" s="109"/>
      <c r="I61" s="109"/>
      <c r="J61" s="109"/>
    </row>
    <row r="62" spans="1:10" ht="15" x14ac:dyDescent="0.25">
      <c r="A62" s="114" t="s">
        <v>104</v>
      </c>
      <c r="B62" s="114"/>
      <c r="C62" s="114"/>
      <c r="D62" s="114"/>
      <c r="E62" s="114"/>
      <c r="F62" s="114"/>
      <c r="G62" s="114"/>
      <c r="H62" s="114"/>
      <c r="I62" s="114"/>
      <c r="J62" s="114"/>
    </row>
    <row r="63" spans="1:10" ht="15" x14ac:dyDescent="0.25">
      <c r="A63" s="114" t="s">
        <v>183</v>
      </c>
      <c r="B63" s="114"/>
      <c r="C63" s="114"/>
      <c r="D63" s="114"/>
      <c r="E63" s="114"/>
      <c r="F63" s="114"/>
      <c r="G63" s="114"/>
      <c r="H63" s="114"/>
      <c r="I63" s="70"/>
      <c r="J63" s="70"/>
    </row>
    <row r="64" spans="1:10" ht="15" x14ac:dyDescent="0.25">
      <c r="A64" s="70"/>
      <c r="B64" s="70"/>
      <c r="C64" s="70"/>
      <c r="D64" s="70"/>
      <c r="E64" s="70"/>
      <c r="F64" s="70"/>
      <c r="G64" s="70"/>
      <c r="H64" s="70"/>
      <c r="I64" s="70"/>
      <c r="J64" s="70"/>
    </row>
    <row r="65" spans="1:10" ht="15" x14ac:dyDescent="0.25">
      <c r="A65" s="114" t="s">
        <v>106</v>
      </c>
      <c r="B65" s="114"/>
      <c r="C65" s="114"/>
      <c r="D65" s="114"/>
      <c r="E65" s="114"/>
      <c r="F65" s="114"/>
      <c r="G65" s="114"/>
      <c r="H65" s="114"/>
      <c r="I65" s="70"/>
      <c r="J65" s="70"/>
    </row>
    <row r="66" spans="1:10" ht="15" x14ac:dyDescent="0.25">
      <c r="A66" s="114"/>
      <c r="B66" s="114"/>
      <c r="C66" s="114"/>
      <c r="D66" s="114"/>
      <c r="E66" s="114"/>
      <c r="F66" s="114"/>
      <c r="G66" s="114"/>
      <c r="H66" s="114"/>
      <c r="I66"/>
      <c r="J66"/>
    </row>
    <row r="67" spans="1:10" ht="15" x14ac:dyDescent="0.25">
      <c r="A67"/>
      <c r="B67"/>
      <c r="C67"/>
      <c r="D67"/>
      <c r="E67"/>
      <c r="F67"/>
      <c r="G67"/>
      <c r="H67"/>
      <c r="I67"/>
      <c r="J67"/>
    </row>
    <row r="68" spans="1:10" ht="15" x14ac:dyDescent="0.25">
      <c r="A68"/>
      <c r="B68"/>
      <c r="C68"/>
      <c r="D68"/>
      <c r="E68"/>
      <c r="F68"/>
      <c r="G68"/>
      <c r="H68"/>
      <c r="I68"/>
      <c r="J68"/>
    </row>
    <row r="69" spans="1:10" ht="15" x14ac:dyDescent="0.25">
      <c r="A69"/>
      <c r="B69"/>
      <c r="C69"/>
      <c r="D69"/>
      <c r="E69"/>
      <c r="F69"/>
      <c r="G69"/>
      <c r="H69"/>
      <c r="I69"/>
      <c r="J69"/>
    </row>
    <row r="70" spans="1:10" ht="15" x14ac:dyDescent="0.25">
      <c r="A70"/>
      <c r="B70"/>
      <c r="C70"/>
      <c r="D70"/>
      <c r="E70"/>
      <c r="F70"/>
      <c r="G70"/>
      <c r="I70"/>
      <c r="J70"/>
    </row>
    <row r="71" spans="1:10" s="9" customFormat="1" ht="15" x14ac:dyDescent="0.25">
      <c r="E71"/>
    </row>
    <row r="72" spans="1:10" s="9" customFormat="1" ht="15" x14ac:dyDescent="0.25">
      <c r="B72" s="38" t="s">
        <v>41</v>
      </c>
      <c r="E72" s="38" t="s">
        <v>42</v>
      </c>
      <c r="H72" s="38" t="s">
        <v>43</v>
      </c>
    </row>
    <row r="73" spans="1:10" s="9" customFormat="1" ht="15" x14ac:dyDescent="0.25">
      <c r="B73" s="38" t="s">
        <v>44</v>
      </c>
      <c r="E73" s="38" t="s">
        <v>45</v>
      </c>
      <c r="H73" s="38" t="s">
        <v>236</v>
      </c>
    </row>
    <row r="74" spans="1:10" ht="15" x14ac:dyDescent="0.25">
      <c r="A74"/>
      <c r="B74" s="38" t="s">
        <v>182</v>
      </c>
      <c r="C74"/>
      <c r="D74"/>
      <c r="E74" s="38" t="s">
        <v>179</v>
      </c>
      <c r="F74"/>
      <c r="G74"/>
      <c r="H74" s="38" t="s">
        <v>233</v>
      </c>
      <c r="I74"/>
      <c r="J74"/>
    </row>
    <row r="75" spans="1:10" ht="15" x14ac:dyDescent="0.25">
      <c r="A75"/>
      <c r="B75"/>
      <c r="C75"/>
      <c r="D75"/>
      <c r="E75"/>
      <c r="F75"/>
      <c r="G75"/>
      <c r="H75"/>
      <c r="I75"/>
      <c r="J75"/>
    </row>
    <row r="76" spans="1:10" ht="15" x14ac:dyDescent="0.25">
      <c r="A76"/>
      <c r="B76"/>
      <c r="C76"/>
      <c r="D76"/>
      <c r="E76"/>
      <c r="F76"/>
      <c r="G76"/>
      <c r="H76"/>
      <c r="I76"/>
      <c r="J76"/>
    </row>
    <row r="77" spans="1:10" ht="15" x14ac:dyDescent="0.25">
      <c r="A77"/>
      <c r="B77"/>
      <c r="C77"/>
      <c r="D77"/>
      <c r="E77"/>
      <c r="F77"/>
      <c r="G77"/>
      <c r="H77"/>
      <c r="I77"/>
      <c r="J77"/>
    </row>
  </sheetData>
  <mergeCells count="41">
    <mergeCell ref="A7:H7"/>
    <mergeCell ref="A2:H2"/>
    <mergeCell ref="A3:H3"/>
    <mergeCell ref="A4:H4"/>
    <mergeCell ref="A5:E5"/>
    <mergeCell ref="A6:H6"/>
    <mergeCell ref="A8:D12"/>
    <mergeCell ref="F8:H8"/>
    <mergeCell ref="F9:H9"/>
    <mergeCell ref="F10:H10"/>
    <mergeCell ref="F11:H11"/>
    <mergeCell ref="F12:H12"/>
    <mergeCell ref="A13:D17"/>
    <mergeCell ref="F13:H13"/>
    <mergeCell ref="F14:H14"/>
    <mergeCell ref="F15:H15"/>
    <mergeCell ref="F16:H16"/>
    <mergeCell ref="F17:H17"/>
    <mergeCell ref="A18:D22"/>
    <mergeCell ref="F18:H18"/>
    <mergeCell ref="F19:H19"/>
    <mergeCell ref="F20:H20"/>
    <mergeCell ref="F21:H21"/>
    <mergeCell ref="F22:H22"/>
    <mergeCell ref="A38:C38"/>
    <mergeCell ref="B23:G23"/>
    <mergeCell ref="B24:G24"/>
    <mergeCell ref="B25:G25"/>
    <mergeCell ref="C26:G26"/>
    <mergeCell ref="C30:G30"/>
    <mergeCell ref="C31:G31"/>
    <mergeCell ref="A32:D34"/>
    <mergeCell ref="E32:G32"/>
    <mergeCell ref="E33:G33"/>
    <mergeCell ref="E34:G34"/>
    <mergeCell ref="A36:C36"/>
    <mergeCell ref="A60:J60"/>
    <mergeCell ref="A61:J61"/>
    <mergeCell ref="A62:J62"/>
    <mergeCell ref="A63:H63"/>
    <mergeCell ref="A65:H66"/>
  </mergeCells>
  <pageMargins left="0.70866141732283472" right="0.70866141732283472" top="1.5354330708661419" bottom="0.74803149606299213" header="0.31496062992125984" footer="0.31496062992125984"/>
  <pageSetup paperSize="9" scale="75" orientation="portrait" horizontalDpi="0" verticalDpi="0" r:id="rId1"/>
  <rowBreaks count="1" manualBreakCount="1">
    <brk id="46" max="7" man="1"/>
  </rowBreaks>
  <colBreaks count="1" manualBreakCount="1">
    <brk id="8"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zoomScaleNormal="100" workbookViewId="0">
      <selection activeCell="D31" sqref="D31"/>
    </sheetView>
  </sheetViews>
  <sheetFormatPr defaultRowHeight="15" x14ac:dyDescent="0.25"/>
  <cols>
    <col min="1" max="1" width="9.28515625" customWidth="1"/>
    <col min="2" max="2" width="34.5703125" customWidth="1"/>
    <col min="3" max="3" width="7" customWidth="1"/>
    <col min="4" max="4" width="12.28515625" customWidth="1"/>
    <col min="5" max="5" width="9.7109375" customWidth="1"/>
    <col min="6" max="6" width="15.85546875" customWidth="1"/>
    <col min="7" max="7" width="10.140625" customWidth="1"/>
    <col min="8" max="8" width="12.42578125" customWidth="1"/>
    <col min="9" max="9" width="10.42578125" customWidth="1"/>
    <col min="10" max="10" width="11" customWidth="1"/>
    <col min="11" max="11" width="14.140625" customWidth="1"/>
    <col min="12" max="12" width="9.7109375" customWidth="1"/>
    <col min="13" max="13" width="11.42578125" customWidth="1"/>
    <col min="14" max="14" width="10.28515625" customWidth="1"/>
    <col min="15" max="15" width="13.85546875" customWidth="1"/>
  </cols>
  <sheetData>
    <row r="1" spans="1:15" ht="18" x14ac:dyDescent="0.25">
      <c r="A1" s="96" t="s">
        <v>0</v>
      </c>
      <c r="B1" s="96"/>
      <c r="C1" s="96"/>
      <c r="D1" s="96"/>
      <c r="E1" s="96"/>
      <c r="F1" s="96"/>
      <c r="G1" s="96"/>
      <c r="H1" s="96"/>
      <c r="I1" s="96"/>
      <c r="J1" s="96"/>
      <c r="K1" s="96"/>
      <c r="L1" s="96"/>
      <c r="M1" s="96"/>
      <c r="N1" s="96"/>
      <c r="O1" s="96"/>
    </row>
    <row r="2" spans="1:15" ht="31.5" customHeight="1" x14ac:dyDescent="0.25">
      <c r="A2" s="97" t="s">
        <v>1</v>
      </c>
      <c r="B2" s="97"/>
      <c r="C2" s="97"/>
      <c r="D2" s="97"/>
      <c r="E2" s="97"/>
      <c r="F2" s="97"/>
      <c r="G2" s="97"/>
      <c r="H2" s="97"/>
      <c r="I2" s="97"/>
      <c r="J2" s="97"/>
      <c r="K2" s="97"/>
      <c r="L2" s="97"/>
      <c r="M2" s="97"/>
      <c r="N2" s="97"/>
      <c r="O2" s="97"/>
    </row>
    <row r="3" spans="1:15" x14ac:dyDescent="0.25">
      <c r="A3" s="98" t="s">
        <v>2</v>
      </c>
      <c r="B3" s="98"/>
      <c r="C3" s="98"/>
      <c r="D3" s="98"/>
      <c r="E3" s="98"/>
      <c r="F3" s="98"/>
      <c r="G3" s="98"/>
      <c r="H3" s="98"/>
      <c r="I3" s="98"/>
      <c r="J3" s="98"/>
      <c r="K3" s="98"/>
      <c r="L3" s="98"/>
      <c r="M3" s="98"/>
      <c r="N3" s="98"/>
      <c r="O3" s="98"/>
    </row>
    <row r="4" spans="1:15" x14ac:dyDescent="0.25">
      <c r="A4" s="97" t="s">
        <v>3</v>
      </c>
      <c r="B4" s="97"/>
      <c r="C4" s="97"/>
      <c r="D4" s="97"/>
      <c r="E4" s="97"/>
      <c r="F4" s="97"/>
      <c r="G4" s="97"/>
      <c r="H4" s="97"/>
      <c r="I4" s="97"/>
      <c r="J4" s="97"/>
      <c r="K4" s="97"/>
      <c r="L4" s="97"/>
      <c r="M4" s="97"/>
      <c r="N4" s="97"/>
      <c r="O4" s="97"/>
    </row>
    <row r="5" spans="1:15" x14ac:dyDescent="0.25">
      <c r="A5" s="97" t="s">
        <v>4</v>
      </c>
      <c r="B5" s="99"/>
      <c r="C5" s="99"/>
      <c r="D5" s="99"/>
      <c r="E5" s="99"/>
      <c r="F5" s="99"/>
      <c r="G5" s="99"/>
      <c r="H5" s="99"/>
      <c r="I5" s="99"/>
      <c r="J5" s="99"/>
      <c r="K5" s="99"/>
      <c r="L5" s="99"/>
      <c r="M5" s="99"/>
      <c r="N5" s="99"/>
      <c r="O5" s="99"/>
    </row>
    <row r="6" spans="1:15" ht="16.5" x14ac:dyDescent="0.25">
      <c r="A6" s="100" t="s">
        <v>211</v>
      </c>
      <c r="B6" s="100"/>
      <c r="C6" s="100"/>
      <c r="D6" s="100"/>
      <c r="E6" s="100"/>
      <c r="F6" s="100"/>
      <c r="K6" s="1" t="s">
        <v>6</v>
      </c>
    </row>
    <row r="7" spans="1:15" ht="16.5" x14ac:dyDescent="0.25">
      <c r="A7" s="2" t="s">
        <v>176</v>
      </c>
      <c r="B7" s="2"/>
      <c r="C7" s="2"/>
      <c r="D7" s="2"/>
      <c r="E7" s="2"/>
      <c r="F7" s="3"/>
      <c r="K7" s="4" t="s">
        <v>180</v>
      </c>
      <c r="M7" s="4"/>
      <c r="O7" s="5"/>
    </row>
    <row r="8" spans="1:15" ht="15.75" thickBot="1" x14ac:dyDescent="0.3">
      <c r="G8" s="4"/>
      <c r="H8" s="4"/>
    </row>
    <row r="9" spans="1:15" ht="51.75" thickBot="1" x14ac:dyDescent="0.3">
      <c r="A9" s="6" t="s">
        <v>7</v>
      </c>
      <c r="B9" s="6" t="s">
        <v>8</v>
      </c>
      <c r="C9" s="6" t="s">
        <v>9</v>
      </c>
      <c r="D9" s="6" t="s">
        <v>10</v>
      </c>
      <c r="E9" s="6" t="s">
        <v>11</v>
      </c>
      <c r="F9" s="6" t="s">
        <v>12</v>
      </c>
      <c r="G9" s="6" t="s">
        <v>13</v>
      </c>
      <c r="H9" s="6" t="s">
        <v>14</v>
      </c>
      <c r="I9" s="6" t="s">
        <v>15</v>
      </c>
      <c r="J9" s="7" t="s">
        <v>108</v>
      </c>
      <c r="K9" s="8" t="s">
        <v>17</v>
      </c>
      <c r="L9" s="6" t="s">
        <v>18</v>
      </c>
      <c r="M9" s="6" t="s">
        <v>19</v>
      </c>
      <c r="N9" s="6" t="s">
        <v>20</v>
      </c>
      <c r="O9" s="8" t="s">
        <v>22</v>
      </c>
    </row>
    <row r="10" spans="1:15" ht="15.75" thickBot="1" x14ac:dyDescent="0.3">
      <c r="A10" s="8">
        <v>1</v>
      </c>
      <c r="B10" s="8">
        <v>2</v>
      </c>
      <c r="C10" s="8">
        <v>3</v>
      </c>
      <c r="D10" s="8"/>
      <c r="E10" s="8">
        <v>4</v>
      </c>
      <c r="F10" s="8" t="s">
        <v>23</v>
      </c>
      <c r="G10" s="8" t="s">
        <v>24</v>
      </c>
      <c r="H10" s="8" t="s">
        <v>25</v>
      </c>
      <c r="I10" s="8">
        <v>6</v>
      </c>
      <c r="J10" s="10">
        <v>7</v>
      </c>
      <c r="K10" s="8">
        <v>8</v>
      </c>
      <c r="L10" s="8">
        <v>9</v>
      </c>
      <c r="M10" s="8">
        <v>10</v>
      </c>
      <c r="N10" s="8">
        <v>11</v>
      </c>
      <c r="O10" s="8">
        <v>12</v>
      </c>
    </row>
    <row r="11" spans="1:15" x14ac:dyDescent="0.25">
      <c r="A11" s="101" t="s">
        <v>109</v>
      </c>
      <c r="B11" s="102"/>
      <c r="C11" s="11"/>
      <c r="D11" s="11"/>
      <c r="E11" s="11"/>
      <c r="F11" s="11"/>
      <c r="G11" s="11"/>
      <c r="H11" s="11"/>
      <c r="I11" s="11"/>
      <c r="J11" s="11"/>
      <c r="K11" s="11"/>
      <c r="L11" s="11"/>
      <c r="M11" s="11"/>
      <c r="N11" s="11"/>
      <c r="O11" s="13"/>
    </row>
    <row r="12" spans="1:15" ht="43.5" customHeight="1" x14ac:dyDescent="0.25">
      <c r="A12" s="14">
        <v>1</v>
      </c>
      <c r="B12" s="15" t="s">
        <v>110</v>
      </c>
      <c r="C12" s="16" t="s">
        <v>28</v>
      </c>
      <c r="D12" s="16">
        <v>85371000</v>
      </c>
      <c r="E12" s="16">
        <v>70747</v>
      </c>
      <c r="F12" s="17">
        <f>E12*466.1</f>
        <v>32975176.700000003</v>
      </c>
      <c r="G12" s="17">
        <f>E12*83.9</f>
        <v>5935673.3000000007</v>
      </c>
      <c r="H12" s="18">
        <f>ROUND((F12+G12),2)</f>
        <v>38910850</v>
      </c>
      <c r="I12" s="18">
        <v>0</v>
      </c>
      <c r="J12" s="18">
        <v>394</v>
      </c>
      <c r="K12" s="18">
        <f>I12+J12</f>
        <v>394</v>
      </c>
      <c r="L12" s="19">
        <v>466.1</v>
      </c>
      <c r="M12" s="20">
        <f>J12*L12</f>
        <v>183643.40000000002</v>
      </c>
      <c r="N12" s="20">
        <v>0</v>
      </c>
      <c r="O12" s="22">
        <f>SUM(M12:N12)</f>
        <v>183643.40000000002</v>
      </c>
    </row>
    <row r="13" spans="1:15" x14ac:dyDescent="0.25">
      <c r="A13" s="103" t="s">
        <v>31</v>
      </c>
      <c r="B13" s="104"/>
      <c r="C13" s="104"/>
      <c r="D13" s="104"/>
      <c r="E13" s="104"/>
      <c r="F13" s="25"/>
      <c r="G13" s="17"/>
      <c r="H13" s="26"/>
      <c r="I13" s="26"/>
      <c r="J13" s="26"/>
      <c r="K13" s="26"/>
      <c r="L13" s="26"/>
      <c r="M13" s="26">
        <f>M12</f>
        <v>183643.40000000002</v>
      </c>
      <c r="N13" s="26"/>
      <c r="O13" s="28">
        <f>O12</f>
        <v>183643.40000000002</v>
      </c>
    </row>
    <row r="14" spans="1:15" x14ac:dyDescent="0.25">
      <c r="A14" s="103"/>
      <c r="B14" s="104"/>
      <c r="C14" s="104"/>
      <c r="D14" s="104"/>
      <c r="E14" s="104"/>
      <c r="F14" s="104"/>
      <c r="G14" s="104"/>
      <c r="H14" s="104"/>
      <c r="I14" s="104"/>
      <c r="J14" s="104"/>
      <c r="K14" s="104"/>
      <c r="L14" s="104"/>
      <c r="M14" s="104"/>
      <c r="N14" s="104"/>
      <c r="O14" s="106"/>
    </row>
    <row r="15" spans="1:15" x14ac:dyDescent="0.25">
      <c r="A15" s="107" t="s">
        <v>114</v>
      </c>
      <c r="B15" s="108"/>
      <c r="C15" s="108"/>
      <c r="D15" s="108"/>
      <c r="E15" s="108"/>
      <c r="F15" s="108"/>
      <c r="G15" s="108"/>
      <c r="H15" s="108"/>
      <c r="I15" s="108"/>
      <c r="J15" s="108"/>
      <c r="K15" s="108"/>
      <c r="L15" s="108"/>
      <c r="M15" s="108"/>
      <c r="N15" s="108"/>
      <c r="O15" s="71">
        <f>ROUND(O13,0)</f>
        <v>183643</v>
      </c>
    </row>
    <row r="16" spans="1:15" x14ac:dyDescent="0.25">
      <c r="A16" s="94" t="s">
        <v>115</v>
      </c>
      <c r="B16" s="95"/>
      <c r="C16" s="95"/>
      <c r="D16" s="95"/>
      <c r="E16" s="95"/>
      <c r="F16" s="95"/>
      <c r="G16" s="95"/>
      <c r="H16" s="95"/>
      <c r="I16" s="95"/>
      <c r="J16" s="95"/>
      <c r="K16" s="95"/>
      <c r="L16" s="95"/>
      <c r="M16" s="95"/>
      <c r="N16" s="95"/>
      <c r="O16" s="72">
        <f>O15*30%</f>
        <v>55092.9</v>
      </c>
    </row>
    <row r="17" spans="1:15" x14ac:dyDescent="0.25">
      <c r="A17" s="94" t="s">
        <v>116</v>
      </c>
      <c r="B17" s="95"/>
      <c r="C17" s="95"/>
      <c r="D17" s="95"/>
      <c r="E17" s="95"/>
      <c r="F17" s="95"/>
      <c r="G17" s="95"/>
      <c r="H17" s="95"/>
      <c r="I17" s="95"/>
      <c r="J17" s="95"/>
      <c r="K17" s="95"/>
      <c r="L17" s="95"/>
      <c r="M17" s="95"/>
      <c r="N17" s="95"/>
      <c r="O17" s="33">
        <f>M13*10%</f>
        <v>18364.340000000004</v>
      </c>
    </row>
    <row r="18" spans="1:15" x14ac:dyDescent="0.25">
      <c r="A18" s="94" t="s">
        <v>117</v>
      </c>
      <c r="B18" s="95"/>
      <c r="C18" s="95"/>
      <c r="D18" s="95"/>
      <c r="E18" s="95"/>
      <c r="F18" s="95"/>
      <c r="G18" s="95"/>
      <c r="H18" s="95"/>
      <c r="I18" s="95"/>
      <c r="J18" s="95"/>
      <c r="K18" s="95"/>
      <c r="L18" s="95"/>
      <c r="M18" s="95"/>
      <c r="N18" s="95"/>
      <c r="O18" s="72">
        <f>N13/2</f>
        <v>0</v>
      </c>
    </row>
    <row r="19" spans="1:15" x14ac:dyDescent="0.25">
      <c r="A19" s="80" t="s">
        <v>118</v>
      </c>
      <c r="B19" s="197"/>
      <c r="C19" s="197"/>
      <c r="D19" s="197"/>
      <c r="E19" s="197"/>
      <c r="F19" s="197"/>
      <c r="G19" s="197"/>
      <c r="H19" s="197"/>
      <c r="I19" s="197"/>
      <c r="J19" s="197"/>
      <c r="K19" s="197"/>
      <c r="L19" s="197"/>
      <c r="M19" s="197"/>
      <c r="N19" s="198"/>
      <c r="O19" s="72">
        <f>N13/2</f>
        <v>0</v>
      </c>
    </row>
    <row r="20" spans="1:15" ht="15.75" thickBot="1" x14ac:dyDescent="0.3">
      <c r="A20" s="110" t="s">
        <v>35</v>
      </c>
      <c r="B20" s="111"/>
      <c r="C20" s="111"/>
      <c r="D20" s="111"/>
      <c r="E20" s="111"/>
      <c r="F20" s="111"/>
      <c r="G20" s="111"/>
      <c r="H20" s="111"/>
      <c r="I20" s="111"/>
      <c r="J20" s="111"/>
      <c r="K20" s="111"/>
      <c r="L20" s="111"/>
      <c r="M20" s="111"/>
      <c r="N20" s="111"/>
      <c r="O20" s="35">
        <f>O16</f>
        <v>55092.9</v>
      </c>
    </row>
    <row r="21" spans="1:15" ht="15.75" thickBot="1" x14ac:dyDescent="0.3">
      <c r="A21" s="110" t="s">
        <v>237</v>
      </c>
      <c r="B21" s="111"/>
      <c r="C21" s="111"/>
      <c r="D21" s="111"/>
      <c r="E21" s="111"/>
      <c r="F21" s="111"/>
      <c r="G21" s="111"/>
      <c r="H21" s="111"/>
      <c r="I21" s="111"/>
      <c r="J21" s="111"/>
      <c r="K21" s="111"/>
      <c r="L21" s="111"/>
      <c r="M21" s="111"/>
      <c r="N21" s="111"/>
      <c r="O21" s="112"/>
    </row>
    <row r="22" spans="1:15" x14ac:dyDescent="0.25">
      <c r="N22" s="36"/>
    </row>
    <row r="23" spans="1:15" x14ac:dyDescent="0.25">
      <c r="A23" s="113" t="s">
        <v>36</v>
      </c>
      <c r="B23" s="113"/>
      <c r="C23" s="81"/>
      <c r="D23" s="81"/>
      <c r="E23" s="81"/>
      <c r="F23" s="81"/>
      <c r="G23" s="81"/>
      <c r="H23" s="81"/>
      <c r="I23" s="81"/>
      <c r="J23" s="81"/>
      <c r="K23" s="81"/>
      <c r="L23" s="81"/>
      <c r="M23" s="81"/>
      <c r="N23" s="81"/>
      <c r="O23" s="81"/>
    </row>
    <row r="24" spans="1:15" x14ac:dyDescent="0.25">
      <c r="A24" s="109" t="s">
        <v>37</v>
      </c>
      <c r="B24" s="109"/>
      <c r="C24" s="109"/>
      <c r="D24" s="109"/>
      <c r="E24" s="109"/>
      <c r="F24" s="109"/>
      <c r="G24" s="109"/>
      <c r="H24" s="109"/>
      <c r="I24" s="109"/>
      <c r="J24" s="109"/>
      <c r="K24" s="109"/>
      <c r="L24" s="109"/>
      <c r="M24" s="109"/>
      <c r="N24" s="109"/>
      <c r="O24" s="109"/>
    </row>
    <row r="25" spans="1:15" ht="15" customHeight="1" x14ac:dyDescent="0.25">
      <c r="A25" s="114" t="s">
        <v>178</v>
      </c>
      <c r="B25" s="114"/>
      <c r="C25" s="114"/>
      <c r="D25" s="114"/>
      <c r="E25" s="114"/>
      <c r="F25" s="114"/>
      <c r="G25" s="114"/>
      <c r="H25" s="114"/>
      <c r="I25" s="114"/>
      <c r="J25" s="114"/>
      <c r="K25" s="114"/>
      <c r="L25" s="114"/>
      <c r="M25" s="114"/>
      <c r="N25" s="114"/>
      <c r="O25" s="114"/>
    </row>
    <row r="26" spans="1:15" x14ac:dyDescent="0.25">
      <c r="A26" s="81"/>
      <c r="B26" s="81"/>
      <c r="C26" s="81"/>
      <c r="D26" s="81"/>
      <c r="E26" s="81"/>
      <c r="F26" s="81"/>
      <c r="G26" s="81"/>
      <c r="H26" s="81"/>
      <c r="I26" s="81"/>
      <c r="J26" s="81"/>
      <c r="K26" s="81"/>
      <c r="L26" s="81"/>
      <c r="M26" s="81"/>
      <c r="N26" s="81"/>
      <c r="O26" s="81"/>
    </row>
    <row r="27" spans="1:15" x14ac:dyDescent="0.25">
      <c r="A27" s="109" t="s">
        <v>39</v>
      </c>
      <c r="B27" s="109"/>
      <c r="C27" s="109"/>
      <c r="D27" s="109"/>
      <c r="E27" s="109"/>
      <c r="F27" s="109"/>
      <c r="G27" s="109"/>
      <c r="H27" s="109"/>
      <c r="I27" s="109"/>
      <c r="J27" s="109"/>
      <c r="K27" s="109"/>
      <c r="L27" s="109"/>
      <c r="M27" s="109"/>
      <c r="N27" s="109"/>
      <c r="O27" s="109"/>
    </row>
    <row r="28" spans="1:15" x14ac:dyDescent="0.25">
      <c r="A28" s="109" t="s">
        <v>40</v>
      </c>
      <c r="B28" s="109"/>
      <c r="C28" s="109"/>
      <c r="D28" s="109"/>
      <c r="E28" s="109"/>
      <c r="F28" s="109"/>
      <c r="G28" s="109"/>
      <c r="H28" s="109"/>
      <c r="I28" s="109"/>
      <c r="J28" s="109"/>
      <c r="K28" s="109"/>
      <c r="L28" s="109"/>
      <c r="M28" s="109"/>
      <c r="N28" s="109"/>
      <c r="O28" s="109"/>
    </row>
    <row r="29" spans="1:15" x14ac:dyDescent="0.25">
      <c r="A29" s="81"/>
      <c r="B29" s="81"/>
      <c r="C29" s="81"/>
      <c r="D29" s="81"/>
      <c r="E29" s="81"/>
      <c r="F29" s="81"/>
      <c r="G29" s="81"/>
      <c r="H29" s="81"/>
      <c r="I29" s="81"/>
      <c r="J29" s="81"/>
      <c r="K29" s="81"/>
      <c r="L29" s="81"/>
      <c r="M29" s="81"/>
      <c r="N29" s="81"/>
      <c r="O29" s="81"/>
    </row>
    <row r="30" spans="1:15" x14ac:dyDescent="0.25">
      <c r="A30" s="81"/>
      <c r="B30" s="81"/>
      <c r="C30" s="81"/>
      <c r="D30" s="81"/>
      <c r="E30" s="81"/>
      <c r="F30" s="81"/>
      <c r="G30" s="81"/>
      <c r="H30" s="81"/>
      <c r="I30" s="81"/>
      <c r="J30" s="81"/>
      <c r="K30" s="81"/>
      <c r="L30" s="81"/>
      <c r="M30" s="81"/>
      <c r="N30" s="81"/>
      <c r="O30" s="81"/>
    </row>
    <row r="31" spans="1:15" x14ac:dyDescent="0.25">
      <c r="B31" s="37"/>
    </row>
    <row r="32" spans="1:15" x14ac:dyDescent="0.25">
      <c r="B32" s="37"/>
    </row>
    <row r="33" spans="2:13" x14ac:dyDescent="0.25">
      <c r="B33" s="37"/>
    </row>
    <row r="34" spans="2:13" s="9" customFormat="1" x14ac:dyDescent="0.25">
      <c r="B34" s="38" t="s">
        <v>41</v>
      </c>
      <c r="G34" s="38" t="s">
        <v>42</v>
      </c>
      <c r="M34" s="38" t="s">
        <v>43</v>
      </c>
    </row>
    <row r="35" spans="2:13" s="9" customFormat="1" x14ac:dyDescent="0.25">
      <c r="B35" s="38" t="s">
        <v>44</v>
      </c>
      <c r="G35" s="38" t="s">
        <v>45</v>
      </c>
      <c r="M35" s="38" t="s">
        <v>236</v>
      </c>
    </row>
    <row r="36" spans="2:13" s="9" customFormat="1" x14ac:dyDescent="0.25">
      <c r="B36" s="38" t="s">
        <v>182</v>
      </c>
      <c r="G36" s="38" t="s">
        <v>179</v>
      </c>
      <c r="M36" s="38" t="s">
        <v>233</v>
      </c>
    </row>
    <row r="37" spans="2:13" x14ac:dyDescent="0.25">
      <c r="B37" s="37"/>
    </row>
    <row r="40" spans="2:13" x14ac:dyDescent="0.25">
      <c r="K40" s="37"/>
    </row>
    <row r="41" spans="2:13" x14ac:dyDescent="0.25">
      <c r="K41" s="37"/>
    </row>
  </sheetData>
  <mergeCells count="21">
    <mergeCell ref="B19:N19"/>
    <mergeCell ref="A21:O21"/>
    <mergeCell ref="A1:O1"/>
    <mergeCell ref="A2:O2"/>
    <mergeCell ref="A3:O3"/>
    <mergeCell ref="A4:O4"/>
    <mergeCell ref="A5:O5"/>
    <mergeCell ref="A6:F6"/>
    <mergeCell ref="A11:B11"/>
    <mergeCell ref="A17:N17"/>
    <mergeCell ref="A18:N18"/>
    <mergeCell ref="A13:E13"/>
    <mergeCell ref="A14:O14"/>
    <mergeCell ref="A15:N15"/>
    <mergeCell ref="A16:N16"/>
    <mergeCell ref="A27:O27"/>
    <mergeCell ref="A28:O28"/>
    <mergeCell ref="A20:N20"/>
    <mergeCell ref="A23:B23"/>
    <mergeCell ref="A24:O24"/>
    <mergeCell ref="A25:O25"/>
  </mergeCells>
  <pageMargins left="0.7" right="0.7" top="0.75" bottom="0.75" header="0.3" footer="0.3"/>
  <pageSetup paperSize="9" scale="68" orientation="landscape"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topLeftCell="A25" zoomScaleNormal="100" workbookViewId="0">
      <selection activeCell="N59" sqref="N59"/>
    </sheetView>
  </sheetViews>
  <sheetFormatPr defaultRowHeight="12.75" x14ac:dyDescent="0.2"/>
  <cols>
    <col min="1" max="2" width="9.140625" style="39" customWidth="1"/>
    <col min="3" max="3" width="7.7109375" style="39" customWidth="1"/>
    <col min="4" max="4" width="8.140625" style="39" customWidth="1"/>
    <col min="5" max="5" width="27" style="39" customWidth="1"/>
    <col min="6" max="6" width="9.140625" style="39" customWidth="1"/>
    <col min="7" max="7" width="10.85546875" style="39" customWidth="1"/>
    <col min="8" max="8" width="33.85546875" style="39" customWidth="1"/>
    <col min="9" max="260" width="9.140625" style="39" customWidth="1"/>
    <col min="261" max="261" width="24.85546875" style="39" customWidth="1"/>
    <col min="262" max="262" width="9.140625" style="39" customWidth="1"/>
    <col min="263" max="263" width="10.85546875" style="39" customWidth="1"/>
    <col min="264" max="264" width="14.85546875" style="39" customWidth="1"/>
    <col min="265" max="516" width="9.140625" style="39" customWidth="1"/>
    <col min="517" max="517" width="24.85546875" style="39" customWidth="1"/>
    <col min="518" max="518" width="9.140625" style="39" customWidth="1"/>
    <col min="519" max="519" width="10.85546875" style="39" customWidth="1"/>
    <col min="520" max="520" width="14.85546875" style="39" customWidth="1"/>
    <col min="521" max="772" width="9.140625" style="39" customWidth="1"/>
    <col min="773" max="773" width="24.85546875" style="39" customWidth="1"/>
    <col min="774" max="774" width="9.140625" style="39" customWidth="1"/>
    <col min="775" max="775" width="10.85546875" style="39" customWidth="1"/>
    <col min="776" max="776" width="14.85546875" style="39" customWidth="1"/>
    <col min="777" max="1028" width="9.140625" style="39" customWidth="1"/>
    <col min="1029" max="1029" width="24.85546875" style="39" customWidth="1"/>
    <col min="1030" max="1030" width="9.140625" style="39" customWidth="1"/>
    <col min="1031" max="1031" width="10.85546875" style="39" customWidth="1"/>
    <col min="1032" max="1032" width="14.85546875" style="39" customWidth="1"/>
    <col min="1033" max="1284" width="9.140625" style="39" customWidth="1"/>
    <col min="1285" max="1285" width="24.85546875" style="39" customWidth="1"/>
    <col min="1286" max="1286" width="9.140625" style="39" customWidth="1"/>
    <col min="1287" max="1287" width="10.85546875" style="39" customWidth="1"/>
    <col min="1288" max="1288" width="14.85546875" style="39" customWidth="1"/>
    <col min="1289" max="1540" width="9.140625" style="39" customWidth="1"/>
    <col min="1541" max="1541" width="24.85546875" style="39" customWidth="1"/>
    <col min="1542" max="1542" width="9.140625" style="39" customWidth="1"/>
    <col min="1543" max="1543" width="10.85546875" style="39" customWidth="1"/>
    <col min="1544" max="1544" width="14.85546875" style="39" customWidth="1"/>
    <col min="1545" max="1796" width="9.140625" style="39" customWidth="1"/>
    <col min="1797" max="1797" width="24.85546875" style="39" customWidth="1"/>
    <col min="1798" max="1798" width="9.140625" style="39" customWidth="1"/>
    <col min="1799" max="1799" width="10.85546875" style="39" customWidth="1"/>
    <col min="1800" max="1800" width="14.85546875" style="39" customWidth="1"/>
    <col min="1801" max="2052" width="9.140625" style="39" customWidth="1"/>
    <col min="2053" max="2053" width="24.85546875" style="39" customWidth="1"/>
    <col min="2054" max="2054" width="9.140625" style="39" customWidth="1"/>
    <col min="2055" max="2055" width="10.85546875" style="39" customWidth="1"/>
    <col min="2056" max="2056" width="14.85546875" style="39" customWidth="1"/>
    <col min="2057" max="2308" width="9.140625" style="39" customWidth="1"/>
    <col min="2309" max="2309" width="24.85546875" style="39" customWidth="1"/>
    <col min="2310" max="2310" width="9.140625" style="39" customWidth="1"/>
    <col min="2311" max="2311" width="10.85546875" style="39" customWidth="1"/>
    <col min="2312" max="2312" width="14.85546875" style="39" customWidth="1"/>
    <col min="2313" max="2564" width="9.140625" style="39" customWidth="1"/>
    <col min="2565" max="2565" width="24.85546875" style="39" customWidth="1"/>
    <col min="2566" max="2566" width="9.140625" style="39" customWidth="1"/>
    <col min="2567" max="2567" width="10.85546875" style="39" customWidth="1"/>
    <col min="2568" max="2568" width="14.85546875" style="39" customWidth="1"/>
    <col min="2569" max="2820" width="9.140625" style="39" customWidth="1"/>
    <col min="2821" max="2821" width="24.85546875" style="39" customWidth="1"/>
    <col min="2822" max="2822" width="9.140625" style="39" customWidth="1"/>
    <col min="2823" max="2823" width="10.85546875" style="39" customWidth="1"/>
    <col min="2824" max="2824" width="14.85546875" style="39" customWidth="1"/>
    <col min="2825" max="3076" width="9.140625" style="39" customWidth="1"/>
    <col min="3077" max="3077" width="24.85546875" style="39" customWidth="1"/>
    <col min="3078" max="3078" width="9.140625" style="39" customWidth="1"/>
    <col min="3079" max="3079" width="10.85546875" style="39" customWidth="1"/>
    <col min="3080" max="3080" width="14.85546875" style="39" customWidth="1"/>
    <col min="3081" max="3332" width="9.140625" style="39" customWidth="1"/>
    <col min="3333" max="3333" width="24.85546875" style="39" customWidth="1"/>
    <col min="3334" max="3334" width="9.140625" style="39" customWidth="1"/>
    <col min="3335" max="3335" width="10.85546875" style="39" customWidth="1"/>
    <col min="3336" max="3336" width="14.85546875" style="39" customWidth="1"/>
    <col min="3337" max="3588" width="9.140625" style="39" customWidth="1"/>
    <col min="3589" max="3589" width="24.85546875" style="39" customWidth="1"/>
    <col min="3590" max="3590" width="9.140625" style="39" customWidth="1"/>
    <col min="3591" max="3591" width="10.85546875" style="39" customWidth="1"/>
    <col min="3592" max="3592" width="14.85546875" style="39" customWidth="1"/>
    <col min="3593" max="3844" width="9.140625" style="39" customWidth="1"/>
    <col min="3845" max="3845" width="24.85546875" style="39" customWidth="1"/>
    <col min="3846" max="3846" width="9.140625" style="39" customWidth="1"/>
    <col min="3847" max="3847" width="10.85546875" style="39" customWidth="1"/>
    <col min="3848" max="3848" width="14.85546875" style="39" customWidth="1"/>
    <col min="3849" max="4100" width="9.140625" style="39" customWidth="1"/>
    <col min="4101" max="4101" width="24.85546875" style="39" customWidth="1"/>
    <col min="4102" max="4102" width="9.140625" style="39" customWidth="1"/>
    <col min="4103" max="4103" width="10.85546875" style="39" customWidth="1"/>
    <col min="4104" max="4104" width="14.85546875" style="39" customWidth="1"/>
    <col min="4105" max="4356" width="9.140625" style="39" customWidth="1"/>
    <col min="4357" max="4357" width="24.85546875" style="39" customWidth="1"/>
    <col min="4358" max="4358" width="9.140625" style="39" customWidth="1"/>
    <col min="4359" max="4359" width="10.85546875" style="39" customWidth="1"/>
    <col min="4360" max="4360" width="14.85546875" style="39" customWidth="1"/>
    <col min="4361" max="4612" width="9.140625" style="39" customWidth="1"/>
    <col min="4613" max="4613" width="24.85546875" style="39" customWidth="1"/>
    <col min="4614" max="4614" width="9.140625" style="39" customWidth="1"/>
    <col min="4615" max="4615" width="10.85546875" style="39" customWidth="1"/>
    <col min="4616" max="4616" width="14.85546875" style="39" customWidth="1"/>
    <col min="4617" max="4868" width="9.140625" style="39" customWidth="1"/>
    <col min="4869" max="4869" width="24.85546875" style="39" customWidth="1"/>
    <col min="4870" max="4870" width="9.140625" style="39" customWidth="1"/>
    <col min="4871" max="4871" width="10.85546875" style="39" customWidth="1"/>
    <col min="4872" max="4872" width="14.85546875" style="39" customWidth="1"/>
    <col min="4873" max="5124" width="9.140625" style="39" customWidth="1"/>
    <col min="5125" max="5125" width="24.85546875" style="39" customWidth="1"/>
    <col min="5126" max="5126" width="9.140625" style="39" customWidth="1"/>
    <col min="5127" max="5127" width="10.85546875" style="39" customWidth="1"/>
    <col min="5128" max="5128" width="14.85546875" style="39" customWidth="1"/>
    <col min="5129" max="5380" width="9.140625" style="39" customWidth="1"/>
    <col min="5381" max="5381" width="24.85546875" style="39" customWidth="1"/>
    <col min="5382" max="5382" width="9.140625" style="39" customWidth="1"/>
    <col min="5383" max="5383" width="10.85546875" style="39" customWidth="1"/>
    <col min="5384" max="5384" width="14.85546875" style="39" customWidth="1"/>
    <col min="5385" max="5636" width="9.140625" style="39" customWidth="1"/>
    <col min="5637" max="5637" width="24.85546875" style="39" customWidth="1"/>
    <col min="5638" max="5638" width="9.140625" style="39" customWidth="1"/>
    <col min="5639" max="5639" width="10.85546875" style="39" customWidth="1"/>
    <col min="5640" max="5640" width="14.85546875" style="39" customWidth="1"/>
    <col min="5641" max="5892" width="9.140625" style="39" customWidth="1"/>
    <col min="5893" max="5893" width="24.85546875" style="39" customWidth="1"/>
    <col min="5894" max="5894" width="9.140625" style="39" customWidth="1"/>
    <col min="5895" max="5895" width="10.85546875" style="39" customWidth="1"/>
    <col min="5896" max="5896" width="14.85546875" style="39" customWidth="1"/>
    <col min="5897" max="6148" width="9.140625" style="39" customWidth="1"/>
    <col min="6149" max="6149" width="24.85546875" style="39" customWidth="1"/>
    <col min="6150" max="6150" width="9.140625" style="39" customWidth="1"/>
    <col min="6151" max="6151" width="10.85546875" style="39" customWidth="1"/>
    <col min="6152" max="6152" width="14.85546875" style="39" customWidth="1"/>
    <col min="6153" max="6404" width="9.140625" style="39" customWidth="1"/>
    <col min="6405" max="6405" width="24.85546875" style="39" customWidth="1"/>
    <col min="6406" max="6406" width="9.140625" style="39" customWidth="1"/>
    <col min="6407" max="6407" width="10.85546875" style="39" customWidth="1"/>
    <col min="6408" max="6408" width="14.85546875" style="39" customWidth="1"/>
    <col min="6409" max="6660" width="9.140625" style="39" customWidth="1"/>
    <col min="6661" max="6661" width="24.85546875" style="39" customWidth="1"/>
    <col min="6662" max="6662" width="9.140625" style="39" customWidth="1"/>
    <col min="6663" max="6663" width="10.85546875" style="39" customWidth="1"/>
    <col min="6664" max="6664" width="14.85546875" style="39" customWidth="1"/>
    <col min="6665" max="6916" width="9.140625" style="39" customWidth="1"/>
    <col min="6917" max="6917" width="24.85546875" style="39" customWidth="1"/>
    <col min="6918" max="6918" width="9.140625" style="39" customWidth="1"/>
    <col min="6919" max="6919" width="10.85546875" style="39" customWidth="1"/>
    <col min="6920" max="6920" width="14.85546875" style="39" customWidth="1"/>
    <col min="6921" max="7172" width="9.140625" style="39" customWidth="1"/>
    <col min="7173" max="7173" width="24.85546875" style="39" customWidth="1"/>
    <col min="7174" max="7174" width="9.140625" style="39" customWidth="1"/>
    <col min="7175" max="7175" width="10.85546875" style="39" customWidth="1"/>
    <col min="7176" max="7176" width="14.85546875" style="39" customWidth="1"/>
    <col min="7177" max="7428" width="9.140625" style="39" customWidth="1"/>
    <col min="7429" max="7429" width="24.85546875" style="39" customWidth="1"/>
    <col min="7430" max="7430" width="9.140625" style="39" customWidth="1"/>
    <col min="7431" max="7431" width="10.85546875" style="39" customWidth="1"/>
    <col min="7432" max="7432" width="14.85546875" style="39" customWidth="1"/>
    <col min="7433" max="7684" width="9.140625" style="39" customWidth="1"/>
    <col min="7685" max="7685" width="24.85546875" style="39" customWidth="1"/>
    <col min="7686" max="7686" width="9.140625" style="39" customWidth="1"/>
    <col min="7687" max="7687" width="10.85546875" style="39" customWidth="1"/>
    <col min="7688" max="7688" width="14.85546875" style="39" customWidth="1"/>
    <col min="7689" max="7940" width="9.140625" style="39" customWidth="1"/>
    <col min="7941" max="7941" width="24.85546875" style="39" customWidth="1"/>
    <col min="7942" max="7942" width="9.140625" style="39" customWidth="1"/>
    <col min="7943" max="7943" width="10.85546875" style="39" customWidth="1"/>
    <col min="7944" max="7944" width="14.85546875" style="39" customWidth="1"/>
    <col min="7945" max="8196" width="9.140625" style="39" customWidth="1"/>
    <col min="8197" max="8197" width="24.85546875" style="39" customWidth="1"/>
    <col min="8198" max="8198" width="9.140625" style="39" customWidth="1"/>
    <col min="8199" max="8199" width="10.85546875" style="39" customWidth="1"/>
    <col min="8200" max="8200" width="14.85546875" style="39" customWidth="1"/>
    <col min="8201" max="8452" width="9.140625" style="39" customWidth="1"/>
    <col min="8453" max="8453" width="24.85546875" style="39" customWidth="1"/>
    <col min="8454" max="8454" width="9.140625" style="39" customWidth="1"/>
    <col min="8455" max="8455" width="10.85546875" style="39" customWidth="1"/>
    <col min="8456" max="8456" width="14.85546875" style="39" customWidth="1"/>
    <col min="8457" max="8708" width="9.140625" style="39" customWidth="1"/>
    <col min="8709" max="8709" width="24.85546875" style="39" customWidth="1"/>
    <col min="8710" max="8710" width="9.140625" style="39" customWidth="1"/>
    <col min="8711" max="8711" width="10.85546875" style="39" customWidth="1"/>
    <col min="8712" max="8712" width="14.85546875" style="39" customWidth="1"/>
    <col min="8713" max="8964" width="9.140625" style="39" customWidth="1"/>
    <col min="8965" max="8965" width="24.85546875" style="39" customWidth="1"/>
    <col min="8966" max="8966" width="9.140625" style="39" customWidth="1"/>
    <col min="8967" max="8967" width="10.85546875" style="39" customWidth="1"/>
    <col min="8968" max="8968" width="14.85546875" style="39" customWidth="1"/>
    <col min="8969" max="9220" width="9.140625" style="39" customWidth="1"/>
    <col min="9221" max="9221" width="24.85546875" style="39" customWidth="1"/>
    <col min="9222" max="9222" width="9.140625" style="39" customWidth="1"/>
    <col min="9223" max="9223" width="10.85546875" style="39" customWidth="1"/>
    <col min="9224" max="9224" width="14.85546875" style="39" customWidth="1"/>
    <col min="9225" max="9476" width="9.140625" style="39" customWidth="1"/>
    <col min="9477" max="9477" width="24.85546875" style="39" customWidth="1"/>
    <col min="9478" max="9478" width="9.140625" style="39" customWidth="1"/>
    <col min="9479" max="9479" width="10.85546875" style="39" customWidth="1"/>
    <col min="9480" max="9480" width="14.85546875" style="39" customWidth="1"/>
    <col min="9481" max="9732" width="9.140625" style="39" customWidth="1"/>
    <col min="9733" max="9733" width="24.85546875" style="39" customWidth="1"/>
    <col min="9734" max="9734" width="9.140625" style="39" customWidth="1"/>
    <col min="9735" max="9735" width="10.85546875" style="39" customWidth="1"/>
    <col min="9736" max="9736" width="14.85546875" style="39" customWidth="1"/>
    <col min="9737" max="9988" width="9.140625" style="39" customWidth="1"/>
    <col min="9989" max="9989" width="24.85546875" style="39" customWidth="1"/>
    <col min="9990" max="9990" width="9.140625" style="39" customWidth="1"/>
    <col min="9991" max="9991" width="10.85546875" style="39" customWidth="1"/>
    <col min="9992" max="9992" width="14.85546875" style="39" customWidth="1"/>
    <col min="9993" max="10244" width="9.140625" style="39" customWidth="1"/>
    <col min="10245" max="10245" width="24.85546875" style="39" customWidth="1"/>
    <col min="10246" max="10246" width="9.140625" style="39" customWidth="1"/>
    <col min="10247" max="10247" width="10.85546875" style="39" customWidth="1"/>
    <col min="10248" max="10248" width="14.85546875" style="39" customWidth="1"/>
    <col min="10249" max="10500" width="9.140625" style="39" customWidth="1"/>
    <col min="10501" max="10501" width="24.85546875" style="39" customWidth="1"/>
    <col min="10502" max="10502" width="9.140625" style="39" customWidth="1"/>
    <col min="10503" max="10503" width="10.85546875" style="39" customWidth="1"/>
    <col min="10504" max="10504" width="14.85546875" style="39" customWidth="1"/>
    <col min="10505" max="10756" width="9.140625" style="39" customWidth="1"/>
    <col min="10757" max="10757" width="24.85546875" style="39" customWidth="1"/>
    <col min="10758" max="10758" width="9.140625" style="39" customWidth="1"/>
    <col min="10759" max="10759" width="10.85546875" style="39" customWidth="1"/>
    <col min="10760" max="10760" width="14.85546875" style="39" customWidth="1"/>
    <col min="10761" max="11012" width="9.140625" style="39" customWidth="1"/>
    <col min="11013" max="11013" width="24.85546875" style="39" customWidth="1"/>
    <col min="11014" max="11014" width="9.140625" style="39" customWidth="1"/>
    <col min="11015" max="11015" width="10.85546875" style="39" customWidth="1"/>
    <col min="11016" max="11016" width="14.85546875" style="39" customWidth="1"/>
    <col min="11017" max="11268" width="9.140625" style="39" customWidth="1"/>
    <col min="11269" max="11269" width="24.85546875" style="39" customWidth="1"/>
    <col min="11270" max="11270" width="9.140625" style="39" customWidth="1"/>
    <col min="11271" max="11271" width="10.85546875" style="39" customWidth="1"/>
    <col min="11272" max="11272" width="14.85546875" style="39" customWidth="1"/>
    <col min="11273" max="11524" width="9.140625" style="39" customWidth="1"/>
    <col min="11525" max="11525" width="24.85546875" style="39" customWidth="1"/>
    <col min="11526" max="11526" width="9.140625" style="39" customWidth="1"/>
    <col min="11527" max="11527" width="10.85546875" style="39" customWidth="1"/>
    <col min="11528" max="11528" width="14.85546875" style="39" customWidth="1"/>
    <col min="11529" max="11780" width="9.140625" style="39" customWidth="1"/>
    <col min="11781" max="11781" width="24.85546875" style="39" customWidth="1"/>
    <col min="11782" max="11782" width="9.140625" style="39" customWidth="1"/>
    <col min="11783" max="11783" width="10.85546875" style="39" customWidth="1"/>
    <col min="11784" max="11784" width="14.85546875" style="39" customWidth="1"/>
    <col min="11785" max="12036" width="9.140625" style="39" customWidth="1"/>
    <col min="12037" max="12037" width="24.85546875" style="39" customWidth="1"/>
    <col min="12038" max="12038" width="9.140625" style="39" customWidth="1"/>
    <col min="12039" max="12039" width="10.85546875" style="39" customWidth="1"/>
    <col min="12040" max="12040" width="14.85546875" style="39" customWidth="1"/>
    <col min="12041" max="12292" width="9.140625" style="39" customWidth="1"/>
    <col min="12293" max="12293" width="24.85546875" style="39" customWidth="1"/>
    <col min="12294" max="12294" width="9.140625" style="39" customWidth="1"/>
    <col min="12295" max="12295" width="10.85546875" style="39" customWidth="1"/>
    <col min="12296" max="12296" width="14.85546875" style="39" customWidth="1"/>
    <col min="12297" max="12548" width="9.140625" style="39" customWidth="1"/>
    <col min="12549" max="12549" width="24.85546875" style="39" customWidth="1"/>
    <col min="12550" max="12550" width="9.140625" style="39" customWidth="1"/>
    <col min="12551" max="12551" width="10.85546875" style="39" customWidth="1"/>
    <col min="12552" max="12552" width="14.85546875" style="39" customWidth="1"/>
    <col min="12553" max="12804" width="9.140625" style="39" customWidth="1"/>
    <col min="12805" max="12805" width="24.85546875" style="39" customWidth="1"/>
    <col min="12806" max="12806" width="9.140625" style="39" customWidth="1"/>
    <col min="12807" max="12807" width="10.85546875" style="39" customWidth="1"/>
    <col min="12808" max="12808" width="14.85546875" style="39" customWidth="1"/>
    <col min="12809" max="13060" width="9.140625" style="39" customWidth="1"/>
    <col min="13061" max="13061" width="24.85546875" style="39" customWidth="1"/>
    <col min="13062" max="13062" width="9.140625" style="39" customWidth="1"/>
    <col min="13063" max="13063" width="10.85546875" style="39" customWidth="1"/>
    <col min="13064" max="13064" width="14.85546875" style="39" customWidth="1"/>
    <col min="13065" max="13316" width="9.140625" style="39" customWidth="1"/>
    <col min="13317" max="13317" width="24.85546875" style="39" customWidth="1"/>
    <col min="13318" max="13318" width="9.140625" style="39" customWidth="1"/>
    <col min="13319" max="13319" width="10.85546875" style="39" customWidth="1"/>
    <col min="13320" max="13320" width="14.85546875" style="39" customWidth="1"/>
    <col min="13321" max="13572" width="9.140625" style="39" customWidth="1"/>
    <col min="13573" max="13573" width="24.85546875" style="39" customWidth="1"/>
    <col min="13574" max="13574" width="9.140625" style="39" customWidth="1"/>
    <col min="13575" max="13575" width="10.85546875" style="39" customWidth="1"/>
    <col min="13576" max="13576" width="14.85546875" style="39" customWidth="1"/>
    <col min="13577" max="13828" width="9.140625" style="39" customWidth="1"/>
    <col min="13829" max="13829" width="24.85546875" style="39" customWidth="1"/>
    <col min="13830" max="13830" width="9.140625" style="39" customWidth="1"/>
    <col min="13831" max="13831" width="10.85546875" style="39" customWidth="1"/>
    <col min="13832" max="13832" width="14.85546875" style="39" customWidth="1"/>
    <col min="13833" max="14084" width="9.140625" style="39" customWidth="1"/>
    <col min="14085" max="14085" width="24.85546875" style="39" customWidth="1"/>
    <col min="14086" max="14086" width="9.140625" style="39" customWidth="1"/>
    <col min="14087" max="14087" width="10.85546875" style="39" customWidth="1"/>
    <col min="14088" max="14088" width="14.85546875" style="39" customWidth="1"/>
    <col min="14089" max="14340" width="9.140625" style="39" customWidth="1"/>
    <col min="14341" max="14341" width="24.85546875" style="39" customWidth="1"/>
    <col min="14342" max="14342" width="9.140625" style="39" customWidth="1"/>
    <col min="14343" max="14343" width="10.85546875" style="39" customWidth="1"/>
    <col min="14344" max="14344" width="14.85546875" style="39" customWidth="1"/>
    <col min="14345" max="14596" width="9.140625" style="39" customWidth="1"/>
    <col min="14597" max="14597" width="24.85546875" style="39" customWidth="1"/>
    <col min="14598" max="14598" width="9.140625" style="39" customWidth="1"/>
    <col min="14599" max="14599" width="10.85546875" style="39" customWidth="1"/>
    <col min="14600" max="14600" width="14.85546875" style="39" customWidth="1"/>
    <col min="14601" max="14852" width="9.140625" style="39" customWidth="1"/>
    <col min="14853" max="14853" width="24.85546875" style="39" customWidth="1"/>
    <col min="14854" max="14854" width="9.140625" style="39" customWidth="1"/>
    <col min="14855" max="14855" width="10.85546875" style="39" customWidth="1"/>
    <col min="14856" max="14856" width="14.85546875" style="39" customWidth="1"/>
    <col min="14857" max="15108" width="9.140625" style="39" customWidth="1"/>
    <col min="15109" max="15109" width="24.85546875" style="39" customWidth="1"/>
    <col min="15110" max="15110" width="9.140625" style="39" customWidth="1"/>
    <col min="15111" max="15111" width="10.85546875" style="39" customWidth="1"/>
    <col min="15112" max="15112" width="14.85546875" style="39" customWidth="1"/>
    <col min="15113" max="15364" width="9.140625" style="39" customWidth="1"/>
    <col min="15365" max="15365" width="24.85546875" style="39" customWidth="1"/>
    <col min="15366" max="15366" width="9.140625" style="39" customWidth="1"/>
    <col min="15367" max="15367" width="10.85546875" style="39" customWidth="1"/>
    <col min="15368" max="15368" width="14.85546875" style="39" customWidth="1"/>
    <col min="15369" max="15620" width="9.140625" style="39" customWidth="1"/>
    <col min="15621" max="15621" width="24.85546875" style="39" customWidth="1"/>
    <col min="15622" max="15622" width="9.140625" style="39" customWidth="1"/>
    <col min="15623" max="15623" width="10.85546875" style="39" customWidth="1"/>
    <col min="15624" max="15624" width="14.85546875" style="39" customWidth="1"/>
    <col min="15625" max="15876" width="9.140625" style="39" customWidth="1"/>
    <col min="15877" max="15877" width="24.85546875" style="39" customWidth="1"/>
    <col min="15878" max="15878" width="9.140625" style="39" customWidth="1"/>
    <col min="15879" max="15879" width="10.85546875" style="39" customWidth="1"/>
    <col min="15880" max="15880" width="14.85546875" style="39" customWidth="1"/>
    <col min="15881" max="16132" width="9.140625" style="39" customWidth="1"/>
    <col min="16133" max="16133" width="24.85546875" style="39" customWidth="1"/>
    <col min="16134" max="16134" width="9.140625" style="39" customWidth="1"/>
    <col min="16135" max="16135" width="10.85546875" style="39" customWidth="1"/>
    <col min="16136" max="16136" width="14.85546875" style="39" customWidth="1"/>
    <col min="16137" max="16384" width="9.140625" style="39" customWidth="1"/>
  </cols>
  <sheetData>
    <row r="1" spans="1:8" ht="13.5" thickBot="1" x14ac:dyDescent="0.25"/>
    <row r="2" spans="1:8" ht="18" x14ac:dyDescent="0.2">
      <c r="A2" s="118" t="s">
        <v>49</v>
      </c>
      <c r="B2" s="119"/>
      <c r="C2" s="119"/>
      <c r="D2" s="119"/>
      <c r="E2" s="119"/>
      <c r="F2" s="119"/>
      <c r="G2" s="119"/>
      <c r="H2" s="120"/>
    </row>
    <row r="3" spans="1:8" ht="21" thickBot="1" x14ac:dyDescent="0.25">
      <c r="A3" s="165" t="s">
        <v>119</v>
      </c>
      <c r="B3" s="166"/>
      <c r="C3" s="166"/>
      <c r="D3" s="166"/>
      <c r="E3" s="166"/>
      <c r="F3" s="166"/>
      <c r="G3" s="166"/>
      <c r="H3" s="167"/>
    </row>
    <row r="4" spans="1:8" ht="105" customHeight="1" thickBot="1" x14ac:dyDescent="0.25">
      <c r="A4" s="124" t="s">
        <v>120</v>
      </c>
      <c r="B4" s="125"/>
      <c r="C4" s="125"/>
      <c r="D4" s="125"/>
      <c r="E4" s="125"/>
      <c r="F4" s="125"/>
      <c r="G4" s="125"/>
      <c r="H4" s="126"/>
    </row>
    <row r="5" spans="1:8" ht="18.75" x14ac:dyDescent="0.2">
      <c r="A5" s="168" t="s">
        <v>211</v>
      </c>
      <c r="B5" s="169"/>
      <c r="C5" s="169"/>
      <c r="D5" s="169"/>
      <c r="E5" s="76"/>
      <c r="F5" s="76"/>
      <c r="G5" s="76"/>
      <c r="H5" s="77" t="s">
        <v>121</v>
      </c>
    </row>
    <row r="6" spans="1:8" ht="15" x14ac:dyDescent="0.2">
      <c r="A6" s="129" t="s">
        <v>180</v>
      </c>
      <c r="B6" s="130"/>
      <c r="C6" s="130"/>
      <c r="D6" s="130"/>
      <c r="E6" s="130"/>
      <c r="F6" s="130"/>
      <c r="G6" s="130"/>
      <c r="H6" s="131"/>
    </row>
    <row r="7" spans="1:8" ht="15" x14ac:dyDescent="0.2">
      <c r="A7" s="115" t="s">
        <v>177</v>
      </c>
      <c r="B7" s="116"/>
      <c r="C7" s="116"/>
      <c r="D7" s="116"/>
      <c r="E7" s="116"/>
      <c r="F7" s="116"/>
      <c r="G7" s="116"/>
      <c r="H7" s="117"/>
    </row>
    <row r="8" spans="1:8" ht="15" x14ac:dyDescent="0.2">
      <c r="A8" s="170" t="s">
        <v>122</v>
      </c>
      <c r="B8" s="171"/>
      <c r="C8" s="171"/>
      <c r="D8" s="172"/>
      <c r="E8" s="83" t="s">
        <v>54</v>
      </c>
      <c r="F8" s="134" t="s">
        <v>55</v>
      </c>
      <c r="G8" s="135"/>
      <c r="H8" s="136"/>
    </row>
    <row r="9" spans="1:8" ht="15" x14ac:dyDescent="0.2">
      <c r="A9" s="173"/>
      <c r="B9" s="174"/>
      <c r="C9" s="174"/>
      <c r="D9" s="175"/>
      <c r="E9" s="83" t="s">
        <v>56</v>
      </c>
      <c r="F9" s="134" t="s">
        <v>57</v>
      </c>
      <c r="G9" s="135"/>
      <c r="H9" s="136"/>
    </row>
    <row r="10" spans="1:8" ht="15" x14ac:dyDescent="0.2">
      <c r="A10" s="173"/>
      <c r="B10" s="174"/>
      <c r="C10" s="174"/>
      <c r="D10" s="175"/>
      <c r="E10" s="83" t="s">
        <v>58</v>
      </c>
      <c r="F10" s="134">
        <v>29370771492</v>
      </c>
      <c r="G10" s="135"/>
      <c r="H10" s="136"/>
    </row>
    <row r="11" spans="1:8" ht="15" x14ac:dyDescent="0.2">
      <c r="A11" s="173"/>
      <c r="B11" s="174"/>
      <c r="C11" s="174"/>
      <c r="D11" s="175"/>
      <c r="E11" s="83" t="s">
        <v>59</v>
      </c>
      <c r="F11" s="134">
        <v>29370771492</v>
      </c>
      <c r="G11" s="135"/>
      <c r="H11" s="136"/>
    </row>
    <row r="12" spans="1:8" ht="15" x14ac:dyDescent="0.2">
      <c r="A12" s="176"/>
      <c r="B12" s="177"/>
      <c r="C12" s="177"/>
      <c r="D12" s="178"/>
      <c r="E12" s="43" t="s">
        <v>60</v>
      </c>
      <c r="F12" s="137" t="s">
        <v>61</v>
      </c>
      <c r="G12" s="138"/>
      <c r="H12" s="139"/>
    </row>
    <row r="13" spans="1:8" ht="15" x14ac:dyDescent="0.2">
      <c r="A13" s="179" t="s">
        <v>62</v>
      </c>
      <c r="B13" s="180"/>
      <c r="C13" s="180"/>
      <c r="D13" s="181"/>
      <c r="E13" s="43" t="s">
        <v>63</v>
      </c>
      <c r="F13" s="137" t="s">
        <v>175</v>
      </c>
      <c r="G13" s="138"/>
      <c r="H13" s="139"/>
    </row>
    <row r="14" spans="1:8" ht="15" x14ac:dyDescent="0.2">
      <c r="A14" s="182"/>
      <c r="B14" s="183"/>
      <c r="C14" s="183"/>
      <c r="D14" s="184"/>
      <c r="E14" s="43" t="s">
        <v>64</v>
      </c>
      <c r="F14" s="137" t="s">
        <v>132</v>
      </c>
      <c r="G14" s="138"/>
      <c r="H14" s="139"/>
    </row>
    <row r="15" spans="1:8" ht="30" customHeight="1" x14ac:dyDescent="0.2">
      <c r="A15" s="182"/>
      <c r="B15" s="183"/>
      <c r="C15" s="183"/>
      <c r="D15" s="184"/>
      <c r="E15" s="83" t="s">
        <v>65</v>
      </c>
      <c r="F15" s="134" t="s">
        <v>66</v>
      </c>
      <c r="G15" s="135"/>
      <c r="H15" s="136"/>
    </row>
    <row r="16" spans="1:8" ht="15" x14ac:dyDescent="0.2">
      <c r="A16" s="182"/>
      <c r="B16" s="183"/>
      <c r="C16" s="183"/>
      <c r="D16" s="184"/>
      <c r="E16" s="83" t="s">
        <v>67</v>
      </c>
      <c r="F16" s="134" t="s">
        <v>68</v>
      </c>
      <c r="G16" s="135"/>
      <c r="H16" s="136"/>
    </row>
    <row r="17" spans="1:8" ht="15" x14ac:dyDescent="0.2">
      <c r="A17" s="185"/>
      <c r="B17" s="186"/>
      <c r="C17" s="186"/>
      <c r="D17" s="187"/>
      <c r="E17" s="83" t="s">
        <v>69</v>
      </c>
      <c r="F17" s="134" t="s">
        <v>70</v>
      </c>
      <c r="G17" s="135"/>
      <c r="H17" s="136"/>
    </row>
    <row r="18" spans="1:8" ht="15" x14ac:dyDescent="0.2">
      <c r="A18" s="179" t="s">
        <v>123</v>
      </c>
      <c r="B18" s="180"/>
      <c r="C18" s="180"/>
      <c r="D18" s="181"/>
      <c r="E18" s="83" t="s">
        <v>72</v>
      </c>
      <c r="F18" s="134" t="s">
        <v>70</v>
      </c>
      <c r="G18" s="135"/>
      <c r="H18" s="136"/>
    </row>
    <row r="19" spans="1:8" ht="15" x14ac:dyDescent="0.2">
      <c r="A19" s="182"/>
      <c r="B19" s="183"/>
      <c r="C19" s="183"/>
      <c r="D19" s="184"/>
      <c r="E19" s="83" t="s">
        <v>73</v>
      </c>
      <c r="F19" s="134"/>
      <c r="G19" s="135"/>
      <c r="H19" s="136"/>
    </row>
    <row r="20" spans="1:8" ht="15" x14ac:dyDescent="0.2">
      <c r="A20" s="182"/>
      <c r="B20" s="183"/>
      <c r="C20" s="183"/>
      <c r="D20" s="184"/>
      <c r="E20" s="43" t="s">
        <v>74</v>
      </c>
      <c r="F20" s="142" t="s">
        <v>75</v>
      </c>
      <c r="G20" s="143"/>
      <c r="H20" s="144"/>
    </row>
    <row r="21" spans="1:8" ht="15" x14ac:dyDescent="0.2">
      <c r="A21" s="182"/>
      <c r="B21" s="183"/>
      <c r="C21" s="183"/>
      <c r="D21" s="184"/>
      <c r="E21" s="83" t="s">
        <v>76</v>
      </c>
      <c r="F21" s="134"/>
      <c r="G21" s="135"/>
      <c r="H21" s="136"/>
    </row>
    <row r="22" spans="1:8" ht="15" x14ac:dyDescent="0.2">
      <c r="A22" s="185"/>
      <c r="B22" s="186"/>
      <c r="C22" s="186"/>
      <c r="D22" s="187"/>
      <c r="E22" s="83" t="s">
        <v>77</v>
      </c>
      <c r="F22" s="134"/>
      <c r="G22" s="135"/>
      <c r="H22" s="136"/>
    </row>
    <row r="23" spans="1:8" ht="15" x14ac:dyDescent="0.2">
      <c r="A23" s="44" t="s">
        <v>78</v>
      </c>
      <c r="B23" s="147" t="s">
        <v>79</v>
      </c>
      <c r="C23" s="148"/>
      <c r="D23" s="148"/>
      <c r="E23" s="148"/>
      <c r="F23" s="148"/>
      <c r="G23" s="149"/>
      <c r="H23" s="45" t="s">
        <v>80</v>
      </c>
    </row>
    <row r="24" spans="1:8" ht="15" x14ac:dyDescent="0.2">
      <c r="A24" s="44">
        <v>1</v>
      </c>
      <c r="B24" s="150" t="s">
        <v>81</v>
      </c>
      <c r="C24" s="151"/>
      <c r="D24" s="151"/>
      <c r="E24" s="151"/>
      <c r="F24" s="151"/>
      <c r="G24" s="152"/>
      <c r="H24" s="28">
        <f>'VK Sal retn.112'!O15</f>
        <v>183643</v>
      </c>
    </row>
    <row r="25" spans="1:8" ht="15" x14ac:dyDescent="0.2">
      <c r="A25" s="44">
        <v>2</v>
      </c>
      <c r="B25" s="150" t="s">
        <v>82</v>
      </c>
      <c r="C25" s="151"/>
      <c r="D25" s="151"/>
      <c r="E25" s="151"/>
      <c r="F25" s="151"/>
      <c r="G25" s="152"/>
      <c r="H25" s="28"/>
    </row>
    <row r="26" spans="1:8" ht="15" x14ac:dyDescent="0.2">
      <c r="A26" s="44"/>
      <c r="B26" s="46"/>
      <c r="C26" s="153" t="s">
        <v>83</v>
      </c>
      <c r="D26" s="154"/>
      <c r="E26" s="154"/>
      <c r="F26" s="154"/>
      <c r="G26" s="155"/>
      <c r="H26" s="47">
        <f>SUM(H24:H25)</f>
        <v>183643</v>
      </c>
    </row>
    <row r="27" spans="1:8" ht="15" x14ac:dyDescent="0.2">
      <c r="A27" s="44"/>
      <c r="B27" s="46"/>
      <c r="C27" s="48" t="s">
        <v>84</v>
      </c>
      <c r="D27" s="49"/>
      <c r="E27" s="49"/>
      <c r="F27" s="49"/>
      <c r="G27" s="50"/>
      <c r="H27" s="47">
        <v>0</v>
      </c>
    </row>
    <row r="28" spans="1:8" ht="15" x14ac:dyDescent="0.2">
      <c r="A28" s="44"/>
      <c r="B28" s="46"/>
      <c r="C28" s="48" t="s">
        <v>85</v>
      </c>
      <c r="D28" s="49"/>
      <c r="E28" s="49"/>
      <c r="F28" s="49"/>
      <c r="G28" s="50"/>
      <c r="H28" s="47">
        <v>0</v>
      </c>
    </row>
    <row r="29" spans="1:8" ht="15" x14ac:dyDescent="0.2">
      <c r="A29" s="44"/>
      <c r="B29" s="46"/>
      <c r="C29" s="48" t="s">
        <v>86</v>
      </c>
      <c r="D29" s="49"/>
      <c r="E29" s="49"/>
      <c r="F29" s="49"/>
      <c r="G29" s="50"/>
      <c r="H29" s="47"/>
    </row>
    <row r="30" spans="1:8" ht="15" x14ac:dyDescent="0.2">
      <c r="A30" s="44"/>
      <c r="B30" s="46"/>
      <c r="C30" s="156" t="s">
        <v>87</v>
      </c>
      <c r="D30" s="157"/>
      <c r="E30" s="157"/>
      <c r="F30" s="157"/>
      <c r="G30" s="158"/>
      <c r="H30" s="47">
        <f>H27+H28+H29</f>
        <v>0</v>
      </c>
    </row>
    <row r="31" spans="1:8" ht="15" x14ac:dyDescent="0.2">
      <c r="A31" s="44"/>
      <c r="B31" s="46"/>
      <c r="C31" s="153" t="s">
        <v>124</v>
      </c>
      <c r="D31" s="154"/>
      <c r="E31" s="154"/>
      <c r="F31" s="154"/>
      <c r="G31" s="155"/>
      <c r="H31" s="47">
        <f>ROUND(H26*30%,0)</f>
        <v>55093</v>
      </c>
    </row>
    <row r="32" spans="1:8" ht="15" x14ac:dyDescent="0.2">
      <c r="A32" s="170" t="str">
        <f>'VK Sal retn.112'!A21:O21</f>
        <v>Total Amount in words Fifty five thousand ninety three rupees only</v>
      </c>
      <c r="B32" s="171"/>
      <c r="C32" s="171"/>
      <c r="D32" s="172"/>
      <c r="E32" s="191" t="s">
        <v>89</v>
      </c>
      <c r="F32" s="192"/>
      <c r="G32" s="193"/>
      <c r="H32" s="54"/>
    </row>
    <row r="33" spans="1:8" ht="15.75" thickBot="1" x14ac:dyDescent="0.25">
      <c r="A33" s="173"/>
      <c r="B33" s="174"/>
      <c r="C33" s="174"/>
      <c r="D33" s="175"/>
      <c r="E33" s="134" t="s">
        <v>90</v>
      </c>
      <c r="F33" s="135"/>
      <c r="G33" s="162"/>
      <c r="H33" s="55">
        <f>H24*10%</f>
        <v>18364.3</v>
      </c>
    </row>
    <row r="34" spans="1:8" ht="15.75" thickBot="1" x14ac:dyDescent="0.25">
      <c r="A34" s="188"/>
      <c r="B34" s="189"/>
      <c r="C34" s="189"/>
      <c r="D34" s="190"/>
      <c r="E34" s="163" t="s">
        <v>91</v>
      </c>
      <c r="F34" s="164"/>
      <c r="G34" s="194"/>
      <c r="H34" s="56">
        <f>H31</f>
        <v>55093</v>
      </c>
    </row>
    <row r="35" spans="1:8" ht="15" x14ac:dyDescent="0.2">
      <c r="A35" s="195"/>
      <c r="B35" s="196"/>
      <c r="C35" s="196"/>
      <c r="D35" s="196"/>
      <c r="E35" s="58"/>
      <c r="H35" s="59"/>
    </row>
    <row r="36" spans="1:8" ht="15" x14ac:dyDescent="0.3">
      <c r="A36" s="145" t="s">
        <v>92</v>
      </c>
      <c r="B36" s="146"/>
      <c r="C36" s="146"/>
      <c r="D36" s="65"/>
      <c r="E36" s="61"/>
      <c r="F36" s="61"/>
      <c r="G36" s="60"/>
      <c r="H36" s="62"/>
    </row>
    <row r="37" spans="1:8" ht="15" x14ac:dyDescent="0.3">
      <c r="A37" s="63"/>
      <c r="B37" s="64"/>
      <c r="C37" s="64"/>
      <c r="D37" s="61"/>
      <c r="E37" s="61"/>
      <c r="F37" s="61"/>
      <c r="H37" s="59"/>
    </row>
    <row r="38" spans="1:8" ht="15" x14ac:dyDescent="0.2">
      <c r="A38" s="145" t="s">
        <v>93</v>
      </c>
      <c r="B38" s="146"/>
      <c r="C38" s="146"/>
      <c r="H38" s="59"/>
    </row>
    <row r="39" spans="1:8" ht="13.5" thickBot="1" x14ac:dyDescent="0.25">
      <c r="A39" s="66"/>
      <c r="B39" s="67"/>
      <c r="C39" s="67"/>
      <c r="D39" s="67"/>
      <c r="E39" s="67"/>
      <c r="F39" s="67"/>
      <c r="G39" s="67"/>
      <c r="H39" s="68"/>
    </row>
    <row r="51" spans="1:10" ht="15" x14ac:dyDescent="0.25">
      <c r="A51" s="69" t="s">
        <v>101</v>
      </c>
      <c r="B51"/>
      <c r="C51"/>
      <c r="D51"/>
      <c r="E51"/>
      <c r="F51"/>
      <c r="G51"/>
      <c r="H51"/>
      <c r="I51"/>
      <c r="J51"/>
    </row>
    <row r="52" spans="1:10" ht="15" x14ac:dyDescent="0.25">
      <c r="A52" s="109" t="s">
        <v>102</v>
      </c>
      <c r="B52" s="109"/>
      <c r="C52" s="109"/>
      <c r="D52" s="109"/>
      <c r="E52" s="109"/>
      <c r="F52" s="109"/>
      <c r="G52" s="109"/>
      <c r="H52" s="109"/>
      <c r="I52"/>
      <c r="J52"/>
    </row>
    <row r="53" spans="1:10" ht="15" x14ac:dyDescent="0.25">
      <c r="A53" s="109" t="s">
        <v>103</v>
      </c>
      <c r="B53" s="109"/>
      <c r="C53" s="109"/>
      <c r="D53" s="109"/>
      <c r="E53" s="109"/>
      <c r="F53" s="109"/>
      <c r="G53" s="109"/>
      <c r="H53" s="109"/>
      <c r="I53"/>
      <c r="J53"/>
    </row>
    <row r="54" spans="1:10" ht="15" x14ac:dyDescent="0.25">
      <c r="A54" s="114" t="s">
        <v>125</v>
      </c>
      <c r="B54" s="114"/>
      <c r="C54" s="114"/>
      <c r="D54" s="114"/>
      <c r="E54" s="114"/>
      <c r="F54" s="114"/>
      <c r="G54" s="114"/>
      <c r="H54" s="114"/>
      <c r="I54" s="70"/>
      <c r="J54" s="70"/>
    </row>
    <row r="55" spans="1:10" ht="15" x14ac:dyDescent="0.25">
      <c r="A55" s="114" t="s">
        <v>126</v>
      </c>
      <c r="B55" s="114"/>
      <c r="C55" s="114"/>
      <c r="D55" s="114"/>
      <c r="E55" s="114"/>
      <c r="F55" s="114"/>
      <c r="G55" s="114"/>
      <c r="H55" s="114"/>
      <c r="I55" s="70"/>
      <c r="J55" s="70"/>
    </row>
    <row r="56" spans="1:10" ht="15" x14ac:dyDescent="0.25">
      <c r="A56" s="70"/>
      <c r="B56" s="70"/>
      <c r="C56" s="70"/>
      <c r="D56" s="70"/>
      <c r="E56" s="70"/>
      <c r="F56" s="70"/>
      <c r="G56" s="70"/>
      <c r="H56" s="70"/>
      <c r="I56" s="70"/>
      <c r="J56" s="70"/>
    </row>
    <row r="57" spans="1:10" ht="15" x14ac:dyDescent="0.25">
      <c r="A57" s="114" t="s">
        <v>106</v>
      </c>
      <c r="B57" s="114"/>
      <c r="C57" s="114"/>
      <c r="D57" s="114"/>
      <c r="E57" s="114"/>
      <c r="F57" s="114"/>
      <c r="G57" s="114"/>
      <c r="H57" s="114"/>
      <c r="I57" s="70"/>
      <c r="J57" s="70"/>
    </row>
    <row r="58" spans="1:10" ht="15" x14ac:dyDescent="0.25">
      <c r="A58" s="82"/>
      <c r="B58" s="82"/>
      <c r="C58" s="82"/>
      <c r="D58" s="82"/>
      <c r="E58" s="82"/>
      <c r="F58" s="82"/>
      <c r="G58" s="82"/>
      <c r="H58" s="82"/>
      <c r="I58" s="70"/>
      <c r="J58" s="70"/>
    </row>
    <row r="59" spans="1:10" ht="15" x14ac:dyDescent="0.25">
      <c r="A59" s="82"/>
      <c r="B59" s="82"/>
      <c r="C59" s="82"/>
      <c r="D59" s="82"/>
      <c r="E59" s="82"/>
      <c r="F59" s="82"/>
      <c r="G59" s="82"/>
      <c r="H59" s="82"/>
      <c r="I59" s="70"/>
      <c r="J59" s="70"/>
    </row>
    <row r="60" spans="1:10" ht="15" x14ac:dyDescent="0.25">
      <c r="A60" s="82"/>
      <c r="B60" s="82"/>
      <c r="C60" s="82"/>
      <c r="D60" s="82"/>
      <c r="E60" s="82"/>
      <c r="F60" s="82"/>
      <c r="G60" s="82"/>
      <c r="H60" s="82"/>
      <c r="I60" s="70"/>
      <c r="J60" s="70"/>
    </row>
    <row r="61" spans="1:10" ht="15" x14ac:dyDescent="0.25">
      <c r="A61" s="82"/>
      <c r="B61" s="82"/>
      <c r="C61" s="82"/>
      <c r="D61" s="82"/>
      <c r="E61" s="82"/>
      <c r="F61" s="82"/>
      <c r="G61" s="82"/>
      <c r="H61" s="82"/>
      <c r="I61" s="70"/>
      <c r="J61" s="70"/>
    </row>
    <row r="62" spans="1:10" ht="15" x14ac:dyDescent="0.25">
      <c r="A62" s="82"/>
      <c r="B62" s="82"/>
      <c r="C62" s="82"/>
      <c r="D62" s="82"/>
      <c r="E62" s="82"/>
      <c r="F62" s="82"/>
      <c r="G62" s="82"/>
      <c r="H62" s="82"/>
      <c r="I62" s="70"/>
      <c r="J62" s="70"/>
    </row>
    <row r="63" spans="1:10" ht="15" x14ac:dyDescent="0.25">
      <c r="A63" s="82"/>
      <c r="B63" s="82"/>
      <c r="C63" s="82"/>
      <c r="D63" s="82"/>
      <c r="E63" s="82"/>
      <c r="F63" s="82"/>
      <c r="G63" s="82"/>
      <c r="H63" s="82"/>
      <c r="I63" s="70"/>
      <c r="J63" s="70"/>
    </row>
    <row r="64" spans="1:10" ht="15" x14ac:dyDescent="0.25">
      <c r="A64"/>
      <c r="B64"/>
      <c r="C64"/>
      <c r="D64"/>
      <c r="E64"/>
      <c r="F64"/>
      <c r="G64"/>
      <c r="H64"/>
      <c r="I64"/>
      <c r="J64"/>
    </row>
    <row r="65" spans="1:10" ht="15" x14ac:dyDescent="0.25">
      <c r="A65"/>
      <c r="B65"/>
      <c r="C65"/>
      <c r="D65"/>
      <c r="E65"/>
      <c r="F65"/>
      <c r="G65"/>
      <c r="H65"/>
      <c r="I65"/>
      <c r="J65"/>
    </row>
    <row r="66" spans="1:10" ht="15" x14ac:dyDescent="0.25">
      <c r="A66"/>
      <c r="B66"/>
      <c r="C66"/>
      <c r="D66"/>
      <c r="E66"/>
      <c r="F66"/>
      <c r="G66"/>
      <c r="H66"/>
      <c r="I66"/>
      <c r="J66"/>
    </row>
    <row r="67" spans="1:10" ht="15" x14ac:dyDescent="0.25">
      <c r="A67"/>
      <c r="B67"/>
      <c r="C67"/>
      <c r="D67"/>
      <c r="E67"/>
      <c r="F67"/>
      <c r="G67"/>
      <c r="H67"/>
      <c r="I67"/>
      <c r="J67"/>
    </row>
    <row r="68" spans="1:10" s="9" customFormat="1" ht="15" x14ac:dyDescent="0.25">
      <c r="B68" s="38" t="s">
        <v>41</v>
      </c>
      <c r="E68" s="38" t="s">
        <v>42</v>
      </c>
      <c r="H68" s="38" t="s">
        <v>43</v>
      </c>
    </row>
    <row r="69" spans="1:10" s="9" customFormat="1" ht="15" x14ac:dyDescent="0.25">
      <c r="B69" s="38" t="s">
        <v>44</v>
      </c>
      <c r="E69" s="38" t="s">
        <v>45</v>
      </c>
      <c r="H69" s="38" t="s">
        <v>236</v>
      </c>
    </row>
    <row r="70" spans="1:10" s="9" customFormat="1" ht="15" x14ac:dyDescent="0.25">
      <c r="B70" s="38" t="s">
        <v>182</v>
      </c>
      <c r="E70" s="38" t="s">
        <v>179</v>
      </c>
      <c r="H70" s="38" t="s">
        <v>233</v>
      </c>
    </row>
    <row r="71" spans="1:10" ht="15" x14ac:dyDescent="0.25">
      <c r="A71"/>
      <c r="B71"/>
      <c r="C71"/>
      <c r="D71"/>
      <c r="E71"/>
      <c r="F71"/>
      <c r="G71"/>
      <c r="H71"/>
      <c r="I71"/>
      <c r="J71"/>
    </row>
    <row r="72" spans="1:10" ht="15" x14ac:dyDescent="0.25">
      <c r="A72"/>
      <c r="B72"/>
      <c r="C72"/>
      <c r="D72"/>
      <c r="E72"/>
      <c r="F72"/>
      <c r="G72"/>
      <c r="H72"/>
      <c r="I72"/>
      <c r="J72"/>
    </row>
    <row r="73" spans="1:10" ht="15" x14ac:dyDescent="0.25">
      <c r="A73"/>
      <c r="B73"/>
      <c r="C73"/>
      <c r="D73"/>
      <c r="E73"/>
      <c r="F73"/>
      <c r="G73"/>
      <c r="H73"/>
      <c r="I73"/>
      <c r="J73"/>
    </row>
    <row r="74" spans="1:10" ht="15" x14ac:dyDescent="0.25">
      <c r="A74"/>
      <c r="B74"/>
      <c r="C74"/>
      <c r="D74"/>
      <c r="E74"/>
      <c r="F74"/>
      <c r="G74"/>
      <c r="H74"/>
      <c r="I74"/>
      <c r="J74"/>
    </row>
    <row r="75" spans="1:10" ht="15" x14ac:dyDescent="0.25">
      <c r="A75"/>
      <c r="B75" s="4"/>
      <c r="C75"/>
      <c r="D75"/>
      <c r="E75"/>
      <c r="F75"/>
      <c r="G75"/>
      <c r="H75"/>
      <c r="I75"/>
      <c r="J75"/>
    </row>
    <row r="76" spans="1:10" ht="15" x14ac:dyDescent="0.25">
      <c r="A76"/>
      <c r="B76" s="4"/>
      <c r="C76"/>
      <c r="D76"/>
      <c r="E76"/>
      <c r="F76"/>
      <c r="G76"/>
      <c r="H76"/>
      <c r="I76"/>
      <c r="J76"/>
    </row>
    <row r="77" spans="1:10" ht="15" x14ac:dyDescent="0.25">
      <c r="A77"/>
      <c r="B77" s="4"/>
      <c r="C77"/>
      <c r="D77"/>
      <c r="E77"/>
      <c r="F77"/>
      <c r="G77"/>
      <c r="H77"/>
      <c r="I77"/>
      <c r="J77"/>
    </row>
  </sheetData>
  <mergeCells count="42">
    <mergeCell ref="A7:H7"/>
    <mergeCell ref="A2:H2"/>
    <mergeCell ref="A3:H3"/>
    <mergeCell ref="A4:H4"/>
    <mergeCell ref="A5:D5"/>
    <mergeCell ref="A6:H6"/>
    <mergeCell ref="A8:D12"/>
    <mergeCell ref="F8:H8"/>
    <mergeCell ref="F9:H9"/>
    <mergeCell ref="F10:H10"/>
    <mergeCell ref="F11:H11"/>
    <mergeCell ref="F12:H12"/>
    <mergeCell ref="A13:D17"/>
    <mergeCell ref="F13:H13"/>
    <mergeCell ref="F14:H14"/>
    <mergeCell ref="F15:H15"/>
    <mergeCell ref="F16:H16"/>
    <mergeCell ref="F17:H17"/>
    <mergeCell ref="C31:G31"/>
    <mergeCell ref="A18:D22"/>
    <mergeCell ref="F18:H18"/>
    <mergeCell ref="F19:H19"/>
    <mergeCell ref="F20:H20"/>
    <mergeCell ref="F21:H21"/>
    <mergeCell ref="F22:H22"/>
    <mergeCell ref="B23:G23"/>
    <mergeCell ref="B24:G24"/>
    <mergeCell ref="B25:G25"/>
    <mergeCell ref="C26:G26"/>
    <mergeCell ref="C30:G30"/>
    <mergeCell ref="A57:H57"/>
    <mergeCell ref="A32:D34"/>
    <mergeCell ref="E32:G32"/>
    <mergeCell ref="E33:G33"/>
    <mergeCell ref="E34:G34"/>
    <mergeCell ref="A35:D35"/>
    <mergeCell ref="A36:C36"/>
    <mergeCell ref="A38:C38"/>
    <mergeCell ref="A52:H52"/>
    <mergeCell ref="A53:H53"/>
    <mergeCell ref="A54:H54"/>
    <mergeCell ref="A55:H55"/>
  </mergeCells>
  <pageMargins left="0.70866141732283472" right="0.70866141732283472" top="1.5354330708661419" bottom="0.74803149606299213" header="0.31496062992125984" footer="0.31496062992125984"/>
  <pageSetup paperSize="9" scale="75" orientation="portrait" horizontalDpi="0" verticalDpi="0" r:id="rId1"/>
  <rowBreaks count="1" manualBreakCount="1">
    <brk id="47"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41"/>
  <sheetViews>
    <sheetView view="pageBreakPreview" zoomScale="60" zoomScaleNormal="100" workbookViewId="0">
      <selection activeCell="A35" sqref="A35:D35"/>
    </sheetView>
  </sheetViews>
  <sheetFormatPr defaultRowHeight="15" x14ac:dyDescent="0.25"/>
  <cols>
    <col min="1" max="1" width="9.28515625" customWidth="1"/>
    <col min="2" max="2" width="50.42578125" customWidth="1"/>
    <col min="3" max="3" width="14.140625" customWidth="1"/>
    <col min="4" max="4" width="10.5703125" hidden="1" customWidth="1"/>
    <col min="5" max="5" width="8.5703125" customWidth="1"/>
    <col min="6" max="6" width="12.140625" customWidth="1"/>
    <col min="7" max="7" width="10.140625" customWidth="1"/>
    <col min="8" max="8" width="11.7109375" customWidth="1"/>
    <col min="9" max="9" width="9.28515625" customWidth="1"/>
    <col min="10" max="10" width="10.28515625" customWidth="1"/>
    <col min="11" max="11" width="13" customWidth="1"/>
    <col min="12" max="12" width="10.85546875" customWidth="1"/>
    <col min="13" max="13" width="11.42578125" customWidth="1"/>
    <col min="14" max="14" width="9.7109375" customWidth="1"/>
    <col min="15" max="15" width="10.85546875" customWidth="1"/>
    <col min="16" max="16" width="12.85546875" customWidth="1"/>
  </cols>
  <sheetData>
    <row r="1" spans="1:16" ht="18" x14ac:dyDescent="0.25">
      <c r="A1" s="96" t="s">
        <v>0</v>
      </c>
      <c r="B1" s="96"/>
      <c r="C1" s="96"/>
      <c r="D1" s="96"/>
      <c r="E1" s="96"/>
      <c r="F1" s="96"/>
      <c r="G1" s="96"/>
      <c r="H1" s="96"/>
      <c r="I1" s="96"/>
      <c r="J1" s="96"/>
      <c r="K1" s="96"/>
      <c r="L1" s="96"/>
      <c r="M1" s="96"/>
      <c r="N1" s="96"/>
      <c r="O1" s="96"/>
      <c r="P1" s="96"/>
    </row>
    <row r="2" spans="1:16" ht="31.5" customHeight="1" x14ac:dyDescent="0.25">
      <c r="A2" s="97" t="s">
        <v>1</v>
      </c>
      <c r="B2" s="97"/>
      <c r="C2" s="97"/>
      <c r="D2" s="97"/>
      <c r="E2" s="97"/>
      <c r="F2" s="97"/>
      <c r="G2" s="97"/>
      <c r="H2" s="97"/>
      <c r="I2" s="97"/>
      <c r="J2" s="97"/>
      <c r="K2" s="97"/>
      <c r="L2" s="97"/>
      <c r="M2" s="97"/>
      <c r="N2" s="97"/>
      <c r="O2" s="97"/>
      <c r="P2" s="97"/>
    </row>
    <row r="3" spans="1:16" x14ac:dyDescent="0.25">
      <c r="A3" s="98" t="s">
        <v>2</v>
      </c>
      <c r="B3" s="98"/>
      <c r="C3" s="98"/>
      <c r="D3" s="98"/>
      <c r="E3" s="98"/>
      <c r="F3" s="98"/>
      <c r="G3" s="98"/>
      <c r="H3" s="98"/>
      <c r="I3" s="98"/>
      <c r="J3" s="98"/>
      <c r="K3" s="98"/>
      <c r="L3" s="98"/>
      <c r="M3" s="98"/>
      <c r="N3" s="98"/>
      <c r="O3" s="98"/>
      <c r="P3" s="98"/>
    </row>
    <row r="4" spans="1:16" x14ac:dyDescent="0.25">
      <c r="A4" s="97" t="s">
        <v>3</v>
      </c>
      <c r="B4" s="97"/>
      <c r="C4" s="97"/>
      <c r="D4" s="97"/>
      <c r="E4" s="97"/>
      <c r="F4" s="97"/>
      <c r="G4" s="97"/>
      <c r="H4" s="97"/>
      <c r="I4" s="97"/>
      <c r="J4" s="97"/>
      <c r="K4" s="97"/>
      <c r="L4" s="97"/>
      <c r="M4" s="97"/>
      <c r="N4" s="97"/>
      <c r="O4" s="97"/>
      <c r="P4" s="97"/>
    </row>
    <row r="5" spans="1:16" x14ac:dyDescent="0.25">
      <c r="A5" s="97" t="s">
        <v>4</v>
      </c>
      <c r="B5" s="99"/>
      <c r="C5" s="99"/>
      <c r="D5" s="99"/>
      <c r="E5" s="99"/>
      <c r="F5" s="99"/>
      <c r="G5" s="99"/>
      <c r="H5" s="99"/>
      <c r="I5" s="99"/>
      <c r="J5" s="99"/>
      <c r="K5" s="99"/>
      <c r="L5" s="99"/>
      <c r="M5" s="99"/>
      <c r="N5" s="99"/>
      <c r="O5" s="99"/>
      <c r="P5" s="99"/>
    </row>
    <row r="6" spans="1:16" ht="16.5" x14ac:dyDescent="0.25">
      <c r="A6" s="100" t="s">
        <v>5</v>
      </c>
      <c r="B6" s="100"/>
      <c r="C6" s="100"/>
      <c r="D6" s="100"/>
      <c r="E6" s="100"/>
      <c r="F6" s="100"/>
      <c r="M6" s="1" t="s">
        <v>6</v>
      </c>
    </row>
    <row r="7" spans="1:16" ht="16.5" x14ac:dyDescent="0.25">
      <c r="A7" s="2" t="s">
        <v>186</v>
      </c>
      <c r="B7" s="2"/>
      <c r="C7" s="2"/>
      <c r="D7" s="2"/>
      <c r="E7" s="2"/>
      <c r="F7" s="3"/>
      <c r="M7" s="4" t="s">
        <v>191</v>
      </c>
      <c r="P7" s="5"/>
    </row>
    <row r="8" spans="1:16" ht="15.75" thickBot="1" x14ac:dyDescent="0.3">
      <c r="G8" s="4"/>
      <c r="H8" s="4"/>
    </row>
    <row r="9" spans="1:16" s="9" customFormat="1" ht="51.75" thickBot="1" x14ac:dyDescent="0.3">
      <c r="A9" s="6" t="s">
        <v>7</v>
      </c>
      <c r="B9" s="6" t="s">
        <v>8</v>
      </c>
      <c r="C9" s="6" t="s">
        <v>9</v>
      </c>
      <c r="D9" s="6" t="s">
        <v>10</v>
      </c>
      <c r="E9" s="6" t="s">
        <v>11</v>
      </c>
      <c r="F9" s="6" t="s">
        <v>12</v>
      </c>
      <c r="G9" s="6" t="s">
        <v>13</v>
      </c>
      <c r="H9" s="6" t="s">
        <v>14</v>
      </c>
      <c r="I9" s="6" t="s">
        <v>15</v>
      </c>
      <c r="J9" s="7" t="s">
        <v>16</v>
      </c>
      <c r="K9" s="8" t="s">
        <v>17</v>
      </c>
      <c r="L9" s="6" t="s">
        <v>18</v>
      </c>
      <c r="M9" s="6" t="s">
        <v>19</v>
      </c>
      <c r="N9" s="6" t="s">
        <v>20</v>
      </c>
      <c r="O9" s="6" t="s">
        <v>21</v>
      </c>
      <c r="P9" s="8" t="s">
        <v>22</v>
      </c>
    </row>
    <row r="10" spans="1:16" s="9" customFormat="1" ht="15.75" thickBot="1" x14ac:dyDescent="0.3">
      <c r="A10" s="8">
        <v>1</v>
      </c>
      <c r="B10" s="8">
        <v>2</v>
      </c>
      <c r="C10" s="8">
        <v>3</v>
      </c>
      <c r="D10" s="8"/>
      <c r="E10" s="8">
        <v>4</v>
      </c>
      <c r="F10" s="8" t="s">
        <v>23</v>
      </c>
      <c r="G10" s="8" t="s">
        <v>24</v>
      </c>
      <c r="H10" s="8" t="s">
        <v>25</v>
      </c>
      <c r="I10" s="8">
        <v>6</v>
      </c>
      <c r="J10" s="10">
        <v>7</v>
      </c>
      <c r="K10" s="8">
        <v>8</v>
      </c>
      <c r="L10" s="8">
        <v>9</v>
      </c>
      <c r="M10" s="8">
        <v>10</v>
      </c>
      <c r="N10" s="8">
        <v>11</v>
      </c>
      <c r="O10" s="8">
        <v>12</v>
      </c>
      <c r="P10" s="8">
        <v>13</v>
      </c>
    </row>
    <row r="11" spans="1:16" x14ac:dyDescent="0.25">
      <c r="A11" s="101" t="s">
        <v>26</v>
      </c>
      <c r="B11" s="102"/>
      <c r="C11" s="11"/>
      <c r="D11" s="11"/>
      <c r="E11" s="11"/>
      <c r="F11" s="11"/>
      <c r="G11" s="11"/>
      <c r="H11" s="11"/>
      <c r="I11" s="11"/>
      <c r="J11" s="11"/>
      <c r="K11" s="11"/>
      <c r="L11" s="11"/>
      <c r="M11" s="11"/>
      <c r="N11" s="11"/>
      <c r="O11" s="12"/>
      <c r="P11" s="13"/>
    </row>
    <row r="12" spans="1:16" ht="30" x14ac:dyDescent="0.25">
      <c r="A12" s="14">
        <v>1</v>
      </c>
      <c r="B12" s="15" t="s">
        <v>27</v>
      </c>
      <c r="C12" s="16" t="s">
        <v>28</v>
      </c>
      <c r="D12" s="16">
        <v>85371000</v>
      </c>
      <c r="E12" s="16">
        <v>118777</v>
      </c>
      <c r="F12" s="17">
        <f>E12*93.22</f>
        <v>11072391.939999999</v>
      </c>
      <c r="G12" s="17">
        <f>E12*16.78</f>
        <v>1993078.06</v>
      </c>
      <c r="H12" s="18">
        <f>ROUND((F12+G12),2)</f>
        <v>13065470</v>
      </c>
      <c r="I12" s="18">
        <v>4148</v>
      </c>
      <c r="J12" s="18">
        <v>65</v>
      </c>
      <c r="K12" s="18">
        <f>J12+I12</f>
        <v>4213</v>
      </c>
      <c r="L12" s="19">
        <v>93.22</v>
      </c>
      <c r="M12" s="20">
        <f>J12*L12</f>
        <v>6059.3</v>
      </c>
      <c r="N12" s="20">
        <v>16.78</v>
      </c>
      <c r="O12" s="21">
        <f>N12*J12</f>
        <v>1090.7</v>
      </c>
      <c r="P12" s="22">
        <f>M12+O12</f>
        <v>7150</v>
      </c>
    </row>
    <row r="13" spans="1:16" x14ac:dyDescent="0.25">
      <c r="A13" s="14">
        <v>2</v>
      </c>
      <c r="B13" s="15" t="s">
        <v>29</v>
      </c>
      <c r="C13" s="23" t="s">
        <v>28</v>
      </c>
      <c r="D13" s="23">
        <v>39174000</v>
      </c>
      <c r="E13" s="16">
        <v>118777</v>
      </c>
      <c r="F13" s="17">
        <f>E13*150</f>
        <v>17816550</v>
      </c>
      <c r="G13" s="17">
        <f>E13*27</f>
        <v>3206979</v>
      </c>
      <c r="H13" s="18">
        <f>ROUND((F13+G13),2)</f>
        <v>21023529</v>
      </c>
      <c r="I13" s="18">
        <f>I12</f>
        <v>4148</v>
      </c>
      <c r="J13" s="18">
        <f>J12</f>
        <v>65</v>
      </c>
      <c r="K13" s="18">
        <f>J13+I13</f>
        <v>4213</v>
      </c>
      <c r="L13" s="19">
        <v>150</v>
      </c>
      <c r="M13" s="20">
        <f>J13*L13</f>
        <v>9750</v>
      </c>
      <c r="N13" s="20">
        <v>27</v>
      </c>
      <c r="O13" s="21">
        <f>N13*J13</f>
        <v>1755</v>
      </c>
      <c r="P13" s="22">
        <f>M13+O13</f>
        <v>11505</v>
      </c>
    </row>
    <row r="14" spans="1:16" ht="90" x14ac:dyDescent="0.25">
      <c r="A14" s="14">
        <v>3</v>
      </c>
      <c r="B14" s="24" t="s">
        <v>30</v>
      </c>
      <c r="C14" s="23" t="s">
        <v>28</v>
      </c>
      <c r="D14" s="23">
        <v>85444999</v>
      </c>
      <c r="E14" s="16">
        <v>118777</v>
      </c>
      <c r="F14" s="17">
        <f>E14*234.75</f>
        <v>27882900.75</v>
      </c>
      <c r="G14" s="17">
        <f>E14*42.25</f>
        <v>5018328.25</v>
      </c>
      <c r="H14" s="18">
        <f>ROUND((F14+G14),2)</f>
        <v>32901229</v>
      </c>
      <c r="I14" s="18">
        <f>I12</f>
        <v>4148</v>
      </c>
      <c r="J14" s="18">
        <f>J12</f>
        <v>65</v>
      </c>
      <c r="K14" s="18">
        <f>J14+I14</f>
        <v>4213</v>
      </c>
      <c r="L14" s="19">
        <v>234.75</v>
      </c>
      <c r="M14" s="20">
        <f>J14*L14</f>
        <v>15258.75</v>
      </c>
      <c r="N14" s="20">
        <v>42.25</v>
      </c>
      <c r="O14" s="21">
        <f>N14*J14</f>
        <v>2746.25</v>
      </c>
      <c r="P14" s="22">
        <f>M14+O14</f>
        <v>18005</v>
      </c>
    </row>
    <row r="15" spans="1:16" x14ac:dyDescent="0.25">
      <c r="A15" s="103" t="s">
        <v>31</v>
      </c>
      <c r="B15" s="104"/>
      <c r="C15" s="104"/>
      <c r="D15" s="104"/>
      <c r="E15" s="104"/>
      <c r="F15" s="25"/>
      <c r="G15" s="17"/>
      <c r="H15" s="26"/>
      <c r="I15" s="26"/>
      <c r="J15" s="26"/>
      <c r="K15" s="26"/>
      <c r="L15" s="26"/>
      <c r="M15" s="26">
        <f>M12+M13+M14</f>
        <v>31068.05</v>
      </c>
      <c r="N15" s="26"/>
      <c r="O15" s="27">
        <f>SUM(O12:O14)</f>
        <v>5591.95</v>
      </c>
      <c r="P15" s="28">
        <f>P12+P13+P14</f>
        <v>36660</v>
      </c>
    </row>
    <row r="16" spans="1:16" x14ac:dyDescent="0.25">
      <c r="A16" s="103"/>
      <c r="B16" s="104"/>
      <c r="C16" s="104"/>
      <c r="D16" s="104"/>
      <c r="E16" s="104"/>
      <c r="F16" s="104"/>
      <c r="G16" s="104"/>
      <c r="H16" s="104"/>
      <c r="I16" s="104"/>
      <c r="J16" s="104"/>
      <c r="K16" s="104"/>
      <c r="L16" s="104"/>
      <c r="M16" s="104"/>
      <c r="N16" s="104"/>
      <c r="O16" s="105"/>
      <c r="P16" s="106"/>
    </row>
    <row r="17" spans="1:16" x14ac:dyDescent="0.25">
      <c r="A17" s="107" t="s">
        <v>32</v>
      </c>
      <c r="B17" s="108"/>
      <c r="C17" s="108"/>
      <c r="D17" s="108"/>
      <c r="E17" s="108"/>
      <c r="F17" s="108"/>
      <c r="G17" s="108"/>
      <c r="H17" s="108"/>
      <c r="I17" s="108"/>
      <c r="J17" s="108"/>
      <c r="K17" s="108"/>
      <c r="L17" s="108"/>
      <c r="M17" s="108"/>
      <c r="N17" s="108"/>
      <c r="O17" s="29"/>
      <c r="P17" s="30">
        <f>M15*10%</f>
        <v>3106.8050000000003</v>
      </c>
    </row>
    <row r="18" spans="1:16" x14ac:dyDescent="0.25">
      <c r="A18" s="94" t="s">
        <v>33</v>
      </c>
      <c r="B18" s="95"/>
      <c r="C18" s="95"/>
      <c r="D18" s="95"/>
      <c r="E18" s="95"/>
      <c r="F18" s="95"/>
      <c r="G18" s="95"/>
      <c r="H18" s="95"/>
      <c r="I18" s="95"/>
      <c r="J18" s="95"/>
      <c r="K18" s="95"/>
      <c r="L18" s="95"/>
      <c r="M18" s="95"/>
      <c r="N18" s="95"/>
      <c r="O18" s="31"/>
      <c r="P18" s="32">
        <f>M15*90%</f>
        <v>27961.244999999999</v>
      </c>
    </row>
    <row r="19" spans="1:16" x14ac:dyDescent="0.25">
      <c r="A19" s="94" t="s">
        <v>34</v>
      </c>
      <c r="B19" s="95"/>
      <c r="C19" s="95"/>
      <c r="D19" s="95"/>
      <c r="E19" s="95"/>
      <c r="F19" s="95"/>
      <c r="G19" s="95"/>
      <c r="H19" s="95"/>
      <c r="I19" s="95"/>
      <c r="J19" s="95"/>
      <c r="K19" s="95"/>
      <c r="L19" s="95"/>
      <c r="M19" s="95"/>
      <c r="N19" s="95"/>
      <c r="O19" s="31"/>
      <c r="P19" s="33">
        <f>O15*100%</f>
        <v>5591.95</v>
      </c>
    </row>
    <row r="20" spans="1:16" ht="15.75" thickBot="1" x14ac:dyDescent="0.3">
      <c r="A20" s="110" t="s">
        <v>35</v>
      </c>
      <c r="B20" s="111"/>
      <c r="C20" s="111"/>
      <c r="D20" s="111"/>
      <c r="E20" s="111"/>
      <c r="F20" s="111"/>
      <c r="G20" s="111"/>
      <c r="H20" s="111"/>
      <c r="I20" s="111"/>
      <c r="J20" s="111"/>
      <c r="K20" s="111"/>
      <c r="L20" s="111"/>
      <c r="M20" s="111"/>
      <c r="N20" s="111"/>
      <c r="O20" s="85"/>
      <c r="P20" s="35">
        <f>P18+P19</f>
        <v>33553.195</v>
      </c>
    </row>
    <row r="21" spans="1:16" ht="15.75" thickBot="1" x14ac:dyDescent="0.3">
      <c r="A21" s="110" t="s">
        <v>194</v>
      </c>
      <c r="B21" s="111"/>
      <c r="C21" s="111"/>
      <c r="D21" s="111"/>
      <c r="E21" s="111"/>
      <c r="F21" s="111"/>
      <c r="G21" s="111"/>
      <c r="H21" s="111"/>
      <c r="I21" s="111"/>
      <c r="J21" s="111"/>
      <c r="K21" s="111"/>
      <c r="L21" s="111"/>
      <c r="M21" s="111"/>
      <c r="N21" s="111"/>
      <c r="O21" s="111"/>
      <c r="P21" s="112"/>
    </row>
    <row r="22" spans="1:16" x14ac:dyDescent="0.25">
      <c r="N22" s="36"/>
      <c r="O22" s="36"/>
    </row>
    <row r="23" spans="1:16" x14ac:dyDescent="0.25">
      <c r="A23" s="113" t="s">
        <v>36</v>
      </c>
      <c r="B23" s="113"/>
    </row>
    <row r="24" spans="1:16" x14ac:dyDescent="0.25">
      <c r="A24" s="109" t="s">
        <v>37</v>
      </c>
      <c r="B24" s="109"/>
      <c r="C24" s="109"/>
      <c r="D24" s="109"/>
      <c r="E24" s="109"/>
      <c r="F24" s="109"/>
      <c r="G24" s="109"/>
      <c r="H24" s="109"/>
      <c r="I24" s="109"/>
      <c r="J24" s="109"/>
      <c r="K24" s="109"/>
      <c r="L24" s="109"/>
      <c r="M24" s="109"/>
      <c r="N24" s="109"/>
      <c r="O24" s="109"/>
      <c r="P24" s="109"/>
    </row>
    <row r="25" spans="1:16" ht="15" customHeight="1" x14ac:dyDescent="0.25">
      <c r="A25" s="114" t="s">
        <v>178</v>
      </c>
      <c r="B25" s="114"/>
      <c r="C25" s="114"/>
      <c r="D25" s="114"/>
      <c r="E25" s="114"/>
      <c r="F25" s="114"/>
      <c r="G25" s="114"/>
      <c r="H25" s="114"/>
      <c r="I25" s="114"/>
      <c r="J25" s="114"/>
      <c r="K25" s="114"/>
      <c r="L25" s="114"/>
      <c r="M25" s="114"/>
      <c r="N25" s="114"/>
      <c r="O25" s="114"/>
      <c r="P25" s="114"/>
    </row>
    <row r="27" spans="1:16" x14ac:dyDescent="0.25">
      <c r="A27" s="109" t="s">
        <v>39</v>
      </c>
      <c r="B27" s="109"/>
      <c r="C27" s="109"/>
      <c r="D27" s="109"/>
      <c r="E27" s="109"/>
      <c r="F27" s="109"/>
      <c r="G27" s="109"/>
      <c r="H27" s="109"/>
      <c r="I27" s="109"/>
      <c r="J27" s="109"/>
      <c r="K27" s="109"/>
      <c r="L27" s="109"/>
      <c r="M27" s="109"/>
      <c r="N27" s="109"/>
      <c r="O27" s="109"/>
      <c r="P27" s="109"/>
    </row>
    <row r="28" spans="1:16" x14ac:dyDescent="0.25">
      <c r="A28" s="109" t="s">
        <v>40</v>
      </c>
      <c r="B28" s="109"/>
      <c r="C28" s="109"/>
      <c r="D28" s="109"/>
      <c r="E28" s="109"/>
      <c r="F28" s="109"/>
      <c r="G28" s="109"/>
      <c r="H28" s="109"/>
      <c r="I28" s="109"/>
      <c r="J28" s="109"/>
      <c r="K28" s="109"/>
      <c r="L28" s="109"/>
      <c r="M28" s="109"/>
      <c r="N28" s="109"/>
      <c r="O28" s="109"/>
      <c r="P28" s="109"/>
    </row>
    <row r="32" spans="1:16" x14ac:dyDescent="0.25">
      <c r="B32" s="37"/>
    </row>
    <row r="33" spans="2:13" x14ac:dyDescent="0.25">
      <c r="B33" s="37"/>
    </row>
    <row r="34" spans="2:13" s="9" customFormat="1" x14ac:dyDescent="0.25">
      <c r="B34" s="38" t="s">
        <v>41</v>
      </c>
      <c r="H34" s="38" t="s">
        <v>42</v>
      </c>
      <c r="M34" s="38" t="s">
        <v>43</v>
      </c>
    </row>
    <row r="35" spans="2:13" s="9" customFormat="1" x14ac:dyDescent="0.25">
      <c r="B35" s="38" t="s">
        <v>44</v>
      </c>
      <c r="H35" s="38" t="s">
        <v>45</v>
      </c>
      <c r="M35" s="38" t="s">
        <v>46</v>
      </c>
    </row>
    <row r="36" spans="2:13" s="9" customFormat="1" x14ac:dyDescent="0.25">
      <c r="B36" s="38" t="s">
        <v>179</v>
      </c>
      <c r="H36" s="38" t="s">
        <v>179</v>
      </c>
      <c r="M36" s="38" t="s">
        <v>48</v>
      </c>
    </row>
    <row r="37" spans="2:13" x14ac:dyDescent="0.25">
      <c r="B37" s="37"/>
    </row>
    <row r="40" spans="2:13" x14ac:dyDescent="0.25">
      <c r="K40" s="37"/>
    </row>
    <row r="41" spans="2:13" x14ac:dyDescent="0.25">
      <c r="K41" s="37"/>
    </row>
  </sheetData>
  <mergeCells count="19">
    <mergeCell ref="A28:P28"/>
    <mergeCell ref="A20:N20"/>
    <mergeCell ref="A21:P21"/>
    <mergeCell ref="A23:B23"/>
    <mergeCell ref="A24:P24"/>
    <mergeCell ref="A25:P25"/>
    <mergeCell ref="A27:P27"/>
    <mergeCell ref="A19:N19"/>
    <mergeCell ref="A1:P1"/>
    <mergeCell ref="A2:P2"/>
    <mergeCell ref="A3:P3"/>
    <mergeCell ref="A4:P4"/>
    <mergeCell ref="A5:P5"/>
    <mergeCell ref="A6:F6"/>
    <mergeCell ref="A11:B11"/>
    <mergeCell ref="A15:E15"/>
    <mergeCell ref="A16:P16"/>
    <mergeCell ref="A17:N17"/>
    <mergeCell ref="A18:N18"/>
  </mergeCells>
  <pageMargins left="0.7" right="0.7" top="0.75" bottom="0.75" header="0.3" footer="0.3"/>
  <pageSetup paperSize="9" scale="64" orientation="landscape"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77"/>
  <sheetViews>
    <sheetView view="pageBreakPreview" topLeftCell="A19" zoomScale="60" zoomScaleNormal="100" workbookViewId="0">
      <selection activeCell="A35" sqref="A35:D35"/>
    </sheetView>
  </sheetViews>
  <sheetFormatPr defaultRowHeight="12.75" x14ac:dyDescent="0.2"/>
  <cols>
    <col min="1" max="4" width="9.140625" style="39" customWidth="1"/>
    <col min="5" max="5" width="24.85546875" style="39" customWidth="1"/>
    <col min="6" max="6" width="9.140625" style="39" customWidth="1"/>
    <col min="7" max="7" width="10.85546875" style="39" customWidth="1"/>
    <col min="8" max="8" width="33.85546875" style="39" customWidth="1"/>
    <col min="9" max="260" width="9.140625" style="39" customWidth="1"/>
    <col min="261" max="261" width="24.85546875" style="39" customWidth="1"/>
    <col min="262" max="262" width="9.140625" style="39" customWidth="1"/>
    <col min="263" max="263" width="10.85546875" style="39" customWidth="1"/>
    <col min="264" max="264" width="14.85546875" style="39" customWidth="1"/>
    <col min="265" max="516" width="9.140625" style="39" customWidth="1"/>
    <col min="517" max="517" width="24.85546875" style="39" customWidth="1"/>
    <col min="518" max="518" width="9.140625" style="39" customWidth="1"/>
    <col min="519" max="519" width="10.85546875" style="39" customWidth="1"/>
    <col min="520" max="520" width="14.85546875" style="39" customWidth="1"/>
    <col min="521" max="772" width="9.140625" style="39" customWidth="1"/>
    <col min="773" max="773" width="24.85546875" style="39" customWidth="1"/>
    <col min="774" max="774" width="9.140625" style="39" customWidth="1"/>
    <col min="775" max="775" width="10.85546875" style="39" customWidth="1"/>
    <col min="776" max="776" width="14.85546875" style="39" customWidth="1"/>
    <col min="777" max="1028" width="9.140625" style="39" customWidth="1"/>
    <col min="1029" max="1029" width="24.85546875" style="39" customWidth="1"/>
    <col min="1030" max="1030" width="9.140625" style="39" customWidth="1"/>
    <col min="1031" max="1031" width="10.85546875" style="39" customWidth="1"/>
    <col min="1032" max="1032" width="14.85546875" style="39" customWidth="1"/>
    <col min="1033" max="1284" width="9.140625" style="39" customWidth="1"/>
    <col min="1285" max="1285" width="24.85546875" style="39" customWidth="1"/>
    <col min="1286" max="1286" width="9.140625" style="39" customWidth="1"/>
    <col min="1287" max="1287" width="10.85546875" style="39" customWidth="1"/>
    <col min="1288" max="1288" width="14.85546875" style="39" customWidth="1"/>
    <col min="1289" max="1540" width="9.140625" style="39" customWidth="1"/>
    <col min="1541" max="1541" width="24.85546875" style="39" customWidth="1"/>
    <col min="1542" max="1542" width="9.140625" style="39" customWidth="1"/>
    <col min="1543" max="1543" width="10.85546875" style="39" customWidth="1"/>
    <col min="1544" max="1544" width="14.85546875" style="39" customWidth="1"/>
    <col min="1545" max="1796" width="9.140625" style="39" customWidth="1"/>
    <col min="1797" max="1797" width="24.85546875" style="39" customWidth="1"/>
    <col min="1798" max="1798" width="9.140625" style="39" customWidth="1"/>
    <col min="1799" max="1799" width="10.85546875" style="39" customWidth="1"/>
    <col min="1800" max="1800" width="14.85546875" style="39" customWidth="1"/>
    <col min="1801" max="2052" width="9.140625" style="39" customWidth="1"/>
    <col min="2053" max="2053" width="24.85546875" style="39" customWidth="1"/>
    <col min="2054" max="2054" width="9.140625" style="39" customWidth="1"/>
    <col min="2055" max="2055" width="10.85546875" style="39" customWidth="1"/>
    <col min="2056" max="2056" width="14.85546875" style="39" customWidth="1"/>
    <col min="2057" max="2308" width="9.140625" style="39" customWidth="1"/>
    <col min="2309" max="2309" width="24.85546875" style="39" customWidth="1"/>
    <col min="2310" max="2310" width="9.140625" style="39" customWidth="1"/>
    <col min="2311" max="2311" width="10.85546875" style="39" customWidth="1"/>
    <col min="2312" max="2312" width="14.85546875" style="39" customWidth="1"/>
    <col min="2313" max="2564" width="9.140625" style="39" customWidth="1"/>
    <col min="2565" max="2565" width="24.85546875" style="39" customWidth="1"/>
    <col min="2566" max="2566" width="9.140625" style="39" customWidth="1"/>
    <col min="2567" max="2567" width="10.85546875" style="39" customWidth="1"/>
    <col min="2568" max="2568" width="14.85546875" style="39" customWidth="1"/>
    <col min="2569" max="2820" width="9.140625" style="39" customWidth="1"/>
    <col min="2821" max="2821" width="24.85546875" style="39" customWidth="1"/>
    <col min="2822" max="2822" width="9.140625" style="39" customWidth="1"/>
    <col min="2823" max="2823" width="10.85546875" style="39" customWidth="1"/>
    <col min="2824" max="2824" width="14.85546875" style="39" customWidth="1"/>
    <col min="2825" max="3076" width="9.140625" style="39" customWidth="1"/>
    <col min="3077" max="3077" width="24.85546875" style="39" customWidth="1"/>
    <col min="3078" max="3078" width="9.140625" style="39" customWidth="1"/>
    <col min="3079" max="3079" width="10.85546875" style="39" customWidth="1"/>
    <col min="3080" max="3080" width="14.85546875" style="39" customWidth="1"/>
    <col min="3081" max="3332" width="9.140625" style="39" customWidth="1"/>
    <col min="3333" max="3333" width="24.85546875" style="39" customWidth="1"/>
    <col min="3334" max="3334" width="9.140625" style="39" customWidth="1"/>
    <col min="3335" max="3335" width="10.85546875" style="39" customWidth="1"/>
    <col min="3336" max="3336" width="14.85546875" style="39" customWidth="1"/>
    <col min="3337" max="3588" width="9.140625" style="39" customWidth="1"/>
    <col min="3589" max="3589" width="24.85546875" style="39" customWidth="1"/>
    <col min="3590" max="3590" width="9.140625" style="39" customWidth="1"/>
    <col min="3591" max="3591" width="10.85546875" style="39" customWidth="1"/>
    <col min="3592" max="3592" width="14.85546875" style="39" customWidth="1"/>
    <col min="3593" max="3844" width="9.140625" style="39" customWidth="1"/>
    <col min="3845" max="3845" width="24.85546875" style="39" customWidth="1"/>
    <col min="3846" max="3846" width="9.140625" style="39" customWidth="1"/>
    <col min="3847" max="3847" width="10.85546875" style="39" customWidth="1"/>
    <col min="3848" max="3848" width="14.85546875" style="39" customWidth="1"/>
    <col min="3849" max="4100" width="9.140625" style="39" customWidth="1"/>
    <col min="4101" max="4101" width="24.85546875" style="39" customWidth="1"/>
    <col min="4102" max="4102" width="9.140625" style="39" customWidth="1"/>
    <col min="4103" max="4103" width="10.85546875" style="39" customWidth="1"/>
    <col min="4104" max="4104" width="14.85546875" style="39" customWidth="1"/>
    <col min="4105" max="4356" width="9.140625" style="39" customWidth="1"/>
    <col min="4357" max="4357" width="24.85546875" style="39" customWidth="1"/>
    <col min="4358" max="4358" width="9.140625" style="39" customWidth="1"/>
    <col min="4359" max="4359" width="10.85546875" style="39" customWidth="1"/>
    <col min="4360" max="4360" width="14.85546875" style="39" customWidth="1"/>
    <col min="4361" max="4612" width="9.140625" style="39" customWidth="1"/>
    <col min="4613" max="4613" width="24.85546875" style="39" customWidth="1"/>
    <col min="4614" max="4614" width="9.140625" style="39" customWidth="1"/>
    <col min="4615" max="4615" width="10.85546875" style="39" customWidth="1"/>
    <col min="4616" max="4616" width="14.85546875" style="39" customWidth="1"/>
    <col min="4617" max="4868" width="9.140625" style="39" customWidth="1"/>
    <col min="4869" max="4869" width="24.85546875" style="39" customWidth="1"/>
    <col min="4870" max="4870" width="9.140625" style="39" customWidth="1"/>
    <col min="4871" max="4871" width="10.85546875" style="39" customWidth="1"/>
    <col min="4872" max="4872" width="14.85546875" style="39" customWidth="1"/>
    <col min="4873" max="5124" width="9.140625" style="39" customWidth="1"/>
    <col min="5125" max="5125" width="24.85546875" style="39" customWidth="1"/>
    <col min="5126" max="5126" width="9.140625" style="39" customWidth="1"/>
    <col min="5127" max="5127" width="10.85546875" style="39" customWidth="1"/>
    <col min="5128" max="5128" width="14.85546875" style="39" customWidth="1"/>
    <col min="5129" max="5380" width="9.140625" style="39" customWidth="1"/>
    <col min="5381" max="5381" width="24.85546875" style="39" customWidth="1"/>
    <col min="5382" max="5382" width="9.140625" style="39" customWidth="1"/>
    <col min="5383" max="5383" width="10.85546875" style="39" customWidth="1"/>
    <col min="5384" max="5384" width="14.85546875" style="39" customWidth="1"/>
    <col min="5385" max="5636" width="9.140625" style="39" customWidth="1"/>
    <col min="5637" max="5637" width="24.85546875" style="39" customWidth="1"/>
    <col min="5638" max="5638" width="9.140625" style="39" customWidth="1"/>
    <col min="5639" max="5639" width="10.85546875" style="39" customWidth="1"/>
    <col min="5640" max="5640" width="14.85546875" style="39" customWidth="1"/>
    <col min="5641" max="5892" width="9.140625" style="39" customWidth="1"/>
    <col min="5893" max="5893" width="24.85546875" style="39" customWidth="1"/>
    <col min="5894" max="5894" width="9.140625" style="39" customWidth="1"/>
    <col min="5895" max="5895" width="10.85546875" style="39" customWidth="1"/>
    <col min="5896" max="5896" width="14.85546875" style="39" customWidth="1"/>
    <col min="5897" max="6148" width="9.140625" style="39" customWidth="1"/>
    <col min="6149" max="6149" width="24.85546875" style="39" customWidth="1"/>
    <col min="6150" max="6150" width="9.140625" style="39" customWidth="1"/>
    <col min="6151" max="6151" width="10.85546875" style="39" customWidth="1"/>
    <col min="6152" max="6152" width="14.85546875" style="39" customWidth="1"/>
    <col min="6153" max="6404" width="9.140625" style="39" customWidth="1"/>
    <col min="6405" max="6405" width="24.85546875" style="39" customWidth="1"/>
    <col min="6406" max="6406" width="9.140625" style="39" customWidth="1"/>
    <col min="6407" max="6407" width="10.85546875" style="39" customWidth="1"/>
    <col min="6408" max="6408" width="14.85546875" style="39" customWidth="1"/>
    <col min="6409" max="6660" width="9.140625" style="39" customWidth="1"/>
    <col min="6661" max="6661" width="24.85546875" style="39" customWidth="1"/>
    <col min="6662" max="6662" width="9.140625" style="39" customWidth="1"/>
    <col min="6663" max="6663" width="10.85546875" style="39" customWidth="1"/>
    <col min="6664" max="6664" width="14.85546875" style="39" customWidth="1"/>
    <col min="6665" max="6916" width="9.140625" style="39" customWidth="1"/>
    <col min="6917" max="6917" width="24.85546875" style="39" customWidth="1"/>
    <col min="6918" max="6918" width="9.140625" style="39" customWidth="1"/>
    <col min="6919" max="6919" width="10.85546875" style="39" customWidth="1"/>
    <col min="6920" max="6920" width="14.85546875" style="39" customWidth="1"/>
    <col min="6921" max="7172" width="9.140625" style="39" customWidth="1"/>
    <col min="7173" max="7173" width="24.85546875" style="39" customWidth="1"/>
    <col min="7174" max="7174" width="9.140625" style="39" customWidth="1"/>
    <col min="7175" max="7175" width="10.85546875" style="39" customWidth="1"/>
    <col min="7176" max="7176" width="14.85546875" style="39" customWidth="1"/>
    <col min="7177" max="7428" width="9.140625" style="39" customWidth="1"/>
    <col min="7429" max="7429" width="24.85546875" style="39" customWidth="1"/>
    <col min="7430" max="7430" width="9.140625" style="39" customWidth="1"/>
    <col min="7431" max="7431" width="10.85546875" style="39" customWidth="1"/>
    <col min="7432" max="7432" width="14.85546875" style="39" customWidth="1"/>
    <col min="7433" max="7684" width="9.140625" style="39" customWidth="1"/>
    <col min="7685" max="7685" width="24.85546875" style="39" customWidth="1"/>
    <col min="7686" max="7686" width="9.140625" style="39" customWidth="1"/>
    <col min="7687" max="7687" width="10.85546875" style="39" customWidth="1"/>
    <col min="7688" max="7688" width="14.85546875" style="39" customWidth="1"/>
    <col min="7689" max="7940" width="9.140625" style="39" customWidth="1"/>
    <col min="7941" max="7941" width="24.85546875" style="39" customWidth="1"/>
    <col min="7942" max="7942" width="9.140625" style="39" customWidth="1"/>
    <col min="7943" max="7943" width="10.85546875" style="39" customWidth="1"/>
    <col min="7944" max="7944" width="14.85546875" style="39" customWidth="1"/>
    <col min="7945" max="8196" width="9.140625" style="39" customWidth="1"/>
    <col min="8197" max="8197" width="24.85546875" style="39" customWidth="1"/>
    <col min="8198" max="8198" width="9.140625" style="39" customWidth="1"/>
    <col min="8199" max="8199" width="10.85546875" style="39" customWidth="1"/>
    <col min="8200" max="8200" width="14.85546875" style="39" customWidth="1"/>
    <col min="8201" max="8452" width="9.140625" style="39" customWidth="1"/>
    <col min="8453" max="8453" width="24.85546875" style="39" customWidth="1"/>
    <col min="8454" max="8454" width="9.140625" style="39" customWidth="1"/>
    <col min="8455" max="8455" width="10.85546875" style="39" customWidth="1"/>
    <col min="8456" max="8456" width="14.85546875" style="39" customWidth="1"/>
    <col min="8457" max="8708" width="9.140625" style="39" customWidth="1"/>
    <col min="8709" max="8709" width="24.85546875" style="39" customWidth="1"/>
    <col min="8710" max="8710" width="9.140625" style="39" customWidth="1"/>
    <col min="8711" max="8711" width="10.85546875" style="39" customWidth="1"/>
    <col min="8712" max="8712" width="14.85546875" style="39" customWidth="1"/>
    <col min="8713" max="8964" width="9.140625" style="39" customWidth="1"/>
    <col min="8965" max="8965" width="24.85546875" style="39" customWidth="1"/>
    <col min="8966" max="8966" width="9.140625" style="39" customWidth="1"/>
    <col min="8967" max="8967" width="10.85546875" style="39" customWidth="1"/>
    <col min="8968" max="8968" width="14.85546875" style="39" customWidth="1"/>
    <col min="8969" max="9220" width="9.140625" style="39" customWidth="1"/>
    <col min="9221" max="9221" width="24.85546875" style="39" customWidth="1"/>
    <col min="9222" max="9222" width="9.140625" style="39" customWidth="1"/>
    <col min="9223" max="9223" width="10.85546875" style="39" customWidth="1"/>
    <col min="9224" max="9224" width="14.85546875" style="39" customWidth="1"/>
    <col min="9225" max="9476" width="9.140625" style="39" customWidth="1"/>
    <col min="9477" max="9477" width="24.85546875" style="39" customWidth="1"/>
    <col min="9478" max="9478" width="9.140625" style="39" customWidth="1"/>
    <col min="9479" max="9479" width="10.85546875" style="39" customWidth="1"/>
    <col min="9480" max="9480" width="14.85546875" style="39" customWidth="1"/>
    <col min="9481" max="9732" width="9.140625" style="39" customWidth="1"/>
    <col min="9733" max="9733" width="24.85546875" style="39" customWidth="1"/>
    <col min="9734" max="9734" width="9.140625" style="39" customWidth="1"/>
    <col min="9735" max="9735" width="10.85546875" style="39" customWidth="1"/>
    <col min="9736" max="9736" width="14.85546875" style="39" customWidth="1"/>
    <col min="9737" max="9988" width="9.140625" style="39" customWidth="1"/>
    <col min="9989" max="9989" width="24.85546875" style="39" customWidth="1"/>
    <col min="9990" max="9990" width="9.140625" style="39" customWidth="1"/>
    <col min="9991" max="9991" width="10.85546875" style="39" customWidth="1"/>
    <col min="9992" max="9992" width="14.85546875" style="39" customWidth="1"/>
    <col min="9993" max="10244" width="9.140625" style="39" customWidth="1"/>
    <col min="10245" max="10245" width="24.85546875" style="39" customWidth="1"/>
    <col min="10246" max="10246" width="9.140625" style="39" customWidth="1"/>
    <col min="10247" max="10247" width="10.85546875" style="39" customWidth="1"/>
    <col min="10248" max="10248" width="14.85546875" style="39" customWidth="1"/>
    <col min="10249" max="10500" width="9.140625" style="39" customWidth="1"/>
    <col min="10501" max="10501" width="24.85546875" style="39" customWidth="1"/>
    <col min="10502" max="10502" width="9.140625" style="39" customWidth="1"/>
    <col min="10503" max="10503" width="10.85546875" style="39" customWidth="1"/>
    <col min="10504" max="10504" width="14.85546875" style="39" customWidth="1"/>
    <col min="10505" max="10756" width="9.140625" style="39" customWidth="1"/>
    <col min="10757" max="10757" width="24.85546875" style="39" customWidth="1"/>
    <col min="10758" max="10758" width="9.140625" style="39" customWidth="1"/>
    <col min="10759" max="10759" width="10.85546875" style="39" customWidth="1"/>
    <col min="10760" max="10760" width="14.85546875" style="39" customWidth="1"/>
    <col min="10761" max="11012" width="9.140625" style="39" customWidth="1"/>
    <col min="11013" max="11013" width="24.85546875" style="39" customWidth="1"/>
    <col min="11014" max="11014" width="9.140625" style="39" customWidth="1"/>
    <col min="11015" max="11015" width="10.85546875" style="39" customWidth="1"/>
    <col min="11016" max="11016" width="14.85546875" style="39" customWidth="1"/>
    <col min="11017" max="11268" width="9.140625" style="39" customWidth="1"/>
    <col min="11269" max="11269" width="24.85546875" style="39" customWidth="1"/>
    <col min="11270" max="11270" width="9.140625" style="39" customWidth="1"/>
    <col min="11271" max="11271" width="10.85546875" style="39" customWidth="1"/>
    <col min="11272" max="11272" width="14.85546875" style="39" customWidth="1"/>
    <col min="11273" max="11524" width="9.140625" style="39" customWidth="1"/>
    <col min="11525" max="11525" width="24.85546875" style="39" customWidth="1"/>
    <col min="11526" max="11526" width="9.140625" style="39" customWidth="1"/>
    <col min="11527" max="11527" width="10.85546875" style="39" customWidth="1"/>
    <col min="11528" max="11528" width="14.85546875" style="39" customWidth="1"/>
    <col min="11529" max="11780" width="9.140625" style="39" customWidth="1"/>
    <col min="11781" max="11781" width="24.85546875" style="39" customWidth="1"/>
    <col min="11782" max="11782" width="9.140625" style="39" customWidth="1"/>
    <col min="11783" max="11783" width="10.85546875" style="39" customWidth="1"/>
    <col min="11784" max="11784" width="14.85546875" style="39" customWidth="1"/>
    <col min="11785" max="12036" width="9.140625" style="39" customWidth="1"/>
    <col min="12037" max="12037" width="24.85546875" style="39" customWidth="1"/>
    <col min="12038" max="12038" width="9.140625" style="39" customWidth="1"/>
    <col min="12039" max="12039" width="10.85546875" style="39" customWidth="1"/>
    <col min="12040" max="12040" width="14.85546875" style="39" customWidth="1"/>
    <col min="12041" max="12292" width="9.140625" style="39" customWidth="1"/>
    <col min="12293" max="12293" width="24.85546875" style="39" customWidth="1"/>
    <col min="12294" max="12294" width="9.140625" style="39" customWidth="1"/>
    <col min="12295" max="12295" width="10.85546875" style="39" customWidth="1"/>
    <col min="12296" max="12296" width="14.85546875" style="39" customWidth="1"/>
    <col min="12297" max="12548" width="9.140625" style="39" customWidth="1"/>
    <col min="12549" max="12549" width="24.85546875" style="39" customWidth="1"/>
    <col min="12550" max="12550" width="9.140625" style="39" customWidth="1"/>
    <col min="12551" max="12551" width="10.85546875" style="39" customWidth="1"/>
    <col min="12552" max="12552" width="14.85546875" style="39" customWidth="1"/>
    <col min="12553" max="12804" width="9.140625" style="39" customWidth="1"/>
    <col min="12805" max="12805" width="24.85546875" style="39" customWidth="1"/>
    <col min="12806" max="12806" width="9.140625" style="39" customWidth="1"/>
    <col min="12807" max="12807" width="10.85546875" style="39" customWidth="1"/>
    <col min="12808" max="12808" width="14.85546875" style="39" customWidth="1"/>
    <col min="12809" max="13060" width="9.140625" style="39" customWidth="1"/>
    <col min="13061" max="13061" width="24.85546875" style="39" customWidth="1"/>
    <col min="13062" max="13062" width="9.140625" style="39" customWidth="1"/>
    <col min="13063" max="13063" width="10.85546875" style="39" customWidth="1"/>
    <col min="13064" max="13064" width="14.85546875" style="39" customWidth="1"/>
    <col min="13065" max="13316" width="9.140625" style="39" customWidth="1"/>
    <col min="13317" max="13317" width="24.85546875" style="39" customWidth="1"/>
    <col min="13318" max="13318" width="9.140625" style="39" customWidth="1"/>
    <col min="13319" max="13319" width="10.85546875" style="39" customWidth="1"/>
    <col min="13320" max="13320" width="14.85546875" style="39" customWidth="1"/>
    <col min="13321" max="13572" width="9.140625" style="39" customWidth="1"/>
    <col min="13573" max="13573" width="24.85546875" style="39" customWidth="1"/>
    <col min="13574" max="13574" width="9.140625" style="39" customWidth="1"/>
    <col min="13575" max="13575" width="10.85546875" style="39" customWidth="1"/>
    <col min="13576" max="13576" width="14.85546875" style="39" customWidth="1"/>
    <col min="13577" max="13828" width="9.140625" style="39" customWidth="1"/>
    <col min="13829" max="13829" width="24.85546875" style="39" customWidth="1"/>
    <col min="13830" max="13830" width="9.140625" style="39" customWidth="1"/>
    <col min="13831" max="13831" width="10.85546875" style="39" customWidth="1"/>
    <col min="13832" max="13832" width="14.85546875" style="39" customWidth="1"/>
    <col min="13833" max="14084" width="9.140625" style="39" customWidth="1"/>
    <col min="14085" max="14085" width="24.85546875" style="39" customWidth="1"/>
    <col min="14086" max="14086" width="9.140625" style="39" customWidth="1"/>
    <col min="14087" max="14087" width="10.85546875" style="39" customWidth="1"/>
    <col min="14088" max="14088" width="14.85546875" style="39" customWidth="1"/>
    <col min="14089" max="14340" width="9.140625" style="39" customWidth="1"/>
    <col min="14341" max="14341" width="24.85546875" style="39" customWidth="1"/>
    <col min="14342" max="14342" width="9.140625" style="39" customWidth="1"/>
    <col min="14343" max="14343" width="10.85546875" style="39" customWidth="1"/>
    <col min="14344" max="14344" width="14.85546875" style="39" customWidth="1"/>
    <col min="14345" max="14596" width="9.140625" style="39" customWidth="1"/>
    <col min="14597" max="14597" width="24.85546875" style="39" customWidth="1"/>
    <col min="14598" max="14598" width="9.140625" style="39" customWidth="1"/>
    <col min="14599" max="14599" width="10.85546875" style="39" customWidth="1"/>
    <col min="14600" max="14600" width="14.85546875" style="39" customWidth="1"/>
    <col min="14601" max="14852" width="9.140625" style="39" customWidth="1"/>
    <col min="14853" max="14853" width="24.85546875" style="39" customWidth="1"/>
    <col min="14854" max="14854" width="9.140625" style="39" customWidth="1"/>
    <col min="14855" max="14855" width="10.85546875" style="39" customWidth="1"/>
    <col min="14856" max="14856" width="14.85546875" style="39" customWidth="1"/>
    <col min="14857" max="15108" width="9.140625" style="39" customWidth="1"/>
    <col min="15109" max="15109" width="24.85546875" style="39" customWidth="1"/>
    <col min="15110" max="15110" width="9.140625" style="39" customWidth="1"/>
    <col min="15111" max="15111" width="10.85546875" style="39" customWidth="1"/>
    <col min="15112" max="15112" width="14.85546875" style="39" customWidth="1"/>
    <col min="15113" max="15364" width="9.140625" style="39" customWidth="1"/>
    <col min="15365" max="15365" width="24.85546875" style="39" customWidth="1"/>
    <col min="15366" max="15366" width="9.140625" style="39" customWidth="1"/>
    <col min="15367" max="15367" width="10.85546875" style="39" customWidth="1"/>
    <col min="15368" max="15368" width="14.85546875" style="39" customWidth="1"/>
    <col min="15369" max="15620" width="9.140625" style="39" customWidth="1"/>
    <col min="15621" max="15621" width="24.85546875" style="39" customWidth="1"/>
    <col min="15622" max="15622" width="9.140625" style="39" customWidth="1"/>
    <col min="15623" max="15623" width="10.85546875" style="39" customWidth="1"/>
    <col min="15624" max="15624" width="14.85546875" style="39" customWidth="1"/>
    <col min="15625" max="15876" width="9.140625" style="39" customWidth="1"/>
    <col min="15877" max="15877" width="24.85546875" style="39" customWidth="1"/>
    <col min="15878" max="15878" width="9.140625" style="39" customWidth="1"/>
    <col min="15879" max="15879" width="10.85546875" style="39" customWidth="1"/>
    <col min="15880" max="15880" width="14.85546875" style="39" customWidth="1"/>
    <col min="15881" max="16132" width="9.140625" style="39" customWidth="1"/>
    <col min="16133" max="16133" width="24.85546875" style="39" customWidth="1"/>
    <col min="16134" max="16134" width="9.140625" style="39" customWidth="1"/>
    <col min="16135" max="16135" width="10.85546875" style="39" customWidth="1"/>
    <col min="16136" max="16136" width="14.85546875" style="39" customWidth="1"/>
    <col min="16137" max="16384" width="9.140625" style="39" customWidth="1"/>
  </cols>
  <sheetData>
    <row r="1" spans="1:8" ht="13.5" thickBot="1" x14ac:dyDescent="0.25"/>
    <row r="2" spans="1:8" ht="18" x14ac:dyDescent="0.2">
      <c r="A2" s="118" t="s">
        <v>49</v>
      </c>
      <c r="B2" s="119"/>
      <c r="C2" s="119"/>
      <c r="D2" s="119"/>
      <c r="E2" s="119"/>
      <c r="F2" s="119"/>
      <c r="G2" s="119"/>
      <c r="H2" s="120"/>
    </row>
    <row r="3" spans="1:8" ht="21" thickBot="1" x14ac:dyDescent="0.35">
      <c r="A3" s="121" t="s">
        <v>50</v>
      </c>
      <c r="B3" s="122"/>
      <c r="C3" s="122"/>
      <c r="D3" s="122"/>
      <c r="E3" s="122"/>
      <c r="F3" s="122"/>
      <c r="G3" s="122"/>
      <c r="H3" s="123"/>
    </row>
    <row r="4" spans="1:8" ht="119.25" customHeight="1" thickBot="1" x14ac:dyDescent="0.25">
      <c r="A4" s="124" t="s">
        <v>51</v>
      </c>
      <c r="B4" s="125"/>
      <c r="C4" s="125"/>
      <c r="D4" s="125"/>
      <c r="E4" s="125"/>
      <c r="F4" s="125"/>
      <c r="G4" s="125"/>
      <c r="H4" s="126"/>
    </row>
    <row r="5" spans="1:8" ht="18" x14ac:dyDescent="0.2">
      <c r="A5" s="127" t="s">
        <v>52</v>
      </c>
      <c r="B5" s="128"/>
      <c r="C5" s="128"/>
      <c r="D5" s="128"/>
      <c r="E5" s="128"/>
      <c r="F5" s="40"/>
      <c r="G5" s="40"/>
      <c r="H5" s="41" t="s">
        <v>6</v>
      </c>
    </row>
    <row r="6" spans="1:8" ht="15" x14ac:dyDescent="0.2">
      <c r="A6" s="129" t="s">
        <v>191</v>
      </c>
      <c r="B6" s="130"/>
      <c r="C6" s="130"/>
      <c r="D6" s="130"/>
      <c r="E6" s="130"/>
      <c r="F6" s="130"/>
      <c r="G6" s="130"/>
      <c r="H6" s="131"/>
    </row>
    <row r="7" spans="1:8" ht="15" x14ac:dyDescent="0.2">
      <c r="A7" s="115" t="s">
        <v>193</v>
      </c>
      <c r="B7" s="116"/>
      <c r="C7" s="116"/>
      <c r="D7" s="116"/>
      <c r="E7" s="116"/>
      <c r="F7" s="116"/>
      <c r="G7" s="116"/>
      <c r="H7" s="117"/>
    </row>
    <row r="8" spans="1:8" ht="15" x14ac:dyDescent="0.2">
      <c r="A8" s="132" t="s">
        <v>53</v>
      </c>
      <c r="B8" s="133"/>
      <c r="C8" s="133"/>
      <c r="D8" s="133"/>
      <c r="E8" s="88" t="s">
        <v>54</v>
      </c>
      <c r="F8" s="134" t="s">
        <v>55</v>
      </c>
      <c r="G8" s="135"/>
      <c r="H8" s="136"/>
    </row>
    <row r="9" spans="1:8" ht="15" x14ac:dyDescent="0.2">
      <c r="A9" s="132"/>
      <c r="B9" s="133"/>
      <c r="C9" s="133"/>
      <c r="D9" s="133"/>
      <c r="E9" s="88" t="s">
        <v>56</v>
      </c>
      <c r="F9" s="134" t="s">
        <v>57</v>
      </c>
      <c r="G9" s="135"/>
      <c r="H9" s="136"/>
    </row>
    <row r="10" spans="1:8" ht="15" x14ac:dyDescent="0.2">
      <c r="A10" s="132"/>
      <c r="B10" s="133"/>
      <c r="C10" s="133"/>
      <c r="D10" s="133"/>
      <c r="E10" s="88" t="s">
        <v>58</v>
      </c>
      <c r="F10" s="134">
        <v>29370771492</v>
      </c>
      <c r="G10" s="135"/>
      <c r="H10" s="136"/>
    </row>
    <row r="11" spans="1:8" ht="15" x14ac:dyDescent="0.2">
      <c r="A11" s="132"/>
      <c r="B11" s="133"/>
      <c r="C11" s="133"/>
      <c r="D11" s="133"/>
      <c r="E11" s="88" t="s">
        <v>59</v>
      </c>
      <c r="F11" s="134">
        <v>29370771492</v>
      </c>
      <c r="G11" s="135"/>
      <c r="H11" s="136"/>
    </row>
    <row r="12" spans="1:8" ht="15" x14ac:dyDescent="0.2">
      <c r="A12" s="132"/>
      <c r="B12" s="133"/>
      <c r="C12" s="133"/>
      <c r="D12" s="133"/>
      <c r="E12" s="43" t="s">
        <v>60</v>
      </c>
      <c r="F12" s="137" t="s">
        <v>61</v>
      </c>
      <c r="G12" s="138"/>
      <c r="H12" s="139"/>
    </row>
    <row r="13" spans="1:8" ht="15" x14ac:dyDescent="0.2">
      <c r="A13" s="140" t="s">
        <v>62</v>
      </c>
      <c r="B13" s="141"/>
      <c r="C13" s="141"/>
      <c r="D13" s="141"/>
      <c r="E13" s="43" t="s">
        <v>63</v>
      </c>
      <c r="F13" s="137" t="s">
        <v>187</v>
      </c>
      <c r="G13" s="138"/>
      <c r="H13" s="139"/>
    </row>
    <row r="14" spans="1:8" ht="15" x14ac:dyDescent="0.2">
      <c r="A14" s="140"/>
      <c r="B14" s="141"/>
      <c r="C14" s="141"/>
      <c r="D14" s="141"/>
      <c r="E14" s="43" t="s">
        <v>64</v>
      </c>
      <c r="F14" s="137" t="s">
        <v>188</v>
      </c>
      <c r="G14" s="138"/>
      <c r="H14" s="139"/>
    </row>
    <row r="15" spans="1:8" ht="29.25" customHeight="1" x14ac:dyDescent="0.2">
      <c r="A15" s="140"/>
      <c r="B15" s="141"/>
      <c r="C15" s="141"/>
      <c r="D15" s="141"/>
      <c r="E15" s="88" t="s">
        <v>65</v>
      </c>
      <c r="F15" s="134" t="s">
        <v>66</v>
      </c>
      <c r="G15" s="135"/>
      <c r="H15" s="136"/>
    </row>
    <row r="16" spans="1:8" ht="15" x14ac:dyDescent="0.2">
      <c r="A16" s="140"/>
      <c r="B16" s="141"/>
      <c r="C16" s="141"/>
      <c r="D16" s="141"/>
      <c r="E16" s="88" t="s">
        <v>67</v>
      </c>
      <c r="F16" s="134" t="s">
        <v>68</v>
      </c>
      <c r="G16" s="135"/>
      <c r="H16" s="136"/>
    </row>
    <row r="17" spans="1:8" ht="15" x14ac:dyDescent="0.2">
      <c r="A17" s="140"/>
      <c r="B17" s="141"/>
      <c r="C17" s="141"/>
      <c r="D17" s="141"/>
      <c r="E17" s="88" t="s">
        <v>69</v>
      </c>
      <c r="F17" s="134" t="s">
        <v>70</v>
      </c>
      <c r="G17" s="135"/>
      <c r="H17" s="136"/>
    </row>
    <row r="18" spans="1:8" ht="15" x14ac:dyDescent="0.2">
      <c r="A18" s="140" t="s">
        <v>71</v>
      </c>
      <c r="B18" s="141"/>
      <c r="C18" s="141"/>
      <c r="D18" s="141"/>
      <c r="E18" s="88" t="s">
        <v>72</v>
      </c>
      <c r="F18" s="134" t="s">
        <v>70</v>
      </c>
      <c r="G18" s="135"/>
      <c r="H18" s="136"/>
    </row>
    <row r="19" spans="1:8" ht="15" x14ac:dyDescent="0.2">
      <c r="A19" s="140"/>
      <c r="B19" s="141"/>
      <c r="C19" s="141"/>
      <c r="D19" s="141"/>
      <c r="E19" s="88" t="s">
        <v>73</v>
      </c>
      <c r="F19" s="134"/>
      <c r="G19" s="135"/>
      <c r="H19" s="136"/>
    </row>
    <row r="20" spans="1:8" ht="15" x14ac:dyDescent="0.2">
      <c r="A20" s="140"/>
      <c r="B20" s="141"/>
      <c r="C20" s="141"/>
      <c r="D20" s="141"/>
      <c r="E20" s="43" t="s">
        <v>74</v>
      </c>
      <c r="F20" s="142" t="s">
        <v>75</v>
      </c>
      <c r="G20" s="143"/>
      <c r="H20" s="144"/>
    </row>
    <row r="21" spans="1:8" ht="15" x14ac:dyDescent="0.2">
      <c r="A21" s="140"/>
      <c r="B21" s="141"/>
      <c r="C21" s="141"/>
      <c r="D21" s="141"/>
      <c r="E21" s="88" t="s">
        <v>76</v>
      </c>
      <c r="F21" s="134"/>
      <c r="G21" s="135"/>
      <c r="H21" s="136"/>
    </row>
    <row r="22" spans="1:8" ht="15" x14ac:dyDescent="0.2">
      <c r="A22" s="140"/>
      <c r="B22" s="141"/>
      <c r="C22" s="141"/>
      <c r="D22" s="141"/>
      <c r="E22" s="88" t="s">
        <v>77</v>
      </c>
      <c r="F22" s="134"/>
      <c r="G22" s="135"/>
      <c r="H22" s="136"/>
    </row>
    <row r="23" spans="1:8" ht="15" x14ac:dyDescent="0.2">
      <c r="A23" s="44" t="s">
        <v>78</v>
      </c>
      <c r="B23" s="147" t="s">
        <v>79</v>
      </c>
      <c r="C23" s="148"/>
      <c r="D23" s="148"/>
      <c r="E23" s="148"/>
      <c r="F23" s="148"/>
      <c r="G23" s="149"/>
      <c r="H23" s="45" t="s">
        <v>80</v>
      </c>
    </row>
    <row r="24" spans="1:8" ht="15" x14ac:dyDescent="0.2">
      <c r="A24" s="44">
        <v>1</v>
      </c>
      <c r="B24" s="150" t="s">
        <v>81</v>
      </c>
      <c r="C24" s="151"/>
      <c r="D24" s="151"/>
      <c r="E24" s="151"/>
      <c r="F24" s="151"/>
      <c r="G24" s="152"/>
      <c r="H24" s="28">
        <f>'Kadag ere.113'!M15</f>
        <v>31068.05</v>
      </c>
    </row>
    <row r="25" spans="1:8" ht="15" x14ac:dyDescent="0.2">
      <c r="A25" s="44">
        <v>2</v>
      </c>
      <c r="B25" s="150" t="s">
        <v>82</v>
      </c>
      <c r="C25" s="151"/>
      <c r="D25" s="151"/>
      <c r="E25" s="151"/>
      <c r="F25" s="151"/>
      <c r="G25" s="152"/>
      <c r="H25" s="28"/>
    </row>
    <row r="26" spans="1:8" ht="15" x14ac:dyDescent="0.2">
      <c r="A26" s="44"/>
      <c r="B26" s="46"/>
      <c r="C26" s="153" t="s">
        <v>83</v>
      </c>
      <c r="D26" s="154"/>
      <c r="E26" s="154"/>
      <c r="F26" s="154"/>
      <c r="G26" s="155"/>
      <c r="H26" s="47">
        <f>SUM(H24:H25)</f>
        <v>31068.05</v>
      </c>
    </row>
    <row r="27" spans="1:8" ht="16.5" x14ac:dyDescent="0.3">
      <c r="A27" s="44"/>
      <c r="B27" s="46"/>
      <c r="C27" s="48" t="s">
        <v>84</v>
      </c>
      <c r="D27" s="49"/>
      <c r="E27" s="49"/>
      <c r="F27" s="49"/>
      <c r="G27" s="50"/>
      <c r="H27" s="51">
        <f>'Kadag ere.113'!O15/2</f>
        <v>2795.9749999999999</v>
      </c>
    </row>
    <row r="28" spans="1:8" ht="16.5" x14ac:dyDescent="0.2">
      <c r="A28" s="44"/>
      <c r="B28" s="46"/>
      <c r="C28" s="48" t="s">
        <v>85</v>
      </c>
      <c r="D28" s="49"/>
      <c r="E28" s="49"/>
      <c r="F28" s="49"/>
      <c r="G28" s="50"/>
      <c r="H28" s="52">
        <f>H27</f>
        <v>2795.9749999999999</v>
      </c>
    </row>
    <row r="29" spans="1:8" ht="15" x14ac:dyDescent="0.2">
      <c r="A29" s="44"/>
      <c r="B29" s="46"/>
      <c r="C29" s="48" t="s">
        <v>86</v>
      </c>
      <c r="D29" s="49"/>
      <c r="E29" s="49"/>
      <c r="F29" s="49"/>
      <c r="G29" s="50"/>
      <c r="H29" s="47"/>
    </row>
    <row r="30" spans="1:8" ht="15" x14ac:dyDescent="0.2">
      <c r="A30" s="44"/>
      <c r="B30" s="46"/>
      <c r="C30" s="156" t="s">
        <v>87</v>
      </c>
      <c r="D30" s="157"/>
      <c r="E30" s="157"/>
      <c r="F30" s="157"/>
      <c r="G30" s="158"/>
      <c r="H30" s="47">
        <f>H27+H28+H29</f>
        <v>5591.95</v>
      </c>
    </row>
    <row r="31" spans="1:8" ht="15" x14ac:dyDescent="0.2">
      <c r="A31" s="44"/>
      <c r="B31" s="46"/>
      <c r="C31" s="153" t="s">
        <v>88</v>
      </c>
      <c r="D31" s="154"/>
      <c r="E31" s="154"/>
      <c r="F31" s="154"/>
      <c r="G31" s="155"/>
      <c r="H31" s="53">
        <f>(H26*90%+H27+H28)</f>
        <v>33553.195</v>
      </c>
    </row>
    <row r="32" spans="1:8" ht="15" x14ac:dyDescent="0.2">
      <c r="A32" s="132" t="str">
        <f>'Kadag ere.113'!A21:P21</f>
        <v>Total Amount in words Thirty three thousand five hundred and fifty three rupees only</v>
      </c>
      <c r="B32" s="133"/>
      <c r="C32" s="133"/>
      <c r="D32" s="133"/>
      <c r="E32" s="161" t="s">
        <v>89</v>
      </c>
      <c r="F32" s="161"/>
      <c r="G32" s="161"/>
      <c r="H32" s="54"/>
    </row>
    <row r="33" spans="1:8" ht="15.75" thickBot="1" x14ac:dyDescent="0.25">
      <c r="A33" s="132"/>
      <c r="B33" s="133"/>
      <c r="C33" s="133"/>
      <c r="D33" s="133"/>
      <c r="E33" s="134" t="s">
        <v>90</v>
      </c>
      <c r="F33" s="135"/>
      <c r="G33" s="162"/>
      <c r="H33" s="55">
        <f>H24*10%</f>
        <v>3106.8050000000003</v>
      </c>
    </row>
    <row r="34" spans="1:8" ht="15.75" thickBot="1" x14ac:dyDescent="0.25">
      <c r="A34" s="159"/>
      <c r="B34" s="160"/>
      <c r="C34" s="160"/>
      <c r="D34" s="160"/>
      <c r="E34" s="163" t="s">
        <v>91</v>
      </c>
      <c r="F34" s="164"/>
      <c r="G34" s="164"/>
      <c r="H34" s="56">
        <f>ROUND(H31,0)</f>
        <v>33553</v>
      </c>
    </row>
    <row r="35" spans="1:8" ht="15" x14ac:dyDescent="0.2">
      <c r="A35" s="57"/>
      <c r="E35" s="58"/>
      <c r="H35" s="59"/>
    </row>
    <row r="36" spans="1:8" ht="15" x14ac:dyDescent="0.3">
      <c r="A36" s="145" t="s">
        <v>92</v>
      </c>
      <c r="B36" s="146"/>
      <c r="C36" s="146"/>
      <c r="D36" s="60"/>
      <c r="E36" s="61"/>
      <c r="F36" s="61"/>
      <c r="G36" s="60"/>
      <c r="H36" s="62"/>
    </row>
    <row r="37" spans="1:8" ht="15" x14ac:dyDescent="0.3">
      <c r="A37" s="63"/>
      <c r="B37" s="64"/>
      <c r="C37" s="64"/>
      <c r="D37" s="64"/>
      <c r="E37" s="61"/>
      <c r="F37" s="61"/>
      <c r="H37" s="59"/>
    </row>
    <row r="38" spans="1:8" ht="15" x14ac:dyDescent="0.2">
      <c r="A38" s="145" t="s">
        <v>93</v>
      </c>
      <c r="B38" s="146"/>
      <c r="C38" s="146"/>
      <c r="D38" s="65"/>
      <c r="H38" s="59"/>
    </row>
    <row r="39" spans="1:8" ht="13.5" thickBot="1" x14ac:dyDescent="0.25">
      <c r="A39" s="66"/>
      <c r="B39" s="67"/>
      <c r="C39" s="67"/>
      <c r="D39" s="67"/>
      <c r="E39" s="67"/>
      <c r="F39" s="67"/>
      <c r="G39" s="67"/>
      <c r="H39" s="68"/>
    </row>
    <row r="49" spans="1:10" ht="15" x14ac:dyDescent="0.25">
      <c r="A49" t="s">
        <v>192</v>
      </c>
      <c r="B49" s="37"/>
      <c r="C49"/>
      <c r="D49"/>
      <c r="E49"/>
      <c r="F49"/>
      <c r="G49"/>
      <c r="H49"/>
      <c r="I49"/>
      <c r="J49"/>
    </row>
    <row r="50" spans="1:10" ht="15" x14ac:dyDescent="0.25">
      <c r="A50" t="s">
        <v>195</v>
      </c>
      <c r="B50" s="37"/>
      <c r="C50"/>
      <c r="D50"/>
      <c r="E50"/>
      <c r="F50"/>
      <c r="G50"/>
      <c r="H50"/>
      <c r="I50"/>
      <c r="J50"/>
    </row>
    <row r="51" spans="1:10" ht="15" x14ac:dyDescent="0.25">
      <c r="A51" t="s">
        <v>94</v>
      </c>
      <c r="B51" s="37"/>
      <c r="C51"/>
      <c r="D51"/>
      <c r="E51"/>
      <c r="F51"/>
      <c r="G51"/>
      <c r="H51"/>
      <c r="I51"/>
      <c r="J51"/>
    </row>
    <row r="52" spans="1:10" ht="15" x14ac:dyDescent="0.25">
      <c r="A52" t="s">
        <v>95</v>
      </c>
      <c r="B52" s="37"/>
      <c r="C52"/>
      <c r="D52"/>
      <c r="E52"/>
      <c r="F52"/>
      <c r="G52"/>
      <c r="H52"/>
      <c r="I52"/>
      <c r="J52"/>
    </row>
    <row r="53" spans="1:10" ht="15" x14ac:dyDescent="0.25">
      <c r="A53" t="s">
        <v>96</v>
      </c>
      <c r="B53"/>
      <c r="C53"/>
      <c r="D53"/>
      <c r="E53"/>
      <c r="F53" t="s">
        <v>196</v>
      </c>
      <c r="G53" s="4"/>
      <c r="H53"/>
      <c r="I53"/>
      <c r="J53"/>
    </row>
    <row r="54" spans="1:10" ht="15" x14ac:dyDescent="0.25">
      <c r="A54" t="s">
        <v>197</v>
      </c>
      <c r="B54"/>
      <c r="C54"/>
      <c r="D54"/>
      <c r="E54" t="s">
        <v>97</v>
      </c>
      <c r="F54"/>
      <c r="G54"/>
      <c r="H54" t="s">
        <v>98</v>
      </c>
      <c r="I54"/>
      <c r="J54"/>
    </row>
    <row r="55" spans="1:10" ht="15" x14ac:dyDescent="0.25">
      <c r="A55"/>
      <c r="B55"/>
      <c r="C55"/>
      <c r="D55"/>
      <c r="E55"/>
      <c r="F55"/>
      <c r="G55"/>
      <c r="H55"/>
      <c r="I55"/>
      <c r="J55"/>
    </row>
    <row r="56" spans="1:10" ht="15" x14ac:dyDescent="0.25">
      <c r="A56" t="s">
        <v>99</v>
      </c>
      <c r="B56"/>
      <c r="C56"/>
      <c r="D56"/>
      <c r="E56"/>
      <c r="F56"/>
      <c r="G56"/>
      <c r="H56"/>
      <c r="I56"/>
      <c r="J56"/>
    </row>
    <row r="57" spans="1:10" ht="15" x14ac:dyDescent="0.25">
      <c r="A57" t="s">
        <v>100</v>
      </c>
      <c r="B57"/>
      <c r="C57"/>
      <c r="D57"/>
      <c r="E57"/>
      <c r="F57"/>
      <c r="G57"/>
      <c r="H57"/>
      <c r="I57"/>
      <c r="J57"/>
    </row>
    <row r="58" spans="1:10" ht="15" x14ac:dyDescent="0.25">
      <c r="A58" s="69"/>
      <c r="B58"/>
      <c r="C58"/>
      <c r="D58"/>
      <c r="E58"/>
      <c r="F58"/>
      <c r="G58"/>
      <c r="H58"/>
      <c r="I58"/>
      <c r="J58"/>
    </row>
    <row r="59" spans="1:10" ht="15" x14ac:dyDescent="0.25">
      <c r="A59" s="69" t="s">
        <v>101</v>
      </c>
      <c r="B59"/>
      <c r="C59"/>
      <c r="D59"/>
      <c r="E59"/>
      <c r="F59"/>
      <c r="G59"/>
      <c r="H59"/>
      <c r="I59"/>
      <c r="J59"/>
    </row>
    <row r="60" spans="1:10" ht="15" x14ac:dyDescent="0.25">
      <c r="A60" s="109" t="s">
        <v>102</v>
      </c>
      <c r="B60" s="109"/>
      <c r="C60" s="109"/>
      <c r="D60" s="109"/>
      <c r="E60" s="109"/>
      <c r="F60" s="109"/>
      <c r="G60" s="109"/>
      <c r="H60" s="109"/>
      <c r="I60" s="109"/>
      <c r="J60" s="109"/>
    </row>
    <row r="61" spans="1:10" ht="15" x14ac:dyDescent="0.25">
      <c r="A61" s="109" t="s">
        <v>103</v>
      </c>
      <c r="B61" s="109"/>
      <c r="C61" s="109"/>
      <c r="D61" s="109"/>
      <c r="E61" s="109"/>
      <c r="F61" s="109"/>
      <c r="G61" s="109"/>
      <c r="H61" s="109"/>
      <c r="I61" s="109"/>
      <c r="J61" s="109"/>
    </row>
    <row r="62" spans="1:10" ht="15" x14ac:dyDescent="0.25">
      <c r="A62" s="114" t="s">
        <v>104</v>
      </c>
      <c r="B62" s="114"/>
      <c r="C62" s="114"/>
      <c r="D62" s="114"/>
      <c r="E62" s="114"/>
      <c r="F62" s="114"/>
      <c r="G62" s="114"/>
      <c r="H62" s="114"/>
      <c r="I62" s="114"/>
      <c r="J62" s="114"/>
    </row>
    <row r="63" spans="1:10" ht="15" x14ac:dyDescent="0.25">
      <c r="A63" s="114" t="s">
        <v>183</v>
      </c>
      <c r="B63" s="114"/>
      <c r="C63" s="114"/>
      <c r="D63" s="114"/>
      <c r="E63" s="114"/>
      <c r="F63" s="114"/>
      <c r="G63" s="114"/>
      <c r="H63" s="114"/>
      <c r="I63" s="70"/>
      <c r="J63" s="70"/>
    </row>
    <row r="64" spans="1:10" ht="15" x14ac:dyDescent="0.25">
      <c r="A64" s="70"/>
      <c r="B64" s="70"/>
      <c r="C64" s="70"/>
      <c r="D64" s="70"/>
      <c r="E64" s="70"/>
      <c r="F64" s="70"/>
      <c r="G64" s="70"/>
      <c r="H64" s="70"/>
      <c r="I64" s="70"/>
      <c r="J64" s="70"/>
    </row>
    <row r="65" spans="1:10" ht="15" x14ac:dyDescent="0.25">
      <c r="A65" s="114" t="s">
        <v>106</v>
      </c>
      <c r="B65" s="114"/>
      <c r="C65" s="114"/>
      <c r="D65" s="114"/>
      <c r="E65" s="114"/>
      <c r="F65" s="114"/>
      <c r="G65" s="114"/>
      <c r="H65" s="114"/>
      <c r="I65" s="70"/>
      <c r="J65" s="70"/>
    </row>
    <row r="66" spans="1:10" ht="15" x14ac:dyDescent="0.25">
      <c r="A66" s="114"/>
      <c r="B66" s="114"/>
      <c r="C66" s="114"/>
      <c r="D66" s="114"/>
      <c r="E66" s="114"/>
      <c r="F66" s="114"/>
      <c r="G66" s="114"/>
      <c r="H66" s="114"/>
      <c r="I66"/>
      <c r="J66"/>
    </row>
    <row r="67" spans="1:10" ht="15" x14ac:dyDescent="0.25">
      <c r="A67"/>
      <c r="B67"/>
      <c r="C67"/>
      <c r="D67"/>
      <c r="E67"/>
      <c r="F67"/>
      <c r="G67"/>
      <c r="H67"/>
      <c r="I67"/>
      <c r="J67"/>
    </row>
    <row r="68" spans="1:10" ht="15" x14ac:dyDescent="0.25">
      <c r="A68"/>
      <c r="B68"/>
      <c r="C68"/>
      <c r="D68"/>
      <c r="E68"/>
      <c r="F68"/>
      <c r="G68"/>
      <c r="H68"/>
      <c r="I68"/>
      <c r="J68"/>
    </row>
    <row r="69" spans="1:10" ht="15" x14ac:dyDescent="0.25">
      <c r="A69"/>
      <c r="B69"/>
      <c r="C69"/>
      <c r="D69"/>
      <c r="E69"/>
      <c r="F69"/>
      <c r="G69"/>
      <c r="H69"/>
      <c r="I69"/>
      <c r="J69"/>
    </row>
    <row r="70" spans="1:10" ht="15" x14ac:dyDescent="0.25">
      <c r="A70"/>
      <c r="B70"/>
      <c r="C70"/>
      <c r="D70"/>
      <c r="E70"/>
      <c r="F70"/>
      <c r="G70"/>
      <c r="I70"/>
      <c r="J70"/>
    </row>
    <row r="71" spans="1:10" s="9" customFormat="1" ht="15" x14ac:dyDescent="0.25">
      <c r="E71"/>
    </row>
    <row r="72" spans="1:10" s="9" customFormat="1" ht="15" x14ac:dyDescent="0.25">
      <c r="B72" s="38" t="s">
        <v>41</v>
      </c>
      <c r="E72" s="38" t="s">
        <v>42</v>
      </c>
      <c r="H72" s="38" t="s">
        <v>43</v>
      </c>
    </row>
    <row r="73" spans="1:10" s="9" customFormat="1" ht="15" x14ac:dyDescent="0.25">
      <c r="B73" s="38" t="s">
        <v>44</v>
      </c>
      <c r="E73" s="38" t="s">
        <v>45</v>
      </c>
      <c r="H73" s="38" t="s">
        <v>46</v>
      </c>
    </row>
    <row r="74" spans="1:10" ht="15" x14ac:dyDescent="0.25">
      <c r="A74"/>
      <c r="B74" s="38" t="s">
        <v>179</v>
      </c>
      <c r="C74"/>
      <c r="D74"/>
      <c r="E74" s="38" t="s">
        <v>179</v>
      </c>
      <c r="F74"/>
      <c r="G74"/>
      <c r="H74" s="38" t="s">
        <v>48</v>
      </c>
      <c r="I74"/>
      <c r="J74"/>
    </row>
    <row r="75" spans="1:10" ht="15" x14ac:dyDescent="0.25">
      <c r="A75"/>
      <c r="B75"/>
      <c r="C75"/>
      <c r="D75"/>
      <c r="E75"/>
      <c r="F75"/>
      <c r="G75"/>
      <c r="H75"/>
      <c r="I75"/>
      <c r="J75"/>
    </row>
    <row r="76" spans="1:10" ht="15" x14ac:dyDescent="0.25">
      <c r="A76"/>
      <c r="B76"/>
      <c r="C76"/>
      <c r="D76"/>
      <c r="E76"/>
      <c r="F76"/>
      <c r="G76"/>
      <c r="H76"/>
      <c r="I76"/>
      <c r="J76"/>
    </row>
    <row r="77" spans="1:10" ht="15" x14ac:dyDescent="0.25">
      <c r="A77"/>
      <c r="B77"/>
      <c r="C77"/>
      <c r="D77"/>
      <c r="E77"/>
      <c r="F77"/>
      <c r="G77"/>
      <c r="H77"/>
      <c r="I77"/>
      <c r="J77"/>
    </row>
  </sheetData>
  <mergeCells count="41">
    <mergeCell ref="A60:J60"/>
    <mergeCell ref="A61:J61"/>
    <mergeCell ref="A62:J62"/>
    <mergeCell ref="A63:H63"/>
    <mergeCell ref="A65:H66"/>
    <mergeCell ref="A38:C38"/>
    <mergeCell ref="B23:G23"/>
    <mergeCell ref="B24:G24"/>
    <mergeCell ref="B25:G25"/>
    <mergeCell ref="C26:G26"/>
    <mergeCell ref="C30:G30"/>
    <mergeCell ref="C31:G31"/>
    <mergeCell ref="A32:D34"/>
    <mergeCell ref="E32:G32"/>
    <mergeCell ref="E33:G33"/>
    <mergeCell ref="E34:G34"/>
    <mergeCell ref="A36:C36"/>
    <mergeCell ref="A18:D22"/>
    <mergeCell ref="F18:H18"/>
    <mergeCell ref="F19:H19"/>
    <mergeCell ref="F20:H20"/>
    <mergeCell ref="F21:H21"/>
    <mergeCell ref="F22:H22"/>
    <mergeCell ref="A13:D17"/>
    <mergeCell ref="F13:H13"/>
    <mergeCell ref="F14:H14"/>
    <mergeCell ref="F15:H15"/>
    <mergeCell ref="F16:H16"/>
    <mergeCell ref="F17:H17"/>
    <mergeCell ref="A8:D12"/>
    <mergeCell ref="F8:H8"/>
    <mergeCell ref="F9:H9"/>
    <mergeCell ref="F10:H10"/>
    <mergeCell ref="F11:H11"/>
    <mergeCell ref="F12:H12"/>
    <mergeCell ref="A7:H7"/>
    <mergeCell ref="A2:H2"/>
    <mergeCell ref="A3:H3"/>
    <mergeCell ref="A4:H4"/>
    <mergeCell ref="A5:E5"/>
    <mergeCell ref="A6:H6"/>
  </mergeCells>
  <pageMargins left="0.70866141732283472" right="0.70866141732283472" top="1.5354330708661419" bottom="0.74803149606299213" header="0.31496062992125984" footer="0.31496062992125984"/>
  <pageSetup paperSize="9" scale="75" orientation="portrait" horizontalDpi="0" verticalDpi="0" r:id="rId1"/>
  <rowBreaks count="1" manualBreakCount="1">
    <brk id="44" max="7" man="1"/>
  </rowBreaks>
  <colBreaks count="1" manualBreakCount="1">
    <brk id="8"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43"/>
  <sheetViews>
    <sheetView view="pageBreakPreview" zoomScale="60" zoomScaleNormal="100" workbookViewId="0">
      <selection activeCell="A35" sqref="A35:D35"/>
    </sheetView>
  </sheetViews>
  <sheetFormatPr defaultRowHeight="15" x14ac:dyDescent="0.25"/>
  <cols>
    <col min="1" max="1" width="9.28515625" customWidth="1"/>
    <col min="2" max="2" width="34.5703125" customWidth="1"/>
    <col min="3" max="3" width="7" customWidth="1"/>
    <col min="4" max="4" width="12.28515625" customWidth="1"/>
    <col min="5" max="5" width="9.7109375" customWidth="1"/>
    <col min="6" max="6" width="15.85546875" customWidth="1"/>
    <col min="7" max="7" width="10.140625" customWidth="1"/>
    <col min="8" max="8" width="12.42578125" customWidth="1"/>
    <col min="9" max="9" width="10.42578125" customWidth="1"/>
    <col min="10" max="10" width="11" customWidth="1"/>
    <col min="11" max="11" width="14.140625" customWidth="1"/>
    <col min="12" max="12" width="9.7109375" customWidth="1"/>
    <col min="13" max="13" width="11.42578125" customWidth="1"/>
    <col min="14" max="14" width="10.28515625" customWidth="1"/>
    <col min="15" max="15" width="13.85546875" customWidth="1"/>
  </cols>
  <sheetData>
    <row r="1" spans="1:15" ht="18" x14ac:dyDescent="0.25">
      <c r="A1" s="96" t="s">
        <v>0</v>
      </c>
      <c r="B1" s="96"/>
      <c r="C1" s="96"/>
      <c r="D1" s="96"/>
      <c r="E1" s="96"/>
      <c r="F1" s="96"/>
      <c r="G1" s="96"/>
      <c r="H1" s="96"/>
      <c r="I1" s="96"/>
      <c r="J1" s="96"/>
      <c r="K1" s="96"/>
      <c r="L1" s="96"/>
      <c r="M1" s="96"/>
      <c r="N1" s="96"/>
      <c r="O1" s="96"/>
    </row>
    <row r="2" spans="1:15" ht="31.5" customHeight="1" x14ac:dyDescent="0.25">
      <c r="A2" s="97" t="s">
        <v>1</v>
      </c>
      <c r="B2" s="97"/>
      <c r="C2" s="97"/>
      <c r="D2" s="97"/>
      <c r="E2" s="97"/>
      <c r="F2" s="97"/>
      <c r="G2" s="97"/>
      <c r="H2" s="97"/>
      <c r="I2" s="97"/>
      <c r="J2" s="97"/>
      <c r="K2" s="97"/>
      <c r="L2" s="97"/>
      <c r="M2" s="97"/>
      <c r="N2" s="97"/>
      <c r="O2" s="97"/>
    </row>
    <row r="3" spans="1:15" x14ac:dyDescent="0.25">
      <c r="A3" s="98" t="s">
        <v>2</v>
      </c>
      <c r="B3" s="98"/>
      <c r="C3" s="98"/>
      <c r="D3" s="98"/>
      <c r="E3" s="98"/>
      <c r="F3" s="98"/>
      <c r="G3" s="98"/>
      <c r="H3" s="98"/>
      <c r="I3" s="98"/>
      <c r="J3" s="98"/>
      <c r="K3" s="98"/>
      <c r="L3" s="98"/>
      <c r="M3" s="98"/>
      <c r="N3" s="98"/>
      <c r="O3" s="98"/>
    </row>
    <row r="4" spans="1:15" x14ac:dyDescent="0.25">
      <c r="A4" s="97" t="s">
        <v>3</v>
      </c>
      <c r="B4" s="97"/>
      <c r="C4" s="97"/>
      <c r="D4" s="97"/>
      <c r="E4" s="97"/>
      <c r="F4" s="97"/>
      <c r="G4" s="97"/>
      <c r="H4" s="97"/>
      <c r="I4" s="97"/>
      <c r="J4" s="97"/>
      <c r="K4" s="97"/>
      <c r="L4" s="97"/>
      <c r="M4" s="97"/>
      <c r="N4" s="97"/>
      <c r="O4" s="97"/>
    </row>
    <row r="5" spans="1:15" x14ac:dyDescent="0.25">
      <c r="A5" s="97" t="s">
        <v>4</v>
      </c>
      <c r="B5" s="99"/>
      <c r="C5" s="99"/>
      <c r="D5" s="99"/>
      <c r="E5" s="99"/>
      <c r="F5" s="99"/>
      <c r="G5" s="99"/>
      <c r="H5" s="99"/>
      <c r="I5" s="99"/>
      <c r="J5" s="99"/>
      <c r="K5" s="99"/>
      <c r="L5" s="99"/>
      <c r="M5" s="99"/>
      <c r="N5" s="99"/>
      <c r="O5" s="99"/>
    </row>
    <row r="6" spans="1:15" ht="16.5" x14ac:dyDescent="0.25">
      <c r="A6" s="100" t="s">
        <v>107</v>
      </c>
      <c r="B6" s="100"/>
      <c r="C6" s="100"/>
      <c r="D6" s="100"/>
      <c r="E6" s="100"/>
      <c r="F6" s="100"/>
      <c r="K6" s="1" t="s">
        <v>6</v>
      </c>
    </row>
    <row r="7" spans="1:15" ht="16.5" x14ac:dyDescent="0.25">
      <c r="A7" s="2" t="s">
        <v>189</v>
      </c>
      <c r="B7" s="2"/>
      <c r="C7" s="2"/>
      <c r="D7" s="2"/>
      <c r="E7" s="2"/>
      <c r="F7" s="3"/>
      <c r="K7" s="4" t="s">
        <v>191</v>
      </c>
      <c r="M7" s="4"/>
      <c r="O7" s="5"/>
    </row>
    <row r="8" spans="1:15" ht="15.75" thickBot="1" x14ac:dyDescent="0.3">
      <c r="G8" s="4"/>
      <c r="H8" s="4"/>
    </row>
    <row r="9" spans="1:15" s="9" customFormat="1" ht="51.75" thickBot="1" x14ac:dyDescent="0.3">
      <c r="A9" s="6" t="s">
        <v>7</v>
      </c>
      <c r="B9" s="6" t="s">
        <v>8</v>
      </c>
      <c r="C9" s="6" t="s">
        <v>9</v>
      </c>
      <c r="D9" s="6" t="s">
        <v>10</v>
      </c>
      <c r="E9" s="6" t="s">
        <v>11</v>
      </c>
      <c r="F9" s="6" t="s">
        <v>12</v>
      </c>
      <c r="G9" s="6" t="s">
        <v>13</v>
      </c>
      <c r="H9" s="6" t="s">
        <v>14</v>
      </c>
      <c r="I9" s="6" t="s">
        <v>15</v>
      </c>
      <c r="J9" s="7" t="s">
        <v>108</v>
      </c>
      <c r="K9" s="8" t="s">
        <v>17</v>
      </c>
      <c r="L9" s="6" t="s">
        <v>18</v>
      </c>
      <c r="M9" s="6" t="s">
        <v>19</v>
      </c>
      <c r="N9" s="6" t="s">
        <v>20</v>
      </c>
      <c r="O9" s="8" t="s">
        <v>22</v>
      </c>
    </row>
    <row r="10" spans="1:15" s="9" customFormat="1" ht="15.75" thickBot="1" x14ac:dyDescent="0.3">
      <c r="A10" s="8">
        <v>1</v>
      </c>
      <c r="B10" s="8">
        <v>2</v>
      </c>
      <c r="C10" s="8">
        <v>3</v>
      </c>
      <c r="D10" s="8"/>
      <c r="E10" s="8">
        <v>4</v>
      </c>
      <c r="F10" s="8" t="s">
        <v>23</v>
      </c>
      <c r="G10" s="8" t="s">
        <v>24</v>
      </c>
      <c r="H10" s="8" t="s">
        <v>25</v>
      </c>
      <c r="I10" s="8">
        <v>6</v>
      </c>
      <c r="J10" s="10">
        <v>7</v>
      </c>
      <c r="K10" s="8">
        <v>8</v>
      </c>
      <c r="L10" s="8">
        <v>9</v>
      </c>
      <c r="M10" s="8">
        <v>10</v>
      </c>
      <c r="N10" s="8">
        <v>11</v>
      </c>
      <c r="O10" s="8">
        <v>12</v>
      </c>
    </row>
    <row r="11" spans="1:15" x14ac:dyDescent="0.25">
      <c r="A11" s="101" t="s">
        <v>109</v>
      </c>
      <c r="B11" s="102"/>
      <c r="C11" s="11"/>
      <c r="D11" s="11"/>
      <c r="E11" s="11"/>
      <c r="F11" s="11"/>
      <c r="G11" s="11"/>
      <c r="H11" s="11"/>
      <c r="I11" s="11"/>
      <c r="J11" s="11"/>
      <c r="K11" s="11"/>
      <c r="L11" s="11"/>
      <c r="M11" s="11"/>
      <c r="N11" s="11"/>
      <c r="O11" s="13"/>
    </row>
    <row r="12" spans="1:15" x14ac:dyDescent="0.25">
      <c r="A12" s="14">
        <v>1</v>
      </c>
      <c r="B12" s="15" t="s">
        <v>110</v>
      </c>
      <c r="C12" s="16" t="s">
        <v>28</v>
      </c>
      <c r="D12" s="16">
        <v>85371000</v>
      </c>
      <c r="E12" s="16">
        <v>118777</v>
      </c>
      <c r="F12" s="17">
        <f>E12*466.1</f>
        <v>55361959.700000003</v>
      </c>
      <c r="G12" s="17">
        <f>E12*83.9</f>
        <v>9965390.3000000007</v>
      </c>
      <c r="H12" s="18">
        <f>ROUND((F12+G12),2)</f>
        <v>65327350</v>
      </c>
      <c r="I12" s="18">
        <v>4148</v>
      </c>
      <c r="J12" s="18">
        <v>65</v>
      </c>
      <c r="K12" s="18">
        <f>I12+J12</f>
        <v>4213</v>
      </c>
      <c r="L12" s="19">
        <v>466.1</v>
      </c>
      <c r="M12" s="20">
        <f>J12*L12</f>
        <v>30296.5</v>
      </c>
      <c r="N12" s="20">
        <v>0</v>
      </c>
      <c r="O12" s="22">
        <f>SUM(M12:N12)</f>
        <v>30296.5</v>
      </c>
    </row>
    <row r="13" spans="1:15" ht="30" x14ac:dyDescent="0.25">
      <c r="A13" s="14">
        <v>2</v>
      </c>
      <c r="B13" s="15" t="s">
        <v>111</v>
      </c>
      <c r="C13" s="23" t="s">
        <v>112</v>
      </c>
      <c r="D13" s="23">
        <v>39174000</v>
      </c>
      <c r="E13" s="16">
        <v>1187770</v>
      </c>
      <c r="F13" s="17">
        <f>E13*18.22</f>
        <v>21641169.399999999</v>
      </c>
      <c r="G13" s="17">
        <f>E13*3.28</f>
        <v>3895885.5999999996</v>
      </c>
      <c r="H13" s="18">
        <f>ROUND((F13+G13),2)</f>
        <v>25537055</v>
      </c>
      <c r="I13" s="18">
        <f>I12*10</f>
        <v>41480</v>
      </c>
      <c r="J13" s="18">
        <f>J12*10</f>
        <v>650</v>
      </c>
      <c r="K13" s="18">
        <f>I13+J13</f>
        <v>42130</v>
      </c>
      <c r="L13" s="19">
        <v>18.22</v>
      </c>
      <c r="M13" s="20">
        <f>J13*L13</f>
        <v>11843</v>
      </c>
      <c r="N13" s="20">
        <v>0</v>
      </c>
      <c r="O13" s="22">
        <f>SUM(M13:N13)</f>
        <v>11843</v>
      </c>
    </row>
    <row r="14" spans="1:15" ht="60" x14ac:dyDescent="0.25">
      <c r="A14" s="14">
        <v>3</v>
      </c>
      <c r="B14" s="15" t="s">
        <v>113</v>
      </c>
      <c r="C14" s="23" t="s">
        <v>112</v>
      </c>
      <c r="D14" s="23">
        <v>85444999</v>
      </c>
      <c r="E14" s="16">
        <v>2375540</v>
      </c>
      <c r="F14" s="17">
        <f>E14*9.32</f>
        <v>22140032.800000001</v>
      </c>
      <c r="G14" s="17">
        <f>E14*1.68</f>
        <v>3990907.1999999997</v>
      </c>
      <c r="H14" s="18">
        <f>ROUND((F14+G14),2)</f>
        <v>26130940</v>
      </c>
      <c r="I14" s="18">
        <f>I12*20</f>
        <v>82960</v>
      </c>
      <c r="J14" s="18">
        <f>J12*20</f>
        <v>1300</v>
      </c>
      <c r="K14" s="18">
        <f>I14+J14</f>
        <v>84260</v>
      </c>
      <c r="L14" s="19">
        <v>9.32</v>
      </c>
      <c r="M14" s="20">
        <f>J14*L14</f>
        <v>12116</v>
      </c>
      <c r="N14" s="20">
        <v>0</v>
      </c>
      <c r="O14" s="22">
        <f>SUM(M14:N14)</f>
        <v>12116</v>
      </c>
    </row>
    <row r="15" spans="1:15" x14ac:dyDescent="0.25">
      <c r="A15" s="103" t="s">
        <v>31</v>
      </c>
      <c r="B15" s="104"/>
      <c r="C15" s="104"/>
      <c r="D15" s="104"/>
      <c r="E15" s="104"/>
      <c r="F15" s="25"/>
      <c r="G15" s="17"/>
      <c r="H15" s="26"/>
      <c r="I15" s="26"/>
      <c r="J15" s="26"/>
      <c r="K15" s="26"/>
      <c r="L15" s="26"/>
      <c r="M15" s="26">
        <f>M12+M13+M14</f>
        <v>54255.5</v>
      </c>
      <c r="N15" s="26"/>
      <c r="O15" s="28">
        <f>O12+O13+O14</f>
        <v>54255.5</v>
      </c>
    </row>
    <row r="16" spans="1:15" x14ac:dyDescent="0.25">
      <c r="A16" s="103"/>
      <c r="B16" s="104"/>
      <c r="C16" s="104"/>
      <c r="D16" s="104"/>
      <c r="E16" s="104"/>
      <c r="F16" s="104"/>
      <c r="G16" s="104"/>
      <c r="H16" s="104"/>
      <c r="I16" s="104"/>
      <c r="J16" s="104"/>
      <c r="K16" s="104"/>
      <c r="L16" s="104"/>
      <c r="M16" s="104"/>
      <c r="N16" s="104"/>
      <c r="O16" s="106"/>
    </row>
    <row r="17" spans="1:15" x14ac:dyDescent="0.25">
      <c r="A17" s="107" t="s">
        <v>114</v>
      </c>
      <c r="B17" s="108"/>
      <c r="C17" s="108"/>
      <c r="D17" s="108"/>
      <c r="E17" s="108"/>
      <c r="F17" s="108"/>
      <c r="G17" s="108"/>
      <c r="H17" s="108"/>
      <c r="I17" s="108"/>
      <c r="J17" s="108"/>
      <c r="K17" s="108"/>
      <c r="L17" s="108"/>
      <c r="M17" s="108"/>
      <c r="N17" s="108"/>
      <c r="O17" s="71">
        <f>ROUND(O15,0)</f>
        <v>54256</v>
      </c>
    </row>
    <row r="18" spans="1:15" x14ac:dyDescent="0.25">
      <c r="A18" s="94" t="s">
        <v>115</v>
      </c>
      <c r="B18" s="95"/>
      <c r="C18" s="95"/>
      <c r="D18" s="95"/>
      <c r="E18" s="95"/>
      <c r="F18" s="95"/>
      <c r="G18" s="95"/>
      <c r="H18" s="95"/>
      <c r="I18" s="95"/>
      <c r="J18" s="95"/>
      <c r="K18" s="95"/>
      <c r="L18" s="95"/>
      <c r="M18" s="95"/>
      <c r="N18" s="95"/>
      <c r="O18" s="72">
        <f>O17*30%</f>
        <v>16276.8</v>
      </c>
    </row>
    <row r="19" spans="1:15" x14ac:dyDescent="0.25">
      <c r="A19" s="94" t="s">
        <v>116</v>
      </c>
      <c r="B19" s="95"/>
      <c r="C19" s="95"/>
      <c r="D19" s="95"/>
      <c r="E19" s="95"/>
      <c r="F19" s="95"/>
      <c r="G19" s="95"/>
      <c r="H19" s="95"/>
      <c r="I19" s="95"/>
      <c r="J19" s="95"/>
      <c r="K19" s="95"/>
      <c r="L19" s="95"/>
      <c r="M19" s="95"/>
      <c r="N19" s="95"/>
      <c r="O19" s="33">
        <f>M15*10%</f>
        <v>5425.55</v>
      </c>
    </row>
    <row r="20" spans="1:15" x14ac:dyDescent="0.25">
      <c r="A20" s="94" t="s">
        <v>117</v>
      </c>
      <c r="B20" s="95"/>
      <c r="C20" s="95"/>
      <c r="D20" s="95"/>
      <c r="E20" s="95"/>
      <c r="F20" s="95"/>
      <c r="G20" s="95"/>
      <c r="H20" s="95"/>
      <c r="I20" s="95"/>
      <c r="J20" s="95"/>
      <c r="K20" s="95"/>
      <c r="L20" s="95"/>
      <c r="M20" s="95"/>
      <c r="N20" s="95"/>
      <c r="O20" s="72">
        <f>N15/2</f>
        <v>0</v>
      </c>
    </row>
    <row r="21" spans="1:15" x14ac:dyDescent="0.25">
      <c r="A21" s="73" t="s">
        <v>118</v>
      </c>
      <c r="B21" s="86"/>
      <c r="C21" s="86"/>
      <c r="D21" s="86"/>
      <c r="E21" s="86"/>
      <c r="F21" s="86"/>
      <c r="G21" s="86"/>
      <c r="H21" s="86"/>
      <c r="I21" s="86"/>
      <c r="J21" s="86"/>
      <c r="K21" s="86"/>
      <c r="L21" s="86"/>
      <c r="M21" s="86"/>
      <c r="N21" s="86"/>
      <c r="O21" s="72">
        <f>N15/2</f>
        <v>0</v>
      </c>
    </row>
    <row r="22" spans="1:15" ht="15.75" thickBot="1" x14ac:dyDescent="0.3">
      <c r="A22" s="110" t="s">
        <v>35</v>
      </c>
      <c r="B22" s="111"/>
      <c r="C22" s="111"/>
      <c r="D22" s="111"/>
      <c r="E22" s="111"/>
      <c r="F22" s="111"/>
      <c r="G22" s="111"/>
      <c r="H22" s="111"/>
      <c r="I22" s="111"/>
      <c r="J22" s="111"/>
      <c r="K22" s="111"/>
      <c r="L22" s="111"/>
      <c r="M22" s="111"/>
      <c r="N22" s="111"/>
      <c r="O22" s="35">
        <f>O18</f>
        <v>16276.8</v>
      </c>
    </row>
    <row r="23" spans="1:15" ht="15.75" thickBot="1" x14ac:dyDescent="0.3">
      <c r="A23" s="110" t="s">
        <v>198</v>
      </c>
      <c r="B23" s="111"/>
      <c r="C23" s="111"/>
      <c r="D23" s="111"/>
      <c r="E23" s="111"/>
      <c r="F23" s="111"/>
      <c r="G23" s="111"/>
      <c r="H23" s="111"/>
      <c r="I23" s="111"/>
      <c r="J23" s="111"/>
      <c r="K23" s="111"/>
      <c r="L23" s="111"/>
      <c r="M23" s="111"/>
      <c r="N23" s="111"/>
      <c r="O23" s="112"/>
    </row>
    <row r="24" spans="1:15" x14ac:dyDescent="0.25">
      <c r="N24" s="36"/>
    </row>
    <row r="25" spans="1:15" x14ac:dyDescent="0.25">
      <c r="A25" s="113" t="s">
        <v>36</v>
      </c>
      <c r="B25" s="113"/>
      <c r="C25" s="84"/>
      <c r="D25" s="84"/>
      <c r="E25" s="84"/>
      <c r="F25" s="84"/>
      <c r="G25" s="84"/>
      <c r="H25" s="84"/>
      <c r="I25" s="84"/>
      <c r="J25" s="84"/>
      <c r="K25" s="84"/>
      <c r="L25" s="84"/>
      <c r="M25" s="84"/>
      <c r="N25" s="84"/>
      <c r="O25" s="84"/>
    </row>
    <row r="26" spans="1:15" x14ac:dyDescent="0.25">
      <c r="A26" s="109" t="s">
        <v>37</v>
      </c>
      <c r="B26" s="109"/>
      <c r="C26" s="109"/>
      <c r="D26" s="109"/>
      <c r="E26" s="109"/>
      <c r="F26" s="109"/>
      <c r="G26" s="109"/>
      <c r="H26" s="109"/>
      <c r="I26" s="109"/>
      <c r="J26" s="109"/>
      <c r="K26" s="109"/>
      <c r="L26" s="109"/>
      <c r="M26" s="109"/>
      <c r="N26" s="109"/>
      <c r="O26" s="109"/>
    </row>
    <row r="27" spans="1:15" ht="15" customHeight="1" x14ac:dyDescent="0.25">
      <c r="A27" s="114" t="s">
        <v>178</v>
      </c>
      <c r="B27" s="114"/>
      <c r="C27" s="114"/>
      <c r="D27" s="114"/>
      <c r="E27" s="114"/>
      <c r="F27" s="114"/>
      <c r="G27" s="114"/>
      <c r="H27" s="114"/>
      <c r="I27" s="114"/>
      <c r="J27" s="114"/>
      <c r="K27" s="114"/>
      <c r="L27" s="114"/>
      <c r="M27" s="114"/>
      <c r="N27" s="114"/>
      <c r="O27" s="114"/>
    </row>
    <row r="28" spans="1:15" x14ac:dyDescent="0.25">
      <c r="A28" s="84"/>
      <c r="B28" s="84"/>
      <c r="C28" s="84"/>
      <c r="D28" s="84"/>
      <c r="E28" s="84"/>
      <c r="F28" s="84"/>
      <c r="G28" s="84"/>
      <c r="H28" s="84"/>
      <c r="I28" s="84"/>
      <c r="J28" s="84"/>
      <c r="K28" s="84"/>
      <c r="L28" s="84"/>
      <c r="M28" s="84"/>
      <c r="N28" s="84"/>
      <c r="O28" s="84"/>
    </row>
    <row r="29" spans="1:15" x14ac:dyDescent="0.25">
      <c r="A29" s="109" t="s">
        <v>39</v>
      </c>
      <c r="B29" s="109"/>
      <c r="C29" s="109"/>
      <c r="D29" s="109"/>
      <c r="E29" s="109"/>
      <c r="F29" s="109"/>
      <c r="G29" s="109"/>
      <c r="H29" s="109"/>
      <c r="I29" s="109"/>
      <c r="J29" s="109"/>
      <c r="K29" s="109"/>
      <c r="L29" s="109"/>
      <c r="M29" s="109"/>
      <c r="N29" s="109"/>
      <c r="O29" s="109"/>
    </row>
    <row r="30" spans="1:15" x14ac:dyDescent="0.25">
      <c r="A30" s="109" t="s">
        <v>40</v>
      </c>
      <c r="B30" s="109"/>
      <c r="C30" s="109"/>
      <c r="D30" s="109"/>
      <c r="E30" s="109"/>
      <c r="F30" s="109"/>
      <c r="G30" s="109"/>
      <c r="H30" s="109"/>
      <c r="I30" s="109"/>
      <c r="J30" s="109"/>
      <c r="K30" s="109"/>
      <c r="L30" s="109"/>
      <c r="M30" s="109"/>
      <c r="N30" s="109"/>
      <c r="O30" s="109"/>
    </row>
    <row r="31" spans="1:15" x14ac:dyDescent="0.25">
      <c r="A31" s="84"/>
      <c r="B31" s="84"/>
      <c r="C31" s="84"/>
      <c r="D31" s="84"/>
      <c r="E31" s="84"/>
      <c r="F31" s="84"/>
      <c r="G31" s="84"/>
      <c r="H31" s="84"/>
      <c r="I31" s="84"/>
      <c r="J31" s="84"/>
      <c r="K31" s="84"/>
      <c r="L31" s="84"/>
      <c r="M31" s="84"/>
      <c r="N31" s="84"/>
      <c r="O31" s="84"/>
    </row>
    <row r="32" spans="1:15" x14ac:dyDescent="0.25">
      <c r="A32" s="84"/>
      <c r="B32" s="84"/>
      <c r="C32" s="84"/>
      <c r="D32" s="84"/>
      <c r="E32" s="84"/>
      <c r="F32" s="84"/>
      <c r="G32" s="84"/>
      <c r="H32" s="84"/>
      <c r="I32" s="84"/>
      <c r="J32" s="84"/>
      <c r="K32" s="84"/>
      <c r="L32" s="84"/>
      <c r="M32" s="84"/>
      <c r="N32" s="84"/>
      <c r="O32" s="84"/>
    </row>
    <row r="33" spans="2:13" x14ac:dyDescent="0.25">
      <c r="B33" s="37"/>
    </row>
    <row r="34" spans="2:13" x14ac:dyDescent="0.25">
      <c r="B34" s="37"/>
    </row>
    <row r="35" spans="2:13" x14ac:dyDescent="0.25">
      <c r="B35" s="37"/>
    </row>
    <row r="36" spans="2:13" s="9" customFormat="1" x14ac:dyDescent="0.25">
      <c r="B36" s="38" t="s">
        <v>41</v>
      </c>
      <c r="G36" s="38" t="s">
        <v>42</v>
      </c>
      <c r="M36" s="38" t="s">
        <v>43</v>
      </c>
    </row>
    <row r="37" spans="2:13" s="9" customFormat="1" x14ac:dyDescent="0.25">
      <c r="B37" s="38" t="s">
        <v>44</v>
      </c>
      <c r="G37" s="38" t="s">
        <v>45</v>
      </c>
      <c r="M37" s="38" t="s">
        <v>46</v>
      </c>
    </row>
    <row r="38" spans="2:13" s="9" customFormat="1" x14ac:dyDescent="0.25">
      <c r="B38" s="38" t="s">
        <v>179</v>
      </c>
      <c r="G38" s="38" t="s">
        <v>179</v>
      </c>
      <c r="M38" s="38" t="s">
        <v>48</v>
      </c>
    </row>
    <row r="39" spans="2:13" x14ac:dyDescent="0.25">
      <c r="B39" s="37"/>
    </row>
    <row r="42" spans="2:13" x14ac:dyDescent="0.25">
      <c r="K42" s="37"/>
    </row>
    <row r="43" spans="2:13" x14ac:dyDescent="0.25">
      <c r="K43" s="37"/>
    </row>
  </sheetData>
  <mergeCells count="20">
    <mergeCell ref="A29:O29"/>
    <mergeCell ref="A30:O30"/>
    <mergeCell ref="A20:N20"/>
    <mergeCell ref="A22:N22"/>
    <mergeCell ref="A23:O23"/>
    <mergeCell ref="A25:B25"/>
    <mergeCell ref="A26:O26"/>
    <mergeCell ref="A27:O27"/>
    <mergeCell ref="A19:N19"/>
    <mergeCell ref="A1:O1"/>
    <mergeCell ref="A2:O2"/>
    <mergeCell ref="A3:O3"/>
    <mergeCell ref="A4:O4"/>
    <mergeCell ref="A5:O5"/>
    <mergeCell ref="A6:F6"/>
    <mergeCell ref="A11:B11"/>
    <mergeCell ref="A15:E15"/>
    <mergeCell ref="A16:O16"/>
    <mergeCell ref="A17:N17"/>
    <mergeCell ref="A18:N18"/>
  </mergeCells>
  <pageMargins left="0.7" right="0.7" top="0.75" bottom="0.75" header="0.3" footer="0.3"/>
  <pageSetup paperSize="9" scale="68"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77"/>
  <sheetViews>
    <sheetView view="pageBreakPreview" zoomScale="60" zoomScaleNormal="100" workbookViewId="0">
      <selection activeCell="A52" sqref="A52:H52"/>
    </sheetView>
  </sheetViews>
  <sheetFormatPr defaultRowHeight="12.75" x14ac:dyDescent="0.2"/>
  <cols>
    <col min="1" max="4" width="9.140625" style="39" customWidth="1"/>
    <col min="5" max="5" width="24.85546875" style="39" customWidth="1"/>
    <col min="6" max="6" width="9.140625" style="39" customWidth="1"/>
    <col min="7" max="7" width="10.85546875" style="39" customWidth="1"/>
    <col min="8" max="8" width="33.85546875" style="39" customWidth="1"/>
    <col min="9" max="260" width="9.140625" style="39" customWidth="1"/>
    <col min="261" max="261" width="24.85546875" style="39" customWidth="1"/>
    <col min="262" max="262" width="9.140625" style="39" customWidth="1"/>
    <col min="263" max="263" width="10.85546875" style="39" customWidth="1"/>
    <col min="264" max="264" width="14.85546875" style="39" customWidth="1"/>
    <col min="265" max="516" width="9.140625" style="39" customWidth="1"/>
    <col min="517" max="517" width="24.85546875" style="39" customWidth="1"/>
    <col min="518" max="518" width="9.140625" style="39" customWidth="1"/>
    <col min="519" max="519" width="10.85546875" style="39" customWidth="1"/>
    <col min="520" max="520" width="14.85546875" style="39" customWidth="1"/>
    <col min="521" max="772" width="9.140625" style="39" customWidth="1"/>
    <col min="773" max="773" width="24.85546875" style="39" customWidth="1"/>
    <col min="774" max="774" width="9.140625" style="39" customWidth="1"/>
    <col min="775" max="775" width="10.85546875" style="39" customWidth="1"/>
    <col min="776" max="776" width="14.85546875" style="39" customWidth="1"/>
    <col min="777" max="1028" width="9.140625" style="39" customWidth="1"/>
    <col min="1029" max="1029" width="24.85546875" style="39" customWidth="1"/>
    <col min="1030" max="1030" width="9.140625" style="39" customWidth="1"/>
    <col min="1031" max="1031" width="10.85546875" style="39" customWidth="1"/>
    <col min="1032" max="1032" width="14.85546875" style="39" customWidth="1"/>
    <col min="1033" max="1284" width="9.140625" style="39" customWidth="1"/>
    <col min="1285" max="1285" width="24.85546875" style="39" customWidth="1"/>
    <col min="1286" max="1286" width="9.140625" style="39" customWidth="1"/>
    <col min="1287" max="1287" width="10.85546875" style="39" customWidth="1"/>
    <col min="1288" max="1288" width="14.85546875" style="39" customWidth="1"/>
    <col min="1289" max="1540" width="9.140625" style="39" customWidth="1"/>
    <col min="1541" max="1541" width="24.85546875" style="39" customWidth="1"/>
    <col min="1542" max="1542" width="9.140625" style="39" customWidth="1"/>
    <col min="1543" max="1543" width="10.85546875" style="39" customWidth="1"/>
    <col min="1544" max="1544" width="14.85546875" style="39" customWidth="1"/>
    <col min="1545" max="1796" width="9.140625" style="39" customWidth="1"/>
    <col min="1797" max="1797" width="24.85546875" style="39" customWidth="1"/>
    <col min="1798" max="1798" width="9.140625" style="39" customWidth="1"/>
    <col min="1799" max="1799" width="10.85546875" style="39" customWidth="1"/>
    <col min="1800" max="1800" width="14.85546875" style="39" customWidth="1"/>
    <col min="1801" max="2052" width="9.140625" style="39" customWidth="1"/>
    <col min="2053" max="2053" width="24.85546875" style="39" customWidth="1"/>
    <col min="2054" max="2054" width="9.140625" style="39" customWidth="1"/>
    <col min="2055" max="2055" width="10.85546875" style="39" customWidth="1"/>
    <col min="2056" max="2056" width="14.85546875" style="39" customWidth="1"/>
    <col min="2057" max="2308" width="9.140625" style="39" customWidth="1"/>
    <col min="2309" max="2309" width="24.85546875" style="39" customWidth="1"/>
    <col min="2310" max="2310" width="9.140625" style="39" customWidth="1"/>
    <col min="2311" max="2311" width="10.85546875" style="39" customWidth="1"/>
    <col min="2312" max="2312" width="14.85546875" style="39" customWidth="1"/>
    <col min="2313" max="2564" width="9.140625" style="39" customWidth="1"/>
    <col min="2565" max="2565" width="24.85546875" style="39" customWidth="1"/>
    <col min="2566" max="2566" width="9.140625" style="39" customWidth="1"/>
    <col min="2567" max="2567" width="10.85546875" style="39" customWidth="1"/>
    <col min="2568" max="2568" width="14.85546875" style="39" customWidth="1"/>
    <col min="2569" max="2820" width="9.140625" style="39" customWidth="1"/>
    <col min="2821" max="2821" width="24.85546875" style="39" customWidth="1"/>
    <col min="2822" max="2822" width="9.140625" style="39" customWidth="1"/>
    <col min="2823" max="2823" width="10.85546875" style="39" customWidth="1"/>
    <col min="2824" max="2824" width="14.85546875" style="39" customWidth="1"/>
    <col min="2825" max="3076" width="9.140625" style="39" customWidth="1"/>
    <col min="3077" max="3077" width="24.85546875" style="39" customWidth="1"/>
    <col min="3078" max="3078" width="9.140625" style="39" customWidth="1"/>
    <col min="3079" max="3079" width="10.85546875" style="39" customWidth="1"/>
    <col min="3080" max="3080" width="14.85546875" style="39" customWidth="1"/>
    <col min="3081" max="3332" width="9.140625" style="39" customWidth="1"/>
    <col min="3333" max="3333" width="24.85546875" style="39" customWidth="1"/>
    <col min="3334" max="3334" width="9.140625" style="39" customWidth="1"/>
    <col min="3335" max="3335" width="10.85546875" style="39" customWidth="1"/>
    <col min="3336" max="3336" width="14.85546875" style="39" customWidth="1"/>
    <col min="3337" max="3588" width="9.140625" style="39" customWidth="1"/>
    <col min="3589" max="3589" width="24.85546875" style="39" customWidth="1"/>
    <col min="3590" max="3590" width="9.140625" style="39" customWidth="1"/>
    <col min="3591" max="3591" width="10.85546875" style="39" customWidth="1"/>
    <col min="3592" max="3592" width="14.85546875" style="39" customWidth="1"/>
    <col min="3593" max="3844" width="9.140625" style="39" customWidth="1"/>
    <col min="3845" max="3845" width="24.85546875" style="39" customWidth="1"/>
    <col min="3846" max="3846" width="9.140625" style="39" customWidth="1"/>
    <col min="3847" max="3847" width="10.85546875" style="39" customWidth="1"/>
    <col min="3848" max="3848" width="14.85546875" style="39" customWidth="1"/>
    <col min="3849" max="4100" width="9.140625" style="39" customWidth="1"/>
    <col min="4101" max="4101" width="24.85546875" style="39" customWidth="1"/>
    <col min="4102" max="4102" width="9.140625" style="39" customWidth="1"/>
    <col min="4103" max="4103" width="10.85546875" style="39" customWidth="1"/>
    <col min="4104" max="4104" width="14.85546875" style="39" customWidth="1"/>
    <col min="4105" max="4356" width="9.140625" style="39" customWidth="1"/>
    <col min="4357" max="4357" width="24.85546875" style="39" customWidth="1"/>
    <col min="4358" max="4358" width="9.140625" style="39" customWidth="1"/>
    <col min="4359" max="4359" width="10.85546875" style="39" customWidth="1"/>
    <col min="4360" max="4360" width="14.85546875" style="39" customWidth="1"/>
    <col min="4361" max="4612" width="9.140625" style="39" customWidth="1"/>
    <col min="4613" max="4613" width="24.85546875" style="39" customWidth="1"/>
    <col min="4614" max="4614" width="9.140625" style="39" customWidth="1"/>
    <col min="4615" max="4615" width="10.85546875" style="39" customWidth="1"/>
    <col min="4616" max="4616" width="14.85546875" style="39" customWidth="1"/>
    <col min="4617" max="4868" width="9.140625" style="39" customWidth="1"/>
    <col min="4869" max="4869" width="24.85546875" style="39" customWidth="1"/>
    <col min="4870" max="4870" width="9.140625" style="39" customWidth="1"/>
    <col min="4871" max="4871" width="10.85546875" style="39" customWidth="1"/>
    <col min="4872" max="4872" width="14.85546875" style="39" customWidth="1"/>
    <col min="4873" max="5124" width="9.140625" style="39" customWidth="1"/>
    <col min="5125" max="5125" width="24.85546875" style="39" customWidth="1"/>
    <col min="5126" max="5126" width="9.140625" style="39" customWidth="1"/>
    <col min="5127" max="5127" width="10.85546875" style="39" customWidth="1"/>
    <col min="5128" max="5128" width="14.85546875" style="39" customWidth="1"/>
    <col min="5129" max="5380" width="9.140625" style="39" customWidth="1"/>
    <col min="5381" max="5381" width="24.85546875" style="39" customWidth="1"/>
    <col min="5382" max="5382" width="9.140625" style="39" customWidth="1"/>
    <col min="5383" max="5383" width="10.85546875" style="39" customWidth="1"/>
    <col min="5384" max="5384" width="14.85546875" style="39" customWidth="1"/>
    <col min="5385" max="5636" width="9.140625" style="39" customWidth="1"/>
    <col min="5637" max="5637" width="24.85546875" style="39" customWidth="1"/>
    <col min="5638" max="5638" width="9.140625" style="39" customWidth="1"/>
    <col min="5639" max="5639" width="10.85546875" style="39" customWidth="1"/>
    <col min="5640" max="5640" width="14.85546875" style="39" customWidth="1"/>
    <col min="5641" max="5892" width="9.140625" style="39" customWidth="1"/>
    <col min="5893" max="5893" width="24.85546875" style="39" customWidth="1"/>
    <col min="5894" max="5894" width="9.140625" style="39" customWidth="1"/>
    <col min="5895" max="5895" width="10.85546875" style="39" customWidth="1"/>
    <col min="5896" max="5896" width="14.85546875" style="39" customWidth="1"/>
    <col min="5897" max="6148" width="9.140625" style="39" customWidth="1"/>
    <col min="6149" max="6149" width="24.85546875" style="39" customWidth="1"/>
    <col min="6150" max="6150" width="9.140625" style="39" customWidth="1"/>
    <col min="6151" max="6151" width="10.85546875" style="39" customWidth="1"/>
    <col min="6152" max="6152" width="14.85546875" style="39" customWidth="1"/>
    <col min="6153" max="6404" width="9.140625" style="39" customWidth="1"/>
    <col min="6405" max="6405" width="24.85546875" style="39" customWidth="1"/>
    <col min="6406" max="6406" width="9.140625" style="39" customWidth="1"/>
    <col min="6407" max="6407" width="10.85546875" style="39" customWidth="1"/>
    <col min="6408" max="6408" width="14.85546875" style="39" customWidth="1"/>
    <col min="6409" max="6660" width="9.140625" style="39" customWidth="1"/>
    <col min="6661" max="6661" width="24.85546875" style="39" customWidth="1"/>
    <col min="6662" max="6662" width="9.140625" style="39" customWidth="1"/>
    <col min="6663" max="6663" width="10.85546875" style="39" customWidth="1"/>
    <col min="6664" max="6664" width="14.85546875" style="39" customWidth="1"/>
    <col min="6665" max="6916" width="9.140625" style="39" customWidth="1"/>
    <col min="6917" max="6917" width="24.85546875" style="39" customWidth="1"/>
    <col min="6918" max="6918" width="9.140625" style="39" customWidth="1"/>
    <col min="6919" max="6919" width="10.85546875" style="39" customWidth="1"/>
    <col min="6920" max="6920" width="14.85546875" style="39" customWidth="1"/>
    <col min="6921" max="7172" width="9.140625" style="39" customWidth="1"/>
    <col min="7173" max="7173" width="24.85546875" style="39" customWidth="1"/>
    <col min="7174" max="7174" width="9.140625" style="39" customWidth="1"/>
    <col min="7175" max="7175" width="10.85546875" style="39" customWidth="1"/>
    <col min="7176" max="7176" width="14.85546875" style="39" customWidth="1"/>
    <col min="7177" max="7428" width="9.140625" style="39" customWidth="1"/>
    <col min="7429" max="7429" width="24.85546875" style="39" customWidth="1"/>
    <col min="7430" max="7430" width="9.140625" style="39" customWidth="1"/>
    <col min="7431" max="7431" width="10.85546875" style="39" customWidth="1"/>
    <col min="7432" max="7432" width="14.85546875" style="39" customWidth="1"/>
    <col min="7433" max="7684" width="9.140625" style="39" customWidth="1"/>
    <col min="7685" max="7685" width="24.85546875" style="39" customWidth="1"/>
    <col min="7686" max="7686" width="9.140625" style="39" customWidth="1"/>
    <col min="7687" max="7687" width="10.85546875" style="39" customWidth="1"/>
    <col min="7688" max="7688" width="14.85546875" style="39" customWidth="1"/>
    <col min="7689" max="7940" width="9.140625" style="39" customWidth="1"/>
    <col min="7941" max="7941" width="24.85546875" style="39" customWidth="1"/>
    <col min="7942" max="7942" width="9.140625" style="39" customWidth="1"/>
    <col min="7943" max="7943" width="10.85546875" style="39" customWidth="1"/>
    <col min="7944" max="7944" width="14.85546875" style="39" customWidth="1"/>
    <col min="7945" max="8196" width="9.140625" style="39" customWidth="1"/>
    <col min="8197" max="8197" width="24.85546875" style="39" customWidth="1"/>
    <col min="8198" max="8198" width="9.140625" style="39" customWidth="1"/>
    <col min="8199" max="8199" width="10.85546875" style="39" customWidth="1"/>
    <col min="8200" max="8200" width="14.85546875" style="39" customWidth="1"/>
    <col min="8201" max="8452" width="9.140625" style="39" customWidth="1"/>
    <col min="8453" max="8453" width="24.85546875" style="39" customWidth="1"/>
    <col min="8454" max="8454" width="9.140625" style="39" customWidth="1"/>
    <col min="8455" max="8455" width="10.85546875" style="39" customWidth="1"/>
    <col min="8456" max="8456" width="14.85546875" style="39" customWidth="1"/>
    <col min="8457" max="8708" width="9.140625" style="39" customWidth="1"/>
    <col min="8709" max="8709" width="24.85546875" style="39" customWidth="1"/>
    <col min="8710" max="8710" width="9.140625" style="39" customWidth="1"/>
    <col min="8711" max="8711" width="10.85546875" style="39" customWidth="1"/>
    <col min="8712" max="8712" width="14.85546875" style="39" customWidth="1"/>
    <col min="8713" max="8964" width="9.140625" style="39" customWidth="1"/>
    <col min="8965" max="8965" width="24.85546875" style="39" customWidth="1"/>
    <col min="8966" max="8966" width="9.140625" style="39" customWidth="1"/>
    <col min="8967" max="8967" width="10.85546875" style="39" customWidth="1"/>
    <col min="8968" max="8968" width="14.85546875" style="39" customWidth="1"/>
    <col min="8969" max="9220" width="9.140625" style="39" customWidth="1"/>
    <col min="9221" max="9221" width="24.85546875" style="39" customWidth="1"/>
    <col min="9222" max="9222" width="9.140625" style="39" customWidth="1"/>
    <col min="9223" max="9223" width="10.85546875" style="39" customWidth="1"/>
    <col min="9224" max="9224" width="14.85546875" style="39" customWidth="1"/>
    <col min="9225" max="9476" width="9.140625" style="39" customWidth="1"/>
    <col min="9477" max="9477" width="24.85546875" style="39" customWidth="1"/>
    <col min="9478" max="9478" width="9.140625" style="39" customWidth="1"/>
    <col min="9479" max="9479" width="10.85546875" style="39" customWidth="1"/>
    <col min="9480" max="9480" width="14.85546875" style="39" customWidth="1"/>
    <col min="9481" max="9732" width="9.140625" style="39" customWidth="1"/>
    <col min="9733" max="9733" width="24.85546875" style="39" customWidth="1"/>
    <col min="9734" max="9734" width="9.140625" style="39" customWidth="1"/>
    <col min="9735" max="9735" width="10.85546875" style="39" customWidth="1"/>
    <col min="9736" max="9736" width="14.85546875" style="39" customWidth="1"/>
    <col min="9737" max="9988" width="9.140625" style="39" customWidth="1"/>
    <col min="9989" max="9989" width="24.85546875" style="39" customWidth="1"/>
    <col min="9990" max="9990" width="9.140625" style="39" customWidth="1"/>
    <col min="9991" max="9991" width="10.85546875" style="39" customWidth="1"/>
    <col min="9992" max="9992" width="14.85546875" style="39" customWidth="1"/>
    <col min="9993" max="10244" width="9.140625" style="39" customWidth="1"/>
    <col min="10245" max="10245" width="24.85546875" style="39" customWidth="1"/>
    <col min="10246" max="10246" width="9.140625" style="39" customWidth="1"/>
    <col min="10247" max="10247" width="10.85546875" style="39" customWidth="1"/>
    <col min="10248" max="10248" width="14.85546875" style="39" customWidth="1"/>
    <col min="10249" max="10500" width="9.140625" style="39" customWidth="1"/>
    <col min="10501" max="10501" width="24.85546875" style="39" customWidth="1"/>
    <col min="10502" max="10502" width="9.140625" style="39" customWidth="1"/>
    <col min="10503" max="10503" width="10.85546875" style="39" customWidth="1"/>
    <col min="10504" max="10504" width="14.85546875" style="39" customWidth="1"/>
    <col min="10505" max="10756" width="9.140625" style="39" customWidth="1"/>
    <col min="10757" max="10757" width="24.85546875" style="39" customWidth="1"/>
    <col min="10758" max="10758" width="9.140625" style="39" customWidth="1"/>
    <col min="10759" max="10759" width="10.85546875" style="39" customWidth="1"/>
    <col min="10760" max="10760" width="14.85546875" style="39" customWidth="1"/>
    <col min="10761" max="11012" width="9.140625" style="39" customWidth="1"/>
    <col min="11013" max="11013" width="24.85546875" style="39" customWidth="1"/>
    <col min="11014" max="11014" width="9.140625" style="39" customWidth="1"/>
    <col min="11015" max="11015" width="10.85546875" style="39" customWidth="1"/>
    <col min="11016" max="11016" width="14.85546875" style="39" customWidth="1"/>
    <col min="11017" max="11268" width="9.140625" style="39" customWidth="1"/>
    <col min="11269" max="11269" width="24.85546875" style="39" customWidth="1"/>
    <col min="11270" max="11270" width="9.140625" style="39" customWidth="1"/>
    <col min="11271" max="11271" width="10.85546875" style="39" customWidth="1"/>
    <col min="11272" max="11272" width="14.85546875" style="39" customWidth="1"/>
    <col min="11273" max="11524" width="9.140625" style="39" customWidth="1"/>
    <col min="11525" max="11525" width="24.85546875" style="39" customWidth="1"/>
    <col min="11526" max="11526" width="9.140625" style="39" customWidth="1"/>
    <col min="11527" max="11527" width="10.85546875" style="39" customWidth="1"/>
    <col min="11528" max="11528" width="14.85546875" style="39" customWidth="1"/>
    <col min="11529" max="11780" width="9.140625" style="39" customWidth="1"/>
    <col min="11781" max="11781" width="24.85546875" style="39" customWidth="1"/>
    <col min="11782" max="11782" width="9.140625" style="39" customWidth="1"/>
    <col min="11783" max="11783" width="10.85546875" style="39" customWidth="1"/>
    <col min="11784" max="11784" width="14.85546875" style="39" customWidth="1"/>
    <col min="11785" max="12036" width="9.140625" style="39" customWidth="1"/>
    <col min="12037" max="12037" width="24.85546875" style="39" customWidth="1"/>
    <col min="12038" max="12038" width="9.140625" style="39" customWidth="1"/>
    <col min="12039" max="12039" width="10.85546875" style="39" customWidth="1"/>
    <col min="12040" max="12040" width="14.85546875" style="39" customWidth="1"/>
    <col min="12041" max="12292" width="9.140625" style="39" customWidth="1"/>
    <col min="12293" max="12293" width="24.85546875" style="39" customWidth="1"/>
    <col min="12294" max="12294" width="9.140625" style="39" customWidth="1"/>
    <col min="12295" max="12295" width="10.85546875" style="39" customWidth="1"/>
    <col min="12296" max="12296" width="14.85546875" style="39" customWidth="1"/>
    <col min="12297" max="12548" width="9.140625" style="39" customWidth="1"/>
    <col min="12549" max="12549" width="24.85546875" style="39" customWidth="1"/>
    <col min="12550" max="12550" width="9.140625" style="39" customWidth="1"/>
    <col min="12551" max="12551" width="10.85546875" style="39" customWidth="1"/>
    <col min="12552" max="12552" width="14.85546875" style="39" customWidth="1"/>
    <col min="12553" max="12804" width="9.140625" style="39" customWidth="1"/>
    <col min="12805" max="12805" width="24.85546875" style="39" customWidth="1"/>
    <col min="12806" max="12806" width="9.140625" style="39" customWidth="1"/>
    <col min="12807" max="12807" width="10.85546875" style="39" customWidth="1"/>
    <col min="12808" max="12808" width="14.85546875" style="39" customWidth="1"/>
    <col min="12809" max="13060" width="9.140625" style="39" customWidth="1"/>
    <col min="13061" max="13061" width="24.85546875" style="39" customWidth="1"/>
    <col min="13062" max="13062" width="9.140625" style="39" customWidth="1"/>
    <col min="13063" max="13063" width="10.85546875" style="39" customWidth="1"/>
    <col min="13064" max="13064" width="14.85546875" style="39" customWidth="1"/>
    <col min="13065" max="13316" width="9.140625" style="39" customWidth="1"/>
    <col min="13317" max="13317" width="24.85546875" style="39" customWidth="1"/>
    <col min="13318" max="13318" width="9.140625" style="39" customWidth="1"/>
    <col min="13319" max="13319" width="10.85546875" style="39" customWidth="1"/>
    <col min="13320" max="13320" width="14.85546875" style="39" customWidth="1"/>
    <col min="13321" max="13572" width="9.140625" style="39" customWidth="1"/>
    <col min="13573" max="13573" width="24.85546875" style="39" customWidth="1"/>
    <col min="13574" max="13574" width="9.140625" style="39" customWidth="1"/>
    <col min="13575" max="13575" width="10.85546875" style="39" customWidth="1"/>
    <col min="13576" max="13576" width="14.85546875" style="39" customWidth="1"/>
    <col min="13577" max="13828" width="9.140625" style="39" customWidth="1"/>
    <col min="13829" max="13829" width="24.85546875" style="39" customWidth="1"/>
    <col min="13830" max="13830" width="9.140625" style="39" customWidth="1"/>
    <col min="13831" max="13831" width="10.85546875" style="39" customWidth="1"/>
    <col min="13832" max="13832" width="14.85546875" style="39" customWidth="1"/>
    <col min="13833" max="14084" width="9.140625" style="39" customWidth="1"/>
    <col min="14085" max="14085" width="24.85546875" style="39" customWidth="1"/>
    <col min="14086" max="14086" width="9.140625" style="39" customWidth="1"/>
    <col min="14087" max="14087" width="10.85546875" style="39" customWidth="1"/>
    <col min="14088" max="14088" width="14.85546875" style="39" customWidth="1"/>
    <col min="14089" max="14340" width="9.140625" style="39" customWidth="1"/>
    <col min="14341" max="14341" width="24.85546875" style="39" customWidth="1"/>
    <col min="14342" max="14342" width="9.140625" style="39" customWidth="1"/>
    <col min="14343" max="14343" width="10.85546875" style="39" customWidth="1"/>
    <col min="14344" max="14344" width="14.85546875" style="39" customWidth="1"/>
    <col min="14345" max="14596" width="9.140625" style="39" customWidth="1"/>
    <col min="14597" max="14597" width="24.85546875" style="39" customWidth="1"/>
    <col min="14598" max="14598" width="9.140625" style="39" customWidth="1"/>
    <col min="14599" max="14599" width="10.85546875" style="39" customWidth="1"/>
    <col min="14600" max="14600" width="14.85546875" style="39" customWidth="1"/>
    <col min="14601" max="14852" width="9.140625" style="39" customWidth="1"/>
    <col min="14853" max="14853" width="24.85546875" style="39" customWidth="1"/>
    <col min="14854" max="14854" width="9.140625" style="39" customWidth="1"/>
    <col min="14855" max="14855" width="10.85546875" style="39" customWidth="1"/>
    <col min="14856" max="14856" width="14.85546875" style="39" customWidth="1"/>
    <col min="14857" max="15108" width="9.140625" style="39" customWidth="1"/>
    <col min="15109" max="15109" width="24.85546875" style="39" customWidth="1"/>
    <col min="15110" max="15110" width="9.140625" style="39" customWidth="1"/>
    <col min="15111" max="15111" width="10.85546875" style="39" customWidth="1"/>
    <col min="15112" max="15112" width="14.85546875" style="39" customWidth="1"/>
    <col min="15113" max="15364" width="9.140625" style="39" customWidth="1"/>
    <col min="15365" max="15365" width="24.85546875" style="39" customWidth="1"/>
    <col min="15366" max="15366" width="9.140625" style="39" customWidth="1"/>
    <col min="15367" max="15367" width="10.85546875" style="39" customWidth="1"/>
    <col min="15368" max="15368" width="14.85546875" style="39" customWidth="1"/>
    <col min="15369" max="15620" width="9.140625" style="39" customWidth="1"/>
    <col min="15621" max="15621" width="24.85546875" style="39" customWidth="1"/>
    <col min="15622" max="15622" width="9.140625" style="39" customWidth="1"/>
    <col min="15623" max="15623" width="10.85546875" style="39" customWidth="1"/>
    <col min="15624" max="15624" width="14.85546875" style="39" customWidth="1"/>
    <col min="15625" max="15876" width="9.140625" style="39" customWidth="1"/>
    <col min="15877" max="15877" width="24.85546875" style="39" customWidth="1"/>
    <col min="15878" max="15878" width="9.140625" style="39" customWidth="1"/>
    <col min="15879" max="15879" width="10.85546875" style="39" customWidth="1"/>
    <col min="15880" max="15880" width="14.85546875" style="39" customWidth="1"/>
    <col min="15881" max="16132" width="9.140625" style="39" customWidth="1"/>
    <col min="16133" max="16133" width="24.85546875" style="39" customWidth="1"/>
    <col min="16134" max="16134" width="9.140625" style="39" customWidth="1"/>
    <col min="16135" max="16135" width="10.85546875" style="39" customWidth="1"/>
    <col min="16136" max="16136" width="14.85546875" style="39" customWidth="1"/>
    <col min="16137" max="16384" width="9.140625" style="39" customWidth="1"/>
  </cols>
  <sheetData>
    <row r="1" spans="1:8" ht="13.5" thickBot="1" x14ac:dyDescent="0.25"/>
    <row r="2" spans="1:8" ht="18" x14ac:dyDescent="0.2">
      <c r="A2" s="118" t="s">
        <v>49</v>
      </c>
      <c r="B2" s="119"/>
      <c r="C2" s="119"/>
      <c r="D2" s="119"/>
      <c r="E2" s="119"/>
      <c r="F2" s="119"/>
      <c r="G2" s="119"/>
      <c r="H2" s="120"/>
    </row>
    <row r="3" spans="1:8" ht="21" thickBot="1" x14ac:dyDescent="0.35">
      <c r="A3" s="121" t="s">
        <v>50</v>
      </c>
      <c r="B3" s="122"/>
      <c r="C3" s="122"/>
      <c r="D3" s="122"/>
      <c r="E3" s="122"/>
      <c r="F3" s="122"/>
      <c r="G3" s="122"/>
      <c r="H3" s="123"/>
    </row>
    <row r="4" spans="1:8" ht="119.25" customHeight="1" thickBot="1" x14ac:dyDescent="0.25">
      <c r="A4" s="124" t="s">
        <v>51</v>
      </c>
      <c r="B4" s="125"/>
      <c r="C4" s="125"/>
      <c r="D4" s="125"/>
      <c r="E4" s="125"/>
      <c r="F4" s="125"/>
      <c r="G4" s="125"/>
      <c r="H4" s="126"/>
    </row>
    <row r="5" spans="1:8" ht="18" x14ac:dyDescent="0.2">
      <c r="A5" s="127" t="s">
        <v>52</v>
      </c>
      <c r="B5" s="128"/>
      <c r="C5" s="128"/>
      <c r="D5" s="128"/>
      <c r="E5" s="128"/>
      <c r="F5" s="40"/>
      <c r="G5" s="40"/>
      <c r="H5" s="41" t="s">
        <v>6</v>
      </c>
    </row>
    <row r="6" spans="1:8" ht="15" x14ac:dyDescent="0.2">
      <c r="A6" s="129" t="s">
        <v>127</v>
      </c>
      <c r="B6" s="130"/>
      <c r="C6" s="130"/>
      <c r="D6" s="130"/>
      <c r="E6" s="130"/>
      <c r="F6" s="130"/>
      <c r="G6" s="130"/>
      <c r="H6" s="131"/>
    </row>
    <row r="7" spans="1:8" ht="15" x14ac:dyDescent="0.2">
      <c r="A7" s="115" t="s">
        <v>130</v>
      </c>
      <c r="B7" s="116"/>
      <c r="C7" s="116"/>
      <c r="D7" s="116"/>
      <c r="E7" s="116"/>
      <c r="F7" s="116"/>
      <c r="G7" s="116"/>
      <c r="H7" s="117"/>
    </row>
    <row r="8" spans="1:8" ht="15" x14ac:dyDescent="0.2">
      <c r="A8" s="132" t="s">
        <v>53</v>
      </c>
      <c r="B8" s="133"/>
      <c r="C8" s="133"/>
      <c r="D8" s="133"/>
      <c r="E8" s="42" t="s">
        <v>54</v>
      </c>
      <c r="F8" s="134" t="s">
        <v>55</v>
      </c>
      <c r="G8" s="135"/>
      <c r="H8" s="136"/>
    </row>
    <row r="9" spans="1:8" ht="15" x14ac:dyDescent="0.2">
      <c r="A9" s="132"/>
      <c r="B9" s="133"/>
      <c r="C9" s="133"/>
      <c r="D9" s="133"/>
      <c r="E9" s="42" t="s">
        <v>56</v>
      </c>
      <c r="F9" s="134" t="s">
        <v>57</v>
      </c>
      <c r="G9" s="135"/>
      <c r="H9" s="136"/>
    </row>
    <row r="10" spans="1:8" ht="15" x14ac:dyDescent="0.2">
      <c r="A10" s="132"/>
      <c r="B10" s="133"/>
      <c r="C10" s="133"/>
      <c r="D10" s="133"/>
      <c r="E10" s="42" t="s">
        <v>58</v>
      </c>
      <c r="F10" s="134">
        <v>29370771492</v>
      </c>
      <c r="G10" s="135"/>
      <c r="H10" s="136"/>
    </row>
    <row r="11" spans="1:8" ht="15" x14ac:dyDescent="0.2">
      <c r="A11" s="132"/>
      <c r="B11" s="133"/>
      <c r="C11" s="133"/>
      <c r="D11" s="133"/>
      <c r="E11" s="42" t="s">
        <v>59</v>
      </c>
      <c r="F11" s="134">
        <v>29370771492</v>
      </c>
      <c r="G11" s="135"/>
      <c r="H11" s="136"/>
    </row>
    <row r="12" spans="1:8" ht="15" x14ac:dyDescent="0.2">
      <c r="A12" s="132"/>
      <c r="B12" s="133"/>
      <c r="C12" s="133"/>
      <c r="D12" s="133"/>
      <c r="E12" s="43" t="s">
        <v>60</v>
      </c>
      <c r="F12" s="137" t="s">
        <v>61</v>
      </c>
      <c r="G12" s="138"/>
      <c r="H12" s="139"/>
    </row>
    <row r="13" spans="1:8" ht="15" x14ac:dyDescent="0.2">
      <c r="A13" s="140" t="s">
        <v>62</v>
      </c>
      <c r="B13" s="141"/>
      <c r="C13" s="141"/>
      <c r="D13" s="141"/>
      <c r="E13" s="43" t="s">
        <v>63</v>
      </c>
      <c r="F13" s="137" t="s">
        <v>131</v>
      </c>
      <c r="G13" s="138"/>
      <c r="H13" s="139"/>
    </row>
    <row r="14" spans="1:8" ht="15" x14ac:dyDescent="0.2">
      <c r="A14" s="140"/>
      <c r="B14" s="141"/>
      <c r="C14" s="141"/>
      <c r="D14" s="141"/>
      <c r="E14" s="43" t="s">
        <v>64</v>
      </c>
      <c r="F14" s="137" t="s">
        <v>132</v>
      </c>
      <c r="G14" s="138"/>
      <c r="H14" s="139"/>
    </row>
    <row r="15" spans="1:8" ht="30.75" customHeight="1" x14ac:dyDescent="0.2">
      <c r="A15" s="140"/>
      <c r="B15" s="141"/>
      <c r="C15" s="141"/>
      <c r="D15" s="141"/>
      <c r="E15" s="42" t="s">
        <v>65</v>
      </c>
      <c r="F15" s="134" t="s">
        <v>66</v>
      </c>
      <c r="G15" s="135"/>
      <c r="H15" s="136"/>
    </row>
    <row r="16" spans="1:8" ht="15" x14ac:dyDescent="0.2">
      <c r="A16" s="140"/>
      <c r="B16" s="141"/>
      <c r="C16" s="141"/>
      <c r="D16" s="141"/>
      <c r="E16" s="42" t="s">
        <v>67</v>
      </c>
      <c r="F16" s="134" t="s">
        <v>68</v>
      </c>
      <c r="G16" s="135"/>
      <c r="H16" s="136"/>
    </row>
    <row r="17" spans="1:8" ht="15" x14ac:dyDescent="0.2">
      <c r="A17" s="140"/>
      <c r="B17" s="141"/>
      <c r="C17" s="141"/>
      <c r="D17" s="141"/>
      <c r="E17" s="42" t="s">
        <v>69</v>
      </c>
      <c r="F17" s="134" t="s">
        <v>70</v>
      </c>
      <c r="G17" s="135"/>
      <c r="H17" s="136"/>
    </row>
    <row r="18" spans="1:8" ht="15" x14ac:dyDescent="0.2">
      <c r="A18" s="140" t="s">
        <v>71</v>
      </c>
      <c r="B18" s="141"/>
      <c r="C18" s="141"/>
      <c r="D18" s="141"/>
      <c r="E18" s="42" t="s">
        <v>72</v>
      </c>
      <c r="F18" s="134" t="s">
        <v>70</v>
      </c>
      <c r="G18" s="135"/>
      <c r="H18" s="136"/>
    </row>
    <row r="19" spans="1:8" ht="15" x14ac:dyDescent="0.2">
      <c r="A19" s="140"/>
      <c r="B19" s="141"/>
      <c r="C19" s="141"/>
      <c r="D19" s="141"/>
      <c r="E19" s="42" t="s">
        <v>73</v>
      </c>
      <c r="F19" s="134"/>
      <c r="G19" s="135"/>
      <c r="H19" s="136"/>
    </row>
    <row r="20" spans="1:8" ht="15" x14ac:dyDescent="0.2">
      <c r="A20" s="140"/>
      <c r="B20" s="141"/>
      <c r="C20" s="141"/>
      <c r="D20" s="141"/>
      <c r="E20" s="43" t="s">
        <v>74</v>
      </c>
      <c r="F20" s="142" t="s">
        <v>75</v>
      </c>
      <c r="G20" s="143"/>
      <c r="H20" s="144"/>
    </row>
    <row r="21" spans="1:8" ht="15" x14ac:dyDescent="0.2">
      <c r="A21" s="140"/>
      <c r="B21" s="141"/>
      <c r="C21" s="141"/>
      <c r="D21" s="141"/>
      <c r="E21" s="42" t="s">
        <v>76</v>
      </c>
      <c r="F21" s="134"/>
      <c r="G21" s="135"/>
      <c r="H21" s="136"/>
    </row>
    <row r="22" spans="1:8" ht="15" x14ac:dyDescent="0.2">
      <c r="A22" s="140"/>
      <c r="B22" s="141"/>
      <c r="C22" s="141"/>
      <c r="D22" s="141"/>
      <c r="E22" s="42" t="s">
        <v>77</v>
      </c>
      <c r="F22" s="134"/>
      <c r="G22" s="135"/>
      <c r="H22" s="136"/>
    </row>
    <row r="23" spans="1:8" ht="15" x14ac:dyDescent="0.2">
      <c r="A23" s="44" t="s">
        <v>78</v>
      </c>
      <c r="B23" s="147" t="s">
        <v>79</v>
      </c>
      <c r="C23" s="148"/>
      <c r="D23" s="148"/>
      <c r="E23" s="148"/>
      <c r="F23" s="148"/>
      <c r="G23" s="149"/>
      <c r="H23" s="45" t="s">
        <v>80</v>
      </c>
    </row>
    <row r="24" spans="1:8" ht="15" x14ac:dyDescent="0.2">
      <c r="A24" s="44">
        <v>1</v>
      </c>
      <c r="B24" s="150" t="s">
        <v>81</v>
      </c>
      <c r="C24" s="151"/>
      <c r="D24" s="151"/>
      <c r="E24" s="151"/>
      <c r="F24" s="151"/>
      <c r="G24" s="152"/>
      <c r="H24" s="28">
        <f>'M Hipp ere.109'!M15</f>
        <v>54010.61</v>
      </c>
    </row>
    <row r="25" spans="1:8" ht="15" x14ac:dyDescent="0.2">
      <c r="A25" s="44">
        <v>2</v>
      </c>
      <c r="B25" s="150" t="s">
        <v>82</v>
      </c>
      <c r="C25" s="151"/>
      <c r="D25" s="151"/>
      <c r="E25" s="151"/>
      <c r="F25" s="151"/>
      <c r="G25" s="152"/>
      <c r="H25" s="28"/>
    </row>
    <row r="26" spans="1:8" ht="15" x14ac:dyDescent="0.2">
      <c r="A26" s="44"/>
      <c r="B26" s="46"/>
      <c r="C26" s="153" t="s">
        <v>83</v>
      </c>
      <c r="D26" s="154"/>
      <c r="E26" s="154"/>
      <c r="F26" s="154"/>
      <c r="G26" s="155"/>
      <c r="H26" s="47">
        <f>SUM(H24:H25)</f>
        <v>54010.61</v>
      </c>
    </row>
    <row r="27" spans="1:8" ht="16.5" x14ac:dyDescent="0.3">
      <c r="A27" s="44"/>
      <c r="B27" s="46"/>
      <c r="C27" s="48" t="s">
        <v>84</v>
      </c>
      <c r="D27" s="49"/>
      <c r="E27" s="49"/>
      <c r="F27" s="49"/>
      <c r="G27" s="50"/>
      <c r="H27" s="51">
        <f>'M Hipp ere.109'!O15/2</f>
        <v>4860.6949999999997</v>
      </c>
    </row>
    <row r="28" spans="1:8" ht="16.5" x14ac:dyDescent="0.2">
      <c r="A28" s="44"/>
      <c r="B28" s="46"/>
      <c r="C28" s="48" t="s">
        <v>85</v>
      </c>
      <c r="D28" s="49"/>
      <c r="E28" s="49"/>
      <c r="F28" s="49"/>
      <c r="G28" s="50"/>
      <c r="H28" s="52">
        <f>H27</f>
        <v>4860.6949999999997</v>
      </c>
    </row>
    <row r="29" spans="1:8" ht="15" x14ac:dyDescent="0.2">
      <c r="A29" s="44"/>
      <c r="B29" s="46"/>
      <c r="C29" s="48" t="s">
        <v>86</v>
      </c>
      <c r="D29" s="49"/>
      <c r="E29" s="49"/>
      <c r="F29" s="49"/>
      <c r="G29" s="50"/>
      <c r="H29" s="47"/>
    </row>
    <row r="30" spans="1:8" ht="15" x14ac:dyDescent="0.2">
      <c r="A30" s="44"/>
      <c r="B30" s="46"/>
      <c r="C30" s="156" t="s">
        <v>87</v>
      </c>
      <c r="D30" s="157"/>
      <c r="E30" s="157"/>
      <c r="F30" s="157"/>
      <c r="G30" s="158"/>
      <c r="H30" s="47">
        <f>H27+H28+H29</f>
        <v>9721.39</v>
      </c>
    </row>
    <row r="31" spans="1:8" ht="15" x14ac:dyDescent="0.2">
      <c r="A31" s="44"/>
      <c r="B31" s="46"/>
      <c r="C31" s="153" t="s">
        <v>88</v>
      </c>
      <c r="D31" s="154"/>
      <c r="E31" s="154"/>
      <c r="F31" s="154"/>
      <c r="G31" s="155"/>
      <c r="H31" s="53">
        <f>(H26*90%+H27+H28)</f>
        <v>58330.938999999998</v>
      </c>
    </row>
    <row r="32" spans="1:8" ht="15" x14ac:dyDescent="0.2">
      <c r="A32" s="132" t="str">
        <f>'M Hipp ere.109'!A21:P21</f>
        <v>Total Amount in words Fifty eight thousand three hundred and thirty one rupees only</v>
      </c>
      <c r="B32" s="133"/>
      <c r="C32" s="133"/>
      <c r="D32" s="133"/>
      <c r="E32" s="161" t="s">
        <v>89</v>
      </c>
      <c r="F32" s="161"/>
      <c r="G32" s="161"/>
      <c r="H32" s="54"/>
    </row>
    <row r="33" spans="1:8" ht="15.75" thickBot="1" x14ac:dyDescent="0.25">
      <c r="A33" s="132"/>
      <c r="B33" s="133"/>
      <c r="C33" s="133"/>
      <c r="D33" s="133"/>
      <c r="E33" s="134" t="s">
        <v>90</v>
      </c>
      <c r="F33" s="135"/>
      <c r="G33" s="162"/>
      <c r="H33" s="55">
        <f>H24*10%</f>
        <v>5401.0610000000006</v>
      </c>
    </row>
    <row r="34" spans="1:8" ht="15.75" thickBot="1" x14ac:dyDescent="0.25">
      <c r="A34" s="159"/>
      <c r="B34" s="160"/>
      <c r="C34" s="160"/>
      <c r="D34" s="160"/>
      <c r="E34" s="163" t="s">
        <v>91</v>
      </c>
      <c r="F34" s="164"/>
      <c r="G34" s="164"/>
      <c r="H34" s="56">
        <f>ROUND(H31,0)</f>
        <v>58331</v>
      </c>
    </row>
    <row r="35" spans="1:8" ht="15" x14ac:dyDescent="0.2">
      <c r="A35" s="57"/>
      <c r="E35" s="58"/>
      <c r="H35" s="59"/>
    </row>
    <row r="36" spans="1:8" ht="15" x14ac:dyDescent="0.3">
      <c r="A36" s="145" t="s">
        <v>92</v>
      </c>
      <c r="B36" s="146"/>
      <c r="C36" s="146"/>
      <c r="D36" s="60"/>
      <c r="E36" s="61"/>
      <c r="F36" s="61"/>
      <c r="G36" s="60"/>
      <c r="H36" s="62"/>
    </row>
    <row r="37" spans="1:8" ht="15" x14ac:dyDescent="0.3">
      <c r="A37" s="63"/>
      <c r="B37" s="64"/>
      <c r="C37" s="64"/>
      <c r="D37" s="64"/>
      <c r="E37" s="61"/>
      <c r="F37" s="61"/>
      <c r="H37" s="59"/>
    </row>
    <row r="38" spans="1:8" ht="15" x14ac:dyDescent="0.2">
      <c r="A38" s="145" t="s">
        <v>93</v>
      </c>
      <c r="B38" s="146"/>
      <c r="C38" s="146"/>
      <c r="D38" s="65"/>
      <c r="H38" s="59"/>
    </row>
    <row r="39" spans="1:8" ht="13.5" thickBot="1" x14ac:dyDescent="0.25">
      <c r="A39" s="66"/>
      <c r="B39" s="67"/>
      <c r="C39" s="67"/>
      <c r="D39" s="67"/>
      <c r="E39" s="67"/>
      <c r="F39" s="67"/>
      <c r="G39" s="67"/>
      <c r="H39" s="68"/>
    </row>
    <row r="49" spans="1:10" ht="15" x14ac:dyDescent="0.25">
      <c r="A49" t="s">
        <v>128</v>
      </c>
      <c r="B49" s="37"/>
      <c r="C49"/>
      <c r="D49"/>
      <c r="E49"/>
      <c r="F49"/>
      <c r="G49"/>
      <c r="H49"/>
      <c r="I49"/>
      <c r="J49"/>
    </row>
    <row r="50" spans="1:10" ht="15" x14ac:dyDescent="0.25">
      <c r="A50" t="s">
        <v>137</v>
      </c>
      <c r="B50" s="37"/>
      <c r="C50"/>
      <c r="D50"/>
      <c r="E50"/>
      <c r="F50"/>
      <c r="G50"/>
      <c r="H50"/>
      <c r="I50"/>
      <c r="J50"/>
    </row>
    <row r="51" spans="1:10" ht="15" x14ac:dyDescent="0.25">
      <c r="A51" t="s">
        <v>94</v>
      </c>
      <c r="B51" s="37"/>
      <c r="C51"/>
      <c r="D51"/>
      <c r="E51"/>
      <c r="F51"/>
      <c r="G51"/>
      <c r="H51"/>
      <c r="I51"/>
      <c r="J51"/>
    </row>
    <row r="52" spans="1:10" ht="15" x14ac:dyDescent="0.25">
      <c r="A52" t="s">
        <v>95</v>
      </c>
      <c r="B52" s="37"/>
      <c r="C52"/>
      <c r="D52"/>
      <c r="E52"/>
      <c r="F52"/>
      <c r="G52"/>
      <c r="H52"/>
      <c r="I52"/>
      <c r="J52"/>
    </row>
    <row r="53" spans="1:10" ht="15" x14ac:dyDescent="0.25">
      <c r="A53" t="s">
        <v>96</v>
      </c>
      <c r="B53"/>
      <c r="C53"/>
      <c r="D53"/>
      <c r="E53"/>
      <c r="F53" t="s">
        <v>138</v>
      </c>
      <c r="G53" s="4"/>
      <c r="H53"/>
      <c r="I53"/>
      <c r="J53"/>
    </row>
    <row r="54" spans="1:10" ht="15" x14ac:dyDescent="0.25">
      <c r="A54" t="s">
        <v>139</v>
      </c>
      <c r="B54"/>
      <c r="C54"/>
      <c r="D54"/>
      <c r="E54" t="s">
        <v>97</v>
      </c>
      <c r="F54"/>
      <c r="G54"/>
      <c r="H54" t="s">
        <v>98</v>
      </c>
      <c r="I54"/>
      <c r="J54"/>
    </row>
    <row r="55" spans="1:10" ht="15" x14ac:dyDescent="0.25">
      <c r="A55"/>
      <c r="B55"/>
      <c r="C55"/>
      <c r="D55"/>
      <c r="E55"/>
      <c r="F55"/>
      <c r="G55"/>
      <c r="H55"/>
      <c r="I55"/>
      <c r="J55"/>
    </row>
    <row r="56" spans="1:10" ht="15" x14ac:dyDescent="0.25">
      <c r="A56" t="s">
        <v>99</v>
      </c>
      <c r="B56"/>
      <c r="C56"/>
      <c r="D56"/>
      <c r="E56"/>
      <c r="F56"/>
      <c r="G56"/>
      <c r="H56"/>
      <c r="I56"/>
      <c r="J56"/>
    </row>
    <row r="57" spans="1:10" ht="15" x14ac:dyDescent="0.25">
      <c r="A57" t="s">
        <v>100</v>
      </c>
      <c r="B57"/>
      <c r="C57"/>
      <c r="D57"/>
      <c r="E57"/>
      <c r="F57"/>
      <c r="G57"/>
      <c r="H57"/>
      <c r="I57"/>
      <c r="J57"/>
    </row>
    <row r="58" spans="1:10" ht="15" x14ac:dyDescent="0.25">
      <c r="A58" s="69"/>
      <c r="B58"/>
      <c r="C58"/>
      <c r="D58"/>
      <c r="E58"/>
      <c r="F58"/>
      <c r="G58"/>
      <c r="H58"/>
      <c r="I58"/>
      <c r="J58"/>
    </row>
    <row r="59" spans="1:10" ht="15" x14ac:dyDescent="0.25">
      <c r="A59" s="69" t="s">
        <v>101</v>
      </c>
      <c r="B59"/>
      <c r="C59"/>
      <c r="D59"/>
      <c r="E59"/>
      <c r="F59"/>
      <c r="G59"/>
      <c r="H59"/>
      <c r="I59"/>
      <c r="J59"/>
    </row>
    <row r="60" spans="1:10" ht="15" x14ac:dyDescent="0.25">
      <c r="A60" s="109" t="s">
        <v>102</v>
      </c>
      <c r="B60" s="109"/>
      <c r="C60" s="109"/>
      <c r="D60" s="109"/>
      <c r="E60" s="109"/>
      <c r="F60" s="109"/>
      <c r="G60" s="109"/>
      <c r="H60" s="109"/>
      <c r="I60" s="109"/>
      <c r="J60" s="109"/>
    </row>
    <row r="61" spans="1:10" ht="15" x14ac:dyDescent="0.25">
      <c r="A61" s="109" t="s">
        <v>103</v>
      </c>
      <c r="B61" s="109"/>
      <c r="C61" s="109"/>
      <c r="D61" s="109"/>
      <c r="E61" s="109"/>
      <c r="F61" s="109"/>
      <c r="G61" s="109"/>
      <c r="H61" s="109"/>
      <c r="I61" s="109"/>
      <c r="J61" s="109"/>
    </row>
    <row r="62" spans="1:10" ht="15" x14ac:dyDescent="0.25">
      <c r="A62" s="114" t="s">
        <v>104</v>
      </c>
      <c r="B62" s="114"/>
      <c r="C62" s="114"/>
      <c r="D62" s="114"/>
      <c r="E62" s="114"/>
      <c r="F62" s="114"/>
      <c r="G62" s="114"/>
      <c r="H62" s="114"/>
      <c r="I62" s="114"/>
      <c r="J62" s="114"/>
    </row>
    <row r="63" spans="1:10" ht="15" x14ac:dyDescent="0.25">
      <c r="A63" s="114" t="s">
        <v>105</v>
      </c>
      <c r="B63" s="114"/>
      <c r="C63" s="114"/>
      <c r="D63" s="114"/>
      <c r="E63" s="114"/>
      <c r="F63" s="114"/>
      <c r="G63" s="114"/>
      <c r="H63" s="114"/>
      <c r="I63" s="70"/>
      <c r="J63" s="70"/>
    </row>
    <row r="64" spans="1:10" ht="15" x14ac:dyDescent="0.25">
      <c r="A64" s="70"/>
      <c r="B64" s="70"/>
      <c r="C64" s="70"/>
      <c r="D64" s="70"/>
      <c r="E64" s="70"/>
      <c r="F64" s="70"/>
      <c r="G64" s="70"/>
      <c r="H64" s="70"/>
      <c r="I64" s="70"/>
      <c r="J64" s="70"/>
    </row>
    <row r="65" spans="1:10" ht="15" x14ac:dyDescent="0.25">
      <c r="A65" s="114" t="s">
        <v>106</v>
      </c>
      <c r="B65" s="114"/>
      <c r="C65" s="114"/>
      <c r="D65" s="114"/>
      <c r="E65" s="114"/>
      <c r="F65" s="114"/>
      <c r="G65" s="114"/>
      <c r="H65" s="114"/>
      <c r="I65" s="70"/>
      <c r="J65" s="70"/>
    </row>
    <row r="66" spans="1:10" ht="15" x14ac:dyDescent="0.25">
      <c r="A66" s="114"/>
      <c r="B66" s="114"/>
      <c r="C66" s="114"/>
      <c r="D66" s="114"/>
      <c r="E66" s="114"/>
      <c r="F66" s="114"/>
      <c r="G66" s="114"/>
      <c r="H66" s="114"/>
      <c r="I66"/>
      <c r="J66"/>
    </row>
    <row r="67" spans="1:10" ht="15" x14ac:dyDescent="0.25">
      <c r="A67"/>
      <c r="B67"/>
      <c r="C67"/>
      <c r="D67"/>
      <c r="E67"/>
      <c r="F67"/>
      <c r="G67"/>
      <c r="H67"/>
      <c r="I67"/>
      <c r="J67"/>
    </row>
    <row r="68" spans="1:10" ht="15" x14ac:dyDescent="0.25">
      <c r="A68"/>
      <c r="B68"/>
      <c r="C68"/>
      <c r="D68"/>
      <c r="E68"/>
      <c r="F68"/>
      <c r="G68"/>
      <c r="H68"/>
      <c r="I68"/>
      <c r="J68"/>
    </row>
    <row r="69" spans="1:10" ht="15" x14ac:dyDescent="0.25">
      <c r="A69"/>
      <c r="B69"/>
      <c r="C69"/>
      <c r="D69"/>
      <c r="E69"/>
      <c r="F69"/>
      <c r="G69"/>
      <c r="H69"/>
      <c r="I69"/>
      <c r="J69"/>
    </row>
    <row r="70" spans="1:10" ht="15" x14ac:dyDescent="0.25">
      <c r="A70"/>
      <c r="B70"/>
      <c r="C70"/>
      <c r="D70"/>
      <c r="E70"/>
      <c r="F70"/>
      <c r="G70"/>
      <c r="I70"/>
      <c r="J70"/>
    </row>
    <row r="71" spans="1:10" s="9" customFormat="1" ht="15" x14ac:dyDescent="0.25">
      <c r="E71"/>
    </row>
    <row r="72" spans="1:10" s="9" customFormat="1" ht="15" x14ac:dyDescent="0.25">
      <c r="B72" s="38" t="s">
        <v>41</v>
      </c>
      <c r="E72" s="38" t="s">
        <v>42</v>
      </c>
      <c r="H72" s="38" t="s">
        <v>43</v>
      </c>
    </row>
    <row r="73" spans="1:10" s="9" customFormat="1" ht="15" x14ac:dyDescent="0.25">
      <c r="B73" s="38" t="s">
        <v>44</v>
      </c>
      <c r="E73" s="38" t="s">
        <v>45</v>
      </c>
      <c r="H73" s="38" t="s">
        <v>46</v>
      </c>
    </row>
    <row r="74" spans="1:10" ht="15" x14ac:dyDescent="0.25">
      <c r="A74"/>
      <c r="B74" s="38" t="s">
        <v>135</v>
      </c>
      <c r="C74"/>
      <c r="D74"/>
      <c r="E74" s="38" t="s">
        <v>47</v>
      </c>
      <c r="F74"/>
      <c r="G74"/>
      <c r="H74" s="38" t="s">
        <v>48</v>
      </c>
      <c r="I74"/>
      <c r="J74"/>
    </row>
    <row r="75" spans="1:10" ht="15" x14ac:dyDescent="0.25">
      <c r="A75"/>
      <c r="B75"/>
      <c r="C75"/>
      <c r="D75"/>
      <c r="E75"/>
      <c r="F75"/>
      <c r="G75"/>
      <c r="H75"/>
      <c r="I75"/>
      <c r="J75"/>
    </row>
    <row r="76" spans="1:10" ht="15" x14ac:dyDescent="0.25">
      <c r="A76"/>
      <c r="B76"/>
      <c r="C76"/>
      <c r="D76"/>
      <c r="E76"/>
      <c r="F76"/>
      <c r="G76"/>
      <c r="H76"/>
      <c r="I76"/>
      <c r="J76"/>
    </row>
    <row r="77" spans="1:10" ht="15" x14ac:dyDescent="0.25">
      <c r="A77"/>
      <c r="B77"/>
      <c r="C77"/>
      <c r="D77"/>
      <c r="E77"/>
      <c r="F77"/>
      <c r="G77"/>
      <c r="H77"/>
      <c r="I77"/>
      <c r="J77"/>
    </row>
  </sheetData>
  <mergeCells count="41">
    <mergeCell ref="A60:J60"/>
    <mergeCell ref="A61:J61"/>
    <mergeCell ref="A62:J62"/>
    <mergeCell ref="A63:H63"/>
    <mergeCell ref="A65:H66"/>
    <mergeCell ref="A38:C38"/>
    <mergeCell ref="B23:G23"/>
    <mergeCell ref="B24:G24"/>
    <mergeCell ref="B25:G25"/>
    <mergeCell ref="C26:G26"/>
    <mergeCell ref="C30:G30"/>
    <mergeCell ref="C31:G31"/>
    <mergeCell ref="A32:D34"/>
    <mergeCell ref="E32:G32"/>
    <mergeCell ref="E33:G33"/>
    <mergeCell ref="E34:G34"/>
    <mergeCell ref="A36:C36"/>
    <mergeCell ref="A18:D22"/>
    <mergeCell ref="F18:H18"/>
    <mergeCell ref="F19:H19"/>
    <mergeCell ref="F20:H20"/>
    <mergeCell ref="F21:H21"/>
    <mergeCell ref="F22:H22"/>
    <mergeCell ref="A13:D17"/>
    <mergeCell ref="F13:H13"/>
    <mergeCell ref="F14:H14"/>
    <mergeCell ref="F15:H15"/>
    <mergeCell ref="F16:H16"/>
    <mergeCell ref="F17:H17"/>
    <mergeCell ref="A8:D12"/>
    <mergeCell ref="F8:H8"/>
    <mergeCell ref="F9:H9"/>
    <mergeCell ref="F10:H10"/>
    <mergeCell ref="F11:H11"/>
    <mergeCell ref="F12:H12"/>
    <mergeCell ref="A7:H7"/>
    <mergeCell ref="A2:H2"/>
    <mergeCell ref="A3:H3"/>
    <mergeCell ref="A4:H4"/>
    <mergeCell ref="A5:E5"/>
    <mergeCell ref="A6:H6"/>
  </mergeCells>
  <pageMargins left="0.70866141732283472" right="0.70866141732283472" top="1.5354330708661419" bottom="0.74803149606299213" header="0.31496062992125984" footer="0.31496062992125984"/>
  <pageSetup paperSize="9" scale="75" orientation="portrait" horizontalDpi="0" verticalDpi="0" r:id="rId1"/>
  <rowBreaks count="1" manualBreakCount="1">
    <brk id="43" max="7"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77"/>
  <sheetViews>
    <sheetView view="pageBreakPreview" topLeftCell="A7" zoomScale="60" zoomScaleNormal="100" workbookViewId="0">
      <selection activeCell="A35" sqref="A35:D35"/>
    </sheetView>
  </sheetViews>
  <sheetFormatPr defaultRowHeight="12.75" x14ac:dyDescent="0.2"/>
  <cols>
    <col min="1" max="2" width="9.140625" style="39" customWidth="1"/>
    <col min="3" max="3" width="7.7109375" style="39" customWidth="1"/>
    <col min="4" max="4" width="8.140625" style="39" customWidth="1"/>
    <col min="5" max="5" width="27" style="39" customWidth="1"/>
    <col min="6" max="6" width="9.140625" style="39" customWidth="1"/>
    <col min="7" max="7" width="10.85546875" style="39" customWidth="1"/>
    <col min="8" max="8" width="33.85546875" style="39" customWidth="1"/>
    <col min="9" max="260" width="9.140625" style="39" customWidth="1"/>
    <col min="261" max="261" width="24.85546875" style="39" customWidth="1"/>
    <col min="262" max="262" width="9.140625" style="39" customWidth="1"/>
    <col min="263" max="263" width="10.85546875" style="39" customWidth="1"/>
    <col min="264" max="264" width="14.85546875" style="39" customWidth="1"/>
    <col min="265" max="516" width="9.140625" style="39" customWidth="1"/>
    <col min="517" max="517" width="24.85546875" style="39" customWidth="1"/>
    <col min="518" max="518" width="9.140625" style="39" customWidth="1"/>
    <col min="519" max="519" width="10.85546875" style="39" customWidth="1"/>
    <col min="520" max="520" width="14.85546875" style="39" customWidth="1"/>
    <col min="521" max="772" width="9.140625" style="39" customWidth="1"/>
    <col min="773" max="773" width="24.85546875" style="39" customWidth="1"/>
    <col min="774" max="774" width="9.140625" style="39" customWidth="1"/>
    <col min="775" max="775" width="10.85546875" style="39" customWidth="1"/>
    <col min="776" max="776" width="14.85546875" style="39" customWidth="1"/>
    <col min="777" max="1028" width="9.140625" style="39" customWidth="1"/>
    <col min="1029" max="1029" width="24.85546875" style="39" customWidth="1"/>
    <col min="1030" max="1030" width="9.140625" style="39" customWidth="1"/>
    <col min="1031" max="1031" width="10.85546875" style="39" customWidth="1"/>
    <col min="1032" max="1032" width="14.85546875" style="39" customWidth="1"/>
    <col min="1033" max="1284" width="9.140625" style="39" customWidth="1"/>
    <col min="1285" max="1285" width="24.85546875" style="39" customWidth="1"/>
    <col min="1286" max="1286" width="9.140625" style="39" customWidth="1"/>
    <col min="1287" max="1287" width="10.85546875" style="39" customWidth="1"/>
    <col min="1288" max="1288" width="14.85546875" style="39" customWidth="1"/>
    <col min="1289" max="1540" width="9.140625" style="39" customWidth="1"/>
    <col min="1541" max="1541" width="24.85546875" style="39" customWidth="1"/>
    <col min="1542" max="1542" width="9.140625" style="39" customWidth="1"/>
    <col min="1543" max="1543" width="10.85546875" style="39" customWidth="1"/>
    <col min="1544" max="1544" width="14.85546875" style="39" customWidth="1"/>
    <col min="1545" max="1796" width="9.140625" style="39" customWidth="1"/>
    <col min="1797" max="1797" width="24.85546875" style="39" customWidth="1"/>
    <col min="1798" max="1798" width="9.140625" style="39" customWidth="1"/>
    <col min="1799" max="1799" width="10.85546875" style="39" customWidth="1"/>
    <col min="1800" max="1800" width="14.85546875" style="39" customWidth="1"/>
    <col min="1801" max="2052" width="9.140625" style="39" customWidth="1"/>
    <col min="2053" max="2053" width="24.85546875" style="39" customWidth="1"/>
    <col min="2054" max="2054" width="9.140625" style="39" customWidth="1"/>
    <col min="2055" max="2055" width="10.85546875" style="39" customWidth="1"/>
    <col min="2056" max="2056" width="14.85546875" style="39" customWidth="1"/>
    <col min="2057" max="2308" width="9.140625" style="39" customWidth="1"/>
    <col min="2309" max="2309" width="24.85546875" style="39" customWidth="1"/>
    <col min="2310" max="2310" width="9.140625" style="39" customWidth="1"/>
    <col min="2311" max="2311" width="10.85546875" style="39" customWidth="1"/>
    <col min="2312" max="2312" width="14.85546875" style="39" customWidth="1"/>
    <col min="2313" max="2564" width="9.140625" style="39" customWidth="1"/>
    <col min="2565" max="2565" width="24.85546875" style="39" customWidth="1"/>
    <col min="2566" max="2566" width="9.140625" style="39" customWidth="1"/>
    <col min="2567" max="2567" width="10.85546875" style="39" customWidth="1"/>
    <col min="2568" max="2568" width="14.85546875" style="39" customWidth="1"/>
    <col min="2569" max="2820" width="9.140625" style="39" customWidth="1"/>
    <col min="2821" max="2821" width="24.85546875" style="39" customWidth="1"/>
    <col min="2822" max="2822" width="9.140625" style="39" customWidth="1"/>
    <col min="2823" max="2823" width="10.85546875" style="39" customWidth="1"/>
    <col min="2824" max="2824" width="14.85546875" style="39" customWidth="1"/>
    <col min="2825" max="3076" width="9.140625" style="39" customWidth="1"/>
    <col min="3077" max="3077" width="24.85546875" style="39" customWidth="1"/>
    <col min="3078" max="3078" width="9.140625" style="39" customWidth="1"/>
    <col min="3079" max="3079" width="10.85546875" style="39" customWidth="1"/>
    <col min="3080" max="3080" width="14.85546875" style="39" customWidth="1"/>
    <col min="3081" max="3332" width="9.140625" style="39" customWidth="1"/>
    <col min="3333" max="3333" width="24.85546875" style="39" customWidth="1"/>
    <col min="3334" max="3334" width="9.140625" style="39" customWidth="1"/>
    <col min="3335" max="3335" width="10.85546875" style="39" customWidth="1"/>
    <col min="3336" max="3336" width="14.85546875" style="39" customWidth="1"/>
    <col min="3337" max="3588" width="9.140625" style="39" customWidth="1"/>
    <col min="3589" max="3589" width="24.85546875" style="39" customWidth="1"/>
    <col min="3590" max="3590" width="9.140625" style="39" customWidth="1"/>
    <col min="3591" max="3591" width="10.85546875" style="39" customWidth="1"/>
    <col min="3592" max="3592" width="14.85546875" style="39" customWidth="1"/>
    <col min="3593" max="3844" width="9.140625" style="39" customWidth="1"/>
    <col min="3845" max="3845" width="24.85546875" style="39" customWidth="1"/>
    <col min="3846" max="3846" width="9.140625" style="39" customWidth="1"/>
    <col min="3847" max="3847" width="10.85546875" style="39" customWidth="1"/>
    <col min="3848" max="3848" width="14.85546875" style="39" customWidth="1"/>
    <col min="3849" max="4100" width="9.140625" style="39" customWidth="1"/>
    <col min="4101" max="4101" width="24.85546875" style="39" customWidth="1"/>
    <col min="4102" max="4102" width="9.140625" style="39" customWidth="1"/>
    <col min="4103" max="4103" width="10.85546875" style="39" customWidth="1"/>
    <col min="4104" max="4104" width="14.85546875" style="39" customWidth="1"/>
    <col min="4105" max="4356" width="9.140625" style="39" customWidth="1"/>
    <col min="4357" max="4357" width="24.85546875" style="39" customWidth="1"/>
    <col min="4358" max="4358" width="9.140625" style="39" customWidth="1"/>
    <col min="4359" max="4359" width="10.85546875" style="39" customWidth="1"/>
    <col min="4360" max="4360" width="14.85546875" style="39" customWidth="1"/>
    <col min="4361" max="4612" width="9.140625" style="39" customWidth="1"/>
    <col min="4613" max="4613" width="24.85546875" style="39" customWidth="1"/>
    <col min="4614" max="4614" width="9.140625" style="39" customWidth="1"/>
    <col min="4615" max="4615" width="10.85546875" style="39" customWidth="1"/>
    <col min="4616" max="4616" width="14.85546875" style="39" customWidth="1"/>
    <col min="4617" max="4868" width="9.140625" style="39" customWidth="1"/>
    <col min="4869" max="4869" width="24.85546875" style="39" customWidth="1"/>
    <col min="4870" max="4870" width="9.140625" style="39" customWidth="1"/>
    <col min="4871" max="4871" width="10.85546875" style="39" customWidth="1"/>
    <col min="4872" max="4872" width="14.85546875" style="39" customWidth="1"/>
    <col min="4873" max="5124" width="9.140625" style="39" customWidth="1"/>
    <col min="5125" max="5125" width="24.85546875" style="39" customWidth="1"/>
    <col min="5126" max="5126" width="9.140625" style="39" customWidth="1"/>
    <col min="5127" max="5127" width="10.85546875" style="39" customWidth="1"/>
    <col min="5128" max="5128" width="14.85546875" style="39" customWidth="1"/>
    <col min="5129" max="5380" width="9.140625" style="39" customWidth="1"/>
    <col min="5381" max="5381" width="24.85546875" style="39" customWidth="1"/>
    <col min="5382" max="5382" width="9.140625" style="39" customWidth="1"/>
    <col min="5383" max="5383" width="10.85546875" style="39" customWidth="1"/>
    <col min="5384" max="5384" width="14.85546875" style="39" customWidth="1"/>
    <col min="5385" max="5636" width="9.140625" style="39" customWidth="1"/>
    <col min="5637" max="5637" width="24.85546875" style="39" customWidth="1"/>
    <col min="5638" max="5638" width="9.140625" style="39" customWidth="1"/>
    <col min="5639" max="5639" width="10.85546875" style="39" customWidth="1"/>
    <col min="5640" max="5640" width="14.85546875" style="39" customWidth="1"/>
    <col min="5641" max="5892" width="9.140625" style="39" customWidth="1"/>
    <col min="5893" max="5893" width="24.85546875" style="39" customWidth="1"/>
    <col min="5894" max="5894" width="9.140625" style="39" customWidth="1"/>
    <col min="5895" max="5895" width="10.85546875" style="39" customWidth="1"/>
    <col min="5896" max="5896" width="14.85546875" style="39" customWidth="1"/>
    <col min="5897" max="6148" width="9.140625" style="39" customWidth="1"/>
    <col min="6149" max="6149" width="24.85546875" style="39" customWidth="1"/>
    <col min="6150" max="6150" width="9.140625" style="39" customWidth="1"/>
    <col min="6151" max="6151" width="10.85546875" style="39" customWidth="1"/>
    <col min="6152" max="6152" width="14.85546875" style="39" customWidth="1"/>
    <col min="6153" max="6404" width="9.140625" style="39" customWidth="1"/>
    <col min="6405" max="6405" width="24.85546875" style="39" customWidth="1"/>
    <col min="6406" max="6406" width="9.140625" style="39" customWidth="1"/>
    <col min="6407" max="6407" width="10.85546875" style="39" customWidth="1"/>
    <col min="6408" max="6408" width="14.85546875" style="39" customWidth="1"/>
    <col min="6409" max="6660" width="9.140625" style="39" customWidth="1"/>
    <col min="6661" max="6661" width="24.85546875" style="39" customWidth="1"/>
    <col min="6662" max="6662" width="9.140625" style="39" customWidth="1"/>
    <col min="6663" max="6663" width="10.85546875" style="39" customWidth="1"/>
    <col min="6664" max="6664" width="14.85546875" style="39" customWidth="1"/>
    <col min="6665" max="6916" width="9.140625" style="39" customWidth="1"/>
    <col min="6917" max="6917" width="24.85546875" style="39" customWidth="1"/>
    <col min="6918" max="6918" width="9.140625" style="39" customWidth="1"/>
    <col min="6919" max="6919" width="10.85546875" style="39" customWidth="1"/>
    <col min="6920" max="6920" width="14.85546875" style="39" customWidth="1"/>
    <col min="6921" max="7172" width="9.140625" style="39" customWidth="1"/>
    <col min="7173" max="7173" width="24.85546875" style="39" customWidth="1"/>
    <col min="7174" max="7174" width="9.140625" style="39" customWidth="1"/>
    <col min="7175" max="7175" width="10.85546875" style="39" customWidth="1"/>
    <col min="7176" max="7176" width="14.85546875" style="39" customWidth="1"/>
    <col min="7177" max="7428" width="9.140625" style="39" customWidth="1"/>
    <col min="7429" max="7429" width="24.85546875" style="39" customWidth="1"/>
    <col min="7430" max="7430" width="9.140625" style="39" customWidth="1"/>
    <col min="7431" max="7431" width="10.85546875" style="39" customWidth="1"/>
    <col min="7432" max="7432" width="14.85546875" style="39" customWidth="1"/>
    <col min="7433" max="7684" width="9.140625" style="39" customWidth="1"/>
    <col min="7685" max="7685" width="24.85546875" style="39" customWidth="1"/>
    <col min="7686" max="7686" width="9.140625" style="39" customWidth="1"/>
    <col min="7687" max="7687" width="10.85546875" style="39" customWidth="1"/>
    <col min="7688" max="7688" width="14.85546875" style="39" customWidth="1"/>
    <col min="7689" max="7940" width="9.140625" style="39" customWidth="1"/>
    <col min="7941" max="7941" width="24.85546875" style="39" customWidth="1"/>
    <col min="7942" max="7942" width="9.140625" style="39" customWidth="1"/>
    <col min="7943" max="7943" width="10.85546875" style="39" customWidth="1"/>
    <col min="7944" max="7944" width="14.85546875" style="39" customWidth="1"/>
    <col min="7945" max="8196" width="9.140625" style="39" customWidth="1"/>
    <col min="8197" max="8197" width="24.85546875" style="39" customWidth="1"/>
    <col min="8198" max="8198" width="9.140625" style="39" customWidth="1"/>
    <col min="8199" max="8199" width="10.85546875" style="39" customWidth="1"/>
    <col min="8200" max="8200" width="14.85546875" style="39" customWidth="1"/>
    <col min="8201" max="8452" width="9.140625" style="39" customWidth="1"/>
    <col min="8453" max="8453" width="24.85546875" style="39" customWidth="1"/>
    <col min="8454" max="8454" width="9.140625" style="39" customWidth="1"/>
    <col min="8455" max="8455" width="10.85546875" style="39" customWidth="1"/>
    <col min="8456" max="8456" width="14.85546875" style="39" customWidth="1"/>
    <col min="8457" max="8708" width="9.140625" style="39" customWidth="1"/>
    <col min="8709" max="8709" width="24.85546875" style="39" customWidth="1"/>
    <col min="8710" max="8710" width="9.140625" style="39" customWidth="1"/>
    <col min="8711" max="8711" width="10.85546875" style="39" customWidth="1"/>
    <col min="8712" max="8712" width="14.85546875" style="39" customWidth="1"/>
    <col min="8713" max="8964" width="9.140625" style="39" customWidth="1"/>
    <col min="8965" max="8965" width="24.85546875" style="39" customWidth="1"/>
    <col min="8966" max="8966" width="9.140625" style="39" customWidth="1"/>
    <col min="8967" max="8967" width="10.85546875" style="39" customWidth="1"/>
    <col min="8968" max="8968" width="14.85546875" style="39" customWidth="1"/>
    <col min="8969" max="9220" width="9.140625" style="39" customWidth="1"/>
    <col min="9221" max="9221" width="24.85546875" style="39" customWidth="1"/>
    <col min="9222" max="9222" width="9.140625" style="39" customWidth="1"/>
    <col min="9223" max="9223" width="10.85546875" style="39" customWidth="1"/>
    <col min="9224" max="9224" width="14.85546875" style="39" customWidth="1"/>
    <col min="9225" max="9476" width="9.140625" style="39" customWidth="1"/>
    <col min="9477" max="9477" width="24.85546875" style="39" customWidth="1"/>
    <col min="9478" max="9478" width="9.140625" style="39" customWidth="1"/>
    <col min="9479" max="9479" width="10.85546875" style="39" customWidth="1"/>
    <col min="9480" max="9480" width="14.85546875" style="39" customWidth="1"/>
    <col min="9481" max="9732" width="9.140625" style="39" customWidth="1"/>
    <col min="9733" max="9733" width="24.85546875" style="39" customWidth="1"/>
    <col min="9734" max="9734" width="9.140625" style="39" customWidth="1"/>
    <col min="9735" max="9735" width="10.85546875" style="39" customWidth="1"/>
    <col min="9736" max="9736" width="14.85546875" style="39" customWidth="1"/>
    <col min="9737" max="9988" width="9.140625" style="39" customWidth="1"/>
    <col min="9989" max="9989" width="24.85546875" style="39" customWidth="1"/>
    <col min="9990" max="9990" width="9.140625" style="39" customWidth="1"/>
    <col min="9991" max="9991" width="10.85546875" style="39" customWidth="1"/>
    <col min="9992" max="9992" width="14.85546875" style="39" customWidth="1"/>
    <col min="9993" max="10244" width="9.140625" style="39" customWidth="1"/>
    <col min="10245" max="10245" width="24.85546875" style="39" customWidth="1"/>
    <col min="10246" max="10246" width="9.140625" style="39" customWidth="1"/>
    <col min="10247" max="10247" width="10.85546875" style="39" customWidth="1"/>
    <col min="10248" max="10248" width="14.85546875" style="39" customWidth="1"/>
    <col min="10249" max="10500" width="9.140625" style="39" customWidth="1"/>
    <col min="10501" max="10501" width="24.85546875" style="39" customWidth="1"/>
    <col min="10502" max="10502" width="9.140625" style="39" customWidth="1"/>
    <col min="10503" max="10503" width="10.85546875" style="39" customWidth="1"/>
    <col min="10504" max="10504" width="14.85546875" style="39" customWidth="1"/>
    <col min="10505" max="10756" width="9.140625" style="39" customWidth="1"/>
    <col min="10757" max="10757" width="24.85546875" style="39" customWidth="1"/>
    <col min="10758" max="10758" width="9.140625" style="39" customWidth="1"/>
    <col min="10759" max="10759" width="10.85546875" style="39" customWidth="1"/>
    <col min="10760" max="10760" width="14.85546875" style="39" customWidth="1"/>
    <col min="10761" max="11012" width="9.140625" style="39" customWidth="1"/>
    <col min="11013" max="11013" width="24.85546875" style="39" customWidth="1"/>
    <col min="11014" max="11014" width="9.140625" style="39" customWidth="1"/>
    <col min="11015" max="11015" width="10.85546875" style="39" customWidth="1"/>
    <col min="11016" max="11016" width="14.85546875" style="39" customWidth="1"/>
    <col min="11017" max="11268" width="9.140625" style="39" customWidth="1"/>
    <col min="11269" max="11269" width="24.85546875" style="39" customWidth="1"/>
    <col min="11270" max="11270" width="9.140625" style="39" customWidth="1"/>
    <col min="11271" max="11271" width="10.85546875" style="39" customWidth="1"/>
    <col min="11272" max="11272" width="14.85546875" style="39" customWidth="1"/>
    <col min="11273" max="11524" width="9.140625" style="39" customWidth="1"/>
    <col min="11525" max="11525" width="24.85546875" style="39" customWidth="1"/>
    <col min="11526" max="11526" width="9.140625" style="39" customWidth="1"/>
    <col min="11527" max="11527" width="10.85546875" style="39" customWidth="1"/>
    <col min="11528" max="11528" width="14.85546875" style="39" customWidth="1"/>
    <col min="11529" max="11780" width="9.140625" style="39" customWidth="1"/>
    <col min="11781" max="11781" width="24.85546875" style="39" customWidth="1"/>
    <col min="11782" max="11782" width="9.140625" style="39" customWidth="1"/>
    <col min="11783" max="11783" width="10.85546875" style="39" customWidth="1"/>
    <col min="11784" max="11784" width="14.85546875" style="39" customWidth="1"/>
    <col min="11785" max="12036" width="9.140625" style="39" customWidth="1"/>
    <col min="12037" max="12037" width="24.85546875" style="39" customWidth="1"/>
    <col min="12038" max="12038" width="9.140625" style="39" customWidth="1"/>
    <col min="12039" max="12039" width="10.85546875" style="39" customWidth="1"/>
    <col min="12040" max="12040" width="14.85546875" style="39" customWidth="1"/>
    <col min="12041" max="12292" width="9.140625" style="39" customWidth="1"/>
    <col min="12293" max="12293" width="24.85546875" style="39" customWidth="1"/>
    <col min="12294" max="12294" width="9.140625" style="39" customWidth="1"/>
    <col min="12295" max="12295" width="10.85546875" style="39" customWidth="1"/>
    <col min="12296" max="12296" width="14.85546875" style="39" customWidth="1"/>
    <col min="12297" max="12548" width="9.140625" style="39" customWidth="1"/>
    <col min="12549" max="12549" width="24.85546875" style="39" customWidth="1"/>
    <col min="12550" max="12550" width="9.140625" style="39" customWidth="1"/>
    <col min="12551" max="12551" width="10.85546875" style="39" customWidth="1"/>
    <col min="12552" max="12552" width="14.85546875" style="39" customWidth="1"/>
    <col min="12553" max="12804" width="9.140625" style="39" customWidth="1"/>
    <col min="12805" max="12805" width="24.85546875" style="39" customWidth="1"/>
    <col min="12806" max="12806" width="9.140625" style="39" customWidth="1"/>
    <col min="12807" max="12807" width="10.85546875" style="39" customWidth="1"/>
    <col min="12808" max="12808" width="14.85546875" style="39" customWidth="1"/>
    <col min="12809" max="13060" width="9.140625" style="39" customWidth="1"/>
    <col min="13061" max="13061" width="24.85546875" style="39" customWidth="1"/>
    <col min="13062" max="13062" width="9.140625" style="39" customWidth="1"/>
    <col min="13063" max="13063" width="10.85546875" style="39" customWidth="1"/>
    <col min="13064" max="13064" width="14.85546875" style="39" customWidth="1"/>
    <col min="13065" max="13316" width="9.140625" style="39" customWidth="1"/>
    <col min="13317" max="13317" width="24.85546875" style="39" customWidth="1"/>
    <col min="13318" max="13318" width="9.140625" style="39" customWidth="1"/>
    <col min="13319" max="13319" width="10.85546875" style="39" customWidth="1"/>
    <col min="13320" max="13320" width="14.85546875" style="39" customWidth="1"/>
    <col min="13321" max="13572" width="9.140625" style="39" customWidth="1"/>
    <col min="13573" max="13573" width="24.85546875" style="39" customWidth="1"/>
    <col min="13574" max="13574" width="9.140625" style="39" customWidth="1"/>
    <col min="13575" max="13575" width="10.85546875" style="39" customWidth="1"/>
    <col min="13576" max="13576" width="14.85546875" style="39" customWidth="1"/>
    <col min="13577" max="13828" width="9.140625" style="39" customWidth="1"/>
    <col min="13829" max="13829" width="24.85546875" style="39" customWidth="1"/>
    <col min="13830" max="13830" width="9.140625" style="39" customWidth="1"/>
    <col min="13831" max="13831" width="10.85546875" style="39" customWidth="1"/>
    <col min="13832" max="13832" width="14.85546875" style="39" customWidth="1"/>
    <col min="13833" max="14084" width="9.140625" style="39" customWidth="1"/>
    <col min="14085" max="14085" width="24.85546875" style="39" customWidth="1"/>
    <col min="14086" max="14086" width="9.140625" style="39" customWidth="1"/>
    <col min="14087" max="14087" width="10.85546875" style="39" customWidth="1"/>
    <col min="14088" max="14088" width="14.85546875" style="39" customWidth="1"/>
    <col min="14089" max="14340" width="9.140625" style="39" customWidth="1"/>
    <col min="14341" max="14341" width="24.85546875" style="39" customWidth="1"/>
    <col min="14342" max="14342" width="9.140625" style="39" customWidth="1"/>
    <col min="14343" max="14343" width="10.85546875" style="39" customWidth="1"/>
    <col min="14344" max="14344" width="14.85546875" style="39" customWidth="1"/>
    <col min="14345" max="14596" width="9.140625" style="39" customWidth="1"/>
    <col min="14597" max="14597" width="24.85546875" style="39" customWidth="1"/>
    <col min="14598" max="14598" width="9.140625" style="39" customWidth="1"/>
    <col min="14599" max="14599" width="10.85546875" style="39" customWidth="1"/>
    <col min="14600" max="14600" width="14.85546875" style="39" customWidth="1"/>
    <col min="14601" max="14852" width="9.140625" style="39" customWidth="1"/>
    <col min="14853" max="14853" width="24.85546875" style="39" customWidth="1"/>
    <col min="14854" max="14854" width="9.140625" style="39" customWidth="1"/>
    <col min="14855" max="14855" width="10.85546875" style="39" customWidth="1"/>
    <col min="14856" max="14856" width="14.85546875" style="39" customWidth="1"/>
    <col min="14857" max="15108" width="9.140625" style="39" customWidth="1"/>
    <col min="15109" max="15109" width="24.85546875" style="39" customWidth="1"/>
    <col min="15110" max="15110" width="9.140625" style="39" customWidth="1"/>
    <col min="15111" max="15111" width="10.85546875" style="39" customWidth="1"/>
    <col min="15112" max="15112" width="14.85546875" style="39" customWidth="1"/>
    <col min="15113" max="15364" width="9.140625" style="39" customWidth="1"/>
    <col min="15365" max="15365" width="24.85546875" style="39" customWidth="1"/>
    <col min="15366" max="15366" width="9.140625" style="39" customWidth="1"/>
    <col min="15367" max="15367" width="10.85546875" style="39" customWidth="1"/>
    <col min="15368" max="15368" width="14.85546875" style="39" customWidth="1"/>
    <col min="15369" max="15620" width="9.140625" style="39" customWidth="1"/>
    <col min="15621" max="15621" width="24.85546875" style="39" customWidth="1"/>
    <col min="15622" max="15622" width="9.140625" style="39" customWidth="1"/>
    <col min="15623" max="15623" width="10.85546875" style="39" customWidth="1"/>
    <col min="15624" max="15624" width="14.85546875" style="39" customWidth="1"/>
    <col min="15625" max="15876" width="9.140625" style="39" customWidth="1"/>
    <col min="15877" max="15877" width="24.85546875" style="39" customWidth="1"/>
    <col min="15878" max="15878" width="9.140625" style="39" customWidth="1"/>
    <col min="15879" max="15879" width="10.85546875" style="39" customWidth="1"/>
    <col min="15880" max="15880" width="14.85546875" style="39" customWidth="1"/>
    <col min="15881" max="16132" width="9.140625" style="39" customWidth="1"/>
    <col min="16133" max="16133" width="24.85546875" style="39" customWidth="1"/>
    <col min="16134" max="16134" width="9.140625" style="39" customWidth="1"/>
    <col min="16135" max="16135" width="10.85546875" style="39" customWidth="1"/>
    <col min="16136" max="16136" width="14.85546875" style="39" customWidth="1"/>
    <col min="16137" max="16384" width="9.140625" style="39" customWidth="1"/>
  </cols>
  <sheetData>
    <row r="1" spans="1:8" ht="13.5" thickBot="1" x14ac:dyDescent="0.25"/>
    <row r="2" spans="1:8" ht="18" x14ac:dyDescent="0.2">
      <c r="A2" s="118" t="s">
        <v>49</v>
      </c>
      <c r="B2" s="119"/>
      <c r="C2" s="119"/>
      <c r="D2" s="119"/>
      <c r="E2" s="119"/>
      <c r="F2" s="119"/>
      <c r="G2" s="119"/>
      <c r="H2" s="120"/>
    </row>
    <row r="3" spans="1:8" ht="21" thickBot="1" x14ac:dyDescent="0.25">
      <c r="A3" s="165" t="s">
        <v>119</v>
      </c>
      <c r="B3" s="166"/>
      <c r="C3" s="166"/>
      <c r="D3" s="166"/>
      <c r="E3" s="166"/>
      <c r="F3" s="166"/>
      <c r="G3" s="166"/>
      <c r="H3" s="167"/>
    </row>
    <row r="4" spans="1:8" ht="102.75" customHeight="1" thickBot="1" x14ac:dyDescent="0.25">
      <c r="A4" s="124" t="s">
        <v>120</v>
      </c>
      <c r="B4" s="125"/>
      <c r="C4" s="125"/>
      <c r="D4" s="125"/>
      <c r="E4" s="125"/>
      <c r="F4" s="125"/>
      <c r="G4" s="125"/>
      <c r="H4" s="126"/>
    </row>
    <row r="5" spans="1:8" ht="18.75" x14ac:dyDescent="0.2">
      <c r="A5" s="168" t="s">
        <v>107</v>
      </c>
      <c r="B5" s="169"/>
      <c r="C5" s="169"/>
      <c r="D5" s="169"/>
      <c r="E5" s="76"/>
      <c r="F5" s="76"/>
      <c r="G5" s="76"/>
      <c r="H5" s="77" t="s">
        <v>121</v>
      </c>
    </row>
    <row r="6" spans="1:8" ht="15" x14ac:dyDescent="0.2">
      <c r="A6" s="129" t="s">
        <v>191</v>
      </c>
      <c r="B6" s="130"/>
      <c r="C6" s="130"/>
      <c r="D6" s="130"/>
      <c r="E6" s="130"/>
      <c r="F6" s="130"/>
      <c r="G6" s="130"/>
      <c r="H6" s="131"/>
    </row>
    <row r="7" spans="1:8" ht="15" x14ac:dyDescent="0.2">
      <c r="A7" s="115" t="s">
        <v>190</v>
      </c>
      <c r="B7" s="116"/>
      <c r="C7" s="116"/>
      <c r="D7" s="116"/>
      <c r="E7" s="116"/>
      <c r="F7" s="116"/>
      <c r="G7" s="116"/>
      <c r="H7" s="117"/>
    </row>
    <row r="8" spans="1:8" ht="15" x14ac:dyDescent="0.2">
      <c r="A8" s="170" t="s">
        <v>122</v>
      </c>
      <c r="B8" s="171"/>
      <c r="C8" s="171"/>
      <c r="D8" s="172"/>
      <c r="E8" s="88" t="s">
        <v>54</v>
      </c>
      <c r="F8" s="134" t="s">
        <v>55</v>
      </c>
      <c r="G8" s="135"/>
      <c r="H8" s="136"/>
    </row>
    <row r="9" spans="1:8" ht="15" x14ac:dyDescent="0.2">
      <c r="A9" s="173"/>
      <c r="B9" s="174"/>
      <c r="C9" s="174"/>
      <c r="D9" s="175"/>
      <c r="E9" s="88" t="s">
        <v>56</v>
      </c>
      <c r="F9" s="134" t="s">
        <v>57</v>
      </c>
      <c r="G9" s="135"/>
      <c r="H9" s="136"/>
    </row>
    <row r="10" spans="1:8" ht="15" x14ac:dyDescent="0.2">
      <c r="A10" s="173"/>
      <c r="B10" s="174"/>
      <c r="C10" s="174"/>
      <c r="D10" s="175"/>
      <c r="E10" s="88" t="s">
        <v>58</v>
      </c>
      <c r="F10" s="134">
        <v>29370771492</v>
      </c>
      <c r="G10" s="135"/>
      <c r="H10" s="136"/>
    </row>
    <row r="11" spans="1:8" ht="15" x14ac:dyDescent="0.2">
      <c r="A11" s="173"/>
      <c r="B11" s="174"/>
      <c r="C11" s="174"/>
      <c r="D11" s="175"/>
      <c r="E11" s="88" t="s">
        <v>59</v>
      </c>
      <c r="F11" s="134">
        <v>29370771492</v>
      </c>
      <c r="G11" s="135"/>
      <c r="H11" s="136"/>
    </row>
    <row r="12" spans="1:8" ht="15" x14ac:dyDescent="0.2">
      <c r="A12" s="176"/>
      <c r="B12" s="177"/>
      <c r="C12" s="177"/>
      <c r="D12" s="178"/>
      <c r="E12" s="43" t="s">
        <v>60</v>
      </c>
      <c r="F12" s="137" t="s">
        <v>61</v>
      </c>
      <c r="G12" s="138"/>
      <c r="H12" s="139"/>
    </row>
    <row r="13" spans="1:8" ht="15" x14ac:dyDescent="0.2">
      <c r="A13" s="179" t="s">
        <v>62</v>
      </c>
      <c r="B13" s="180"/>
      <c r="C13" s="180"/>
      <c r="D13" s="181"/>
      <c r="E13" s="43" t="s">
        <v>63</v>
      </c>
      <c r="F13" s="137" t="s">
        <v>187</v>
      </c>
      <c r="G13" s="138"/>
      <c r="H13" s="139"/>
    </row>
    <row r="14" spans="1:8" ht="15" x14ac:dyDescent="0.2">
      <c r="A14" s="182"/>
      <c r="B14" s="183"/>
      <c r="C14" s="183"/>
      <c r="D14" s="184"/>
      <c r="E14" s="43" t="s">
        <v>64</v>
      </c>
      <c r="F14" s="137" t="s">
        <v>188</v>
      </c>
      <c r="G14" s="138"/>
      <c r="H14" s="139"/>
    </row>
    <row r="15" spans="1:8" ht="30.75" customHeight="1" x14ac:dyDescent="0.2">
      <c r="A15" s="182"/>
      <c r="B15" s="183"/>
      <c r="C15" s="183"/>
      <c r="D15" s="184"/>
      <c r="E15" s="88" t="s">
        <v>65</v>
      </c>
      <c r="F15" s="134" t="s">
        <v>66</v>
      </c>
      <c r="G15" s="135"/>
      <c r="H15" s="136"/>
    </row>
    <row r="16" spans="1:8" ht="15" x14ac:dyDescent="0.2">
      <c r="A16" s="182"/>
      <c r="B16" s="183"/>
      <c r="C16" s="183"/>
      <c r="D16" s="184"/>
      <c r="E16" s="88" t="s">
        <v>67</v>
      </c>
      <c r="F16" s="134" t="s">
        <v>68</v>
      </c>
      <c r="G16" s="135"/>
      <c r="H16" s="136"/>
    </row>
    <row r="17" spans="1:8" ht="15" x14ac:dyDescent="0.2">
      <c r="A17" s="185"/>
      <c r="B17" s="186"/>
      <c r="C17" s="186"/>
      <c r="D17" s="187"/>
      <c r="E17" s="88" t="s">
        <v>69</v>
      </c>
      <c r="F17" s="134" t="s">
        <v>70</v>
      </c>
      <c r="G17" s="135"/>
      <c r="H17" s="136"/>
    </row>
    <row r="18" spans="1:8" ht="15" x14ac:dyDescent="0.2">
      <c r="A18" s="179" t="s">
        <v>123</v>
      </c>
      <c r="B18" s="180"/>
      <c r="C18" s="180"/>
      <c r="D18" s="181"/>
      <c r="E18" s="88" t="s">
        <v>72</v>
      </c>
      <c r="F18" s="134" t="s">
        <v>70</v>
      </c>
      <c r="G18" s="135"/>
      <c r="H18" s="136"/>
    </row>
    <row r="19" spans="1:8" ht="15" x14ac:dyDescent="0.2">
      <c r="A19" s="182"/>
      <c r="B19" s="183"/>
      <c r="C19" s="183"/>
      <c r="D19" s="184"/>
      <c r="E19" s="88" t="s">
        <v>73</v>
      </c>
      <c r="F19" s="134"/>
      <c r="G19" s="135"/>
      <c r="H19" s="136"/>
    </row>
    <row r="20" spans="1:8" ht="15" x14ac:dyDescent="0.2">
      <c r="A20" s="182"/>
      <c r="B20" s="183"/>
      <c r="C20" s="183"/>
      <c r="D20" s="184"/>
      <c r="E20" s="43" t="s">
        <v>74</v>
      </c>
      <c r="F20" s="142" t="s">
        <v>75</v>
      </c>
      <c r="G20" s="143"/>
      <c r="H20" s="144"/>
    </row>
    <row r="21" spans="1:8" ht="15" x14ac:dyDescent="0.2">
      <c r="A21" s="182"/>
      <c r="B21" s="183"/>
      <c r="C21" s="183"/>
      <c r="D21" s="184"/>
      <c r="E21" s="88" t="s">
        <v>76</v>
      </c>
      <c r="F21" s="134"/>
      <c r="G21" s="135"/>
      <c r="H21" s="136"/>
    </row>
    <row r="22" spans="1:8" ht="15" x14ac:dyDescent="0.2">
      <c r="A22" s="185"/>
      <c r="B22" s="186"/>
      <c r="C22" s="186"/>
      <c r="D22" s="187"/>
      <c r="E22" s="88" t="s">
        <v>77</v>
      </c>
      <c r="F22" s="134"/>
      <c r="G22" s="135"/>
      <c r="H22" s="136"/>
    </row>
    <row r="23" spans="1:8" ht="15" x14ac:dyDescent="0.2">
      <c r="A23" s="44" t="s">
        <v>78</v>
      </c>
      <c r="B23" s="147" t="s">
        <v>79</v>
      </c>
      <c r="C23" s="148"/>
      <c r="D23" s="148"/>
      <c r="E23" s="148"/>
      <c r="F23" s="148"/>
      <c r="G23" s="149"/>
      <c r="H23" s="45" t="s">
        <v>80</v>
      </c>
    </row>
    <row r="24" spans="1:8" ht="15" x14ac:dyDescent="0.2">
      <c r="A24" s="44">
        <v>1</v>
      </c>
      <c r="B24" s="150" t="s">
        <v>81</v>
      </c>
      <c r="C24" s="151"/>
      <c r="D24" s="151"/>
      <c r="E24" s="151"/>
      <c r="F24" s="151"/>
      <c r="G24" s="152"/>
      <c r="H24" s="28">
        <f>'Kadag retn.113'!O15</f>
        <v>54255.5</v>
      </c>
    </row>
    <row r="25" spans="1:8" ht="15" x14ac:dyDescent="0.2">
      <c r="A25" s="44">
        <v>2</v>
      </c>
      <c r="B25" s="150" t="s">
        <v>82</v>
      </c>
      <c r="C25" s="151"/>
      <c r="D25" s="151"/>
      <c r="E25" s="151"/>
      <c r="F25" s="151"/>
      <c r="G25" s="152"/>
      <c r="H25" s="28"/>
    </row>
    <row r="26" spans="1:8" ht="15" x14ac:dyDescent="0.2">
      <c r="A26" s="44"/>
      <c r="B26" s="46"/>
      <c r="C26" s="153" t="s">
        <v>83</v>
      </c>
      <c r="D26" s="154"/>
      <c r="E26" s="154"/>
      <c r="F26" s="154"/>
      <c r="G26" s="155"/>
      <c r="H26" s="47">
        <f>SUM(H24:H25)</f>
        <v>54255.5</v>
      </c>
    </row>
    <row r="27" spans="1:8" ht="15" x14ac:dyDescent="0.2">
      <c r="A27" s="44"/>
      <c r="B27" s="46"/>
      <c r="C27" s="48" t="s">
        <v>84</v>
      </c>
      <c r="D27" s="49"/>
      <c r="E27" s="49"/>
      <c r="F27" s="49"/>
      <c r="G27" s="50"/>
      <c r="H27" s="47">
        <v>0</v>
      </c>
    </row>
    <row r="28" spans="1:8" ht="15" x14ac:dyDescent="0.2">
      <c r="A28" s="44"/>
      <c r="B28" s="46"/>
      <c r="C28" s="48" t="s">
        <v>85</v>
      </c>
      <c r="D28" s="49"/>
      <c r="E28" s="49"/>
      <c r="F28" s="49"/>
      <c r="G28" s="50"/>
      <c r="H28" s="47">
        <v>0</v>
      </c>
    </row>
    <row r="29" spans="1:8" ht="15" x14ac:dyDescent="0.2">
      <c r="A29" s="44"/>
      <c r="B29" s="46"/>
      <c r="C29" s="48" t="s">
        <v>86</v>
      </c>
      <c r="D29" s="49"/>
      <c r="E29" s="49"/>
      <c r="F29" s="49"/>
      <c r="G29" s="50"/>
      <c r="H29" s="47"/>
    </row>
    <row r="30" spans="1:8" ht="15" x14ac:dyDescent="0.2">
      <c r="A30" s="44"/>
      <c r="B30" s="46"/>
      <c r="C30" s="156" t="s">
        <v>87</v>
      </c>
      <c r="D30" s="157"/>
      <c r="E30" s="157"/>
      <c r="F30" s="157"/>
      <c r="G30" s="158"/>
      <c r="H30" s="47">
        <f>H27+H28+H29</f>
        <v>0</v>
      </c>
    </row>
    <row r="31" spans="1:8" ht="15" x14ac:dyDescent="0.2">
      <c r="A31" s="44"/>
      <c r="B31" s="46"/>
      <c r="C31" s="153" t="s">
        <v>124</v>
      </c>
      <c r="D31" s="154"/>
      <c r="E31" s="154"/>
      <c r="F31" s="154"/>
      <c r="G31" s="155"/>
      <c r="H31" s="47">
        <f>ROUND(H26*30%,0)</f>
        <v>16277</v>
      </c>
    </row>
    <row r="32" spans="1:8" ht="15" x14ac:dyDescent="0.2">
      <c r="A32" s="170" t="str">
        <f>'Kadag retn.113'!A23:O23</f>
        <v>Total Amount in words Sixteen thousand two hundred and seventy seven rupees only</v>
      </c>
      <c r="B32" s="171"/>
      <c r="C32" s="171"/>
      <c r="D32" s="172"/>
      <c r="E32" s="191" t="s">
        <v>89</v>
      </c>
      <c r="F32" s="192"/>
      <c r="G32" s="193"/>
      <c r="H32" s="54"/>
    </row>
    <row r="33" spans="1:8" ht="15.75" thickBot="1" x14ac:dyDescent="0.25">
      <c r="A33" s="173"/>
      <c r="B33" s="174"/>
      <c r="C33" s="174"/>
      <c r="D33" s="175"/>
      <c r="E33" s="134" t="s">
        <v>90</v>
      </c>
      <c r="F33" s="135"/>
      <c r="G33" s="162"/>
      <c r="H33" s="55">
        <f>H24*10%</f>
        <v>5425.55</v>
      </c>
    </row>
    <row r="34" spans="1:8" ht="15.75" thickBot="1" x14ac:dyDescent="0.25">
      <c r="A34" s="188"/>
      <c r="B34" s="189"/>
      <c r="C34" s="189"/>
      <c r="D34" s="190"/>
      <c r="E34" s="163" t="s">
        <v>91</v>
      </c>
      <c r="F34" s="164"/>
      <c r="G34" s="194"/>
      <c r="H34" s="56">
        <f>H31</f>
        <v>16277</v>
      </c>
    </row>
    <row r="35" spans="1:8" ht="15" x14ac:dyDescent="0.2">
      <c r="A35" s="195"/>
      <c r="B35" s="196"/>
      <c r="C35" s="196"/>
      <c r="D35" s="196"/>
      <c r="E35" s="58"/>
      <c r="H35" s="59"/>
    </row>
    <row r="36" spans="1:8" ht="15" x14ac:dyDescent="0.3">
      <c r="A36" s="145" t="s">
        <v>92</v>
      </c>
      <c r="B36" s="146"/>
      <c r="C36" s="146"/>
      <c r="D36" s="65"/>
      <c r="E36" s="61"/>
      <c r="F36" s="61"/>
      <c r="G36" s="60"/>
      <c r="H36" s="62"/>
    </row>
    <row r="37" spans="1:8" ht="15" x14ac:dyDescent="0.3">
      <c r="A37" s="63"/>
      <c r="B37" s="64"/>
      <c r="C37" s="64"/>
      <c r="D37" s="61"/>
      <c r="E37" s="61"/>
      <c r="F37" s="61"/>
      <c r="H37" s="59"/>
    </row>
    <row r="38" spans="1:8" ht="15" x14ac:dyDescent="0.2">
      <c r="A38" s="145" t="s">
        <v>93</v>
      </c>
      <c r="B38" s="146"/>
      <c r="C38" s="146"/>
      <c r="H38" s="59"/>
    </row>
    <row r="39" spans="1:8" ht="13.5" thickBot="1" x14ac:dyDescent="0.25">
      <c r="A39" s="66"/>
      <c r="B39" s="67"/>
      <c r="C39" s="67"/>
      <c r="D39" s="67"/>
      <c r="E39" s="67"/>
      <c r="F39" s="67"/>
      <c r="G39" s="67"/>
      <c r="H39" s="68"/>
    </row>
    <row r="51" spans="1:10" ht="15" x14ac:dyDescent="0.25">
      <c r="A51" s="69" t="s">
        <v>101</v>
      </c>
      <c r="B51"/>
      <c r="C51"/>
      <c r="D51"/>
      <c r="E51"/>
      <c r="F51"/>
      <c r="G51"/>
      <c r="H51"/>
      <c r="I51"/>
      <c r="J51"/>
    </row>
    <row r="52" spans="1:10" ht="15" x14ac:dyDescent="0.25">
      <c r="A52" s="109" t="s">
        <v>102</v>
      </c>
      <c r="B52" s="109"/>
      <c r="C52" s="109"/>
      <c r="D52" s="109"/>
      <c r="E52" s="109"/>
      <c r="F52" s="109"/>
      <c r="G52" s="109"/>
      <c r="H52" s="109"/>
      <c r="I52"/>
      <c r="J52"/>
    </row>
    <row r="53" spans="1:10" ht="15" x14ac:dyDescent="0.25">
      <c r="A53" s="109" t="s">
        <v>103</v>
      </c>
      <c r="B53" s="109"/>
      <c r="C53" s="109"/>
      <c r="D53" s="109"/>
      <c r="E53" s="109"/>
      <c r="F53" s="109"/>
      <c r="G53" s="109"/>
      <c r="H53" s="109"/>
      <c r="I53"/>
      <c r="J53"/>
    </row>
    <row r="54" spans="1:10" ht="15" x14ac:dyDescent="0.25">
      <c r="A54" s="114" t="s">
        <v>125</v>
      </c>
      <c r="B54" s="114"/>
      <c r="C54" s="114"/>
      <c r="D54" s="114"/>
      <c r="E54" s="114"/>
      <c r="F54" s="114"/>
      <c r="G54" s="114"/>
      <c r="H54" s="114"/>
      <c r="I54" s="70"/>
      <c r="J54" s="70"/>
    </row>
    <row r="55" spans="1:10" ht="15" x14ac:dyDescent="0.25">
      <c r="A55" s="114" t="s">
        <v>126</v>
      </c>
      <c r="B55" s="114"/>
      <c r="C55" s="114"/>
      <c r="D55" s="114"/>
      <c r="E55" s="114"/>
      <c r="F55" s="114"/>
      <c r="G55" s="114"/>
      <c r="H55" s="114"/>
      <c r="I55" s="70"/>
      <c r="J55" s="70"/>
    </row>
    <row r="56" spans="1:10" ht="15" x14ac:dyDescent="0.25">
      <c r="A56" s="70"/>
      <c r="B56" s="70"/>
      <c r="C56" s="70"/>
      <c r="D56" s="70"/>
      <c r="E56" s="70"/>
      <c r="F56" s="70"/>
      <c r="G56" s="70"/>
      <c r="H56" s="70"/>
      <c r="I56" s="70"/>
      <c r="J56" s="70"/>
    </row>
    <row r="57" spans="1:10" ht="15" x14ac:dyDescent="0.25">
      <c r="A57" s="114" t="s">
        <v>106</v>
      </c>
      <c r="B57" s="114"/>
      <c r="C57" s="114"/>
      <c r="D57" s="114"/>
      <c r="E57" s="114"/>
      <c r="F57" s="114"/>
      <c r="G57" s="114"/>
      <c r="H57" s="114"/>
      <c r="I57" s="70"/>
      <c r="J57" s="70"/>
    </row>
    <row r="58" spans="1:10" ht="15" x14ac:dyDescent="0.25">
      <c r="A58" s="87"/>
      <c r="B58" s="87"/>
      <c r="C58" s="87"/>
      <c r="D58" s="87"/>
      <c r="E58" s="87"/>
      <c r="F58" s="87"/>
      <c r="G58" s="87"/>
      <c r="H58" s="87"/>
      <c r="I58" s="70"/>
      <c r="J58" s="70"/>
    </row>
    <row r="59" spans="1:10" ht="15" x14ac:dyDescent="0.25">
      <c r="A59" s="87"/>
      <c r="B59" s="87"/>
      <c r="C59" s="87"/>
      <c r="D59" s="87"/>
      <c r="E59" s="87"/>
      <c r="F59" s="87"/>
      <c r="G59" s="87"/>
      <c r="H59" s="87"/>
      <c r="I59" s="70"/>
      <c r="J59" s="70"/>
    </row>
    <row r="60" spans="1:10" ht="15" x14ac:dyDescent="0.25">
      <c r="A60" s="87"/>
      <c r="B60" s="87"/>
      <c r="C60" s="87"/>
      <c r="D60" s="87"/>
      <c r="E60" s="87"/>
      <c r="F60" s="87"/>
      <c r="G60" s="87"/>
      <c r="H60" s="87"/>
      <c r="I60" s="70"/>
      <c r="J60" s="70"/>
    </row>
    <row r="61" spans="1:10" ht="15" x14ac:dyDescent="0.25">
      <c r="A61" s="87"/>
      <c r="B61" s="87"/>
      <c r="C61" s="87"/>
      <c r="D61" s="87"/>
      <c r="E61" s="87"/>
      <c r="F61" s="87"/>
      <c r="G61" s="87"/>
      <c r="H61" s="87"/>
      <c r="I61" s="70"/>
      <c r="J61" s="70"/>
    </row>
    <row r="62" spans="1:10" ht="15" x14ac:dyDescent="0.25">
      <c r="A62" s="87"/>
      <c r="B62" s="87"/>
      <c r="C62" s="87"/>
      <c r="D62" s="87"/>
      <c r="E62" s="87"/>
      <c r="F62" s="87"/>
      <c r="G62" s="87"/>
      <c r="H62" s="87"/>
      <c r="I62" s="70"/>
      <c r="J62" s="70"/>
    </row>
    <row r="63" spans="1:10" ht="15" x14ac:dyDescent="0.25">
      <c r="A63" s="87"/>
      <c r="B63" s="87"/>
      <c r="C63" s="87"/>
      <c r="D63" s="87"/>
      <c r="E63" s="87"/>
      <c r="F63" s="87"/>
      <c r="G63" s="87"/>
      <c r="H63" s="87"/>
      <c r="I63" s="70"/>
      <c r="J63" s="70"/>
    </row>
    <row r="64" spans="1:10" ht="15" x14ac:dyDescent="0.25">
      <c r="A64"/>
      <c r="B64"/>
      <c r="C64"/>
      <c r="D64"/>
      <c r="E64"/>
      <c r="F64"/>
      <c r="G64"/>
      <c r="H64"/>
      <c r="I64"/>
      <c r="J64"/>
    </row>
    <row r="65" spans="1:10" ht="15" x14ac:dyDescent="0.25">
      <c r="A65"/>
      <c r="B65"/>
      <c r="C65"/>
      <c r="D65"/>
      <c r="E65"/>
      <c r="F65"/>
      <c r="G65"/>
      <c r="H65"/>
      <c r="I65"/>
      <c r="J65"/>
    </row>
    <row r="66" spans="1:10" ht="15" x14ac:dyDescent="0.25">
      <c r="A66"/>
      <c r="B66"/>
      <c r="C66"/>
      <c r="D66"/>
      <c r="E66"/>
      <c r="F66"/>
      <c r="G66"/>
      <c r="H66"/>
      <c r="I66"/>
      <c r="J66"/>
    </row>
    <row r="67" spans="1:10" ht="15" x14ac:dyDescent="0.25">
      <c r="A67"/>
      <c r="B67"/>
      <c r="C67"/>
      <c r="D67"/>
      <c r="E67"/>
      <c r="F67"/>
      <c r="G67"/>
      <c r="H67"/>
      <c r="I67"/>
      <c r="J67"/>
    </row>
    <row r="68" spans="1:10" s="9" customFormat="1" ht="15" x14ac:dyDescent="0.25">
      <c r="B68" s="38" t="s">
        <v>41</v>
      </c>
      <c r="E68" s="38" t="s">
        <v>42</v>
      </c>
      <c r="H68" s="38" t="s">
        <v>43</v>
      </c>
    </row>
    <row r="69" spans="1:10" s="9" customFormat="1" ht="15" x14ac:dyDescent="0.25">
      <c r="B69" s="38" t="s">
        <v>44</v>
      </c>
      <c r="E69" s="38" t="s">
        <v>45</v>
      </c>
      <c r="H69" s="38" t="s">
        <v>46</v>
      </c>
    </row>
    <row r="70" spans="1:10" s="9" customFormat="1" ht="15" x14ac:dyDescent="0.25">
      <c r="B70" s="38" t="s">
        <v>179</v>
      </c>
      <c r="E70" s="38" t="s">
        <v>179</v>
      </c>
      <c r="H70" s="38" t="s">
        <v>48</v>
      </c>
    </row>
    <row r="71" spans="1:10" ht="15" x14ac:dyDescent="0.25">
      <c r="A71"/>
      <c r="B71"/>
      <c r="C71"/>
      <c r="D71"/>
      <c r="E71"/>
      <c r="F71"/>
      <c r="G71"/>
      <c r="H71"/>
      <c r="I71"/>
      <c r="J71"/>
    </row>
    <row r="72" spans="1:10" ht="15" x14ac:dyDescent="0.25">
      <c r="A72"/>
      <c r="B72"/>
      <c r="C72"/>
      <c r="D72"/>
      <c r="E72"/>
      <c r="F72"/>
      <c r="G72"/>
      <c r="H72"/>
      <c r="I72"/>
      <c r="J72"/>
    </row>
    <row r="73" spans="1:10" ht="15" x14ac:dyDescent="0.25">
      <c r="A73"/>
      <c r="B73"/>
      <c r="C73"/>
      <c r="D73"/>
      <c r="E73"/>
      <c r="F73"/>
      <c r="G73"/>
      <c r="H73"/>
      <c r="I73"/>
      <c r="J73"/>
    </row>
    <row r="74" spans="1:10" ht="15" x14ac:dyDescent="0.25">
      <c r="A74"/>
      <c r="B74"/>
      <c r="C74"/>
      <c r="D74"/>
      <c r="E74"/>
      <c r="F74"/>
      <c r="G74"/>
      <c r="H74"/>
      <c r="I74"/>
      <c r="J74"/>
    </row>
    <row r="75" spans="1:10" ht="15" x14ac:dyDescent="0.25">
      <c r="A75"/>
      <c r="B75" s="4"/>
      <c r="C75"/>
      <c r="D75"/>
      <c r="E75"/>
      <c r="F75"/>
      <c r="G75"/>
      <c r="H75"/>
      <c r="I75"/>
      <c r="J75"/>
    </row>
    <row r="76" spans="1:10" ht="15" x14ac:dyDescent="0.25">
      <c r="A76"/>
      <c r="B76" s="4"/>
      <c r="C76"/>
      <c r="D76"/>
      <c r="E76"/>
      <c r="F76"/>
      <c r="G76"/>
      <c r="H76"/>
      <c r="I76"/>
      <c r="J76"/>
    </row>
    <row r="77" spans="1:10" ht="15" x14ac:dyDescent="0.25">
      <c r="A77"/>
      <c r="B77" s="4"/>
      <c r="C77"/>
      <c r="D77"/>
      <c r="E77"/>
      <c r="F77"/>
      <c r="G77"/>
      <c r="H77"/>
      <c r="I77"/>
      <c r="J77"/>
    </row>
  </sheetData>
  <mergeCells count="42">
    <mergeCell ref="A57:H57"/>
    <mergeCell ref="A32:D34"/>
    <mergeCell ref="E32:G32"/>
    <mergeCell ref="E33:G33"/>
    <mergeCell ref="E34:G34"/>
    <mergeCell ref="A35:D35"/>
    <mergeCell ref="A36:C36"/>
    <mergeCell ref="A38:C38"/>
    <mergeCell ref="A52:H52"/>
    <mergeCell ref="A53:H53"/>
    <mergeCell ref="A54:H54"/>
    <mergeCell ref="A55:H55"/>
    <mergeCell ref="C31:G31"/>
    <mergeCell ref="A18:D22"/>
    <mergeCell ref="F18:H18"/>
    <mergeCell ref="F19:H19"/>
    <mergeCell ref="F20:H20"/>
    <mergeCell ref="F21:H21"/>
    <mergeCell ref="F22:H22"/>
    <mergeCell ref="B23:G23"/>
    <mergeCell ref="B24:G24"/>
    <mergeCell ref="B25:G25"/>
    <mergeCell ref="C26:G26"/>
    <mergeCell ref="C30:G30"/>
    <mergeCell ref="A13:D17"/>
    <mergeCell ref="F13:H13"/>
    <mergeCell ref="F14:H14"/>
    <mergeCell ref="F15:H15"/>
    <mergeCell ref="F16:H16"/>
    <mergeCell ref="F17:H17"/>
    <mergeCell ref="A8:D12"/>
    <mergeCell ref="F8:H8"/>
    <mergeCell ref="F9:H9"/>
    <mergeCell ref="F10:H10"/>
    <mergeCell ref="F11:H11"/>
    <mergeCell ref="F12:H12"/>
    <mergeCell ref="A7:H7"/>
    <mergeCell ref="A2:H2"/>
    <mergeCell ref="A3:H3"/>
    <mergeCell ref="A4:H4"/>
    <mergeCell ref="A5:D5"/>
    <mergeCell ref="A6:H6"/>
  </mergeCells>
  <pageMargins left="0.70866141732283472" right="0.70866141732283472" top="1.5354330708661419" bottom="0.74803149606299213" header="0.31496062992125984" footer="0.31496062992125984"/>
  <pageSetup paperSize="9" scale="75" orientation="portrait" horizontalDpi="0" verticalDpi="0" r:id="rId1"/>
  <rowBreaks count="1" manualBreakCount="1">
    <brk id="42"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38"/>
  <sheetViews>
    <sheetView view="pageBreakPreview" zoomScale="60" zoomScaleNormal="100" workbookViewId="0">
      <selection activeCell="A35" sqref="A35:D35"/>
    </sheetView>
  </sheetViews>
  <sheetFormatPr defaultRowHeight="15" x14ac:dyDescent="0.25"/>
  <cols>
    <col min="1" max="1" width="7.5703125" customWidth="1"/>
    <col min="2" max="2" width="53.5703125" customWidth="1"/>
    <col min="3" max="3" width="9" customWidth="1"/>
    <col min="4" max="4" width="9.140625" hidden="1" customWidth="1"/>
    <col min="6" max="6" width="12" customWidth="1"/>
    <col min="7" max="7" width="10.7109375" customWidth="1"/>
    <col min="8" max="8" width="12.140625" customWidth="1"/>
    <col min="9" max="9" width="10.5703125" customWidth="1"/>
    <col min="10" max="10" width="10" customWidth="1"/>
    <col min="11" max="11" width="12.42578125" customWidth="1"/>
    <col min="12" max="12" width="11.42578125" customWidth="1"/>
    <col min="13" max="13" width="10.7109375" customWidth="1"/>
    <col min="15" max="15" width="11.5703125" customWidth="1"/>
    <col min="16" max="16" width="13.7109375" customWidth="1"/>
  </cols>
  <sheetData>
    <row r="1" spans="1:16" ht="18" x14ac:dyDescent="0.25">
      <c r="A1" s="96" t="s">
        <v>0</v>
      </c>
      <c r="B1" s="96"/>
      <c r="C1" s="96"/>
      <c r="D1" s="96"/>
      <c r="E1" s="96"/>
      <c r="F1" s="96"/>
      <c r="G1" s="96"/>
      <c r="H1" s="96"/>
      <c r="I1" s="96"/>
      <c r="J1" s="96"/>
      <c r="K1" s="96"/>
      <c r="L1" s="96"/>
      <c r="M1" s="96"/>
      <c r="N1" s="96"/>
      <c r="O1" s="96"/>
      <c r="P1" s="96"/>
    </row>
    <row r="2" spans="1:16" x14ac:dyDescent="0.25">
      <c r="A2" s="97" t="s">
        <v>1</v>
      </c>
      <c r="B2" s="97"/>
      <c r="C2" s="97"/>
      <c r="D2" s="97"/>
      <c r="E2" s="97"/>
      <c r="F2" s="97"/>
      <c r="G2" s="97"/>
      <c r="H2" s="97"/>
      <c r="I2" s="97"/>
      <c r="J2" s="97"/>
      <c r="K2" s="97"/>
      <c r="L2" s="97"/>
      <c r="M2" s="97"/>
      <c r="N2" s="97"/>
      <c r="O2" s="97"/>
      <c r="P2" s="97"/>
    </row>
    <row r="3" spans="1:16" x14ac:dyDescent="0.25">
      <c r="A3" s="98" t="s">
        <v>2</v>
      </c>
      <c r="B3" s="98"/>
      <c r="C3" s="98"/>
      <c r="D3" s="98"/>
      <c r="E3" s="98"/>
      <c r="F3" s="98"/>
      <c r="G3" s="98"/>
      <c r="H3" s="98"/>
      <c r="I3" s="98"/>
      <c r="J3" s="98"/>
      <c r="K3" s="98"/>
      <c r="L3" s="98"/>
      <c r="M3" s="98"/>
      <c r="N3" s="98"/>
      <c r="O3" s="98"/>
      <c r="P3" s="98"/>
    </row>
    <row r="4" spans="1:16" x14ac:dyDescent="0.25">
      <c r="A4" s="97" t="s">
        <v>3</v>
      </c>
      <c r="B4" s="97"/>
      <c r="C4" s="97"/>
      <c r="D4" s="97"/>
      <c r="E4" s="97"/>
      <c r="F4" s="97"/>
      <c r="G4" s="97"/>
      <c r="H4" s="97"/>
      <c r="I4" s="97"/>
      <c r="J4" s="97"/>
      <c r="K4" s="97"/>
      <c r="L4" s="97"/>
      <c r="M4" s="97"/>
      <c r="N4" s="97"/>
      <c r="O4" s="97"/>
      <c r="P4" s="97"/>
    </row>
    <row r="5" spans="1:16" x14ac:dyDescent="0.25">
      <c r="A5" s="97" t="s">
        <v>4</v>
      </c>
      <c r="B5" s="99"/>
      <c r="C5" s="99"/>
      <c r="D5" s="99"/>
      <c r="E5" s="99"/>
      <c r="F5" s="99"/>
      <c r="G5" s="99"/>
      <c r="H5" s="99"/>
      <c r="I5" s="99"/>
      <c r="J5" s="99"/>
      <c r="K5" s="99"/>
      <c r="L5" s="99"/>
      <c r="M5" s="99"/>
      <c r="N5" s="99"/>
      <c r="O5" s="99"/>
      <c r="P5" s="99"/>
    </row>
    <row r="6" spans="1:16" ht="16.5" x14ac:dyDescent="0.25">
      <c r="A6" s="100" t="s">
        <v>142</v>
      </c>
      <c r="B6" s="100"/>
      <c r="C6" s="100"/>
      <c r="D6" s="100"/>
      <c r="E6" s="100"/>
      <c r="F6" s="100"/>
      <c r="M6" s="1" t="s">
        <v>6</v>
      </c>
    </row>
    <row r="7" spans="1:16" ht="16.5" x14ac:dyDescent="0.25">
      <c r="A7" s="2" t="s">
        <v>199</v>
      </c>
      <c r="B7" s="2"/>
      <c r="C7" s="2"/>
      <c r="D7" s="2"/>
      <c r="E7" s="2"/>
      <c r="F7" s="3"/>
      <c r="M7" s="4" t="s">
        <v>127</v>
      </c>
      <c r="O7" s="79"/>
      <c r="P7" s="5"/>
    </row>
    <row r="8" spans="1:16" ht="15.75" thickBot="1" x14ac:dyDescent="0.3">
      <c r="G8" s="4"/>
      <c r="H8" s="4"/>
    </row>
    <row r="9" spans="1:16" ht="51.75" thickBot="1" x14ac:dyDescent="0.3">
      <c r="A9" s="6" t="s">
        <v>7</v>
      </c>
      <c r="B9" s="6" t="s">
        <v>8</v>
      </c>
      <c r="C9" s="6" t="s">
        <v>9</v>
      </c>
      <c r="D9" s="6" t="s">
        <v>10</v>
      </c>
      <c r="E9" s="6" t="s">
        <v>11</v>
      </c>
      <c r="F9" s="6" t="s">
        <v>12</v>
      </c>
      <c r="G9" s="6" t="s">
        <v>13</v>
      </c>
      <c r="H9" s="6" t="s">
        <v>14</v>
      </c>
      <c r="I9" s="6" t="s">
        <v>15</v>
      </c>
      <c r="J9" s="7" t="s">
        <v>16</v>
      </c>
      <c r="K9" s="8" t="s">
        <v>17</v>
      </c>
      <c r="L9" s="6" t="s">
        <v>18</v>
      </c>
      <c r="M9" s="6" t="s">
        <v>19</v>
      </c>
      <c r="N9" s="6" t="s">
        <v>20</v>
      </c>
      <c r="O9" s="6" t="s">
        <v>21</v>
      </c>
      <c r="P9" s="8" t="s">
        <v>22</v>
      </c>
    </row>
    <row r="10" spans="1:16" ht="15.75" thickBot="1" x14ac:dyDescent="0.3">
      <c r="A10" s="8">
        <v>1</v>
      </c>
      <c r="B10" s="8">
        <v>2</v>
      </c>
      <c r="C10" s="8">
        <v>3</v>
      </c>
      <c r="D10" s="8"/>
      <c r="E10" s="8">
        <v>4</v>
      </c>
      <c r="F10" s="8" t="s">
        <v>23</v>
      </c>
      <c r="G10" s="8" t="s">
        <v>24</v>
      </c>
      <c r="H10" s="8" t="s">
        <v>25</v>
      </c>
      <c r="I10" s="8">
        <v>6</v>
      </c>
      <c r="J10" s="10">
        <v>7</v>
      </c>
      <c r="K10" s="8">
        <v>8</v>
      </c>
      <c r="L10" s="8">
        <v>9</v>
      </c>
      <c r="M10" s="8">
        <v>10</v>
      </c>
      <c r="N10" s="8">
        <v>11</v>
      </c>
      <c r="O10" s="8">
        <v>12</v>
      </c>
      <c r="P10" s="8">
        <v>13</v>
      </c>
    </row>
    <row r="11" spans="1:16" x14ac:dyDescent="0.25">
      <c r="A11" s="101" t="s">
        <v>26</v>
      </c>
      <c r="B11" s="102"/>
      <c r="C11" s="11"/>
      <c r="D11" s="11"/>
      <c r="E11" s="11"/>
      <c r="F11" s="11"/>
      <c r="G11" s="11"/>
      <c r="H11" s="11"/>
      <c r="I11" s="11"/>
      <c r="J11" s="11"/>
      <c r="K11" s="11"/>
      <c r="L11" s="11"/>
      <c r="M11" s="11"/>
      <c r="N11" s="11"/>
      <c r="O11" s="12"/>
      <c r="P11" s="13"/>
    </row>
    <row r="12" spans="1:16" ht="45.75" customHeight="1" x14ac:dyDescent="0.25">
      <c r="A12" s="14">
        <v>1</v>
      </c>
      <c r="B12" s="15" t="s">
        <v>27</v>
      </c>
      <c r="C12" s="16" t="s">
        <v>28</v>
      </c>
      <c r="D12" s="16">
        <v>85371000</v>
      </c>
      <c r="E12" s="16">
        <v>70747</v>
      </c>
      <c r="F12" s="17">
        <f>E12*93.22</f>
        <v>6595035.3399999999</v>
      </c>
      <c r="G12" s="17">
        <f>E12*16.78</f>
        <v>1187134.6600000001</v>
      </c>
      <c r="H12" s="18">
        <f>ROUND((F12+G12),2)</f>
        <v>7782170</v>
      </c>
      <c r="I12" s="18">
        <v>181</v>
      </c>
      <c r="J12" s="18">
        <v>37</v>
      </c>
      <c r="K12" s="18">
        <f>J12+I12</f>
        <v>218</v>
      </c>
      <c r="L12" s="19">
        <v>93.22</v>
      </c>
      <c r="M12" s="20">
        <f>J12*L12</f>
        <v>3449.14</v>
      </c>
      <c r="N12" s="20">
        <v>16.78</v>
      </c>
      <c r="O12" s="21">
        <f>N12*J12</f>
        <v>620.86</v>
      </c>
      <c r="P12" s="22">
        <f>M12+O12</f>
        <v>4070</v>
      </c>
    </row>
    <row r="13" spans="1:16" x14ac:dyDescent="0.25">
      <c r="A13" s="103" t="s">
        <v>31</v>
      </c>
      <c r="B13" s="104"/>
      <c r="C13" s="104"/>
      <c r="D13" s="104"/>
      <c r="E13" s="104"/>
      <c r="F13" s="25"/>
      <c r="G13" s="17"/>
      <c r="H13" s="26"/>
      <c r="I13" s="26"/>
      <c r="J13" s="26"/>
      <c r="K13" s="26"/>
      <c r="L13" s="26"/>
      <c r="M13" s="26">
        <f>M12</f>
        <v>3449.14</v>
      </c>
      <c r="N13" s="26"/>
      <c r="O13" s="27">
        <f>SUM(O12:O12)</f>
        <v>620.86</v>
      </c>
      <c r="P13" s="28">
        <f>P12</f>
        <v>4070</v>
      </c>
    </row>
    <row r="14" spans="1:16" x14ac:dyDescent="0.25">
      <c r="A14" s="103"/>
      <c r="B14" s="104"/>
      <c r="C14" s="104"/>
      <c r="D14" s="104"/>
      <c r="E14" s="104"/>
      <c r="F14" s="104"/>
      <c r="G14" s="104"/>
      <c r="H14" s="104"/>
      <c r="I14" s="104"/>
      <c r="J14" s="104"/>
      <c r="K14" s="104"/>
      <c r="L14" s="104"/>
      <c r="M14" s="104"/>
      <c r="N14" s="104"/>
      <c r="O14" s="105"/>
      <c r="P14" s="106"/>
    </row>
    <row r="15" spans="1:16" x14ac:dyDescent="0.25">
      <c r="A15" s="107" t="s">
        <v>32</v>
      </c>
      <c r="B15" s="108"/>
      <c r="C15" s="108"/>
      <c r="D15" s="108"/>
      <c r="E15" s="108"/>
      <c r="F15" s="108"/>
      <c r="G15" s="108"/>
      <c r="H15" s="108"/>
      <c r="I15" s="108"/>
      <c r="J15" s="108"/>
      <c r="K15" s="108"/>
      <c r="L15" s="108"/>
      <c r="M15" s="108"/>
      <c r="N15" s="108"/>
      <c r="O15" s="29"/>
      <c r="P15" s="30">
        <f>M13*10%</f>
        <v>344.91399999999999</v>
      </c>
    </row>
    <row r="16" spans="1:16" x14ac:dyDescent="0.25">
      <c r="A16" s="94" t="s">
        <v>33</v>
      </c>
      <c r="B16" s="95"/>
      <c r="C16" s="95"/>
      <c r="D16" s="95"/>
      <c r="E16" s="95"/>
      <c r="F16" s="95"/>
      <c r="G16" s="95"/>
      <c r="H16" s="95"/>
      <c r="I16" s="95"/>
      <c r="J16" s="95"/>
      <c r="K16" s="95"/>
      <c r="L16" s="95"/>
      <c r="M16" s="95"/>
      <c r="N16" s="95"/>
      <c r="O16" s="31"/>
      <c r="P16" s="32">
        <f>M13*90%</f>
        <v>3104.2260000000001</v>
      </c>
    </row>
    <row r="17" spans="1:16" x14ac:dyDescent="0.25">
      <c r="A17" s="94" t="s">
        <v>34</v>
      </c>
      <c r="B17" s="95"/>
      <c r="C17" s="95"/>
      <c r="D17" s="95"/>
      <c r="E17" s="95"/>
      <c r="F17" s="95"/>
      <c r="G17" s="95"/>
      <c r="H17" s="95"/>
      <c r="I17" s="95"/>
      <c r="J17" s="95"/>
      <c r="K17" s="95"/>
      <c r="L17" s="95"/>
      <c r="M17" s="95"/>
      <c r="N17" s="95"/>
      <c r="O17" s="31"/>
      <c r="P17" s="33">
        <f>O13*100%</f>
        <v>620.86</v>
      </c>
    </row>
    <row r="18" spans="1:16" ht="15.75" thickBot="1" x14ac:dyDescent="0.3">
      <c r="A18" s="110" t="s">
        <v>35</v>
      </c>
      <c r="B18" s="111"/>
      <c r="C18" s="111"/>
      <c r="D18" s="111"/>
      <c r="E18" s="111"/>
      <c r="F18" s="111"/>
      <c r="G18" s="111"/>
      <c r="H18" s="111"/>
      <c r="I18" s="111"/>
      <c r="J18" s="111"/>
      <c r="K18" s="111"/>
      <c r="L18" s="111"/>
      <c r="M18" s="111"/>
      <c r="N18" s="111"/>
      <c r="O18" s="85"/>
      <c r="P18" s="35">
        <f>P16+P17</f>
        <v>3725.0860000000002</v>
      </c>
    </row>
    <row r="19" spans="1:16" ht="15.75" thickBot="1" x14ac:dyDescent="0.3">
      <c r="A19" s="110" t="s">
        <v>204</v>
      </c>
      <c r="B19" s="111"/>
      <c r="C19" s="111"/>
      <c r="D19" s="111"/>
      <c r="E19" s="111"/>
      <c r="F19" s="111"/>
      <c r="G19" s="111"/>
      <c r="H19" s="111"/>
      <c r="I19" s="111"/>
      <c r="J19" s="111"/>
      <c r="K19" s="111"/>
      <c r="L19" s="111"/>
      <c r="M19" s="111"/>
      <c r="N19" s="111"/>
      <c r="O19" s="111"/>
      <c r="P19" s="112"/>
    </row>
    <row r="20" spans="1:16" x14ac:dyDescent="0.25">
      <c r="N20" s="36"/>
      <c r="O20" s="36"/>
    </row>
    <row r="21" spans="1:16" x14ac:dyDescent="0.25">
      <c r="N21" s="36"/>
      <c r="O21" s="36"/>
    </row>
    <row r="22" spans="1:16" x14ac:dyDescent="0.25">
      <c r="N22" s="36"/>
      <c r="O22" s="36"/>
    </row>
    <row r="23" spans="1:16" x14ac:dyDescent="0.25">
      <c r="N23" s="36"/>
      <c r="O23" s="36"/>
    </row>
    <row r="24" spans="1:16" x14ac:dyDescent="0.25">
      <c r="A24" s="113" t="s">
        <v>36</v>
      </c>
      <c r="B24" s="113"/>
    </row>
    <row r="25" spans="1:16" x14ac:dyDescent="0.25">
      <c r="A25" s="109" t="s">
        <v>37</v>
      </c>
      <c r="B25" s="109"/>
      <c r="C25" s="109"/>
      <c r="D25" s="109"/>
      <c r="E25" s="109"/>
      <c r="F25" s="109"/>
      <c r="G25" s="109"/>
      <c r="H25" s="109"/>
      <c r="I25" s="109"/>
      <c r="J25" s="109"/>
      <c r="K25" s="109"/>
      <c r="L25" s="109"/>
      <c r="M25" s="109"/>
      <c r="N25" s="109"/>
      <c r="O25" s="109"/>
      <c r="P25" s="109"/>
    </row>
    <row r="26" spans="1:16" x14ac:dyDescent="0.25">
      <c r="A26" s="114" t="s">
        <v>38</v>
      </c>
      <c r="B26" s="114"/>
      <c r="C26" s="114"/>
      <c r="D26" s="114"/>
      <c r="E26" s="114"/>
      <c r="F26" s="114"/>
      <c r="G26" s="114"/>
      <c r="H26" s="114"/>
      <c r="I26" s="114"/>
      <c r="J26" s="114"/>
      <c r="K26" s="114"/>
      <c r="L26" s="114"/>
      <c r="M26" s="114"/>
      <c r="N26" s="114"/>
      <c r="O26" s="114"/>
      <c r="P26" s="114"/>
    </row>
    <row r="28" spans="1:16" x14ac:dyDescent="0.25">
      <c r="A28" s="109" t="s">
        <v>39</v>
      </c>
      <c r="B28" s="109"/>
      <c r="C28" s="109"/>
      <c r="D28" s="109"/>
      <c r="E28" s="109"/>
      <c r="F28" s="109"/>
      <c r="G28" s="109"/>
      <c r="H28" s="109"/>
      <c r="I28" s="109"/>
      <c r="J28" s="109"/>
      <c r="K28" s="109"/>
      <c r="L28" s="109"/>
      <c r="M28" s="109"/>
      <c r="N28" s="109"/>
      <c r="O28" s="109"/>
      <c r="P28" s="109"/>
    </row>
    <row r="29" spans="1:16" x14ac:dyDescent="0.25">
      <c r="A29" s="109" t="s">
        <v>40</v>
      </c>
      <c r="B29" s="109"/>
      <c r="C29" s="109"/>
      <c r="D29" s="109"/>
      <c r="E29" s="109"/>
      <c r="F29" s="109"/>
      <c r="G29" s="109"/>
      <c r="H29" s="109"/>
      <c r="I29" s="109"/>
      <c r="J29" s="109"/>
      <c r="K29" s="109"/>
      <c r="L29" s="109"/>
      <c r="M29" s="109"/>
      <c r="N29" s="109"/>
      <c r="O29" s="109"/>
      <c r="P29" s="109"/>
    </row>
    <row r="33" spans="1:16" x14ac:dyDescent="0.25">
      <c r="B33" s="37"/>
    </row>
    <row r="34" spans="1:16" x14ac:dyDescent="0.25">
      <c r="B34" s="37"/>
    </row>
    <row r="35" spans="1:16" x14ac:dyDescent="0.25">
      <c r="A35" s="9"/>
      <c r="B35" s="38" t="s">
        <v>41</v>
      </c>
      <c r="C35" s="9"/>
      <c r="D35" s="9"/>
      <c r="E35" s="9"/>
      <c r="F35" s="9"/>
      <c r="G35" s="9"/>
      <c r="H35" s="38" t="s">
        <v>42</v>
      </c>
      <c r="I35" s="9"/>
      <c r="J35" s="9"/>
      <c r="K35" s="9"/>
      <c r="L35" s="9"/>
      <c r="M35" s="38" t="s">
        <v>43</v>
      </c>
      <c r="N35" s="9"/>
      <c r="O35" s="9"/>
      <c r="P35" s="9"/>
    </row>
    <row r="36" spans="1:16" x14ac:dyDescent="0.25">
      <c r="A36" s="9"/>
      <c r="B36" s="38" t="s">
        <v>44</v>
      </c>
      <c r="C36" s="9"/>
      <c r="D36" s="9"/>
      <c r="E36" s="9"/>
      <c r="F36" s="9"/>
      <c r="G36" s="9"/>
      <c r="H36" s="38" t="s">
        <v>45</v>
      </c>
      <c r="I36" s="9"/>
      <c r="J36" s="9"/>
      <c r="K36" s="9"/>
      <c r="L36" s="9"/>
      <c r="M36" s="38" t="s">
        <v>46</v>
      </c>
      <c r="N36" s="9"/>
      <c r="O36" s="9"/>
      <c r="P36" s="9"/>
    </row>
    <row r="37" spans="1:16" x14ac:dyDescent="0.25">
      <c r="A37" s="9"/>
      <c r="B37" s="38" t="s">
        <v>135</v>
      </c>
      <c r="C37" s="9"/>
      <c r="D37" s="9"/>
      <c r="E37" s="9"/>
      <c r="F37" s="9"/>
      <c r="G37" s="9"/>
      <c r="H37" s="38" t="s">
        <v>47</v>
      </c>
      <c r="I37" s="9"/>
      <c r="J37" s="9"/>
      <c r="K37" s="9"/>
      <c r="L37" s="9"/>
      <c r="M37" s="38" t="s">
        <v>48</v>
      </c>
      <c r="N37" s="9"/>
      <c r="O37" s="9"/>
      <c r="P37" s="9"/>
    </row>
    <row r="38" spans="1:16" x14ac:dyDescent="0.25">
      <c r="B38" s="37"/>
    </row>
  </sheetData>
  <mergeCells count="19">
    <mergeCell ref="A29:P29"/>
    <mergeCell ref="A18:N18"/>
    <mergeCell ref="A19:P19"/>
    <mergeCell ref="A24:B24"/>
    <mergeCell ref="A25:P25"/>
    <mergeCell ref="A26:P26"/>
    <mergeCell ref="A28:P28"/>
    <mergeCell ref="A17:N17"/>
    <mergeCell ref="A1:P1"/>
    <mergeCell ref="A2:P2"/>
    <mergeCell ref="A3:P3"/>
    <mergeCell ref="A4:P4"/>
    <mergeCell ref="A5:P5"/>
    <mergeCell ref="A6:F6"/>
    <mergeCell ref="A11:B11"/>
    <mergeCell ref="A13:E13"/>
    <mergeCell ref="A14:P14"/>
    <mergeCell ref="A15:N15"/>
    <mergeCell ref="A16:N16"/>
  </mergeCells>
  <pageMargins left="0.7" right="0.7" top="0.75" bottom="0.75" header="0.3" footer="0.3"/>
  <pageSetup paperSize="9" scale="64" orientation="landscape"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74"/>
  <sheetViews>
    <sheetView view="pageBreakPreview" topLeftCell="A34" zoomScale="60" zoomScaleNormal="100" workbookViewId="0">
      <selection activeCell="A35" sqref="A35:D35"/>
    </sheetView>
  </sheetViews>
  <sheetFormatPr defaultRowHeight="15" x14ac:dyDescent="0.25"/>
  <cols>
    <col min="5" max="5" width="28" customWidth="1"/>
    <col min="8" max="8" width="33" customWidth="1"/>
  </cols>
  <sheetData>
    <row r="1" spans="1:10" ht="15.75" thickBot="1" x14ac:dyDescent="0.3">
      <c r="A1" s="39"/>
      <c r="B1" s="39"/>
      <c r="C1" s="39"/>
      <c r="D1" s="39"/>
      <c r="E1" s="39"/>
      <c r="F1" s="39"/>
      <c r="G1" s="39"/>
      <c r="H1" s="39"/>
      <c r="I1" s="39"/>
      <c r="J1" s="39"/>
    </row>
    <row r="2" spans="1:10" ht="18" x14ac:dyDescent="0.25">
      <c r="A2" s="118" t="s">
        <v>49</v>
      </c>
      <c r="B2" s="119"/>
      <c r="C2" s="119"/>
      <c r="D2" s="119"/>
      <c r="E2" s="119"/>
      <c r="F2" s="119"/>
      <c r="G2" s="119"/>
      <c r="H2" s="120"/>
      <c r="I2" s="39"/>
      <c r="J2" s="39"/>
    </row>
    <row r="3" spans="1:10" ht="21" thickBot="1" x14ac:dyDescent="0.35">
      <c r="A3" s="121" t="s">
        <v>50</v>
      </c>
      <c r="B3" s="122"/>
      <c r="C3" s="122"/>
      <c r="D3" s="122"/>
      <c r="E3" s="122"/>
      <c r="F3" s="122"/>
      <c r="G3" s="122"/>
      <c r="H3" s="123"/>
      <c r="I3" s="39"/>
      <c r="J3" s="39"/>
    </row>
    <row r="4" spans="1:10" ht="118.5" customHeight="1" thickBot="1" x14ac:dyDescent="0.3">
      <c r="A4" s="124" t="s">
        <v>51</v>
      </c>
      <c r="B4" s="125"/>
      <c r="C4" s="125"/>
      <c r="D4" s="125"/>
      <c r="E4" s="125"/>
      <c r="F4" s="125"/>
      <c r="G4" s="125"/>
      <c r="H4" s="126"/>
      <c r="I4" s="39"/>
      <c r="J4" s="39"/>
    </row>
    <row r="5" spans="1:10" ht="18" x14ac:dyDescent="0.25">
      <c r="A5" s="127" t="s">
        <v>143</v>
      </c>
      <c r="B5" s="128"/>
      <c r="C5" s="128"/>
      <c r="D5" s="128"/>
      <c r="E5" s="128"/>
      <c r="F5" s="40"/>
      <c r="G5" s="40"/>
      <c r="H5" s="41" t="s">
        <v>6</v>
      </c>
      <c r="I5" s="39"/>
      <c r="J5" s="39"/>
    </row>
    <row r="6" spans="1:10" x14ac:dyDescent="0.25">
      <c r="A6" s="129" t="s">
        <v>127</v>
      </c>
      <c r="B6" s="130"/>
      <c r="C6" s="130"/>
      <c r="D6" s="130"/>
      <c r="E6" s="130"/>
      <c r="F6" s="130"/>
      <c r="G6" s="130"/>
      <c r="H6" s="131"/>
      <c r="I6" s="39"/>
      <c r="J6" s="39"/>
    </row>
    <row r="7" spans="1:10" x14ac:dyDescent="0.25">
      <c r="A7" s="115" t="s">
        <v>200</v>
      </c>
      <c r="B7" s="116"/>
      <c r="C7" s="116"/>
      <c r="D7" s="116"/>
      <c r="E7" s="116"/>
      <c r="F7" s="116"/>
      <c r="G7" s="116"/>
      <c r="H7" s="117"/>
      <c r="I7" s="39"/>
      <c r="J7" s="39"/>
    </row>
    <row r="8" spans="1:10" x14ac:dyDescent="0.25">
      <c r="A8" s="132" t="s">
        <v>53</v>
      </c>
      <c r="B8" s="133"/>
      <c r="C8" s="133"/>
      <c r="D8" s="133"/>
      <c r="E8" s="88" t="s">
        <v>54</v>
      </c>
      <c r="F8" s="134" t="s">
        <v>55</v>
      </c>
      <c r="G8" s="135"/>
      <c r="H8" s="136"/>
      <c r="I8" s="39"/>
      <c r="J8" s="39"/>
    </row>
    <row r="9" spans="1:10" x14ac:dyDescent="0.25">
      <c r="A9" s="132"/>
      <c r="B9" s="133"/>
      <c r="C9" s="133"/>
      <c r="D9" s="133"/>
      <c r="E9" s="88" t="s">
        <v>56</v>
      </c>
      <c r="F9" s="134" t="s">
        <v>57</v>
      </c>
      <c r="G9" s="135"/>
      <c r="H9" s="136"/>
      <c r="I9" s="39"/>
      <c r="J9" s="39"/>
    </row>
    <row r="10" spans="1:10" x14ac:dyDescent="0.25">
      <c r="A10" s="132"/>
      <c r="B10" s="133"/>
      <c r="C10" s="133"/>
      <c r="D10" s="133"/>
      <c r="E10" s="88" t="s">
        <v>58</v>
      </c>
      <c r="F10" s="134">
        <v>29370771492</v>
      </c>
      <c r="G10" s="135"/>
      <c r="H10" s="136"/>
      <c r="I10" s="39"/>
      <c r="J10" s="39"/>
    </row>
    <row r="11" spans="1:10" x14ac:dyDescent="0.25">
      <c r="A11" s="132"/>
      <c r="B11" s="133"/>
      <c r="C11" s="133"/>
      <c r="D11" s="133"/>
      <c r="E11" s="88" t="s">
        <v>59</v>
      </c>
      <c r="F11" s="134">
        <v>29370771492</v>
      </c>
      <c r="G11" s="135"/>
      <c r="H11" s="136"/>
      <c r="I11" s="39"/>
      <c r="J11" s="39"/>
    </row>
    <row r="12" spans="1:10" x14ac:dyDescent="0.25">
      <c r="A12" s="132"/>
      <c r="B12" s="133"/>
      <c r="C12" s="133"/>
      <c r="D12" s="133"/>
      <c r="E12" s="43" t="s">
        <v>60</v>
      </c>
      <c r="F12" s="137" t="s">
        <v>61</v>
      </c>
      <c r="G12" s="138"/>
      <c r="H12" s="139"/>
      <c r="I12" s="39"/>
      <c r="J12" s="39"/>
    </row>
    <row r="13" spans="1:10" x14ac:dyDescent="0.25">
      <c r="A13" s="140" t="s">
        <v>62</v>
      </c>
      <c r="B13" s="141"/>
      <c r="C13" s="141"/>
      <c r="D13" s="141"/>
      <c r="E13" s="43" t="s">
        <v>63</v>
      </c>
      <c r="F13" s="137" t="s">
        <v>201</v>
      </c>
      <c r="G13" s="138"/>
      <c r="H13" s="139"/>
      <c r="I13" s="39"/>
      <c r="J13" s="39"/>
    </row>
    <row r="14" spans="1:10" x14ac:dyDescent="0.25">
      <c r="A14" s="140"/>
      <c r="B14" s="141"/>
      <c r="C14" s="141"/>
      <c r="D14" s="141"/>
      <c r="E14" s="43" t="s">
        <v>64</v>
      </c>
      <c r="F14" s="137" t="s">
        <v>188</v>
      </c>
      <c r="G14" s="138"/>
      <c r="H14" s="139"/>
      <c r="I14" s="39"/>
      <c r="J14" s="39"/>
    </row>
    <row r="15" spans="1:10" ht="32.25" customHeight="1" x14ac:dyDescent="0.25">
      <c r="A15" s="140"/>
      <c r="B15" s="141"/>
      <c r="C15" s="141"/>
      <c r="D15" s="141"/>
      <c r="E15" s="88" t="s">
        <v>65</v>
      </c>
      <c r="F15" s="134" t="s">
        <v>66</v>
      </c>
      <c r="G15" s="135"/>
      <c r="H15" s="136"/>
      <c r="I15" s="39"/>
      <c r="J15" s="39"/>
    </row>
    <row r="16" spans="1:10" x14ac:dyDescent="0.25">
      <c r="A16" s="140"/>
      <c r="B16" s="141"/>
      <c r="C16" s="141"/>
      <c r="D16" s="141"/>
      <c r="E16" s="88" t="s">
        <v>67</v>
      </c>
      <c r="F16" s="134" t="s">
        <v>68</v>
      </c>
      <c r="G16" s="135"/>
      <c r="H16" s="136"/>
      <c r="I16" s="39"/>
      <c r="J16" s="39"/>
    </row>
    <row r="17" spans="1:10" x14ac:dyDescent="0.25">
      <c r="A17" s="140"/>
      <c r="B17" s="141"/>
      <c r="C17" s="141"/>
      <c r="D17" s="141"/>
      <c r="E17" s="88" t="s">
        <v>69</v>
      </c>
      <c r="F17" s="134" t="s">
        <v>70</v>
      </c>
      <c r="G17" s="135"/>
      <c r="H17" s="136"/>
      <c r="I17" s="39"/>
      <c r="J17" s="39"/>
    </row>
    <row r="18" spans="1:10" x14ac:dyDescent="0.25">
      <c r="A18" s="140" t="s">
        <v>71</v>
      </c>
      <c r="B18" s="141"/>
      <c r="C18" s="141"/>
      <c r="D18" s="141"/>
      <c r="E18" s="88" t="s">
        <v>72</v>
      </c>
      <c r="F18" s="134" t="s">
        <v>70</v>
      </c>
      <c r="G18" s="135"/>
      <c r="H18" s="136"/>
      <c r="I18" s="39"/>
      <c r="J18" s="39"/>
    </row>
    <row r="19" spans="1:10" x14ac:dyDescent="0.25">
      <c r="A19" s="140"/>
      <c r="B19" s="141"/>
      <c r="C19" s="141"/>
      <c r="D19" s="141"/>
      <c r="E19" s="88" t="s">
        <v>73</v>
      </c>
      <c r="F19" s="134"/>
      <c r="G19" s="135"/>
      <c r="H19" s="136"/>
      <c r="I19" s="39"/>
      <c r="J19" s="39"/>
    </row>
    <row r="20" spans="1:10" x14ac:dyDescent="0.25">
      <c r="A20" s="140"/>
      <c r="B20" s="141"/>
      <c r="C20" s="141"/>
      <c r="D20" s="141"/>
      <c r="E20" s="43" t="s">
        <v>74</v>
      </c>
      <c r="F20" s="142" t="s">
        <v>75</v>
      </c>
      <c r="G20" s="143"/>
      <c r="H20" s="144"/>
      <c r="I20" s="39"/>
      <c r="J20" s="39"/>
    </row>
    <row r="21" spans="1:10" x14ac:dyDescent="0.25">
      <c r="A21" s="140"/>
      <c r="B21" s="141"/>
      <c r="C21" s="141"/>
      <c r="D21" s="141"/>
      <c r="E21" s="88" t="s">
        <v>76</v>
      </c>
      <c r="F21" s="134"/>
      <c r="G21" s="135"/>
      <c r="H21" s="136"/>
      <c r="I21" s="39"/>
      <c r="J21" s="39"/>
    </row>
    <row r="22" spans="1:10" x14ac:dyDescent="0.25">
      <c r="A22" s="140"/>
      <c r="B22" s="141"/>
      <c r="C22" s="141"/>
      <c r="D22" s="141"/>
      <c r="E22" s="88" t="s">
        <v>77</v>
      </c>
      <c r="F22" s="134"/>
      <c r="G22" s="135"/>
      <c r="H22" s="136"/>
      <c r="I22" s="39"/>
      <c r="J22" s="39"/>
    </row>
    <row r="23" spans="1:10" x14ac:dyDescent="0.25">
      <c r="A23" s="44" t="s">
        <v>78</v>
      </c>
      <c r="B23" s="147" t="s">
        <v>79</v>
      </c>
      <c r="C23" s="148"/>
      <c r="D23" s="148"/>
      <c r="E23" s="148"/>
      <c r="F23" s="148"/>
      <c r="G23" s="149"/>
      <c r="H23" s="45" t="s">
        <v>80</v>
      </c>
      <c r="I23" s="39"/>
      <c r="J23" s="39"/>
    </row>
    <row r="24" spans="1:10" x14ac:dyDescent="0.25">
      <c r="A24" s="44">
        <v>1</v>
      </c>
      <c r="B24" s="150" t="s">
        <v>81</v>
      </c>
      <c r="C24" s="151"/>
      <c r="D24" s="151"/>
      <c r="E24" s="151"/>
      <c r="F24" s="151"/>
      <c r="G24" s="152"/>
      <c r="H24" s="28">
        <f>'Madan hip ere.114'!M13</f>
        <v>3449.14</v>
      </c>
      <c r="I24" s="39"/>
      <c r="J24" s="39"/>
    </row>
    <row r="25" spans="1:10" x14ac:dyDescent="0.25">
      <c r="A25" s="44">
        <v>2</v>
      </c>
      <c r="B25" s="150" t="s">
        <v>82</v>
      </c>
      <c r="C25" s="151"/>
      <c r="D25" s="151"/>
      <c r="E25" s="151"/>
      <c r="F25" s="151"/>
      <c r="G25" s="152"/>
      <c r="H25" s="28"/>
      <c r="I25" s="39"/>
      <c r="J25" s="39"/>
    </row>
    <row r="26" spans="1:10" x14ac:dyDescent="0.25">
      <c r="A26" s="44"/>
      <c r="B26" s="46"/>
      <c r="C26" s="153" t="s">
        <v>83</v>
      </c>
      <c r="D26" s="154"/>
      <c r="E26" s="154"/>
      <c r="F26" s="154"/>
      <c r="G26" s="155"/>
      <c r="H26" s="47">
        <f>SUM(H24:H25)</f>
        <v>3449.14</v>
      </c>
      <c r="I26" s="39"/>
      <c r="J26" s="39"/>
    </row>
    <row r="27" spans="1:10" ht="16.5" x14ac:dyDescent="0.3">
      <c r="A27" s="44"/>
      <c r="B27" s="46"/>
      <c r="C27" s="48" t="s">
        <v>84</v>
      </c>
      <c r="D27" s="49"/>
      <c r="E27" s="49"/>
      <c r="F27" s="49"/>
      <c r="G27" s="50"/>
      <c r="H27" s="51">
        <f>'Madan hip ere.114'!O13/2</f>
        <v>310.43</v>
      </c>
      <c r="I27" s="39"/>
      <c r="J27" s="39"/>
    </row>
    <row r="28" spans="1:10" ht="16.5" x14ac:dyDescent="0.25">
      <c r="A28" s="44"/>
      <c r="B28" s="46"/>
      <c r="C28" s="48" t="s">
        <v>85</v>
      </c>
      <c r="D28" s="49"/>
      <c r="E28" s="49"/>
      <c r="F28" s="49"/>
      <c r="G28" s="50"/>
      <c r="H28" s="52">
        <f>H27</f>
        <v>310.43</v>
      </c>
      <c r="I28" s="39"/>
      <c r="J28" s="39"/>
    </row>
    <row r="29" spans="1:10" x14ac:dyDescent="0.25">
      <c r="A29" s="44"/>
      <c r="B29" s="46"/>
      <c r="C29" s="48" t="s">
        <v>86</v>
      </c>
      <c r="D29" s="49"/>
      <c r="E29" s="49"/>
      <c r="F29" s="49"/>
      <c r="G29" s="50"/>
      <c r="H29" s="47"/>
      <c r="I29" s="39"/>
      <c r="J29" s="39"/>
    </row>
    <row r="30" spans="1:10" x14ac:dyDescent="0.25">
      <c r="A30" s="44"/>
      <c r="B30" s="46"/>
      <c r="C30" s="156" t="s">
        <v>87</v>
      </c>
      <c r="D30" s="157"/>
      <c r="E30" s="157"/>
      <c r="F30" s="157"/>
      <c r="G30" s="158"/>
      <c r="H30" s="47">
        <f>H27+H28+H29</f>
        <v>620.86</v>
      </c>
      <c r="I30" s="39"/>
      <c r="J30" s="39"/>
    </row>
    <row r="31" spans="1:10" x14ac:dyDescent="0.25">
      <c r="A31" s="44"/>
      <c r="B31" s="46"/>
      <c r="C31" s="153" t="s">
        <v>88</v>
      </c>
      <c r="D31" s="154"/>
      <c r="E31" s="154"/>
      <c r="F31" s="154"/>
      <c r="G31" s="155"/>
      <c r="H31" s="53">
        <f>(H26*90%+H27+H28)</f>
        <v>3725.0859999999998</v>
      </c>
      <c r="I31" s="39"/>
      <c r="J31" s="39"/>
    </row>
    <row r="32" spans="1:10" x14ac:dyDescent="0.25">
      <c r="A32" s="132" t="str">
        <f>'Madan hip ere.114'!A19:P19</f>
        <v>Total Amount in words Three thousand seven hundred and twenty five rupees only</v>
      </c>
      <c r="B32" s="133"/>
      <c r="C32" s="133"/>
      <c r="D32" s="133"/>
      <c r="E32" s="161" t="s">
        <v>89</v>
      </c>
      <c r="F32" s="161"/>
      <c r="G32" s="161"/>
      <c r="H32" s="54"/>
      <c r="I32" s="39"/>
      <c r="J32" s="39"/>
    </row>
    <row r="33" spans="1:10" ht="15.75" thickBot="1" x14ac:dyDescent="0.3">
      <c r="A33" s="132"/>
      <c r="B33" s="133"/>
      <c r="C33" s="133"/>
      <c r="D33" s="133"/>
      <c r="E33" s="134" t="s">
        <v>90</v>
      </c>
      <c r="F33" s="135"/>
      <c r="G33" s="162"/>
      <c r="H33" s="55">
        <f>H24*10%</f>
        <v>344.91399999999999</v>
      </c>
      <c r="I33" s="39"/>
      <c r="J33" s="39"/>
    </row>
    <row r="34" spans="1:10" ht="15.75" thickBot="1" x14ac:dyDescent="0.3">
      <c r="A34" s="159"/>
      <c r="B34" s="160"/>
      <c r="C34" s="160"/>
      <c r="D34" s="160"/>
      <c r="E34" s="163" t="s">
        <v>91</v>
      </c>
      <c r="F34" s="164"/>
      <c r="G34" s="164"/>
      <c r="H34" s="56">
        <f>H31</f>
        <v>3725.0859999999998</v>
      </c>
      <c r="I34" s="39"/>
      <c r="J34" s="39"/>
    </row>
    <row r="35" spans="1:10" x14ac:dyDescent="0.25">
      <c r="A35" s="57"/>
      <c r="B35" s="39"/>
      <c r="C35" s="39"/>
      <c r="D35" s="39"/>
      <c r="E35" s="58"/>
      <c r="F35" s="39"/>
      <c r="G35" s="39"/>
      <c r="H35" s="59"/>
      <c r="I35" s="39"/>
      <c r="J35" s="39"/>
    </row>
    <row r="36" spans="1:10" ht="15.75" x14ac:dyDescent="0.3">
      <c r="A36" s="145" t="s">
        <v>92</v>
      </c>
      <c r="B36" s="146"/>
      <c r="C36" s="146"/>
      <c r="D36" s="60"/>
      <c r="E36" s="61"/>
      <c r="F36" s="61"/>
      <c r="G36" s="60"/>
      <c r="H36" s="62"/>
      <c r="I36" s="39"/>
      <c r="J36" s="39"/>
    </row>
    <row r="37" spans="1:10" ht="15.75" x14ac:dyDescent="0.3">
      <c r="A37" s="63"/>
      <c r="B37" s="64"/>
      <c r="C37" s="64"/>
      <c r="D37" s="64"/>
      <c r="E37" s="61"/>
      <c r="F37" s="61"/>
      <c r="G37" s="39"/>
      <c r="H37" s="59"/>
      <c r="I37" s="39"/>
      <c r="J37" s="39"/>
    </row>
    <row r="38" spans="1:10" x14ac:dyDescent="0.25">
      <c r="A38" s="145" t="s">
        <v>93</v>
      </c>
      <c r="B38" s="146"/>
      <c r="C38" s="146"/>
      <c r="D38" s="65"/>
      <c r="E38" s="39"/>
      <c r="F38" s="39"/>
      <c r="G38" s="39"/>
      <c r="H38" s="59"/>
      <c r="I38" s="39"/>
      <c r="J38" s="39"/>
    </row>
    <row r="39" spans="1:10" ht="15.75" thickBot="1" x14ac:dyDescent="0.3">
      <c r="A39" s="66"/>
      <c r="B39" s="67"/>
      <c r="C39" s="67"/>
      <c r="D39" s="67"/>
      <c r="E39" s="67"/>
      <c r="F39" s="67"/>
      <c r="G39" s="67"/>
      <c r="H39" s="68"/>
      <c r="I39" s="39"/>
      <c r="J39" s="39"/>
    </row>
    <row r="40" spans="1:10" x14ac:dyDescent="0.25">
      <c r="A40" s="39"/>
      <c r="B40" s="39"/>
      <c r="C40" s="39"/>
      <c r="D40" s="39"/>
      <c r="E40" s="39"/>
      <c r="F40" s="39"/>
      <c r="G40" s="39"/>
      <c r="H40" s="39"/>
      <c r="I40" s="39"/>
      <c r="J40" s="39"/>
    </row>
    <row r="41" spans="1:10" x14ac:dyDescent="0.25">
      <c r="A41" s="39"/>
      <c r="B41" s="39"/>
      <c r="C41" s="39"/>
      <c r="D41" s="39"/>
      <c r="E41" s="39"/>
      <c r="F41" s="39"/>
      <c r="G41" s="39"/>
      <c r="H41" s="39"/>
      <c r="I41" s="39"/>
      <c r="J41" s="39"/>
    </row>
    <row r="42" spans="1:10" x14ac:dyDescent="0.25">
      <c r="A42" s="39"/>
      <c r="B42" s="39"/>
      <c r="C42" s="39"/>
      <c r="D42" s="39"/>
      <c r="E42" s="39"/>
      <c r="F42" s="39"/>
      <c r="G42" s="39"/>
      <c r="H42" s="39"/>
      <c r="I42" s="39"/>
      <c r="J42" s="39"/>
    </row>
    <row r="43" spans="1:10" x14ac:dyDescent="0.25">
      <c r="A43" s="39"/>
      <c r="B43" s="39"/>
      <c r="C43" s="39"/>
      <c r="D43" s="39"/>
      <c r="E43" s="39"/>
      <c r="F43" s="39"/>
      <c r="G43" s="39"/>
      <c r="H43" s="39"/>
      <c r="I43" s="39"/>
      <c r="J43" s="39"/>
    </row>
    <row r="44" spans="1:10" x14ac:dyDescent="0.25">
      <c r="A44" s="39"/>
      <c r="B44" s="39"/>
      <c r="C44" s="39"/>
      <c r="D44" s="39"/>
      <c r="E44" s="39"/>
      <c r="F44" s="39"/>
      <c r="G44" s="39"/>
      <c r="H44" s="39"/>
      <c r="I44" s="39"/>
      <c r="J44" s="39"/>
    </row>
    <row r="45" spans="1:10" x14ac:dyDescent="0.25">
      <c r="A45" s="39"/>
      <c r="B45" s="39"/>
      <c r="C45" s="39"/>
      <c r="D45" s="39"/>
      <c r="E45" s="39"/>
      <c r="F45" s="39"/>
      <c r="G45" s="39"/>
      <c r="H45" s="39"/>
      <c r="I45" s="39"/>
      <c r="J45" s="39"/>
    </row>
    <row r="46" spans="1:10" x14ac:dyDescent="0.25">
      <c r="A46" s="39"/>
      <c r="B46" s="39"/>
      <c r="C46" s="39"/>
      <c r="D46" s="39"/>
      <c r="E46" s="39"/>
      <c r="F46" s="39"/>
      <c r="G46" s="39"/>
      <c r="H46" s="39"/>
      <c r="I46" s="39"/>
      <c r="J46" s="39"/>
    </row>
    <row r="47" spans="1:10" x14ac:dyDescent="0.25">
      <c r="A47" s="39"/>
      <c r="B47" s="39"/>
      <c r="C47" s="39"/>
      <c r="D47" s="39"/>
      <c r="E47" s="39"/>
      <c r="F47" s="39"/>
      <c r="G47" s="39"/>
      <c r="H47" s="39"/>
      <c r="I47" s="39"/>
      <c r="J47" s="39"/>
    </row>
    <row r="48" spans="1:10" x14ac:dyDescent="0.25">
      <c r="A48" s="39"/>
      <c r="B48" s="39"/>
      <c r="C48" s="39"/>
      <c r="D48" s="39"/>
      <c r="E48" s="39"/>
      <c r="F48" s="39"/>
      <c r="G48" s="39"/>
      <c r="H48" s="39"/>
      <c r="I48" s="39"/>
      <c r="J48" s="39"/>
    </row>
    <row r="49" spans="1:10" x14ac:dyDescent="0.25">
      <c r="A49" t="s">
        <v>128</v>
      </c>
      <c r="B49" s="37"/>
    </row>
    <row r="50" spans="1:10" x14ac:dyDescent="0.25">
      <c r="A50" t="s">
        <v>205</v>
      </c>
      <c r="B50" s="37"/>
    </row>
    <row r="51" spans="1:10" x14ac:dyDescent="0.25">
      <c r="A51" t="s">
        <v>94</v>
      </c>
      <c r="B51" s="37"/>
    </row>
    <row r="52" spans="1:10" x14ac:dyDescent="0.25">
      <c r="A52" t="s">
        <v>95</v>
      </c>
      <c r="B52" s="37"/>
    </row>
    <row r="53" spans="1:10" x14ac:dyDescent="0.25">
      <c r="A53" t="s">
        <v>96</v>
      </c>
      <c r="F53" t="s">
        <v>207</v>
      </c>
      <c r="G53" s="4"/>
    </row>
    <row r="54" spans="1:10" x14ac:dyDescent="0.25">
      <c r="A54" t="s">
        <v>208</v>
      </c>
      <c r="E54" t="s">
        <v>97</v>
      </c>
      <c r="H54" t="s">
        <v>98</v>
      </c>
    </row>
    <row r="56" spans="1:10" x14ac:dyDescent="0.25">
      <c r="A56" t="s">
        <v>99</v>
      </c>
    </row>
    <row r="57" spans="1:10" x14ac:dyDescent="0.25">
      <c r="A57" t="s">
        <v>100</v>
      </c>
    </row>
    <row r="58" spans="1:10" x14ac:dyDescent="0.25">
      <c r="A58" s="69"/>
    </row>
    <row r="59" spans="1:10" x14ac:dyDescent="0.25">
      <c r="A59" s="69" t="s">
        <v>101</v>
      </c>
    </row>
    <row r="60" spans="1:10" x14ac:dyDescent="0.25">
      <c r="A60" s="109" t="s">
        <v>102</v>
      </c>
      <c r="B60" s="109"/>
      <c r="C60" s="109"/>
      <c r="D60" s="109"/>
      <c r="E60" s="109"/>
      <c r="F60" s="109"/>
      <c r="G60" s="109"/>
      <c r="H60" s="109"/>
      <c r="I60" s="109"/>
      <c r="J60" s="109"/>
    </row>
    <row r="61" spans="1:10" x14ac:dyDescent="0.25">
      <c r="A61" s="109" t="s">
        <v>103</v>
      </c>
      <c r="B61" s="109"/>
      <c r="C61" s="109"/>
      <c r="D61" s="109"/>
      <c r="E61" s="109"/>
      <c r="F61" s="109"/>
      <c r="G61" s="109"/>
      <c r="H61" s="109"/>
      <c r="I61" s="109"/>
      <c r="J61" s="109"/>
    </row>
    <row r="62" spans="1:10" x14ac:dyDescent="0.25">
      <c r="A62" s="114" t="s">
        <v>104</v>
      </c>
      <c r="B62" s="114"/>
      <c r="C62" s="114"/>
      <c r="D62" s="114"/>
      <c r="E62" s="114"/>
      <c r="F62" s="114"/>
      <c r="G62" s="114"/>
      <c r="H62" s="114"/>
      <c r="I62" s="114"/>
      <c r="J62" s="114"/>
    </row>
    <row r="63" spans="1:10" x14ac:dyDescent="0.25">
      <c r="A63" s="114" t="s">
        <v>105</v>
      </c>
      <c r="B63" s="114"/>
      <c r="C63" s="114"/>
      <c r="D63" s="114"/>
      <c r="E63" s="114"/>
      <c r="F63" s="114"/>
      <c r="G63" s="114"/>
      <c r="H63" s="114"/>
      <c r="I63" s="70"/>
      <c r="J63" s="70"/>
    </row>
    <row r="64" spans="1:10" x14ac:dyDescent="0.25">
      <c r="A64" s="70"/>
      <c r="B64" s="70"/>
      <c r="C64" s="70"/>
      <c r="D64" s="70"/>
      <c r="E64" s="70"/>
      <c r="F64" s="70"/>
      <c r="G64" s="70"/>
      <c r="H64" s="70"/>
      <c r="I64" s="70"/>
      <c r="J64" s="70"/>
    </row>
    <row r="65" spans="1:10" x14ac:dyDescent="0.25">
      <c r="A65" s="114" t="s">
        <v>106</v>
      </c>
      <c r="B65" s="114"/>
      <c r="C65" s="114"/>
      <c r="D65" s="114"/>
      <c r="E65" s="114"/>
      <c r="F65" s="114"/>
      <c r="G65" s="114"/>
      <c r="H65" s="114"/>
      <c r="I65" s="70"/>
      <c r="J65" s="70"/>
    </row>
    <row r="66" spans="1:10" x14ac:dyDescent="0.25">
      <c r="A66" s="114"/>
      <c r="B66" s="114"/>
      <c r="C66" s="114"/>
      <c r="D66" s="114"/>
      <c r="E66" s="114"/>
      <c r="F66" s="114"/>
      <c r="G66" s="114"/>
      <c r="H66" s="114"/>
    </row>
    <row r="70" spans="1:10" x14ac:dyDescent="0.25">
      <c r="H70" s="39"/>
    </row>
    <row r="71" spans="1:10" x14ac:dyDescent="0.25">
      <c r="A71" s="9"/>
      <c r="B71" s="9"/>
      <c r="C71" s="9"/>
      <c r="D71" s="9"/>
      <c r="F71" s="9"/>
      <c r="G71" s="9"/>
      <c r="H71" s="9"/>
      <c r="I71" s="9"/>
      <c r="J71" s="9"/>
    </row>
    <row r="72" spans="1:10" x14ac:dyDescent="0.25">
      <c r="A72" s="9"/>
      <c r="B72" s="38" t="s">
        <v>41</v>
      </c>
      <c r="C72" s="9"/>
      <c r="D72" s="9"/>
      <c r="E72" s="38" t="s">
        <v>42</v>
      </c>
      <c r="F72" s="9"/>
      <c r="G72" s="9"/>
      <c r="H72" s="38" t="s">
        <v>43</v>
      </c>
      <c r="I72" s="9"/>
      <c r="J72" s="9"/>
    </row>
    <row r="73" spans="1:10" x14ac:dyDescent="0.25">
      <c r="A73" s="9"/>
      <c r="B73" s="38" t="s">
        <v>44</v>
      </c>
      <c r="C73" s="9"/>
      <c r="D73" s="9"/>
      <c r="E73" s="38" t="s">
        <v>45</v>
      </c>
      <c r="F73" s="9"/>
      <c r="G73" s="9"/>
      <c r="H73" s="38" t="s">
        <v>46</v>
      </c>
      <c r="I73" s="9"/>
      <c r="J73" s="9"/>
    </row>
    <row r="74" spans="1:10" x14ac:dyDescent="0.25">
      <c r="B74" s="38" t="s">
        <v>135</v>
      </c>
      <c r="E74" s="38" t="s">
        <v>47</v>
      </c>
      <c r="H74" s="38" t="s">
        <v>48</v>
      </c>
    </row>
  </sheetData>
  <mergeCells count="41">
    <mergeCell ref="A60:J60"/>
    <mergeCell ref="A61:J61"/>
    <mergeCell ref="A62:J62"/>
    <mergeCell ref="A63:H63"/>
    <mergeCell ref="A65:H66"/>
    <mergeCell ref="A38:C38"/>
    <mergeCell ref="B23:G23"/>
    <mergeCell ref="B24:G24"/>
    <mergeCell ref="B25:G25"/>
    <mergeCell ref="C26:G26"/>
    <mergeCell ref="C30:G30"/>
    <mergeCell ref="C31:G31"/>
    <mergeCell ref="A32:D34"/>
    <mergeCell ref="E32:G32"/>
    <mergeCell ref="E33:G33"/>
    <mergeCell ref="E34:G34"/>
    <mergeCell ref="A36:C36"/>
    <mergeCell ref="A18:D22"/>
    <mergeCell ref="F18:H18"/>
    <mergeCell ref="F19:H19"/>
    <mergeCell ref="F20:H20"/>
    <mergeCell ref="F21:H21"/>
    <mergeCell ref="F22:H22"/>
    <mergeCell ref="A13:D17"/>
    <mergeCell ref="F13:H13"/>
    <mergeCell ref="F14:H14"/>
    <mergeCell ref="F15:H15"/>
    <mergeCell ref="F16:H16"/>
    <mergeCell ref="F17:H17"/>
    <mergeCell ref="A8:D12"/>
    <mergeCell ref="F8:H8"/>
    <mergeCell ref="F9:H9"/>
    <mergeCell ref="F10:H10"/>
    <mergeCell ref="F11:H11"/>
    <mergeCell ref="F12:H12"/>
    <mergeCell ref="A7:H7"/>
    <mergeCell ref="A2:H2"/>
    <mergeCell ref="A3:H3"/>
    <mergeCell ref="A4:H4"/>
    <mergeCell ref="A5:E5"/>
    <mergeCell ref="A6:H6"/>
  </mergeCells>
  <pageMargins left="0.70866141732283472" right="0.70866141732283472" top="1.5354330708661419" bottom="0.74803149606299213" header="0.31496062992125984" footer="0.31496062992125984"/>
  <pageSetup paperSize="9" scale="75" orientation="portrait" horizontalDpi="0" verticalDpi="0" r:id="rId1"/>
  <rowBreaks count="1" manualBreakCount="1">
    <brk id="42" max="7" man="1"/>
  </rowBreaks>
  <colBreaks count="1" manualBreakCount="1">
    <brk id="8"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40"/>
  <sheetViews>
    <sheetView view="pageBreakPreview" zoomScale="60" zoomScaleNormal="100" workbookViewId="0">
      <selection activeCell="A35" sqref="A35:D35"/>
    </sheetView>
  </sheetViews>
  <sheetFormatPr defaultRowHeight="15" x14ac:dyDescent="0.25"/>
  <cols>
    <col min="1" max="1" width="7.7109375" customWidth="1"/>
    <col min="2" max="2" width="32.140625" customWidth="1"/>
    <col min="5" max="5" width="10.85546875" customWidth="1"/>
    <col min="7" max="7" width="11.5703125" customWidth="1"/>
    <col min="8" max="8" width="13.140625" customWidth="1"/>
    <col min="9" max="9" width="12.140625" customWidth="1"/>
    <col min="10" max="10" width="10" customWidth="1"/>
    <col min="11" max="11" width="11.85546875" customWidth="1"/>
    <col min="12" max="12" width="14.85546875" customWidth="1"/>
    <col min="13" max="13" width="11.7109375" customWidth="1"/>
    <col min="14" max="14" width="9" customWidth="1"/>
    <col min="15" max="15" width="19.28515625" customWidth="1"/>
  </cols>
  <sheetData>
    <row r="1" spans="1:15" ht="18" x14ac:dyDescent="0.25">
      <c r="A1" s="96" t="s">
        <v>0</v>
      </c>
      <c r="B1" s="96"/>
      <c r="C1" s="96"/>
      <c r="D1" s="96"/>
      <c r="E1" s="96"/>
      <c r="F1" s="96"/>
      <c r="G1" s="96"/>
      <c r="H1" s="96"/>
      <c r="I1" s="96"/>
      <c r="J1" s="96"/>
      <c r="K1" s="96"/>
      <c r="L1" s="96"/>
      <c r="M1" s="96"/>
      <c r="N1" s="96"/>
      <c r="O1" s="96"/>
    </row>
    <row r="2" spans="1:15" x14ac:dyDescent="0.25">
      <c r="A2" s="97" t="s">
        <v>1</v>
      </c>
      <c r="B2" s="97"/>
      <c r="C2" s="97"/>
      <c r="D2" s="97"/>
      <c r="E2" s="97"/>
      <c r="F2" s="97"/>
      <c r="G2" s="97"/>
      <c r="H2" s="97"/>
      <c r="I2" s="97"/>
      <c r="J2" s="97"/>
      <c r="K2" s="97"/>
      <c r="L2" s="97"/>
      <c r="M2" s="97"/>
      <c r="N2" s="97"/>
      <c r="O2" s="97"/>
    </row>
    <row r="3" spans="1:15" x14ac:dyDescent="0.25">
      <c r="A3" s="98" t="s">
        <v>2</v>
      </c>
      <c r="B3" s="98"/>
      <c r="C3" s="98"/>
      <c r="D3" s="98"/>
      <c r="E3" s="98"/>
      <c r="F3" s="98"/>
      <c r="G3" s="98"/>
      <c r="H3" s="98"/>
      <c r="I3" s="98"/>
      <c r="J3" s="98"/>
      <c r="K3" s="98"/>
      <c r="L3" s="98"/>
      <c r="M3" s="98"/>
      <c r="N3" s="98"/>
      <c r="O3" s="98"/>
    </row>
    <row r="4" spans="1:15" x14ac:dyDescent="0.25">
      <c r="A4" s="97" t="s">
        <v>3</v>
      </c>
      <c r="B4" s="97"/>
      <c r="C4" s="97"/>
      <c r="D4" s="97"/>
      <c r="E4" s="97"/>
      <c r="F4" s="97"/>
      <c r="G4" s="97"/>
      <c r="H4" s="97"/>
      <c r="I4" s="97"/>
      <c r="J4" s="97"/>
      <c r="K4" s="97"/>
      <c r="L4" s="97"/>
      <c r="M4" s="97"/>
      <c r="N4" s="97"/>
      <c r="O4" s="97"/>
    </row>
    <row r="5" spans="1:15" x14ac:dyDescent="0.25">
      <c r="A5" s="97" t="s">
        <v>4</v>
      </c>
      <c r="B5" s="99"/>
      <c r="C5" s="99"/>
      <c r="D5" s="99"/>
      <c r="E5" s="99"/>
      <c r="F5" s="99"/>
      <c r="G5" s="99"/>
      <c r="H5" s="99"/>
      <c r="I5" s="99"/>
      <c r="J5" s="99"/>
      <c r="K5" s="99"/>
      <c r="L5" s="99"/>
      <c r="M5" s="99"/>
      <c r="N5" s="99"/>
      <c r="O5" s="99"/>
    </row>
    <row r="6" spans="1:15" ht="16.5" x14ac:dyDescent="0.25">
      <c r="A6" s="100" t="s">
        <v>144</v>
      </c>
      <c r="B6" s="100"/>
      <c r="C6" s="100"/>
      <c r="D6" s="100"/>
      <c r="E6" s="100"/>
      <c r="F6" s="100"/>
      <c r="K6" s="1" t="s">
        <v>6</v>
      </c>
    </row>
    <row r="7" spans="1:15" ht="16.5" x14ac:dyDescent="0.25">
      <c r="A7" s="2" t="s">
        <v>202</v>
      </c>
      <c r="B7" s="2"/>
      <c r="C7" s="2"/>
      <c r="D7" s="2"/>
      <c r="E7" s="2"/>
      <c r="F7" s="3"/>
      <c r="K7" s="4" t="s">
        <v>127</v>
      </c>
      <c r="M7" s="4"/>
      <c r="O7" s="5"/>
    </row>
    <row r="8" spans="1:15" ht="15.75" thickBot="1" x14ac:dyDescent="0.3">
      <c r="G8" s="4"/>
      <c r="H8" s="4"/>
    </row>
    <row r="9" spans="1:15" ht="39" thickBot="1" x14ac:dyDescent="0.3">
      <c r="A9" s="6" t="s">
        <v>7</v>
      </c>
      <c r="B9" s="6" t="s">
        <v>8</v>
      </c>
      <c r="C9" s="6" t="s">
        <v>9</v>
      </c>
      <c r="D9" s="6" t="s">
        <v>10</v>
      </c>
      <c r="E9" s="6" t="s">
        <v>11</v>
      </c>
      <c r="F9" s="6" t="s">
        <v>12</v>
      </c>
      <c r="G9" s="6" t="s">
        <v>13</v>
      </c>
      <c r="H9" s="6" t="s">
        <v>14</v>
      </c>
      <c r="I9" s="6" t="s">
        <v>15</v>
      </c>
      <c r="J9" s="7" t="s">
        <v>108</v>
      </c>
      <c r="K9" s="8" t="s">
        <v>17</v>
      </c>
      <c r="L9" s="6" t="s">
        <v>18</v>
      </c>
      <c r="M9" s="6" t="s">
        <v>19</v>
      </c>
      <c r="N9" s="6" t="s">
        <v>20</v>
      </c>
      <c r="O9" s="8" t="s">
        <v>22</v>
      </c>
    </row>
    <row r="10" spans="1:15" ht="15.75" thickBot="1" x14ac:dyDescent="0.3">
      <c r="A10" s="8">
        <v>1</v>
      </c>
      <c r="B10" s="8">
        <v>2</v>
      </c>
      <c r="C10" s="8">
        <v>3</v>
      </c>
      <c r="D10" s="8"/>
      <c r="E10" s="8">
        <v>4</v>
      </c>
      <c r="F10" s="8" t="s">
        <v>23</v>
      </c>
      <c r="G10" s="8" t="s">
        <v>24</v>
      </c>
      <c r="H10" s="8" t="s">
        <v>25</v>
      </c>
      <c r="I10" s="8">
        <v>6</v>
      </c>
      <c r="J10" s="10">
        <v>7</v>
      </c>
      <c r="K10" s="8">
        <v>8</v>
      </c>
      <c r="L10" s="8">
        <v>9</v>
      </c>
      <c r="M10" s="8">
        <v>10</v>
      </c>
      <c r="N10" s="8">
        <v>11</v>
      </c>
      <c r="O10" s="8">
        <v>12</v>
      </c>
    </row>
    <row r="11" spans="1:15" x14ac:dyDescent="0.25">
      <c r="A11" s="101" t="s">
        <v>109</v>
      </c>
      <c r="B11" s="102"/>
      <c r="C11" s="11"/>
      <c r="D11" s="11"/>
      <c r="E11" s="11"/>
      <c r="F11" s="11"/>
      <c r="G11" s="11"/>
      <c r="H11" s="11"/>
      <c r="I11" s="11"/>
      <c r="J11" s="11"/>
      <c r="K11" s="11"/>
      <c r="L11" s="11"/>
      <c r="M11" s="11"/>
      <c r="N11" s="11"/>
      <c r="O11" s="13"/>
    </row>
    <row r="12" spans="1:15" ht="31.5" customHeight="1" x14ac:dyDescent="0.25">
      <c r="A12" s="14">
        <v>1</v>
      </c>
      <c r="B12" s="15" t="s">
        <v>110</v>
      </c>
      <c r="C12" s="16" t="s">
        <v>28</v>
      </c>
      <c r="D12" s="16">
        <v>85371000</v>
      </c>
      <c r="E12" s="16">
        <v>70747</v>
      </c>
      <c r="F12" s="17">
        <f>E12*466.1</f>
        <v>32975176.700000003</v>
      </c>
      <c r="G12" s="17">
        <f>E12*83.9</f>
        <v>5935673.3000000007</v>
      </c>
      <c r="H12" s="18">
        <f>ROUND((F12+G12),2)</f>
        <v>38910850</v>
      </c>
      <c r="I12" s="18">
        <v>181</v>
      </c>
      <c r="J12" s="18">
        <v>37</v>
      </c>
      <c r="K12" s="18">
        <f>I12+J12</f>
        <v>218</v>
      </c>
      <c r="L12" s="19">
        <v>466.1</v>
      </c>
      <c r="M12" s="20">
        <f>J12*L12</f>
        <v>17245.7</v>
      </c>
      <c r="N12" s="20">
        <v>0</v>
      </c>
      <c r="O12" s="22">
        <f>SUM(M12:N12)</f>
        <v>17245.7</v>
      </c>
    </row>
    <row r="13" spans="1:15" x14ac:dyDescent="0.25">
      <c r="A13" s="103" t="s">
        <v>31</v>
      </c>
      <c r="B13" s="104"/>
      <c r="C13" s="104"/>
      <c r="D13" s="104"/>
      <c r="E13" s="104"/>
      <c r="F13" s="25"/>
      <c r="G13" s="17"/>
      <c r="H13" s="26"/>
      <c r="I13" s="26"/>
      <c r="J13" s="26"/>
      <c r="K13" s="26"/>
      <c r="L13" s="26"/>
      <c r="M13" s="26">
        <f>M12</f>
        <v>17245.7</v>
      </c>
      <c r="N13" s="26"/>
      <c r="O13" s="28">
        <f>O12</f>
        <v>17245.7</v>
      </c>
    </row>
    <row r="14" spans="1:15" x14ac:dyDescent="0.25">
      <c r="A14" s="103"/>
      <c r="B14" s="104"/>
      <c r="C14" s="104"/>
      <c r="D14" s="104"/>
      <c r="E14" s="104"/>
      <c r="F14" s="104"/>
      <c r="G14" s="104"/>
      <c r="H14" s="104"/>
      <c r="I14" s="104"/>
      <c r="J14" s="104"/>
      <c r="K14" s="104"/>
      <c r="L14" s="104"/>
      <c r="M14" s="104"/>
      <c r="N14" s="104"/>
      <c r="O14" s="106"/>
    </row>
    <row r="15" spans="1:15" x14ac:dyDescent="0.25">
      <c r="A15" s="107" t="s">
        <v>114</v>
      </c>
      <c r="B15" s="108"/>
      <c r="C15" s="108"/>
      <c r="D15" s="108"/>
      <c r="E15" s="108"/>
      <c r="F15" s="108"/>
      <c r="G15" s="108"/>
      <c r="H15" s="108"/>
      <c r="I15" s="108"/>
      <c r="J15" s="108"/>
      <c r="K15" s="108"/>
      <c r="L15" s="108"/>
      <c r="M15" s="108"/>
      <c r="N15" s="108"/>
      <c r="O15" s="71">
        <f>ROUND(O13,0)</f>
        <v>17246</v>
      </c>
    </row>
    <row r="16" spans="1:15" x14ac:dyDescent="0.25">
      <c r="A16" s="94" t="s">
        <v>115</v>
      </c>
      <c r="B16" s="95"/>
      <c r="C16" s="95"/>
      <c r="D16" s="95"/>
      <c r="E16" s="95"/>
      <c r="F16" s="95"/>
      <c r="G16" s="95"/>
      <c r="H16" s="95"/>
      <c r="I16" s="95"/>
      <c r="J16" s="95"/>
      <c r="K16" s="95"/>
      <c r="L16" s="95"/>
      <c r="M16" s="95"/>
      <c r="N16" s="95"/>
      <c r="O16" s="72">
        <f>O15*30%</f>
        <v>5173.8</v>
      </c>
    </row>
    <row r="17" spans="1:15" x14ac:dyDescent="0.25">
      <c r="A17" s="94" t="s">
        <v>116</v>
      </c>
      <c r="B17" s="95"/>
      <c r="C17" s="95"/>
      <c r="D17" s="95"/>
      <c r="E17" s="95"/>
      <c r="F17" s="95"/>
      <c r="G17" s="95"/>
      <c r="H17" s="95"/>
      <c r="I17" s="95"/>
      <c r="J17" s="95"/>
      <c r="K17" s="95"/>
      <c r="L17" s="95"/>
      <c r="M17" s="95"/>
      <c r="N17" s="95"/>
      <c r="O17" s="33">
        <f>M13*10%</f>
        <v>1724.5700000000002</v>
      </c>
    </row>
    <row r="18" spans="1:15" x14ac:dyDescent="0.25">
      <c r="A18" s="94" t="s">
        <v>117</v>
      </c>
      <c r="B18" s="95"/>
      <c r="C18" s="95"/>
      <c r="D18" s="95"/>
      <c r="E18" s="95"/>
      <c r="F18" s="95"/>
      <c r="G18" s="95"/>
      <c r="H18" s="95"/>
      <c r="I18" s="95"/>
      <c r="J18" s="95"/>
      <c r="K18" s="95"/>
      <c r="L18" s="95"/>
      <c r="M18" s="95"/>
      <c r="N18" s="95"/>
      <c r="O18" s="72">
        <f>N13/2</f>
        <v>0</v>
      </c>
    </row>
    <row r="19" spans="1:15" x14ac:dyDescent="0.25">
      <c r="A19" s="80" t="s">
        <v>118</v>
      </c>
      <c r="B19" s="197"/>
      <c r="C19" s="197"/>
      <c r="D19" s="197"/>
      <c r="E19" s="197"/>
      <c r="F19" s="197"/>
      <c r="G19" s="197"/>
      <c r="H19" s="197"/>
      <c r="I19" s="197"/>
      <c r="J19" s="197"/>
      <c r="K19" s="197"/>
      <c r="L19" s="197"/>
      <c r="M19" s="197"/>
      <c r="N19" s="198"/>
      <c r="O19" s="72">
        <f>N13/2</f>
        <v>0</v>
      </c>
    </row>
    <row r="20" spans="1:15" ht="15.75" thickBot="1" x14ac:dyDescent="0.3">
      <c r="A20" s="110" t="s">
        <v>35</v>
      </c>
      <c r="B20" s="111"/>
      <c r="C20" s="111"/>
      <c r="D20" s="111"/>
      <c r="E20" s="111"/>
      <c r="F20" s="111"/>
      <c r="G20" s="111"/>
      <c r="H20" s="111"/>
      <c r="I20" s="111"/>
      <c r="J20" s="111"/>
      <c r="K20" s="111"/>
      <c r="L20" s="111"/>
      <c r="M20" s="111"/>
      <c r="N20" s="111"/>
      <c r="O20" s="35">
        <f>O16</f>
        <v>5173.8</v>
      </c>
    </row>
    <row r="21" spans="1:15" ht="15.75" thickBot="1" x14ac:dyDescent="0.3">
      <c r="A21" s="110" t="s">
        <v>206</v>
      </c>
      <c r="B21" s="111"/>
      <c r="C21" s="111"/>
      <c r="D21" s="111"/>
      <c r="E21" s="111"/>
      <c r="F21" s="111"/>
      <c r="G21" s="111"/>
      <c r="H21" s="111"/>
      <c r="I21" s="111"/>
      <c r="J21" s="111"/>
      <c r="K21" s="111"/>
      <c r="L21" s="111"/>
      <c r="M21" s="111"/>
      <c r="N21" s="111"/>
      <c r="O21" s="112"/>
    </row>
    <row r="22" spans="1:15" x14ac:dyDescent="0.25">
      <c r="N22" s="36"/>
    </row>
    <row r="23" spans="1:15" x14ac:dyDescent="0.25">
      <c r="N23" s="36"/>
    </row>
    <row r="24" spans="1:15" x14ac:dyDescent="0.25">
      <c r="N24" s="36"/>
    </row>
    <row r="25" spans="1:15" x14ac:dyDescent="0.25">
      <c r="N25" s="36"/>
    </row>
    <row r="26" spans="1:15" x14ac:dyDescent="0.25">
      <c r="A26" s="113" t="s">
        <v>36</v>
      </c>
      <c r="B26" s="113"/>
      <c r="C26" s="84"/>
      <c r="D26" s="84"/>
      <c r="E26" s="84"/>
      <c r="F26" s="84"/>
      <c r="G26" s="84"/>
      <c r="H26" s="84"/>
      <c r="I26" s="84"/>
      <c r="J26" s="84"/>
      <c r="K26" s="84"/>
      <c r="L26" s="84"/>
      <c r="M26" s="84"/>
      <c r="N26" s="84"/>
      <c r="O26" s="84"/>
    </row>
    <row r="27" spans="1:15" x14ac:dyDescent="0.25">
      <c r="A27" s="109" t="s">
        <v>37</v>
      </c>
      <c r="B27" s="109"/>
      <c r="C27" s="109"/>
      <c r="D27" s="109"/>
      <c r="E27" s="109"/>
      <c r="F27" s="109"/>
      <c r="G27" s="109"/>
      <c r="H27" s="109"/>
      <c r="I27" s="109"/>
      <c r="J27" s="109"/>
      <c r="K27" s="109"/>
      <c r="L27" s="109"/>
      <c r="M27" s="109"/>
      <c r="N27" s="109"/>
      <c r="O27" s="109"/>
    </row>
    <row r="28" spans="1:15" x14ac:dyDescent="0.25">
      <c r="A28" s="114" t="s">
        <v>38</v>
      </c>
      <c r="B28" s="114"/>
      <c r="C28" s="114"/>
      <c r="D28" s="114"/>
      <c r="E28" s="114"/>
      <c r="F28" s="114"/>
      <c r="G28" s="114"/>
      <c r="H28" s="114"/>
      <c r="I28" s="114"/>
      <c r="J28" s="114"/>
      <c r="K28" s="114"/>
      <c r="L28" s="114"/>
      <c r="M28" s="114"/>
      <c r="N28" s="114"/>
      <c r="O28" s="114"/>
    </row>
    <row r="29" spans="1:15" x14ac:dyDescent="0.25">
      <c r="A29" s="84"/>
      <c r="B29" s="84"/>
      <c r="C29" s="84"/>
      <c r="D29" s="84"/>
      <c r="E29" s="84"/>
      <c r="F29" s="84"/>
      <c r="G29" s="84"/>
      <c r="H29" s="84"/>
      <c r="I29" s="84"/>
      <c r="J29" s="84"/>
      <c r="K29" s="84"/>
      <c r="L29" s="84"/>
      <c r="M29" s="84"/>
      <c r="N29" s="84"/>
      <c r="O29" s="84"/>
    </row>
    <row r="30" spans="1:15" x14ac:dyDescent="0.25">
      <c r="A30" s="109" t="s">
        <v>39</v>
      </c>
      <c r="B30" s="109"/>
      <c r="C30" s="109"/>
      <c r="D30" s="109"/>
      <c r="E30" s="109"/>
      <c r="F30" s="109"/>
      <c r="G30" s="109"/>
      <c r="H30" s="109"/>
      <c r="I30" s="109"/>
      <c r="J30" s="109"/>
      <c r="K30" s="109"/>
      <c r="L30" s="109"/>
      <c r="M30" s="109"/>
      <c r="N30" s="109"/>
      <c r="O30" s="109"/>
    </row>
    <row r="31" spans="1:15" x14ac:dyDescent="0.25">
      <c r="A31" s="109" t="s">
        <v>40</v>
      </c>
      <c r="B31" s="109"/>
      <c r="C31" s="109"/>
      <c r="D31" s="109"/>
      <c r="E31" s="109"/>
      <c r="F31" s="109"/>
      <c r="G31" s="109"/>
      <c r="H31" s="109"/>
      <c r="I31" s="109"/>
      <c r="J31" s="109"/>
      <c r="K31" s="109"/>
      <c r="L31" s="109"/>
      <c r="M31" s="109"/>
      <c r="N31" s="109"/>
      <c r="O31" s="109"/>
    </row>
    <row r="32" spans="1:15" x14ac:dyDescent="0.25">
      <c r="A32" s="84"/>
      <c r="B32" s="84"/>
      <c r="C32" s="84"/>
      <c r="D32" s="84"/>
      <c r="E32" s="84"/>
      <c r="F32" s="84"/>
      <c r="G32" s="84"/>
      <c r="H32" s="84"/>
      <c r="I32" s="84"/>
      <c r="J32" s="84"/>
      <c r="K32" s="84"/>
      <c r="L32" s="84"/>
      <c r="M32" s="84"/>
      <c r="N32" s="84"/>
      <c r="O32" s="84"/>
    </row>
    <row r="33" spans="1:15" x14ac:dyDescent="0.25">
      <c r="A33" s="84"/>
      <c r="B33" s="84"/>
      <c r="C33" s="84"/>
      <c r="D33" s="84"/>
      <c r="E33" s="84"/>
      <c r="F33" s="84"/>
      <c r="G33" s="84"/>
      <c r="H33" s="84"/>
      <c r="I33" s="84"/>
      <c r="J33" s="84"/>
      <c r="K33" s="84"/>
      <c r="L33" s="84"/>
      <c r="M33" s="84"/>
      <c r="N33" s="84"/>
      <c r="O33" s="84"/>
    </row>
    <row r="34" spans="1:15" x14ac:dyDescent="0.25">
      <c r="B34" s="37"/>
    </row>
    <row r="35" spans="1:15" x14ac:dyDescent="0.25">
      <c r="B35" s="37"/>
    </row>
    <row r="36" spans="1:15" x14ac:dyDescent="0.25">
      <c r="B36" s="37"/>
    </row>
    <row r="37" spans="1:15" x14ac:dyDescent="0.25">
      <c r="A37" s="9"/>
      <c r="B37" s="38" t="s">
        <v>41</v>
      </c>
      <c r="C37" s="9"/>
      <c r="D37" s="9"/>
      <c r="E37" s="9"/>
      <c r="F37" s="9"/>
      <c r="G37" s="38" t="s">
        <v>42</v>
      </c>
      <c r="H37" s="9"/>
      <c r="I37" s="9"/>
      <c r="J37" s="9"/>
      <c r="K37" s="9"/>
      <c r="L37" s="9"/>
      <c r="M37" s="38" t="s">
        <v>43</v>
      </c>
      <c r="N37" s="9"/>
      <c r="O37" s="9"/>
    </row>
    <row r="38" spans="1:15" x14ac:dyDescent="0.25">
      <c r="A38" s="9"/>
      <c r="B38" s="38" t="s">
        <v>44</v>
      </c>
      <c r="C38" s="9"/>
      <c r="D38" s="9"/>
      <c r="E38" s="9"/>
      <c r="F38" s="9"/>
      <c r="G38" s="38" t="s">
        <v>45</v>
      </c>
      <c r="H38" s="9"/>
      <c r="I38" s="9"/>
      <c r="J38" s="9"/>
      <c r="K38" s="9"/>
      <c r="L38" s="9"/>
      <c r="M38" s="38" t="s">
        <v>46</v>
      </c>
      <c r="N38" s="9"/>
      <c r="O38" s="9"/>
    </row>
    <row r="39" spans="1:15" x14ac:dyDescent="0.25">
      <c r="A39" s="9"/>
      <c r="B39" s="38" t="s">
        <v>135</v>
      </c>
      <c r="C39" s="9"/>
      <c r="D39" s="9"/>
      <c r="E39" s="9"/>
      <c r="F39" s="9"/>
      <c r="G39" s="38" t="s">
        <v>47</v>
      </c>
      <c r="H39" s="9"/>
      <c r="I39" s="9"/>
      <c r="J39" s="9"/>
      <c r="K39" s="9"/>
      <c r="L39" s="9"/>
      <c r="M39" s="38" t="s">
        <v>48</v>
      </c>
      <c r="N39" s="9"/>
      <c r="O39" s="9"/>
    </row>
    <row r="40" spans="1:15" x14ac:dyDescent="0.25">
      <c r="B40" s="37"/>
    </row>
  </sheetData>
  <mergeCells count="21">
    <mergeCell ref="A28:O28"/>
    <mergeCell ref="A30:O30"/>
    <mergeCell ref="A31:O31"/>
    <mergeCell ref="A18:N18"/>
    <mergeCell ref="B19:N19"/>
    <mergeCell ref="A20:N20"/>
    <mergeCell ref="A21:O21"/>
    <mergeCell ref="A26:B26"/>
    <mergeCell ref="A27:O27"/>
    <mergeCell ref="A17:N17"/>
    <mergeCell ref="A1:O1"/>
    <mergeCell ref="A2:O2"/>
    <mergeCell ref="A3:O3"/>
    <mergeCell ref="A4:O4"/>
    <mergeCell ref="A5:O5"/>
    <mergeCell ref="A6:F6"/>
    <mergeCell ref="A11:B11"/>
    <mergeCell ref="A13:E13"/>
    <mergeCell ref="A14:O14"/>
    <mergeCell ref="A15:N15"/>
    <mergeCell ref="A16:N16"/>
  </mergeCells>
  <pageMargins left="0.7" right="0.7" top="0.75" bottom="0.75" header="0.3" footer="0.3"/>
  <pageSetup paperSize="9" scale="68" orientation="landscape"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70"/>
  <sheetViews>
    <sheetView view="pageBreakPreview" topLeftCell="A16" zoomScale="60" zoomScaleNormal="100" workbookViewId="0">
      <selection activeCell="A35" sqref="A35:D35"/>
    </sheetView>
  </sheetViews>
  <sheetFormatPr defaultRowHeight="15" x14ac:dyDescent="0.25"/>
  <cols>
    <col min="5" max="5" width="21.140625" customWidth="1"/>
    <col min="8" max="8" width="40.42578125" customWidth="1"/>
  </cols>
  <sheetData>
    <row r="1" spans="1:8" ht="15.75" thickBot="1" x14ac:dyDescent="0.3">
      <c r="A1" s="39"/>
      <c r="B1" s="39"/>
      <c r="C1" s="39"/>
      <c r="D1" s="39"/>
      <c r="E1" s="39"/>
      <c r="F1" s="39"/>
      <c r="G1" s="39"/>
      <c r="H1" s="39"/>
    </row>
    <row r="2" spans="1:8" ht="18" x14ac:dyDescent="0.25">
      <c r="A2" s="118" t="s">
        <v>49</v>
      </c>
      <c r="B2" s="119"/>
      <c r="C2" s="119"/>
      <c r="D2" s="119"/>
      <c r="E2" s="119"/>
      <c r="F2" s="119"/>
      <c r="G2" s="119"/>
      <c r="H2" s="120"/>
    </row>
    <row r="3" spans="1:8" ht="21" thickBot="1" x14ac:dyDescent="0.3">
      <c r="A3" s="165" t="s">
        <v>119</v>
      </c>
      <c r="B3" s="166"/>
      <c r="C3" s="166"/>
      <c r="D3" s="166"/>
      <c r="E3" s="166"/>
      <c r="F3" s="166"/>
      <c r="G3" s="166"/>
      <c r="H3" s="167"/>
    </row>
    <row r="4" spans="1:8" ht="108.75" customHeight="1" thickBot="1" x14ac:dyDescent="0.3">
      <c r="A4" s="124" t="s">
        <v>120</v>
      </c>
      <c r="B4" s="125"/>
      <c r="C4" s="125"/>
      <c r="D4" s="125"/>
      <c r="E4" s="125"/>
      <c r="F4" s="125"/>
      <c r="G4" s="125"/>
      <c r="H4" s="126"/>
    </row>
    <row r="5" spans="1:8" ht="18.75" x14ac:dyDescent="0.25">
      <c r="A5" s="168" t="s">
        <v>144</v>
      </c>
      <c r="B5" s="169"/>
      <c r="C5" s="169"/>
      <c r="D5" s="169"/>
      <c r="E5" s="76"/>
      <c r="F5" s="76"/>
      <c r="G5" s="76"/>
      <c r="H5" s="77" t="s">
        <v>121</v>
      </c>
    </row>
    <row r="6" spans="1:8" x14ac:dyDescent="0.25">
      <c r="A6" s="129" t="s">
        <v>127</v>
      </c>
      <c r="B6" s="130"/>
      <c r="C6" s="130"/>
      <c r="D6" s="130"/>
      <c r="E6" s="130"/>
      <c r="F6" s="130"/>
      <c r="G6" s="130"/>
      <c r="H6" s="131"/>
    </row>
    <row r="7" spans="1:8" x14ac:dyDescent="0.25">
      <c r="A7" s="115" t="s">
        <v>203</v>
      </c>
      <c r="B7" s="116"/>
      <c r="C7" s="116"/>
      <c r="D7" s="116"/>
      <c r="E7" s="116"/>
      <c r="F7" s="116"/>
      <c r="G7" s="116"/>
      <c r="H7" s="117"/>
    </row>
    <row r="8" spans="1:8" x14ac:dyDescent="0.25">
      <c r="A8" s="170" t="s">
        <v>122</v>
      </c>
      <c r="B8" s="171"/>
      <c r="C8" s="171"/>
      <c r="D8" s="172"/>
      <c r="E8" s="88" t="s">
        <v>54</v>
      </c>
      <c r="F8" s="134" t="s">
        <v>55</v>
      </c>
      <c r="G8" s="135"/>
      <c r="H8" s="136"/>
    </row>
    <row r="9" spans="1:8" x14ac:dyDescent="0.25">
      <c r="A9" s="173"/>
      <c r="B9" s="174"/>
      <c r="C9" s="174"/>
      <c r="D9" s="175"/>
      <c r="E9" s="88" t="s">
        <v>56</v>
      </c>
      <c r="F9" s="134" t="s">
        <v>57</v>
      </c>
      <c r="G9" s="135"/>
      <c r="H9" s="136"/>
    </row>
    <row r="10" spans="1:8" x14ac:dyDescent="0.25">
      <c r="A10" s="173"/>
      <c r="B10" s="174"/>
      <c r="C10" s="174"/>
      <c r="D10" s="175"/>
      <c r="E10" s="88" t="s">
        <v>58</v>
      </c>
      <c r="F10" s="134">
        <v>29370771492</v>
      </c>
      <c r="G10" s="135"/>
      <c r="H10" s="136"/>
    </row>
    <row r="11" spans="1:8" x14ac:dyDescent="0.25">
      <c r="A11" s="173"/>
      <c r="B11" s="174"/>
      <c r="C11" s="174"/>
      <c r="D11" s="175"/>
      <c r="E11" s="88" t="s">
        <v>59</v>
      </c>
      <c r="F11" s="134">
        <v>29370771492</v>
      </c>
      <c r="G11" s="135"/>
      <c r="H11" s="136"/>
    </row>
    <row r="12" spans="1:8" x14ac:dyDescent="0.25">
      <c r="A12" s="176"/>
      <c r="B12" s="177"/>
      <c r="C12" s="177"/>
      <c r="D12" s="178"/>
      <c r="E12" s="43" t="s">
        <v>60</v>
      </c>
      <c r="F12" s="137" t="s">
        <v>61</v>
      </c>
      <c r="G12" s="138"/>
      <c r="H12" s="139"/>
    </row>
    <row r="13" spans="1:8" x14ac:dyDescent="0.25">
      <c r="A13" s="179" t="s">
        <v>62</v>
      </c>
      <c r="B13" s="180"/>
      <c r="C13" s="180"/>
      <c r="D13" s="181"/>
      <c r="E13" s="43" t="s">
        <v>63</v>
      </c>
      <c r="F13" s="137" t="s">
        <v>201</v>
      </c>
      <c r="G13" s="138"/>
      <c r="H13" s="139"/>
    </row>
    <row r="14" spans="1:8" x14ac:dyDescent="0.25">
      <c r="A14" s="182"/>
      <c r="B14" s="183"/>
      <c r="C14" s="183"/>
      <c r="D14" s="184"/>
      <c r="E14" s="43" t="s">
        <v>64</v>
      </c>
      <c r="F14" s="137" t="s">
        <v>188</v>
      </c>
      <c r="G14" s="138"/>
      <c r="H14" s="139"/>
    </row>
    <row r="15" spans="1:8" ht="29.25" customHeight="1" x14ac:dyDescent="0.25">
      <c r="A15" s="182"/>
      <c r="B15" s="183"/>
      <c r="C15" s="183"/>
      <c r="D15" s="184"/>
      <c r="E15" s="88" t="s">
        <v>65</v>
      </c>
      <c r="F15" s="134" t="s">
        <v>66</v>
      </c>
      <c r="G15" s="135"/>
      <c r="H15" s="136"/>
    </row>
    <row r="16" spans="1:8" x14ac:dyDescent="0.25">
      <c r="A16" s="182"/>
      <c r="B16" s="183"/>
      <c r="C16" s="183"/>
      <c r="D16" s="184"/>
      <c r="E16" s="88" t="s">
        <v>67</v>
      </c>
      <c r="F16" s="134" t="s">
        <v>68</v>
      </c>
      <c r="G16" s="135"/>
      <c r="H16" s="136"/>
    </row>
    <row r="17" spans="1:8" x14ac:dyDescent="0.25">
      <c r="A17" s="185"/>
      <c r="B17" s="186"/>
      <c r="C17" s="186"/>
      <c r="D17" s="187"/>
      <c r="E17" s="88" t="s">
        <v>69</v>
      </c>
      <c r="F17" s="134" t="s">
        <v>70</v>
      </c>
      <c r="G17" s="135"/>
      <c r="H17" s="136"/>
    </row>
    <row r="18" spans="1:8" x14ac:dyDescent="0.25">
      <c r="A18" s="179" t="s">
        <v>123</v>
      </c>
      <c r="B18" s="180"/>
      <c r="C18" s="180"/>
      <c r="D18" s="181"/>
      <c r="E18" s="88" t="s">
        <v>72</v>
      </c>
      <c r="F18" s="134" t="s">
        <v>70</v>
      </c>
      <c r="G18" s="135"/>
      <c r="H18" s="136"/>
    </row>
    <row r="19" spans="1:8" x14ac:dyDescent="0.25">
      <c r="A19" s="182"/>
      <c r="B19" s="183"/>
      <c r="C19" s="183"/>
      <c r="D19" s="184"/>
      <c r="E19" s="88" t="s">
        <v>73</v>
      </c>
      <c r="F19" s="134"/>
      <c r="G19" s="135"/>
      <c r="H19" s="136"/>
    </row>
    <row r="20" spans="1:8" x14ac:dyDescent="0.25">
      <c r="A20" s="182"/>
      <c r="B20" s="183"/>
      <c r="C20" s="183"/>
      <c r="D20" s="184"/>
      <c r="E20" s="43" t="s">
        <v>74</v>
      </c>
      <c r="F20" s="142" t="s">
        <v>75</v>
      </c>
      <c r="G20" s="143"/>
      <c r="H20" s="144"/>
    </row>
    <row r="21" spans="1:8" x14ac:dyDescent="0.25">
      <c r="A21" s="182"/>
      <c r="B21" s="183"/>
      <c r="C21" s="183"/>
      <c r="D21" s="184"/>
      <c r="E21" s="88" t="s">
        <v>76</v>
      </c>
      <c r="F21" s="134"/>
      <c r="G21" s="135"/>
      <c r="H21" s="136"/>
    </row>
    <row r="22" spans="1:8" x14ac:dyDescent="0.25">
      <c r="A22" s="185"/>
      <c r="B22" s="186"/>
      <c r="C22" s="186"/>
      <c r="D22" s="187"/>
      <c r="E22" s="88" t="s">
        <v>77</v>
      </c>
      <c r="F22" s="134"/>
      <c r="G22" s="135"/>
      <c r="H22" s="136"/>
    </row>
    <row r="23" spans="1:8" x14ac:dyDescent="0.25">
      <c r="A23" s="44" t="s">
        <v>78</v>
      </c>
      <c r="B23" s="147" t="s">
        <v>79</v>
      </c>
      <c r="C23" s="148"/>
      <c r="D23" s="148"/>
      <c r="E23" s="148"/>
      <c r="F23" s="148"/>
      <c r="G23" s="149"/>
      <c r="H23" s="45" t="s">
        <v>80</v>
      </c>
    </row>
    <row r="24" spans="1:8" x14ac:dyDescent="0.25">
      <c r="A24" s="44">
        <v>1</v>
      </c>
      <c r="B24" s="150" t="s">
        <v>81</v>
      </c>
      <c r="C24" s="151"/>
      <c r="D24" s="151"/>
      <c r="E24" s="151"/>
      <c r="F24" s="151"/>
      <c r="G24" s="152"/>
      <c r="H24" s="28">
        <f>'Madan hip retn.114'!O13</f>
        <v>17245.7</v>
      </c>
    </row>
    <row r="25" spans="1:8" x14ac:dyDescent="0.25">
      <c r="A25" s="44">
        <v>2</v>
      </c>
      <c r="B25" s="150" t="s">
        <v>82</v>
      </c>
      <c r="C25" s="151"/>
      <c r="D25" s="151"/>
      <c r="E25" s="151"/>
      <c r="F25" s="151"/>
      <c r="G25" s="152"/>
      <c r="H25" s="28"/>
    </row>
    <row r="26" spans="1:8" x14ac:dyDescent="0.25">
      <c r="A26" s="44"/>
      <c r="B26" s="46"/>
      <c r="C26" s="153" t="s">
        <v>83</v>
      </c>
      <c r="D26" s="154"/>
      <c r="E26" s="154"/>
      <c r="F26" s="154"/>
      <c r="G26" s="155"/>
      <c r="H26" s="47">
        <f>SUM(H24:H25)</f>
        <v>17245.7</v>
      </c>
    </row>
    <row r="27" spans="1:8" x14ac:dyDescent="0.25">
      <c r="A27" s="44"/>
      <c r="B27" s="46"/>
      <c r="C27" s="48" t="s">
        <v>84</v>
      </c>
      <c r="D27" s="49"/>
      <c r="E27" s="49"/>
      <c r="F27" s="49"/>
      <c r="G27" s="50"/>
      <c r="H27" s="47">
        <v>0</v>
      </c>
    </row>
    <row r="28" spans="1:8" x14ac:dyDescent="0.25">
      <c r="A28" s="44"/>
      <c r="B28" s="46"/>
      <c r="C28" s="48" t="s">
        <v>85</v>
      </c>
      <c r="D28" s="49"/>
      <c r="E28" s="49"/>
      <c r="F28" s="49"/>
      <c r="G28" s="50"/>
      <c r="H28" s="47">
        <v>0</v>
      </c>
    </row>
    <row r="29" spans="1:8" x14ac:dyDescent="0.25">
      <c r="A29" s="44"/>
      <c r="B29" s="46"/>
      <c r="C29" s="48" t="s">
        <v>86</v>
      </c>
      <c r="D29" s="49"/>
      <c r="E29" s="49"/>
      <c r="F29" s="49"/>
      <c r="G29" s="50"/>
      <c r="H29" s="47"/>
    </row>
    <row r="30" spans="1:8" x14ac:dyDescent="0.25">
      <c r="A30" s="44"/>
      <c r="B30" s="46"/>
      <c r="C30" s="156" t="s">
        <v>87</v>
      </c>
      <c r="D30" s="157"/>
      <c r="E30" s="157"/>
      <c r="F30" s="157"/>
      <c r="G30" s="158"/>
      <c r="H30" s="47">
        <f>H27+H28+H29</f>
        <v>0</v>
      </c>
    </row>
    <row r="31" spans="1:8" x14ac:dyDescent="0.25">
      <c r="A31" s="44"/>
      <c r="B31" s="46"/>
      <c r="C31" s="153" t="s">
        <v>124</v>
      </c>
      <c r="D31" s="154"/>
      <c r="E31" s="154"/>
      <c r="F31" s="154"/>
      <c r="G31" s="155"/>
      <c r="H31" s="47">
        <f>ROUND(H26*30%,0)</f>
        <v>5174</v>
      </c>
    </row>
    <row r="32" spans="1:8" x14ac:dyDescent="0.25">
      <c r="A32" s="170" t="str">
        <f>'Madan hip retn.114'!A21:O21</f>
        <v>Total Amount in words Five thousand one hundred and seventy four rupees only</v>
      </c>
      <c r="B32" s="171"/>
      <c r="C32" s="171"/>
      <c r="D32" s="172"/>
      <c r="E32" s="191" t="s">
        <v>89</v>
      </c>
      <c r="F32" s="192"/>
      <c r="G32" s="193"/>
      <c r="H32" s="54"/>
    </row>
    <row r="33" spans="1:8" ht="15.75" thickBot="1" x14ac:dyDescent="0.3">
      <c r="A33" s="173"/>
      <c r="B33" s="174"/>
      <c r="C33" s="174"/>
      <c r="D33" s="175"/>
      <c r="E33" s="134" t="s">
        <v>90</v>
      </c>
      <c r="F33" s="135"/>
      <c r="G33" s="162"/>
      <c r="H33" s="55">
        <f>H24*10%</f>
        <v>1724.5700000000002</v>
      </c>
    </row>
    <row r="34" spans="1:8" ht="15.75" thickBot="1" x14ac:dyDescent="0.3">
      <c r="A34" s="188"/>
      <c r="B34" s="189"/>
      <c r="C34" s="189"/>
      <c r="D34" s="190"/>
      <c r="E34" s="163" t="s">
        <v>91</v>
      </c>
      <c r="F34" s="164"/>
      <c r="G34" s="194"/>
      <c r="H34" s="56">
        <f>H31</f>
        <v>5174</v>
      </c>
    </row>
    <row r="35" spans="1:8" x14ac:dyDescent="0.25">
      <c r="A35" s="195"/>
      <c r="B35" s="196"/>
      <c r="C35" s="196"/>
      <c r="D35" s="196"/>
      <c r="E35" s="58"/>
      <c r="F35" s="39"/>
      <c r="G35" s="39"/>
      <c r="H35" s="59"/>
    </row>
    <row r="36" spans="1:8" ht="15.75" x14ac:dyDescent="0.3">
      <c r="A36" s="145" t="s">
        <v>92</v>
      </c>
      <c r="B36" s="146"/>
      <c r="C36" s="146"/>
      <c r="D36" s="65"/>
      <c r="E36" s="61"/>
      <c r="F36" s="61"/>
      <c r="G36" s="60"/>
      <c r="H36" s="62"/>
    </row>
    <row r="37" spans="1:8" ht="15.75" x14ac:dyDescent="0.3">
      <c r="A37" s="63"/>
      <c r="B37" s="64"/>
      <c r="C37" s="64"/>
      <c r="D37" s="61"/>
      <c r="E37" s="61"/>
      <c r="F37" s="61"/>
      <c r="G37" s="39"/>
      <c r="H37" s="59"/>
    </row>
    <row r="38" spans="1:8" x14ac:dyDescent="0.25">
      <c r="A38" s="145" t="s">
        <v>93</v>
      </c>
      <c r="B38" s="146"/>
      <c r="C38" s="146"/>
      <c r="D38" s="39"/>
      <c r="E38" s="39"/>
      <c r="F38" s="39"/>
      <c r="G38" s="39"/>
      <c r="H38" s="59"/>
    </row>
    <row r="39" spans="1:8" ht="15.75" thickBot="1" x14ac:dyDescent="0.3">
      <c r="A39" s="66"/>
      <c r="B39" s="67"/>
      <c r="C39" s="67"/>
      <c r="D39" s="67"/>
      <c r="E39" s="67"/>
      <c r="F39" s="67"/>
      <c r="G39" s="67"/>
      <c r="H39" s="68"/>
    </row>
    <row r="40" spans="1:8" x14ac:dyDescent="0.25">
      <c r="A40" s="39"/>
      <c r="B40" s="39"/>
      <c r="C40" s="39"/>
      <c r="D40" s="39"/>
      <c r="E40" s="39"/>
      <c r="F40" s="39"/>
      <c r="G40" s="39"/>
      <c r="H40" s="39"/>
    </row>
    <row r="41" spans="1:8" x14ac:dyDescent="0.25">
      <c r="A41" s="39"/>
      <c r="B41" s="39"/>
      <c r="C41" s="39"/>
      <c r="D41" s="39"/>
      <c r="E41" s="39"/>
      <c r="F41" s="39"/>
      <c r="G41" s="39"/>
      <c r="H41" s="39"/>
    </row>
    <row r="42" spans="1:8" x14ac:dyDescent="0.25">
      <c r="A42" s="39"/>
      <c r="B42" s="39"/>
      <c r="C42" s="39"/>
      <c r="D42" s="39"/>
      <c r="E42" s="39"/>
      <c r="F42" s="39"/>
      <c r="G42" s="39"/>
      <c r="H42" s="39"/>
    </row>
    <row r="43" spans="1:8" x14ac:dyDescent="0.25">
      <c r="A43" s="39"/>
      <c r="B43" s="39"/>
      <c r="C43" s="39"/>
      <c r="D43" s="39"/>
      <c r="E43" s="39"/>
      <c r="F43" s="39"/>
      <c r="G43" s="39"/>
      <c r="H43" s="39"/>
    </row>
    <row r="44" spans="1:8" x14ac:dyDescent="0.25">
      <c r="A44" s="39"/>
      <c r="B44" s="39"/>
      <c r="C44" s="39"/>
      <c r="D44" s="39"/>
      <c r="E44" s="39"/>
      <c r="F44" s="39"/>
      <c r="G44" s="39"/>
      <c r="H44" s="39"/>
    </row>
    <row r="45" spans="1:8" x14ac:dyDescent="0.25">
      <c r="A45" s="39"/>
      <c r="B45" s="39"/>
      <c r="C45" s="39"/>
      <c r="D45" s="39"/>
      <c r="E45" s="39"/>
      <c r="F45" s="39"/>
      <c r="G45" s="39"/>
      <c r="H45" s="39"/>
    </row>
    <row r="46" spans="1:8" x14ac:dyDescent="0.25">
      <c r="A46" s="39"/>
      <c r="B46" s="39"/>
      <c r="C46" s="39"/>
      <c r="D46" s="39"/>
      <c r="E46" s="39"/>
      <c r="F46" s="39"/>
      <c r="G46" s="39"/>
      <c r="H46" s="39"/>
    </row>
    <row r="47" spans="1:8" x14ac:dyDescent="0.25">
      <c r="A47" s="39"/>
      <c r="B47" s="39"/>
      <c r="C47" s="39"/>
      <c r="D47" s="39"/>
      <c r="E47" s="39"/>
      <c r="F47" s="39"/>
      <c r="G47" s="39"/>
      <c r="H47" s="39"/>
    </row>
    <row r="48" spans="1:8" x14ac:dyDescent="0.25">
      <c r="A48" s="39"/>
      <c r="B48" s="39"/>
      <c r="C48" s="39"/>
      <c r="D48" s="39"/>
      <c r="E48" s="39"/>
      <c r="F48" s="39"/>
      <c r="G48" s="39"/>
      <c r="H48" s="39"/>
    </row>
    <row r="49" spans="1:8" x14ac:dyDescent="0.25">
      <c r="A49" s="39"/>
      <c r="B49" s="39"/>
      <c r="C49" s="39"/>
      <c r="D49" s="39"/>
      <c r="E49" s="39"/>
      <c r="F49" s="39"/>
      <c r="G49" s="39"/>
      <c r="H49" s="39"/>
    </row>
    <row r="50" spans="1:8" x14ac:dyDescent="0.25">
      <c r="A50" s="39"/>
      <c r="B50" s="39"/>
      <c r="C50" s="39"/>
      <c r="D50" s="39"/>
      <c r="E50" s="39"/>
      <c r="F50" s="39"/>
      <c r="G50" s="39"/>
      <c r="H50" s="39"/>
    </row>
    <row r="51" spans="1:8" x14ac:dyDescent="0.25">
      <c r="A51" s="69" t="s">
        <v>101</v>
      </c>
    </row>
    <row r="52" spans="1:8" x14ac:dyDescent="0.25">
      <c r="A52" s="109" t="s">
        <v>102</v>
      </c>
      <c r="B52" s="109"/>
      <c r="C52" s="109"/>
      <c r="D52" s="109"/>
      <c r="E52" s="109"/>
      <c r="F52" s="109"/>
      <c r="G52" s="109"/>
      <c r="H52" s="109"/>
    </row>
    <row r="53" spans="1:8" x14ac:dyDescent="0.25">
      <c r="A53" s="109" t="s">
        <v>103</v>
      </c>
      <c r="B53" s="109"/>
      <c r="C53" s="109"/>
      <c r="D53" s="109"/>
      <c r="E53" s="109"/>
      <c r="F53" s="109"/>
      <c r="G53" s="109"/>
      <c r="H53" s="109"/>
    </row>
    <row r="54" spans="1:8" x14ac:dyDescent="0.25">
      <c r="A54" s="114" t="s">
        <v>125</v>
      </c>
      <c r="B54" s="114"/>
      <c r="C54" s="114"/>
      <c r="D54" s="114"/>
      <c r="E54" s="114"/>
      <c r="F54" s="114"/>
      <c r="G54" s="114"/>
      <c r="H54" s="114"/>
    </row>
    <row r="55" spans="1:8" x14ac:dyDescent="0.25">
      <c r="A55" s="114" t="s">
        <v>126</v>
      </c>
      <c r="B55" s="114"/>
      <c r="C55" s="114"/>
      <c r="D55" s="114"/>
      <c r="E55" s="114"/>
      <c r="F55" s="114"/>
      <c r="G55" s="114"/>
      <c r="H55" s="114"/>
    </row>
    <row r="56" spans="1:8" x14ac:dyDescent="0.25">
      <c r="A56" s="70"/>
      <c r="B56" s="70"/>
      <c r="C56" s="70"/>
      <c r="D56" s="70"/>
      <c r="E56" s="70"/>
      <c r="F56" s="70"/>
      <c r="G56" s="70"/>
      <c r="H56" s="70"/>
    </row>
    <row r="57" spans="1:8" x14ac:dyDescent="0.25">
      <c r="A57" s="114" t="s">
        <v>106</v>
      </c>
      <c r="B57" s="114"/>
      <c r="C57" s="114"/>
      <c r="D57" s="114"/>
      <c r="E57" s="114"/>
      <c r="F57" s="114"/>
      <c r="G57" s="114"/>
      <c r="H57" s="114"/>
    </row>
    <row r="58" spans="1:8" x14ac:dyDescent="0.25">
      <c r="A58" s="87"/>
      <c r="B58" s="87"/>
      <c r="C58" s="87"/>
      <c r="D58" s="87"/>
      <c r="E58" s="87"/>
      <c r="F58" s="87"/>
      <c r="G58" s="87"/>
      <c r="H58" s="87"/>
    </row>
    <row r="59" spans="1:8" x14ac:dyDescent="0.25">
      <c r="A59" s="87"/>
      <c r="B59" s="87"/>
      <c r="C59" s="87"/>
      <c r="D59" s="87"/>
      <c r="E59" s="87"/>
      <c r="F59" s="87"/>
      <c r="G59" s="87"/>
      <c r="H59" s="87"/>
    </row>
    <row r="60" spans="1:8" x14ac:dyDescent="0.25">
      <c r="A60" s="87"/>
      <c r="B60" s="87"/>
      <c r="C60" s="87"/>
      <c r="D60" s="87"/>
      <c r="E60" s="87"/>
      <c r="F60" s="87"/>
      <c r="G60" s="87"/>
      <c r="H60" s="87"/>
    </row>
    <row r="61" spans="1:8" x14ac:dyDescent="0.25">
      <c r="A61" s="87"/>
      <c r="B61" s="87"/>
      <c r="C61" s="87"/>
      <c r="D61" s="87"/>
      <c r="E61" s="87"/>
      <c r="F61" s="87"/>
      <c r="G61" s="87"/>
      <c r="H61" s="87"/>
    </row>
    <row r="62" spans="1:8" x14ac:dyDescent="0.25">
      <c r="A62" s="87"/>
      <c r="B62" s="87"/>
      <c r="C62" s="87"/>
      <c r="D62" s="87"/>
      <c r="E62" s="87"/>
      <c r="F62" s="87"/>
      <c r="G62" s="87"/>
      <c r="H62" s="87"/>
    </row>
    <row r="63" spans="1:8" x14ac:dyDescent="0.25">
      <c r="A63" s="87"/>
      <c r="B63" s="87"/>
      <c r="C63" s="87"/>
      <c r="D63" s="87"/>
      <c r="E63" s="87"/>
      <c r="F63" s="87"/>
      <c r="G63" s="87"/>
      <c r="H63" s="87"/>
    </row>
    <row r="68" spans="1:8" x14ac:dyDescent="0.25">
      <c r="A68" s="9"/>
      <c r="B68" s="38" t="s">
        <v>41</v>
      </c>
      <c r="C68" s="9"/>
      <c r="D68" s="9"/>
      <c r="E68" s="38" t="s">
        <v>42</v>
      </c>
      <c r="F68" s="9"/>
      <c r="G68" s="9"/>
      <c r="H68" s="38" t="s">
        <v>43</v>
      </c>
    </row>
    <row r="69" spans="1:8" x14ac:dyDescent="0.25">
      <c r="A69" s="9"/>
      <c r="B69" s="38" t="s">
        <v>44</v>
      </c>
      <c r="C69" s="9"/>
      <c r="D69" s="9"/>
      <c r="E69" s="38" t="s">
        <v>45</v>
      </c>
      <c r="F69" s="9"/>
      <c r="G69" s="9"/>
      <c r="H69" s="38" t="s">
        <v>46</v>
      </c>
    </row>
    <row r="70" spans="1:8" x14ac:dyDescent="0.25">
      <c r="A70" s="9"/>
      <c r="B70" s="38" t="s">
        <v>135</v>
      </c>
      <c r="C70" s="9"/>
      <c r="D70" s="9"/>
      <c r="E70" s="38" t="s">
        <v>47</v>
      </c>
      <c r="F70" s="9"/>
      <c r="G70" s="9"/>
      <c r="H70" s="38" t="s">
        <v>48</v>
      </c>
    </row>
  </sheetData>
  <mergeCells count="42">
    <mergeCell ref="A57:H57"/>
    <mergeCell ref="A32:D34"/>
    <mergeCell ref="E32:G32"/>
    <mergeCell ref="E33:G33"/>
    <mergeCell ref="E34:G34"/>
    <mergeCell ref="A35:D35"/>
    <mergeCell ref="A36:C36"/>
    <mergeCell ref="A38:C38"/>
    <mergeCell ref="A52:H52"/>
    <mergeCell ref="A53:H53"/>
    <mergeCell ref="A54:H54"/>
    <mergeCell ref="A55:H55"/>
    <mergeCell ref="C31:G31"/>
    <mergeCell ref="A18:D22"/>
    <mergeCell ref="F18:H18"/>
    <mergeCell ref="F19:H19"/>
    <mergeCell ref="F20:H20"/>
    <mergeCell ref="F21:H21"/>
    <mergeCell ref="F22:H22"/>
    <mergeCell ref="B23:G23"/>
    <mergeCell ref="B24:G24"/>
    <mergeCell ref="B25:G25"/>
    <mergeCell ref="C26:G26"/>
    <mergeCell ref="C30:G30"/>
    <mergeCell ref="A13:D17"/>
    <mergeCell ref="F13:H13"/>
    <mergeCell ref="F14:H14"/>
    <mergeCell ref="F15:H15"/>
    <mergeCell ref="F16:H16"/>
    <mergeCell ref="F17:H17"/>
    <mergeCell ref="A8:D12"/>
    <mergeCell ref="F8:H8"/>
    <mergeCell ref="F9:H9"/>
    <mergeCell ref="F10:H10"/>
    <mergeCell ref="F11:H11"/>
    <mergeCell ref="F12:H12"/>
    <mergeCell ref="A7:H7"/>
    <mergeCell ref="A2:H2"/>
    <mergeCell ref="A3:H3"/>
    <mergeCell ref="A4:H4"/>
    <mergeCell ref="A5:D5"/>
    <mergeCell ref="A6:H6"/>
  </mergeCells>
  <pageMargins left="0.70866141732283472" right="0.70866141732283472" top="1.5354330708661419" bottom="0.74803149606299213" header="0.31496062992125984" footer="0.31496062992125984"/>
  <pageSetup paperSize="9" scale="74" orientation="portrait" horizontalDpi="0" verticalDpi="0" r:id="rId1"/>
  <rowBreaks count="1" manualBreakCount="1">
    <brk id="41"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38"/>
  <sheetViews>
    <sheetView view="pageBreakPreview" zoomScale="60" zoomScaleNormal="100" workbookViewId="0">
      <selection activeCell="A35" sqref="A35:D35"/>
    </sheetView>
  </sheetViews>
  <sheetFormatPr defaultRowHeight="15" x14ac:dyDescent="0.25"/>
  <cols>
    <col min="1" max="1" width="7.5703125" customWidth="1"/>
    <col min="2" max="2" width="53.5703125" customWidth="1"/>
    <col min="3" max="3" width="9" customWidth="1"/>
    <col min="4" max="4" width="9.140625" hidden="1" customWidth="1"/>
    <col min="6" max="6" width="12" customWidth="1"/>
    <col min="7" max="7" width="10.7109375" customWidth="1"/>
    <col min="8" max="8" width="12.140625" customWidth="1"/>
    <col min="9" max="9" width="10.5703125" customWidth="1"/>
    <col min="10" max="10" width="10" customWidth="1"/>
    <col min="11" max="11" width="12.42578125" customWidth="1"/>
    <col min="12" max="12" width="11.42578125" customWidth="1"/>
    <col min="13" max="13" width="10.7109375" customWidth="1"/>
    <col min="15" max="15" width="11.5703125" customWidth="1"/>
    <col min="16" max="16" width="13.7109375" customWidth="1"/>
  </cols>
  <sheetData>
    <row r="1" spans="1:16" ht="18" x14ac:dyDescent="0.25">
      <c r="A1" s="96" t="s">
        <v>0</v>
      </c>
      <c r="B1" s="96"/>
      <c r="C1" s="96"/>
      <c r="D1" s="96"/>
      <c r="E1" s="96"/>
      <c r="F1" s="96"/>
      <c r="G1" s="96"/>
      <c r="H1" s="96"/>
      <c r="I1" s="96"/>
      <c r="J1" s="96"/>
      <c r="K1" s="96"/>
      <c r="L1" s="96"/>
      <c r="M1" s="96"/>
      <c r="N1" s="96"/>
      <c r="O1" s="96"/>
      <c r="P1" s="96"/>
    </row>
    <row r="2" spans="1:16" x14ac:dyDescent="0.25">
      <c r="A2" s="97" t="s">
        <v>1</v>
      </c>
      <c r="B2" s="97"/>
      <c r="C2" s="97"/>
      <c r="D2" s="97"/>
      <c r="E2" s="97"/>
      <c r="F2" s="97"/>
      <c r="G2" s="97"/>
      <c r="H2" s="97"/>
      <c r="I2" s="97"/>
      <c r="J2" s="97"/>
      <c r="K2" s="97"/>
      <c r="L2" s="97"/>
      <c r="M2" s="97"/>
      <c r="N2" s="97"/>
      <c r="O2" s="97"/>
      <c r="P2" s="97"/>
    </row>
    <row r="3" spans="1:16" x14ac:dyDescent="0.25">
      <c r="A3" s="98" t="s">
        <v>2</v>
      </c>
      <c r="B3" s="98"/>
      <c r="C3" s="98"/>
      <c r="D3" s="98"/>
      <c r="E3" s="98"/>
      <c r="F3" s="98"/>
      <c r="G3" s="98"/>
      <c r="H3" s="98"/>
      <c r="I3" s="98"/>
      <c r="J3" s="98"/>
      <c r="K3" s="98"/>
      <c r="L3" s="98"/>
      <c r="M3" s="98"/>
      <c r="N3" s="98"/>
      <c r="O3" s="98"/>
      <c r="P3" s="98"/>
    </row>
    <row r="4" spans="1:16" x14ac:dyDescent="0.25">
      <c r="A4" s="97" t="s">
        <v>3</v>
      </c>
      <c r="B4" s="97"/>
      <c r="C4" s="97"/>
      <c r="D4" s="97"/>
      <c r="E4" s="97"/>
      <c r="F4" s="97"/>
      <c r="G4" s="97"/>
      <c r="H4" s="97"/>
      <c r="I4" s="97"/>
      <c r="J4" s="97"/>
      <c r="K4" s="97"/>
      <c r="L4" s="97"/>
      <c r="M4" s="97"/>
      <c r="N4" s="97"/>
      <c r="O4" s="97"/>
      <c r="P4" s="97"/>
    </row>
    <row r="5" spans="1:16" x14ac:dyDescent="0.25">
      <c r="A5" s="97" t="s">
        <v>4</v>
      </c>
      <c r="B5" s="99"/>
      <c r="C5" s="99"/>
      <c r="D5" s="99"/>
      <c r="E5" s="99"/>
      <c r="F5" s="99"/>
      <c r="G5" s="99"/>
      <c r="H5" s="99"/>
      <c r="I5" s="99"/>
      <c r="J5" s="99"/>
      <c r="K5" s="99"/>
      <c r="L5" s="99"/>
      <c r="M5" s="99"/>
      <c r="N5" s="99"/>
      <c r="O5" s="99"/>
      <c r="P5" s="99"/>
    </row>
    <row r="6" spans="1:16" ht="16.5" x14ac:dyDescent="0.25">
      <c r="A6" s="100" t="s">
        <v>209</v>
      </c>
      <c r="B6" s="100"/>
      <c r="C6" s="100"/>
      <c r="D6" s="100"/>
      <c r="E6" s="100"/>
      <c r="F6" s="100"/>
      <c r="M6" s="1" t="s">
        <v>6</v>
      </c>
    </row>
    <row r="7" spans="1:16" ht="16.5" x14ac:dyDescent="0.25">
      <c r="A7" s="2" t="s">
        <v>212</v>
      </c>
      <c r="B7" s="2"/>
      <c r="C7" s="2"/>
      <c r="D7" s="2"/>
      <c r="E7" s="2"/>
      <c r="F7" s="3"/>
      <c r="M7" s="4" t="s">
        <v>217</v>
      </c>
      <c r="O7" s="79"/>
      <c r="P7" s="5"/>
    </row>
    <row r="8" spans="1:16" ht="15.75" thickBot="1" x14ac:dyDescent="0.3">
      <c r="G8" s="4"/>
      <c r="H8" s="4"/>
    </row>
    <row r="9" spans="1:16" ht="51.75" thickBot="1" x14ac:dyDescent="0.3">
      <c r="A9" s="6" t="s">
        <v>7</v>
      </c>
      <c r="B9" s="6" t="s">
        <v>8</v>
      </c>
      <c r="C9" s="6" t="s">
        <v>9</v>
      </c>
      <c r="D9" s="6" t="s">
        <v>10</v>
      </c>
      <c r="E9" s="6" t="s">
        <v>11</v>
      </c>
      <c r="F9" s="6" t="s">
        <v>12</v>
      </c>
      <c r="G9" s="6" t="s">
        <v>13</v>
      </c>
      <c r="H9" s="6" t="s">
        <v>14</v>
      </c>
      <c r="I9" s="6" t="s">
        <v>15</v>
      </c>
      <c r="J9" s="7" t="s">
        <v>16</v>
      </c>
      <c r="K9" s="8" t="s">
        <v>17</v>
      </c>
      <c r="L9" s="6" t="s">
        <v>18</v>
      </c>
      <c r="M9" s="6" t="s">
        <v>19</v>
      </c>
      <c r="N9" s="6" t="s">
        <v>20</v>
      </c>
      <c r="O9" s="6" t="s">
        <v>21</v>
      </c>
      <c r="P9" s="8" t="s">
        <v>22</v>
      </c>
    </row>
    <row r="10" spans="1:16" ht="15.75" thickBot="1" x14ac:dyDescent="0.3">
      <c r="A10" s="8">
        <v>1</v>
      </c>
      <c r="B10" s="8">
        <v>2</v>
      </c>
      <c r="C10" s="8">
        <v>3</v>
      </c>
      <c r="D10" s="8"/>
      <c r="E10" s="8">
        <v>4</v>
      </c>
      <c r="F10" s="8" t="s">
        <v>23</v>
      </c>
      <c r="G10" s="8" t="s">
        <v>24</v>
      </c>
      <c r="H10" s="8" t="s">
        <v>25</v>
      </c>
      <c r="I10" s="8">
        <v>6</v>
      </c>
      <c r="J10" s="10">
        <v>7</v>
      </c>
      <c r="K10" s="8">
        <v>8</v>
      </c>
      <c r="L10" s="8">
        <v>9</v>
      </c>
      <c r="M10" s="8">
        <v>10</v>
      </c>
      <c r="N10" s="8">
        <v>11</v>
      </c>
      <c r="O10" s="8">
        <v>12</v>
      </c>
      <c r="P10" s="8">
        <v>13</v>
      </c>
    </row>
    <row r="11" spans="1:16" x14ac:dyDescent="0.25">
      <c r="A11" s="101" t="s">
        <v>26</v>
      </c>
      <c r="B11" s="102"/>
      <c r="C11" s="11"/>
      <c r="D11" s="11"/>
      <c r="E11" s="11"/>
      <c r="F11" s="11"/>
      <c r="G11" s="11"/>
      <c r="H11" s="11"/>
      <c r="I11" s="11"/>
      <c r="J11" s="11"/>
      <c r="K11" s="11"/>
      <c r="L11" s="11"/>
      <c r="M11" s="11"/>
      <c r="N11" s="11"/>
      <c r="O11" s="12"/>
      <c r="P11" s="13"/>
    </row>
    <row r="12" spans="1:16" ht="45.75" customHeight="1" x14ac:dyDescent="0.25">
      <c r="A12" s="14">
        <v>1</v>
      </c>
      <c r="B12" s="15" t="s">
        <v>27</v>
      </c>
      <c r="C12" s="16" t="s">
        <v>28</v>
      </c>
      <c r="D12" s="16">
        <v>85371000</v>
      </c>
      <c r="E12" s="16">
        <v>70747</v>
      </c>
      <c r="F12" s="17">
        <f>E12*93.22</f>
        <v>6595035.3399999999</v>
      </c>
      <c r="G12" s="17">
        <f>E12*16.78</f>
        <v>1187134.6600000001</v>
      </c>
      <c r="H12" s="18">
        <f>ROUND((F12+G12),2)</f>
        <v>7782170</v>
      </c>
      <c r="I12" s="18">
        <v>0</v>
      </c>
      <c r="J12" s="18">
        <v>34</v>
      </c>
      <c r="K12" s="18">
        <f>J12+I12</f>
        <v>34</v>
      </c>
      <c r="L12" s="19">
        <v>93.22</v>
      </c>
      <c r="M12" s="20">
        <f>J12*L12</f>
        <v>3169.48</v>
      </c>
      <c r="N12" s="20">
        <v>16.78</v>
      </c>
      <c r="O12" s="21">
        <f>N12*J12</f>
        <v>570.52</v>
      </c>
      <c r="P12" s="22">
        <f>M12+O12</f>
        <v>3740</v>
      </c>
    </row>
    <row r="13" spans="1:16" x14ac:dyDescent="0.25">
      <c r="A13" s="103" t="s">
        <v>31</v>
      </c>
      <c r="B13" s="104"/>
      <c r="C13" s="104"/>
      <c r="D13" s="104"/>
      <c r="E13" s="104"/>
      <c r="F13" s="25"/>
      <c r="G13" s="17"/>
      <c r="H13" s="26"/>
      <c r="I13" s="26"/>
      <c r="J13" s="26"/>
      <c r="K13" s="26"/>
      <c r="L13" s="26"/>
      <c r="M13" s="26">
        <f>M12</f>
        <v>3169.48</v>
      </c>
      <c r="N13" s="26"/>
      <c r="O13" s="27">
        <f>SUM(O12:O12)</f>
        <v>570.52</v>
      </c>
      <c r="P13" s="28">
        <f>P12</f>
        <v>3740</v>
      </c>
    </row>
    <row r="14" spans="1:16" x14ac:dyDescent="0.25">
      <c r="A14" s="103"/>
      <c r="B14" s="104"/>
      <c r="C14" s="104"/>
      <c r="D14" s="104"/>
      <c r="E14" s="104"/>
      <c r="F14" s="104"/>
      <c r="G14" s="104"/>
      <c r="H14" s="104"/>
      <c r="I14" s="104"/>
      <c r="J14" s="104"/>
      <c r="K14" s="104"/>
      <c r="L14" s="104"/>
      <c r="M14" s="104"/>
      <c r="N14" s="104"/>
      <c r="O14" s="105"/>
      <c r="P14" s="106"/>
    </row>
    <row r="15" spans="1:16" x14ac:dyDescent="0.25">
      <c r="A15" s="107" t="s">
        <v>32</v>
      </c>
      <c r="B15" s="108"/>
      <c r="C15" s="108"/>
      <c r="D15" s="108"/>
      <c r="E15" s="108"/>
      <c r="F15" s="108"/>
      <c r="G15" s="108"/>
      <c r="H15" s="108"/>
      <c r="I15" s="108"/>
      <c r="J15" s="108"/>
      <c r="K15" s="108"/>
      <c r="L15" s="108"/>
      <c r="M15" s="108"/>
      <c r="N15" s="108"/>
      <c r="O15" s="29"/>
      <c r="P15" s="30">
        <f>M13*10%</f>
        <v>316.94800000000004</v>
      </c>
    </row>
    <row r="16" spans="1:16" x14ac:dyDescent="0.25">
      <c r="A16" s="94" t="s">
        <v>33</v>
      </c>
      <c r="B16" s="95"/>
      <c r="C16" s="95"/>
      <c r="D16" s="95"/>
      <c r="E16" s="95"/>
      <c r="F16" s="95"/>
      <c r="G16" s="95"/>
      <c r="H16" s="95"/>
      <c r="I16" s="95"/>
      <c r="J16" s="95"/>
      <c r="K16" s="95"/>
      <c r="L16" s="95"/>
      <c r="M16" s="95"/>
      <c r="N16" s="95"/>
      <c r="O16" s="31"/>
      <c r="P16" s="32">
        <f>M13*90%</f>
        <v>2852.5320000000002</v>
      </c>
    </row>
    <row r="17" spans="1:16" x14ac:dyDescent="0.25">
      <c r="A17" s="94" t="s">
        <v>34</v>
      </c>
      <c r="B17" s="95"/>
      <c r="C17" s="95"/>
      <c r="D17" s="95"/>
      <c r="E17" s="95"/>
      <c r="F17" s="95"/>
      <c r="G17" s="95"/>
      <c r="H17" s="95"/>
      <c r="I17" s="95"/>
      <c r="J17" s="95"/>
      <c r="K17" s="95"/>
      <c r="L17" s="95"/>
      <c r="M17" s="95"/>
      <c r="N17" s="95"/>
      <c r="O17" s="31"/>
      <c r="P17" s="33">
        <f>O13*100%</f>
        <v>570.52</v>
      </c>
    </row>
    <row r="18" spans="1:16" ht="15.75" thickBot="1" x14ac:dyDescent="0.3">
      <c r="A18" s="110" t="s">
        <v>35</v>
      </c>
      <c r="B18" s="111"/>
      <c r="C18" s="111"/>
      <c r="D18" s="111"/>
      <c r="E18" s="111"/>
      <c r="F18" s="111"/>
      <c r="G18" s="111"/>
      <c r="H18" s="111"/>
      <c r="I18" s="111"/>
      <c r="J18" s="111"/>
      <c r="K18" s="111"/>
      <c r="L18" s="111"/>
      <c r="M18" s="111"/>
      <c r="N18" s="111"/>
      <c r="O18" s="85"/>
      <c r="P18" s="35">
        <f>P16+P17</f>
        <v>3423.0520000000001</v>
      </c>
    </row>
    <row r="19" spans="1:16" ht="15.75" thickBot="1" x14ac:dyDescent="0.3">
      <c r="A19" s="110" t="s">
        <v>219</v>
      </c>
      <c r="B19" s="111"/>
      <c r="C19" s="111"/>
      <c r="D19" s="111"/>
      <c r="E19" s="111"/>
      <c r="F19" s="111"/>
      <c r="G19" s="111"/>
      <c r="H19" s="111"/>
      <c r="I19" s="111"/>
      <c r="J19" s="111"/>
      <c r="K19" s="111"/>
      <c r="L19" s="111"/>
      <c r="M19" s="111"/>
      <c r="N19" s="111"/>
      <c r="O19" s="111"/>
      <c r="P19" s="112"/>
    </row>
    <row r="20" spans="1:16" x14ac:dyDescent="0.25">
      <c r="N20" s="36"/>
      <c r="O20" s="36"/>
    </row>
    <row r="21" spans="1:16" x14ac:dyDescent="0.25">
      <c r="N21" s="36"/>
      <c r="O21" s="36"/>
    </row>
    <row r="22" spans="1:16" x14ac:dyDescent="0.25">
      <c r="N22" s="36"/>
      <c r="O22" s="36"/>
    </row>
    <row r="23" spans="1:16" x14ac:dyDescent="0.25">
      <c r="N23" s="36"/>
      <c r="O23" s="36"/>
    </row>
    <row r="24" spans="1:16" x14ac:dyDescent="0.25">
      <c r="A24" s="113" t="s">
        <v>36</v>
      </c>
      <c r="B24" s="113"/>
    </row>
    <row r="25" spans="1:16" x14ac:dyDescent="0.25">
      <c r="A25" s="109" t="s">
        <v>37</v>
      </c>
      <c r="B25" s="109"/>
      <c r="C25" s="109"/>
      <c r="D25" s="109"/>
      <c r="E25" s="109"/>
      <c r="F25" s="109"/>
      <c r="G25" s="109"/>
      <c r="H25" s="109"/>
      <c r="I25" s="109"/>
      <c r="J25" s="109"/>
      <c r="K25" s="109"/>
      <c r="L25" s="109"/>
      <c r="M25" s="109"/>
      <c r="N25" s="109"/>
      <c r="O25" s="109"/>
      <c r="P25" s="109"/>
    </row>
    <row r="26" spans="1:16" x14ac:dyDescent="0.25">
      <c r="A26" s="114" t="s">
        <v>38</v>
      </c>
      <c r="B26" s="114"/>
      <c r="C26" s="114"/>
      <c r="D26" s="114"/>
      <c r="E26" s="114"/>
      <c r="F26" s="114"/>
      <c r="G26" s="114"/>
      <c r="H26" s="114"/>
      <c r="I26" s="114"/>
      <c r="J26" s="114"/>
      <c r="K26" s="114"/>
      <c r="L26" s="114"/>
      <c r="M26" s="114"/>
      <c r="N26" s="114"/>
      <c r="O26" s="114"/>
      <c r="P26" s="114"/>
    </row>
    <row r="28" spans="1:16" x14ac:dyDescent="0.25">
      <c r="A28" s="109" t="s">
        <v>39</v>
      </c>
      <c r="B28" s="109"/>
      <c r="C28" s="109"/>
      <c r="D28" s="109"/>
      <c r="E28" s="109"/>
      <c r="F28" s="109"/>
      <c r="G28" s="109"/>
      <c r="H28" s="109"/>
      <c r="I28" s="109"/>
      <c r="J28" s="109"/>
      <c r="K28" s="109"/>
      <c r="L28" s="109"/>
      <c r="M28" s="109"/>
      <c r="N28" s="109"/>
      <c r="O28" s="109"/>
      <c r="P28" s="109"/>
    </row>
    <row r="29" spans="1:16" x14ac:dyDescent="0.25">
      <c r="A29" s="109" t="s">
        <v>40</v>
      </c>
      <c r="B29" s="109"/>
      <c r="C29" s="109"/>
      <c r="D29" s="109"/>
      <c r="E29" s="109"/>
      <c r="F29" s="109"/>
      <c r="G29" s="109"/>
      <c r="H29" s="109"/>
      <c r="I29" s="109"/>
      <c r="J29" s="109"/>
      <c r="K29" s="109"/>
      <c r="L29" s="109"/>
      <c r="M29" s="109"/>
      <c r="N29" s="109"/>
      <c r="O29" s="109"/>
      <c r="P29" s="109"/>
    </row>
    <row r="33" spans="1:16" x14ac:dyDescent="0.25">
      <c r="B33" s="37"/>
    </row>
    <row r="34" spans="1:16" x14ac:dyDescent="0.25">
      <c r="B34" s="37"/>
    </row>
    <row r="35" spans="1:16" x14ac:dyDescent="0.25">
      <c r="A35" s="9"/>
      <c r="B35" s="38" t="s">
        <v>41</v>
      </c>
      <c r="C35" s="9"/>
      <c r="D35" s="9"/>
      <c r="E35" s="9"/>
      <c r="F35" s="9"/>
      <c r="G35" s="9"/>
      <c r="H35" s="38" t="s">
        <v>42</v>
      </c>
      <c r="I35" s="9"/>
      <c r="J35" s="9"/>
      <c r="K35" s="9"/>
      <c r="L35" s="9"/>
      <c r="M35" s="38" t="s">
        <v>43</v>
      </c>
      <c r="N35" s="9"/>
      <c r="O35" s="9"/>
      <c r="P35" s="9"/>
    </row>
    <row r="36" spans="1:16" x14ac:dyDescent="0.25">
      <c r="A36" s="9"/>
      <c r="B36" s="38" t="s">
        <v>44</v>
      </c>
      <c r="C36" s="9"/>
      <c r="D36" s="9"/>
      <c r="E36" s="9"/>
      <c r="F36" s="9"/>
      <c r="G36" s="9"/>
      <c r="H36" s="38" t="s">
        <v>45</v>
      </c>
      <c r="I36" s="9"/>
      <c r="J36" s="9"/>
      <c r="K36" s="9"/>
      <c r="L36" s="9"/>
      <c r="M36" s="38" t="s">
        <v>46</v>
      </c>
      <c r="N36" s="9"/>
      <c r="O36" s="9"/>
      <c r="P36" s="9"/>
    </row>
    <row r="37" spans="1:16" x14ac:dyDescent="0.25">
      <c r="A37" s="9"/>
      <c r="B37" s="38" t="s">
        <v>221</v>
      </c>
      <c r="C37" s="9"/>
      <c r="D37" s="9"/>
      <c r="E37" s="9"/>
      <c r="F37" s="9"/>
      <c r="G37" s="9"/>
      <c r="H37" s="38" t="s">
        <v>47</v>
      </c>
      <c r="I37" s="9"/>
      <c r="J37" s="9"/>
      <c r="K37" s="9"/>
      <c r="L37" s="9"/>
      <c r="M37" s="38" t="s">
        <v>48</v>
      </c>
      <c r="N37" s="9"/>
      <c r="O37" s="9"/>
      <c r="P37" s="9"/>
    </row>
    <row r="38" spans="1:16" x14ac:dyDescent="0.25">
      <c r="B38" s="37"/>
    </row>
  </sheetData>
  <mergeCells count="19">
    <mergeCell ref="A29:P29"/>
    <mergeCell ref="A18:N18"/>
    <mergeCell ref="A19:P19"/>
    <mergeCell ref="A24:B24"/>
    <mergeCell ref="A25:P25"/>
    <mergeCell ref="A26:P26"/>
    <mergeCell ref="A28:P28"/>
    <mergeCell ref="A17:N17"/>
    <mergeCell ref="A1:P1"/>
    <mergeCell ref="A2:P2"/>
    <mergeCell ref="A3:P3"/>
    <mergeCell ref="A4:P4"/>
    <mergeCell ref="A5:P5"/>
    <mergeCell ref="A6:F6"/>
    <mergeCell ref="A11:B11"/>
    <mergeCell ref="A13:E13"/>
    <mergeCell ref="A14:P14"/>
    <mergeCell ref="A15:N15"/>
    <mergeCell ref="A16:N16"/>
  </mergeCells>
  <pageMargins left="0.7" right="0.7" top="0.75" bottom="0.75" header="0.3" footer="0.3"/>
  <pageSetup paperSize="9" scale="64" orientation="landscape"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74"/>
  <sheetViews>
    <sheetView view="pageBreakPreview" topLeftCell="A10" zoomScale="60" zoomScaleNormal="100" workbookViewId="0">
      <selection activeCell="A35" sqref="A35:D35"/>
    </sheetView>
  </sheetViews>
  <sheetFormatPr defaultRowHeight="15" x14ac:dyDescent="0.25"/>
  <cols>
    <col min="5" max="5" width="28" customWidth="1"/>
    <col min="8" max="8" width="33" customWidth="1"/>
  </cols>
  <sheetData>
    <row r="1" spans="1:10" ht="15.75" thickBot="1" x14ac:dyDescent="0.3">
      <c r="A1" s="39"/>
      <c r="B1" s="39"/>
      <c r="C1" s="39"/>
      <c r="D1" s="39"/>
      <c r="E1" s="39"/>
      <c r="F1" s="39"/>
      <c r="G1" s="39"/>
      <c r="H1" s="39"/>
      <c r="I1" s="39"/>
      <c r="J1" s="39"/>
    </row>
    <row r="2" spans="1:10" ht="18" x14ac:dyDescent="0.25">
      <c r="A2" s="118" t="s">
        <v>49</v>
      </c>
      <c r="B2" s="119"/>
      <c r="C2" s="119"/>
      <c r="D2" s="119"/>
      <c r="E2" s="119"/>
      <c r="F2" s="119"/>
      <c r="G2" s="119"/>
      <c r="H2" s="120"/>
      <c r="I2" s="39"/>
      <c r="J2" s="39"/>
    </row>
    <row r="3" spans="1:10" ht="21" thickBot="1" x14ac:dyDescent="0.35">
      <c r="A3" s="121" t="s">
        <v>50</v>
      </c>
      <c r="B3" s="122"/>
      <c r="C3" s="122"/>
      <c r="D3" s="122"/>
      <c r="E3" s="122"/>
      <c r="F3" s="122"/>
      <c r="G3" s="122"/>
      <c r="H3" s="123"/>
      <c r="I3" s="39"/>
      <c r="J3" s="39"/>
    </row>
    <row r="4" spans="1:10" ht="118.5" customHeight="1" thickBot="1" x14ac:dyDescent="0.3">
      <c r="A4" s="124" t="s">
        <v>51</v>
      </c>
      <c r="B4" s="125"/>
      <c r="C4" s="125"/>
      <c r="D4" s="125"/>
      <c r="E4" s="125"/>
      <c r="F4" s="125"/>
      <c r="G4" s="125"/>
      <c r="H4" s="126"/>
      <c r="I4" s="39"/>
      <c r="J4" s="39"/>
    </row>
    <row r="5" spans="1:10" ht="18" x14ac:dyDescent="0.25">
      <c r="A5" s="127" t="s">
        <v>210</v>
      </c>
      <c r="B5" s="128"/>
      <c r="C5" s="128"/>
      <c r="D5" s="128"/>
      <c r="E5" s="128"/>
      <c r="F5" s="40"/>
      <c r="G5" s="40"/>
      <c r="H5" s="41" t="s">
        <v>6</v>
      </c>
      <c r="I5" s="39"/>
      <c r="J5" s="39"/>
    </row>
    <row r="6" spans="1:10" x14ac:dyDescent="0.25">
      <c r="A6" s="129" t="s">
        <v>217</v>
      </c>
      <c r="B6" s="130"/>
      <c r="C6" s="130"/>
      <c r="D6" s="130"/>
      <c r="E6" s="130"/>
      <c r="F6" s="130"/>
      <c r="G6" s="130"/>
      <c r="H6" s="131"/>
      <c r="I6" s="39"/>
      <c r="J6" s="39"/>
    </row>
    <row r="7" spans="1:10" x14ac:dyDescent="0.25">
      <c r="A7" s="115" t="s">
        <v>213</v>
      </c>
      <c r="B7" s="116"/>
      <c r="C7" s="116"/>
      <c r="D7" s="116"/>
      <c r="E7" s="116"/>
      <c r="F7" s="116"/>
      <c r="G7" s="116"/>
      <c r="H7" s="117"/>
      <c r="I7" s="39"/>
      <c r="J7" s="39"/>
    </row>
    <row r="8" spans="1:10" x14ac:dyDescent="0.25">
      <c r="A8" s="132" t="s">
        <v>53</v>
      </c>
      <c r="B8" s="133"/>
      <c r="C8" s="133"/>
      <c r="D8" s="133"/>
      <c r="E8" s="88" t="s">
        <v>54</v>
      </c>
      <c r="F8" s="134" t="s">
        <v>55</v>
      </c>
      <c r="G8" s="135"/>
      <c r="H8" s="136"/>
      <c r="I8" s="39"/>
      <c r="J8" s="39"/>
    </row>
    <row r="9" spans="1:10" x14ac:dyDescent="0.25">
      <c r="A9" s="132"/>
      <c r="B9" s="133"/>
      <c r="C9" s="133"/>
      <c r="D9" s="133"/>
      <c r="E9" s="88" t="s">
        <v>56</v>
      </c>
      <c r="F9" s="134" t="s">
        <v>57</v>
      </c>
      <c r="G9" s="135"/>
      <c r="H9" s="136"/>
      <c r="I9" s="39"/>
      <c r="J9" s="39"/>
    </row>
    <row r="10" spans="1:10" x14ac:dyDescent="0.25">
      <c r="A10" s="132"/>
      <c r="B10" s="133"/>
      <c r="C10" s="133"/>
      <c r="D10" s="133"/>
      <c r="E10" s="88" t="s">
        <v>58</v>
      </c>
      <c r="F10" s="134">
        <v>29370771492</v>
      </c>
      <c r="G10" s="135"/>
      <c r="H10" s="136"/>
      <c r="I10" s="39"/>
      <c r="J10" s="39"/>
    </row>
    <row r="11" spans="1:10" x14ac:dyDescent="0.25">
      <c r="A11" s="132"/>
      <c r="B11" s="133"/>
      <c r="C11" s="133"/>
      <c r="D11" s="133"/>
      <c r="E11" s="88" t="s">
        <v>59</v>
      </c>
      <c r="F11" s="134">
        <v>29370771492</v>
      </c>
      <c r="G11" s="135"/>
      <c r="H11" s="136"/>
      <c r="I11" s="39"/>
      <c r="J11" s="39"/>
    </row>
    <row r="12" spans="1:10" x14ac:dyDescent="0.25">
      <c r="A12" s="132"/>
      <c r="B12" s="133"/>
      <c r="C12" s="133"/>
      <c r="D12" s="133"/>
      <c r="E12" s="43" t="s">
        <v>60</v>
      </c>
      <c r="F12" s="137" t="s">
        <v>61</v>
      </c>
      <c r="G12" s="138"/>
      <c r="H12" s="139"/>
      <c r="I12" s="39"/>
      <c r="J12" s="39"/>
    </row>
    <row r="13" spans="1:10" x14ac:dyDescent="0.25">
      <c r="A13" s="140" t="s">
        <v>62</v>
      </c>
      <c r="B13" s="141"/>
      <c r="C13" s="141"/>
      <c r="D13" s="141"/>
      <c r="E13" s="43" t="s">
        <v>63</v>
      </c>
      <c r="F13" s="137" t="s">
        <v>214</v>
      </c>
      <c r="G13" s="138"/>
      <c r="H13" s="139"/>
      <c r="I13" s="39"/>
      <c r="J13" s="39"/>
    </row>
    <row r="14" spans="1:10" x14ac:dyDescent="0.25">
      <c r="A14" s="140"/>
      <c r="B14" s="141"/>
      <c r="C14" s="141"/>
      <c r="D14" s="141"/>
      <c r="E14" s="43" t="s">
        <v>64</v>
      </c>
      <c r="F14" s="137" t="s">
        <v>188</v>
      </c>
      <c r="G14" s="138"/>
      <c r="H14" s="139"/>
      <c r="I14" s="39"/>
      <c r="J14" s="39"/>
    </row>
    <row r="15" spans="1:10" ht="32.25" customHeight="1" x14ac:dyDescent="0.25">
      <c r="A15" s="140"/>
      <c r="B15" s="141"/>
      <c r="C15" s="141"/>
      <c r="D15" s="141"/>
      <c r="E15" s="88" t="s">
        <v>65</v>
      </c>
      <c r="F15" s="134" t="s">
        <v>66</v>
      </c>
      <c r="G15" s="135"/>
      <c r="H15" s="136"/>
      <c r="I15" s="39"/>
      <c r="J15" s="39"/>
    </row>
    <row r="16" spans="1:10" x14ac:dyDescent="0.25">
      <c r="A16" s="140"/>
      <c r="B16" s="141"/>
      <c r="C16" s="141"/>
      <c r="D16" s="141"/>
      <c r="E16" s="88" t="s">
        <v>67</v>
      </c>
      <c r="F16" s="134" t="s">
        <v>68</v>
      </c>
      <c r="G16" s="135"/>
      <c r="H16" s="136"/>
      <c r="I16" s="39"/>
      <c r="J16" s="39"/>
    </row>
    <row r="17" spans="1:10" x14ac:dyDescent="0.25">
      <c r="A17" s="140"/>
      <c r="B17" s="141"/>
      <c r="C17" s="141"/>
      <c r="D17" s="141"/>
      <c r="E17" s="88" t="s">
        <v>69</v>
      </c>
      <c r="F17" s="134" t="s">
        <v>70</v>
      </c>
      <c r="G17" s="135"/>
      <c r="H17" s="136"/>
      <c r="I17" s="39"/>
      <c r="J17" s="39"/>
    </row>
    <row r="18" spans="1:10" x14ac:dyDescent="0.25">
      <c r="A18" s="140" t="s">
        <v>71</v>
      </c>
      <c r="B18" s="141"/>
      <c r="C18" s="141"/>
      <c r="D18" s="141"/>
      <c r="E18" s="88" t="s">
        <v>72</v>
      </c>
      <c r="F18" s="134" t="s">
        <v>70</v>
      </c>
      <c r="G18" s="135"/>
      <c r="H18" s="136"/>
      <c r="I18" s="39"/>
      <c r="J18" s="39"/>
    </row>
    <row r="19" spans="1:10" x14ac:dyDescent="0.25">
      <c r="A19" s="140"/>
      <c r="B19" s="141"/>
      <c r="C19" s="141"/>
      <c r="D19" s="141"/>
      <c r="E19" s="88" t="s">
        <v>73</v>
      </c>
      <c r="F19" s="134"/>
      <c r="G19" s="135"/>
      <c r="H19" s="136"/>
      <c r="I19" s="39"/>
      <c r="J19" s="39"/>
    </row>
    <row r="20" spans="1:10" x14ac:dyDescent="0.25">
      <c r="A20" s="140"/>
      <c r="B20" s="141"/>
      <c r="C20" s="141"/>
      <c r="D20" s="141"/>
      <c r="E20" s="43" t="s">
        <v>74</v>
      </c>
      <c r="F20" s="142" t="s">
        <v>75</v>
      </c>
      <c r="G20" s="143"/>
      <c r="H20" s="144"/>
      <c r="I20" s="39"/>
      <c r="J20" s="39"/>
    </row>
    <row r="21" spans="1:10" x14ac:dyDescent="0.25">
      <c r="A21" s="140"/>
      <c r="B21" s="141"/>
      <c r="C21" s="141"/>
      <c r="D21" s="141"/>
      <c r="E21" s="88" t="s">
        <v>76</v>
      </c>
      <c r="F21" s="134"/>
      <c r="G21" s="135"/>
      <c r="H21" s="136"/>
      <c r="I21" s="39"/>
      <c r="J21" s="39"/>
    </row>
    <row r="22" spans="1:10" x14ac:dyDescent="0.25">
      <c r="A22" s="140"/>
      <c r="B22" s="141"/>
      <c r="C22" s="141"/>
      <c r="D22" s="141"/>
      <c r="E22" s="88" t="s">
        <v>77</v>
      </c>
      <c r="F22" s="134"/>
      <c r="G22" s="135"/>
      <c r="H22" s="136"/>
      <c r="I22" s="39"/>
      <c r="J22" s="39"/>
    </row>
    <row r="23" spans="1:10" x14ac:dyDescent="0.25">
      <c r="A23" s="44" t="s">
        <v>78</v>
      </c>
      <c r="B23" s="147" t="s">
        <v>79</v>
      </c>
      <c r="C23" s="148"/>
      <c r="D23" s="148"/>
      <c r="E23" s="148"/>
      <c r="F23" s="148"/>
      <c r="G23" s="149"/>
      <c r="H23" s="45" t="s">
        <v>80</v>
      </c>
      <c r="I23" s="39"/>
      <c r="J23" s="39"/>
    </row>
    <row r="24" spans="1:10" x14ac:dyDescent="0.25">
      <c r="A24" s="44">
        <v>1</v>
      </c>
      <c r="B24" s="150" t="s">
        <v>81</v>
      </c>
      <c r="C24" s="151"/>
      <c r="D24" s="151"/>
      <c r="E24" s="151"/>
      <c r="F24" s="151"/>
      <c r="G24" s="152"/>
      <c r="H24" s="28">
        <f>'Khajuri ere.115'!M13</f>
        <v>3169.48</v>
      </c>
      <c r="I24" s="39"/>
      <c r="J24" s="39"/>
    </row>
    <row r="25" spans="1:10" x14ac:dyDescent="0.25">
      <c r="A25" s="44">
        <v>2</v>
      </c>
      <c r="B25" s="150" t="s">
        <v>82</v>
      </c>
      <c r="C25" s="151"/>
      <c r="D25" s="151"/>
      <c r="E25" s="151"/>
      <c r="F25" s="151"/>
      <c r="G25" s="152"/>
      <c r="H25" s="28"/>
      <c r="I25" s="39"/>
      <c r="J25" s="39"/>
    </row>
    <row r="26" spans="1:10" x14ac:dyDescent="0.25">
      <c r="A26" s="44"/>
      <c r="B26" s="46"/>
      <c r="C26" s="153" t="s">
        <v>83</v>
      </c>
      <c r="D26" s="154"/>
      <c r="E26" s="154"/>
      <c r="F26" s="154"/>
      <c r="G26" s="155"/>
      <c r="H26" s="47">
        <f>SUM(H24:H25)</f>
        <v>3169.48</v>
      </c>
      <c r="I26" s="39"/>
      <c r="J26" s="39"/>
    </row>
    <row r="27" spans="1:10" ht="16.5" x14ac:dyDescent="0.3">
      <c r="A27" s="44"/>
      <c r="B27" s="46"/>
      <c r="C27" s="48" t="s">
        <v>84</v>
      </c>
      <c r="D27" s="49"/>
      <c r="E27" s="49"/>
      <c r="F27" s="49"/>
      <c r="G27" s="50"/>
      <c r="H27" s="51">
        <f>'Khajuri ere.115'!O13/2</f>
        <v>285.26</v>
      </c>
      <c r="I27" s="39"/>
      <c r="J27" s="39"/>
    </row>
    <row r="28" spans="1:10" ht="16.5" x14ac:dyDescent="0.25">
      <c r="A28" s="44"/>
      <c r="B28" s="46"/>
      <c r="C28" s="48" t="s">
        <v>85</v>
      </c>
      <c r="D28" s="49"/>
      <c r="E28" s="49"/>
      <c r="F28" s="49"/>
      <c r="G28" s="50"/>
      <c r="H28" s="52">
        <f>H27</f>
        <v>285.26</v>
      </c>
      <c r="I28" s="39"/>
      <c r="J28" s="39"/>
    </row>
    <row r="29" spans="1:10" x14ac:dyDescent="0.25">
      <c r="A29" s="44"/>
      <c r="B29" s="46"/>
      <c r="C29" s="48" t="s">
        <v>86</v>
      </c>
      <c r="D29" s="49"/>
      <c r="E29" s="49"/>
      <c r="F29" s="49"/>
      <c r="G29" s="50"/>
      <c r="H29" s="47"/>
      <c r="I29" s="39"/>
      <c r="J29" s="39"/>
    </row>
    <row r="30" spans="1:10" x14ac:dyDescent="0.25">
      <c r="A30" s="44"/>
      <c r="B30" s="46"/>
      <c r="C30" s="156" t="s">
        <v>87</v>
      </c>
      <c r="D30" s="157"/>
      <c r="E30" s="157"/>
      <c r="F30" s="157"/>
      <c r="G30" s="158"/>
      <c r="H30" s="47">
        <f>H27+H28+H29</f>
        <v>570.52</v>
      </c>
      <c r="I30" s="39"/>
      <c r="J30" s="39"/>
    </row>
    <row r="31" spans="1:10" x14ac:dyDescent="0.25">
      <c r="A31" s="44"/>
      <c r="B31" s="46"/>
      <c r="C31" s="153" t="s">
        <v>88</v>
      </c>
      <c r="D31" s="154"/>
      <c r="E31" s="154"/>
      <c r="F31" s="154"/>
      <c r="G31" s="155"/>
      <c r="H31" s="53">
        <f>(H26*90%+H27+H28)</f>
        <v>3423.0520000000006</v>
      </c>
      <c r="I31" s="39"/>
      <c r="J31" s="39"/>
    </row>
    <row r="32" spans="1:10" x14ac:dyDescent="0.25">
      <c r="A32" s="132" t="str">
        <f>'Khajuri ere.115'!A19:P19</f>
        <v>Total Amount in words Three thousand four hundred and twenty three rupees only</v>
      </c>
      <c r="B32" s="133"/>
      <c r="C32" s="133"/>
      <c r="D32" s="133"/>
      <c r="E32" s="161" t="s">
        <v>89</v>
      </c>
      <c r="F32" s="161"/>
      <c r="G32" s="161"/>
      <c r="H32" s="54"/>
      <c r="I32" s="39"/>
      <c r="J32" s="39"/>
    </row>
    <row r="33" spans="1:10" ht="15.75" thickBot="1" x14ac:dyDescent="0.3">
      <c r="A33" s="132"/>
      <c r="B33" s="133"/>
      <c r="C33" s="133"/>
      <c r="D33" s="133"/>
      <c r="E33" s="134" t="s">
        <v>90</v>
      </c>
      <c r="F33" s="135"/>
      <c r="G33" s="162"/>
      <c r="H33" s="55">
        <f>H24*10%</f>
        <v>316.94800000000004</v>
      </c>
      <c r="I33" s="39"/>
      <c r="J33" s="39"/>
    </row>
    <row r="34" spans="1:10" ht="15.75" thickBot="1" x14ac:dyDescent="0.3">
      <c r="A34" s="159"/>
      <c r="B34" s="160"/>
      <c r="C34" s="160"/>
      <c r="D34" s="160"/>
      <c r="E34" s="163" t="s">
        <v>91</v>
      </c>
      <c r="F34" s="164"/>
      <c r="G34" s="164"/>
      <c r="H34" s="56">
        <f>H31</f>
        <v>3423.0520000000006</v>
      </c>
      <c r="I34" s="39"/>
      <c r="J34" s="39"/>
    </row>
    <row r="35" spans="1:10" x14ac:dyDescent="0.25">
      <c r="A35" s="57"/>
      <c r="B35" s="39"/>
      <c r="C35" s="39"/>
      <c r="D35" s="39"/>
      <c r="E35" s="58"/>
      <c r="F35" s="39"/>
      <c r="G35" s="39"/>
      <c r="H35" s="59"/>
      <c r="I35" s="39"/>
      <c r="J35" s="39"/>
    </row>
    <row r="36" spans="1:10" ht="15.75" x14ac:dyDescent="0.3">
      <c r="A36" s="145" t="s">
        <v>92</v>
      </c>
      <c r="B36" s="146"/>
      <c r="C36" s="146"/>
      <c r="D36" s="60"/>
      <c r="E36" s="61"/>
      <c r="F36" s="61"/>
      <c r="G36" s="60"/>
      <c r="H36" s="62"/>
      <c r="I36" s="39"/>
      <c r="J36" s="39"/>
    </row>
    <row r="37" spans="1:10" ht="15.75" x14ac:dyDescent="0.3">
      <c r="A37" s="63"/>
      <c r="B37" s="64"/>
      <c r="C37" s="64"/>
      <c r="D37" s="64"/>
      <c r="E37" s="61"/>
      <c r="F37" s="61"/>
      <c r="G37" s="39"/>
      <c r="H37" s="59"/>
      <c r="I37" s="39"/>
      <c r="J37" s="39"/>
    </row>
    <row r="38" spans="1:10" x14ac:dyDescent="0.25">
      <c r="A38" s="145" t="s">
        <v>93</v>
      </c>
      <c r="B38" s="146"/>
      <c r="C38" s="146"/>
      <c r="D38" s="65"/>
      <c r="E38" s="39"/>
      <c r="F38" s="39"/>
      <c r="G38" s="39"/>
      <c r="H38" s="59"/>
      <c r="I38" s="39"/>
      <c r="J38" s="39"/>
    </row>
    <row r="39" spans="1:10" ht="15.75" thickBot="1" x14ac:dyDescent="0.3">
      <c r="A39" s="66"/>
      <c r="B39" s="67"/>
      <c r="C39" s="67"/>
      <c r="D39" s="67"/>
      <c r="E39" s="67"/>
      <c r="F39" s="67"/>
      <c r="G39" s="67"/>
      <c r="H39" s="68"/>
      <c r="I39" s="39"/>
      <c r="J39" s="39"/>
    </row>
    <row r="40" spans="1:10" x14ac:dyDescent="0.25">
      <c r="A40" s="39"/>
      <c r="B40" s="39"/>
      <c r="C40" s="39"/>
      <c r="D40" s="39"/>
      <c r="E40" s="39"/>
      <c r="F40" s="39"/>
      <c r="G40" s="39"/>
      <c r="H40" s="39"/>
      <c r="I40" s="39"/>
      <c r="J40" s="39"/>
    </row>
    <row r="41" spans="1:10" x14ac:dyDescent="0.25">
      <c r="A41" s="39"/>
      <c r="B41" s="39"/>
      <c r="C41" s="39"/>
      <c r="D41" s="39"/>
      <c r="E41" s="39"/>
      <c r="F41" s="39"/>
      <c r="G41" s="39"/>
      <c r="H41" s="39"/>
      <c r="I41" s="39"/>
      <c r="J41" s="39"/>
    </row>
    <row r="42" spans="1:10" x14ac:dyDescent="0.25">
      <c r="A42" s="39"/>
      <c r="B42" s="39"/>
      <c r="C42" s="39"/>
      <c r="D42" s="39"/>
      <c r="E42" s="39"/>
      <c r="F42" s="39"/>
      <c r="G42" s="39"/>
      <c r="H42" s="39"/>
      <c r="I42" s="39"/>
      <c r="J42" s="39"/>
    </row>
    <row r="43" spans="1:10" x14ac:dyDescent="0.25">
      <c r="A43" s="39"/>
      <c r="B43" s="39"/>
      <c r="C43" s="39"/>
      <c r="D43" s="39"/>
      <c r="E43" s="39"/>
      <c r="F43" s="39"/>
      <c r="G43" s="39"/>
      <c r="H43" s="39"/>
      <c r="I43" s="39"/>
      <c r="J43" s="39"/>
    </row>
    <row r="44" spans="1:10" x14ac:dyDescent="0.25">
      <c r="A44" s="39"/>
      <c r="B44" s="39"/>
      <c r="C44" s="39"/>
      <c r="D44" s="39"/>
      <c r="E44" s="39"/>
      <c r="F44" s="39"/>
      <c r="G44" s="39"/>
      <c r="H44" s="39"/>
      <c r="I44" s="39"/>
      <c r="J44" s="39"/>
    </row>
    <row r="45" spans="1:10" x14ac:dyDescent="0.25">
      <c r="A45" s="39"/>
      <c r="B45" s="39"/>
      <c r="C45" s="39"/>
      <c r="D45" s="39"/>
      <c r="E45" s="39"/>
      <c r="F45" s="39"/>
      <c r="G45" s="39"/>
      <c r="H45" s="39"/>
      <c r="I45" s="39"/>
      <c r="J45" s="39"/>
    </row>
    <row r="46" spans="1:10" x14ac:dyDescent="0.25">
      <c r="A46" s="39"/>
      <c r="B46" s="39"/>
      <c r="C46" s="39"/>
      <c r="D46" s="39"/>
      <c r="E46" s="39"/>
      <c r="F46" s="39"/>
      <c r="G46" s="39"/>
      <c r="H46" s="39"/>
      <c r="I46" s="39"/>
      <c r="J46" s="39"/>
    </row>
    <row r="47" spans="1:10" x14ac:dyDescent="0.25">
      <c r="A47" s="39"/>
      <c r="B47" s="39"/>
      <c r="C47" s="39"/>
      <c r="D47" s="39"/>
      <c r="E47" s="39"/>
      <c r="F47" s="39"/>
      <c r="G47" s="39"/>
      <c r="H47" s="39"/>
      <c r="I47" s="39"/>
      <c r="J47" s="39"/>
    </row>
    <row r="48" spans="1:10" x14ac:dyDescent="0.25">
      <c r="A48" s="39"/>
      <c r="B48" s="39"/>
      <c r="C48" s="39"/>
      <c r="D48" s="39"/>
      <c r="E48" s="39"/>
      <c r="F48" s="39"/>
      <c r="G48" s="39"/>
      <c r="H48" s="39"/>
      <c r="I48" s="39"/>
      <c r="J48" s="39"/>
    </row>
    <row r="49" spans="1:10" x14ac:dyDescent="0.25">
      <c r="A49" t="s">
        <v>218</v>
      </c>
      <c r="B49" s="37"/>
    </row>
    <row r="50" spans="1:10" x14ac:dyDescent="0.25">
      <c r="A50" t="s">
        <v>222</v>
      </c>
      <c r="B50" s="37"/>
    </row>
    <row r="51" spans="1:10" x14ac:dyDescent="0.25">
      <c r="A51" t="s">
        <v>94</v>
      </c>
      <c r="B51" s="37"/>
    </row>
    <row r="52" spans="1:10" x14ac:dyDescent="0.25">
      <c r="A52" t="s">
        <v>95</v>
      </c>
      <c r="B52" s="37"/>
    </row>
    <row r="53" spans="1:10" x14ac:dyDescent="0.25">
      <c r="A53" t="s">
        <v>96</v>
      </c>
      <c r="F53" t="s">
        <v>223</v>
      </c>
      <c r="G53" s="4"/>
    </row>
    <row r="54" spans="1:10" x14ac:dyDescent="0.25">
      <c r="A54" t="s">
        <v>139</v>
      </c>
      <c r="E54" t="s">
        <v>97</v>
      </c>
      <c r="H54" t="s">
        <v>98</v>
      </c>
    </row>
    <row r="56" spans="1:10" x14ac:dyDescent="0.25">
      <c r="A56" t="s">
        <v>99</v>
      </c>
    </row>
    <row r="57" spans="1:10" x14ac:dyDescent="0.25">
      <c r="A57" t="s">
        <v>100</v>
      </c>
    </row>
    <row r="58" spans="1:10" x14ac:dyDescent="0.25">
      <c r="A58" s="69"/>
    </row>
    <row r="59" spans="1:10" x14ac:dyDescent="0.25">
      <c r="A59" s="69" t="s">
        <v>101</v>
      </c>
    </row>
    <row r="60" spans="1:10" x14ac:dyDescent="0.25">
      <c r="A60" s="109" t="s">
        <v>102</v>
      </c>
      <c r="B60" s="109"/>
      <c r="C60" s="109"/>
      <c r="D60" s="109"/>
      <c r="E60" s="109"/>
      <c r="F60" s="109"/>
      <c r="G60" s="109"/>
      <c r="H60" s="109"/>
      <c r="I60" s="109"/>
      <c r="J60" s="109"/>
    </row>
    <row r="61" spans="1:10" x14ac:dyDescent="0.25">
      <c r="A61" s="109" t="s">
        <v>103</v>
      </c>
      <c r="B61" s="109"/>
      <c r="C61" s="109"/>
      <c r="D61" s="109"/>
      <c r="E61" s="109"/>
      <c r="F61" s="109"/>
      <c r="G61" s="109"/>
      <c r="H61" s="109"/>
      <c r="I61" s="109"/>
      <c r="J61" s="109"/>
    </row>
    <row r="62" spans="1:10" x14ac:dyDescent="0.25">
      <c r="A62" s="114" t="s">
        <v>104</v>
      </c>
      <c r="B62" s="114"/>
      <c r="C62" s="114"/>
      <c r="D62" s="114"/>
      <c r="E62" s="114"/>
      <c r="F62" s="114"/>
      <c r="G62" s="114"/>
      <c r="H62" s="114"/>
      <c r="I62" s="114"/>
      <c r="J62" s="114"/>
    </row>
    <row r="63" spans="1:10" x14ac:dyDescent="0.25">
      <c r="A63" s="114" t="s">
        <v>105</v>
      </c>
      <c r="B63" s="114"/>
      <c r="C63" s="114"/>
      <c r="D63" s="114"/>
      <c r="E63" s="114"/>
      <c r="F63" s="114"/>
      <c r="G63" s="114"/>
      <c r="H63" s="114"/>
      <c r="I63" s="70"/>
      <c r="J63" s="70"/>
    </row>
    <row r="64" spans="1:10" x14ac:dyDescent="0.25">
      <c r="A64" s="70"/>
      <c r="B64" s="70"/>
      <c r="C64" s="70"/>
      <c r="D64" s="70"/>
      <c r="E64" s="70"/>
      <c r="F64" s="70"/>
      <c r="G64" s="70"/>
      <c r="H64" s="70"/>
      <c r="I64" s="70"/>
      <c r="J64" s="70"/>
    </row>
    <row r="65" spans="1:10" x14ac:dyDescent="0.25">
      <c r="A65" s="114" t="s">
        <v>106</v>
      </c>
      <c r="B65" s="114"/>
      <c r="C65" s="114"/>
      <c r="D65" s="114"/>
      <c r="E65" s="114"/>
      <c r="F65" s="114"/>
      <c r="G65" s="114"/>
      <c r="H65" s="114"/>
      <c r="I65" s="70"/>
      <c r="J65" s="70"/>
    </row>
    <row r="66" spans="1:10" x14ac:dyDescent="0.25">
      <c r="A66" s="114"/>
      <c r="B66" s="114"/>
      <c r="C66" s="114"/>
      <c r="D66" s="114"/>
      <c r="E66" s="114"/>
      <c r="F66" s="114"/>
      <c r="G66" s="114"/>
      <c r="H66" s="114"/>
    </row>
    <row r="70" spans="1:10" x14ac:dyDescent="0.25">
      <c r="H70" s="39"/>
    </row>
    <row r="71" spans="1:10" x14ac:dyDescent="0.25">
      <c r="A71" s="9"/>
      <c r="B71" s="9"/>
      <c r="C71" s="9"/>
      <c r="D71" s="9"/>
      <c r="F71" s="9"/>
      <c r="G71" s="9"/>
      <c r="H71" s="9"/>
      <c r="I71" s="9"/>
      <c r="J71" s="9"/>
    </row>
    <row r="72" spans="1:10" x14ac:dyDescent="0.25">
      <c r="A72" s="9"/>
      <c r="B72" s="38" t="s">
        <v>41</v>
      </c>
      <c r="C72" s="9"/>
      <c r="D72" s="9"/>
      <c r="E72" s="38" t="s">
        <v>42</v>
      </c>
      <c r="F72" s="9"/>
      <c r="G72" s="9"/>
      <c r="H72" s="38" t="s">
        <v>43</v>
      </c>
      <c r="I72" s="9"/>
      <c r="J72" s="9"/>
    </row>
    <row r="73" spans="1:10" x14ac:dyDescent="0.25">
      <c r="A73" s="9"/>
      <c r="B73" s="38" t="s">
        <v>44</v>
      </c>
      <c r="C73" s="9"/>
      <c r="D73" s="9"/>
      <c r="E73" s="38" t="s">
        <v>45</v>
      </c>
      <c r="F73" s="9"/>
      <c r="G73" s="9"/>
      <c r="H73" s="38" t="s">
        <v>46</v>
      </c>
      <c r="I73" s="9"/>
      <c r="J73" s="9"/>
    </row>
    <row r="74" spans="1:10" x14ac:dyDescent="0.25">
      <c r="B74" s="38" t="s">
        <v>221</v>
      </c>
      <c r="E74" s="38" t="s">
        <v>47</v>
      </c>
      <c r="H74" s="38" t="s">
        <v>48</v>
      </c>
    </row>
  </sheetData>
  <mergeCells count="41">
    <mergeCell ref="A60:J60"/>
    <mergeCell ref="A61:J61"/>
    <mergeCell ref="A62:J62"/>
    <mergeCell ref="A63:H63"/>
    <mergeCell ref="A65:H66"/>
    <mergeCell ref="A38:C38"/>
    <mergeCell ref="B23:G23"/>
    <mergeCell ref="B24:G24"/>
    <mergeCell ref="B25:G25"/>
    <mergeCell ref="C26:G26"/>
    <mergeCell ref="C30:G30"/>
    <mergeCell ref="C31:G31"/>
    <mergeCell ref="A32:D34"/>
    <mergeCell ref="E32:G32"/>
    <mergeCell ref="E33:G33"/>
    <mergeCell ref="E34:G34"/>
    <mergeCell ref="A36:C36"/>
    <mergeCell ref="A18:D22"/>
    <mergeCell ref="F18:H18"/>
    <mergeCell ref="F19:H19"/>
    <mergeCell ref="F20:H20"/>
    <mergeCell ref="F21:H21"/>
    <mergeCell ref="F22:H22"/>
    <mergeCell ref="A13:D17"/>
    <mergeCell ref="F13:H13"/>
    <mergeCell ref="F14:H14"/>
    <mergeCell ref="F15:H15"/>
    <mergeCell ref="F16:H16"/>
    <mergeCell ref="F17:H17"/>
    <mergeCell ref="A8:D12"/>
    <mergeCell ref="F8:H8"/>
    <mergeCell ref="F9:H9"/>
    <mergeCell ref="F10:H10"/>
    <mergeCell ref="F11:H11"/>
    <mergeCell ref="F12:H12"/>
    <mergeCell ref="A7:H7"/>
    <mergeCell ref="A2:H2"/>
    <mergeCell ref="A3:H3"/>
    <mergeCell ref="A4:H4"/>
    <mergeCell ref="A5:E5"/>
    <mergeCell ref="A6:H6"/>
  </mergeCells>
  <pageMargins left="0.70866141732283472" right="0.70866141732283472" top="1.5354330708661419" bottom="0.74803149606299213" header="0.31496062992125984" footer="0.31496062992125984"/>
  <pageSetup paperSize="9" scale="75" orientation="portrait" horizontalDpi="0" verticalDpi="0" r:id="rId1"/>
  <rowBreaks count="1" manualBreakCount="1">
    <brk id="42" max="7" man="1"/>
  </rowBreaks>
  <colBreaks count="1" manualBreakCount="1">
    <brk id="8"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40"/>
  <sheetViews>
    <sheetView view="pageBreakPreview" topLeftCell="A7" zoomScale="60" zoomScaleNormal="100" workbookViewId="0">
      <selection activeCell="A35" sqref="A35:D35"/>
    </sheetView>
  </sheetViews>
  <sheetFormatPr defaultRowHeight="15" x14ac:dyDescent="0.25"/>
  <cols>
    <col min="1" max="1" width="7.7109375" customWidth="1"/>
    <col min="2" max="2" width="32.140625" customWidth="1"/>
    <col min="5" max="5" width="10.85546875" customWidth="1"/>
    <col min="7" max="7" width="11.5703125" customWidth="1"/>
    <col min="8" max="8" width="13.140625" customWidth="1"/>
    <col min="9" max="9" width="12.140625" customWidth="1"/>
    <col min="10" max="10" width="10" customWidth="1"/>
    <col min="11" max="11" width="11.85546875" customWidth="1"/>
    <col min="12" max="12" width="14.85546875" customWidth="1"/>
    <col min="13" max="13" width="11.7109375" customWidth="1"/>
    <col min="14" max="14" width="9" customWidth="1"/>
    <col min="15" max="15" width="19.28515625" customWidth="1"/>
  </cols>
  <sheetData>
    <row r="1" spans="1:15" ht="18" x14ac:dyDescent="0.25">
      <c r="A1" s="96" t="s">
        <v>0</v>
      </c>
      <c r="B1" s="96"/>
      <c r="C1" s="96"/>
      <c r="D1" s="96"/>
      <c r="E1" s="96"/>
      <c r="F1" s="96"/>
      <c r="G1" s="96"/>
      <c r="H1" s="96"/>
      <c r="I1" s="96"/>
      <c r="J1" s="96"/>
      <c r="K1" s="96"/>
      <c r="L1" s="96"/>
      <c r="M1" s="96"/>
      <c r="N1" s="96"/>
      <c r="O1" s="96"/>
    </row>
    <row r="2" spans="1:15" x14ac:dyDescent="0.25">
      <c r="A2" s="97" t="s">
        <v>1</v>
      </c>
      <c r="B2" s="97"/>
      <c r="C2" s="97"/>
      <c r="D2" s="97"/>
      <c r="E2" s="97"/>
      <c r="F2" s="97"/>
      <c r="G2" s="97"/>
      <c r="H2" s="97"/>
      <c r="I2" s="97"/>
      <c r="J2" s="97"/>
      <c r="K2" s="97"/>
      <c r="L2" s="97"/>
      <c r="M2" s="97"/>
      <c r="N2" s="97"/>
      <c r="O2" s="97"/>
    </row>
    <row r="3" spans="1:15" x14ac:dyDescent="0.25">
      <c r="A3" s="98" t="s">
        <v>2</v>
      </c>
      <c r="B3" s="98"/>
      <c r="C3" s="98"/>
      <c r="D3" s="98"/>
      <c r="E3" s="98"/>
      <c r="F3" s="98"/>
      <c r="G3" s="98"/>
      <c r="H3" s="98"/>
      <c r="I3" s="98"/>
      <c r="J3" s="98"/>
      <c r="K3" s="98"/>
      <c r="L3" s="98"/>
      <c r="M3" s="98"/>
      <c r="N3" s="98"/>
      <c r="O3" s="98"/>
    </row>
    <row r="4" spans="1:15" x14ac:dyDescent="0.25">
      <c r="A4" s="97" t="s">
        <v>3</v>
      </c>
      <c r="B4" s="97"/>
      <c r="C4" s="97"/>
      <c r="D4" s="97"/>
      <c r="E4" s="97"/>
      <c r="F4" s="97"/>
      <c r="G4" s="97"/>
      <c r="H4" s="97"/>
      <c r="I4" s="97"/>
      <c r="J4" s="97"/>
      <c r="K4" s="97"/>
      <c r="L4" s="97"/>
      <c r="M4" s="97"/>
      <c r="N4" s="97"/>
      <c r="O4" s="97"/>
    </row>
    <row r="5" spans="1:15" x14ac:dyDescent="0.25">
      <c r="A5" s="97" t="s">
        <v>4</v>
      </c>
      <c r="B5" s="99"/>
      <c r="C5" s="99"/>
      <c r="D5" s="99"/>
      <c r="E5" s="99"/>
      <c r="F5" s="99"/>
      <c r="G5" s="99"/>
      <c r="H5" s="99"/>
      <c r="I5" s="99"/>
      <c r="J5" s="99"/>
      <c r="K5" s="99"/>
      <c r="L5" s="99"/>
      <c r="M5" s="99"/>
      <c r="N5" s="99"/>
      <c r="O5" s="99"/>
    </row>
    <row r="6" spans="1:15" ht="16.5" x14ac:dyDescent="0.25">
      <c r="A6" s="100" t="s">
        <v>211</v>
      </c>
      <c r="B6" s="100"/>
      <c r="C6" s="100"/>
      <c r="D6" s="100"/>
      <c r="E6" s="100"/>
      <c r="F6" s="100"/>
      <c r="K6" s="1" t="s">
        <v>6</v>
      </c>
    </row>
    <row r="7" spans="1:15" ht="16.5" x14ac:dyDescent="0.25">
      <c r="A7" s="2" t="s">
        <v>215</v>
      </c>
      <c r="B7" s="2"/>
      <c r="C7" s="2"/>
      <c r="D7" s="2"/>
      <c r="E7" s="2"/>
      <c r="F7" s="3"/>
      <c r="K7" s="4" t="s">
        <v>217</v>
      </c>
      <c r="M7" s="4"/>
      <c r="O7" s="5"/>
    </row>
    <row r="8" spans="1:15" ht="15.75" thickBot="1" x14ac:dyDescent="0.3">
      <c r="G8" s="4"/>
      <c r="H8" s="4"/>
    </row>
    <row r="9" spans="1:15" ht="39" thickBot="1" x14ac:dyDescent="0.3">
      <c r="A9" s="6" t="s">
        <v>7</v>
      </c>
      <c r="B9" s="6" t="s">
        <v>8</v>
      </c>
      <c r="C9" s="6" t="s">
        <v>9</v>
      </c>
      <c r="D9" s="6" t="s">
        <v>10</v>
      </c>
      <c r="E9" s="6" t="s">
        <v>11</v>
      </c>
      <c r="F9" s="6" t="s">
        <v>12</v>
      </c>
      <c r="G9" s="6" t="s">
        <v>13</v>
      </c>
      <c r="H9" s="6" t="s">
        <v>14</v>
      </c>
      <c r="I9" s="6" t="s">
        <v>15</v>
      </c>
      <c r="J9" s="7" t="s">
        <v>108</v>
      </c>
      <c r="K9" s="8" t="s">
        <v>17</v>
      </c>
      <c r="L9" s="6" t="s">
        <v>18</v>
      </c>
      <c r="M9" s="6" t="s">
        <v>19</v>
      </c>
      <c r="N9" s="6" t="s">
        <v>20</v>
      </c>
      <c r="O9" s="8" t="s">
        <v>22</v>
      </c>
    </row>
    <row r="10" spans="1:15" ht="15.75" thickBot="1" x14ac:dyDescent="0.3">
      <c r="A10" s="8">
        <v>1</v>
      </c>
      <c r="B10" s="8">
        <v>2</v>
      </c>
      <c r="C10" s="8">
        <v>3</v>
      </c>
      <c r="D10" s="8"/>
      <c r="E10" s="8">
        <v>4</v>
      </c>
      <c r="F10" s="8" t="s">
        <v>23</v>
      </c>
      <c r="G10" s="8" t="s">
        <v>24</v>
      </c>
      <c r="H10" s="8" t="s">
        <v>25</v>
      </c>
      <c r="I10" s="8">
        <v>6</v>
      </c>
      <c r="J10" s="10">
        <v>7</v>
      </c>
      <c r="K10" s="8">
        <v>8</v>
      </c>
      <c r="L10" s="8">
        <v>9</v>
      </c>
      <c r="M10" s="8">
        <v>10</v>
      </c>
      <c r="N10" s="8">
        <v>11</v>
      </c>
      <c r="O10" s="8">
        <v>12</v>
      </c>
    </row>
    <row r="11" spans="1:15" x14ac:dyDescent="0.25">
      <c r="A11" s="101" t="s">
        <v>109</v>
      </c>
      <c r="B11" s="102"/>
      <c r="C11" s="11"/>
      <c r="D11" s="11"/>
      <c r="E11" s="11"/>
      <c r="F11" s="11"/>
      <c r="G11" s="11"/>
      <c r="H11" s="11"/>
      <c r="I11" s="11"/>
      <c r="J11" s="11"/>
      <c r="K11" s="11"/>
      <c r="L11" s="11"/>
      <c r="M11" s="11"/>
      <c r="N11" s="11"/>
      <c r="O11" s="13"/>
    </row>
    <row r="12" spans="1:15" ht="31.5" customHeight="1" x14ac:dyDescent="0.25">
      <c r="A12" s="14">
        <v>1</v>
      </c>
      <c r="B12" s="15" t="s">
        <v>110</v>
      </c>
      <c r="C12" s="16" t="s">
        <v>28</v>
      </c>
      <c r="D12" s="16">
        <v>85371000</v>
      </c>
      <c r="E12" s="16">
        <v>70747</v>
      </c>
      <c r="F12" s="17">
        <f>E12*466.1</f>
        <v>32975176.700000003</v>
      </c>
      <c r="G12" s="17">
        <f>E12*83.9</f>
        <v>5935673.3000000007</v>
      </c>
      <c r="H12" s="18">
        <f>ROUND((F12+G12),2)</f>
        <v>38910850</v>
      </c>
      <c r="I12" s="18">
        <v>0</v>
      </c>
      <c r="J12" s="18">
        <v>34</v>
      </c>
      <c r="K12" s="18">
        <f>I12+J12</f>
        <v>34</v>
      </c>
      <c r="L12" s="19">
        <v>466.1</v>
      </c>
      <c r="M12" s="20">
        <f>J12*L12</f>
        <v>15847.400000000001</v>
      </c>
      <c r="N12" s="20">
        <v>0</v>
      </c>
      <c r="O12" s="22">
        <f>SUM(M12:N12)</f>
        <v>15847.400000000001</v>
      </c>
    </row>
    <row r="13" spans="1:15" x14ac:dyDescent="0.25">
      <c r="A13" s="103" t="s">
        <v>31</v>
      </c>
      <c r="B13" s="104"/>
      <c r="C13" s="104"/>
      <c r="D13" s="104"/>
      <c r="E13" s="104"/>
      <c r="F13" s="25"/>
      <c r="G13" s="17"/>
      <c r="H13" s="26"/>
      <c r="I13" s="26"/>
      <c r="J13" s="26"/>
      <c r="K13" s="26"/>
      <c r="L13" s="26"/>
      <c r="M13" s="26">
        <f>M12</f>
        <v>15847.400000000001</v>
      </c>
      <c r="N13" s="26"/>
      <c r="O13" s="28">
        <f>O12</f>
        <v>15847.400000000001</v>
      </c>
    </row>
    <row r="14" spans="1:15" x14ac:dyDescent="0.25">
      <c r="A14" s="103"/>
      <c r="B14" s="104"/>
      <c r="C14" s="104"/>
      <c r="D14" s="104"/>
      <c r="E14" s="104"/>
      <c r="F14" s="104"/>
      <c r="G14" s="104"/>
      <c r="H14" s="104"/>
      <c r="I14" s="104"/>
      <c r="J14" s="104"/>
      <c r="K14" s="104"/>
      <c r="L14" s="104"/>
      <c r="M14" s="104"/>
      <c r="N14" s="104"/>
      <c r="O14" s="106"/>
    </row>
    <row r="15" spans="1:15" x14ac:dyDescent="0.25">
      <c r="A15" s="107" t="s">
        <v>114</v>
      </c>
      <c r="B15" s="108"/>
      <c r="C15" s="108"/>
      <c r="D15" s="108"/>
      <c r="E15" s="108"/>
      <c r="F15" s="108"/>
      <c r="G15" s="108"/>
      <c r="H15" s="108"/>
      <c r="I15" s="108"/>
      <c r="J15" s="108"/>
      <c r="K15" s="108"/>
      <c r="L15" s="108"/>
      <c r="M15" s="108"/>
      <c r="N15" s="108"/>
      <c r="O15" s="71">
        <f>ROUND(O13,0)</f>
        <v>15847</v>
      </c>
    </row>
    <row r="16" spans="1:15" x14ac:dyDescent="0.25">
      <c r="A16" s="94" t="s">
        <v>115</v>
      </c>
      <c r="B16" s="95"/>
      <c r="C16" s="95"/>
      <c r="D16" s="95"/>
      <c r="E16" s="95"/>
      <c r="F16" s="95"/>
      <c r="G16" s="95"/>
      <c r="H16" s="95"/>
      <c r="I16" s="95"/>
      <c r="J16" s="95"/>
      <c r="K16" s="95"/>
      <c r="L16" s="95"/>
      <c r="M16" s="95"/>
      <c r="N16" s="95"/>
      <c r="O16" s="72">
        <f>O15*30%</f>
        <v>4754.0999999999995</v>
      </c>
    </row>
    <row r="17" spans="1:15" x14ac:dyDescent="0.25">
      <c r="A17" s="94" t="s">
        <v>116</v>
      </c>
      <c r="B17" s="95"/>
      <c r="C17" s="95"/>
      <c r="D17" s="95"/>
      <c r="E17" s="95"/>
      <c r="F17" s="95"/>
      <c r="G17" s="95"/>
      <c r="H17" s="95"/>
      <c r="I17" s="95"/>
      <c r="J17" s="95"/>
      <c r="K17" s="95"/>
      <c r="L17" s="95"/>
      <c r="M17" s="95"/>
      <c r="N17" s="95"/>
      <c r="O17" s="33">
        <f>M13*10%</f>
        <v>1584.7400000000002</v>
      </c>
    </row>
    <row r="18" spans="1:15" x14ac:dyDescent="0.25">
      <c r="A18" s="94" t="s">
        <v>117</v>
      </c>
      <c r="B18" s="95"/>
      <c r="C18" s="95"/>
      <c r="D18" s="95"/>
      <c r="E18" s="95"/>
      <c r="F18" s="95"/>
      <c r="G18" s="95"/>
      <c r="H18" s="95"/>
      <c r="I18" s="95"/>
      <c r="J18" s="95"/>
      <c r="K18" s="95"/>
      <c r="L18" s="95"/>
      <c r="M18" s="95"/>
      <c r="N18" s="95"/>
      <c r="O18" s="72">
        <f>N13/2</f>
        <v>0</v>
      </c>
    </row>
    <row r="19" spans="1:15" x14ac:dyDescent="0.25">
      <c r="A19" s="80" t="s">
        <v>118</v>
      </c>
      <c r="B19" s="197"/>
      <c r="C19" s="197"/>
      <c r="D19" s="197"/>
      <c r="E19" s="197"/>
      <c r="F19" s="197"/>
      <c r="G19" s="197"/>
      <c r="H19" s="197"/>
      <c r="I19" s="197"/>
      <c r="J19" s="197"/>
      <c r="K19" s="197"/>
      <c r="L19" s="197"/>
      <c r="M19" s="197"/>
      <c r="N19" s="198"/>
      <c r="O19" s="72">
        <f>N13/2</f>
        <v>0</v>
      </c>
    </row>
    <row r="20" spans="1:15" ht="15.75" thickBot="1" x14ac:dyDescent="0.3">
      <c r="A20" s="110" t="s">
        <v>35</v>
      </c>
      <c r="B20" s="111"/>
      <c r="C20" s="111"/>
      <c r="D20" s="111"/>
      <c r="E20" s="111"/>
      <c r="F20" s="111"/>
      <c r="G20" s="111"/>
      <c r="H20" s="111"/>
      <c r="I20" s="111"/>
      <c r="J20" s="111"/>
      <c r="K20" s="111"/>
      <c r="L20" s="111"/>
      <c r="M20" s="111"/>
      <c r="N20" s="111"/>
      <c r="O20" s="35">
        <f>O16</f>
        <v>4754.0999999999995</v>
      </c>
    </row>
    <row r="21" spans="1:15" ht="15.75" thickBot="1" x14ac:dyDescent="0.3">
      <c r="A21" s="110" t="s">
        <v>220</v>
      </c>
      <c r="B21" s="111"/>
      <c r="C21" s="111"/>
      <c r="D21" s="111"/>
      <c r="E21" s="111"/>
      <c r="F21" s="111"/>
      <c r="G21" s="111"/>
      <c r="H21" s="111"/>
      <c r="I21" s="111"/>
      <c r="J21" s="111"/>
      <c r="K21" s="111"/>
      <c r="L21" s="111"/>
      <c r="M21" s="111"/>
      <c r="N21" s="111"/>
      <c r="O21" s="112"/>
    </row>
    <row r="22" spans="1:15" x14ac:dyDescent="0.25">
      <c r="N22" s="36"/>
    </row>
    <row r="23" spans="1:15" x14ac:dyDescent="0.25">
      <c r="N23" s="36"/>
    </row>
    <row r="24" spans="1:15" x14ac:dyDescent="0.25">
      <c r="N24" s="36"/>
    </row>
    <row r="25" spans="1:15" x14ac:dyDescent="0.25">
      <c r="N25" s="36"/>
    </row>
    <row r="26" spans="1:15" x14ac:dyDescent="0.25">
      <c r="A26" s="113" t="s">
        <v>36</v>
      </c>
      <c r="B26" s="113"/>
      <c r="C26" s="84"/>
      <c r="D26" s="84"/>
      <c r="E26" s="84"/>
      <c r="F26" s="84"/>
      <c r="G26" s="84"/>
      <c r="H26" s="84"/>
      <c r="I26" s="84"/>
      <c r="J26" s="84"/>
      <c r="K26" s="84"/>
      <c r="L26" s="84"/>
      <c r="M26" s="84"/>
      <c r="N26" s="84"/>
      <c r="O26" s="84"/>
    </row>
    <row r="27" spans="1:15" x14ac:dyDescent="0.25">
      <c r="A27" s="109" t="s">
        <v>37</v>
      </c>
      <c r="B27" s="109"/>
      <c r="C27" s="109"/>
      <c r="D27" s="109"/>
      <c r="E27" s="109"/>
      <c r="F27" s="109"/>
      <c r="G27" s="109"/>
      <c r="H27" s="109"/>
      <c r="I27" s="109"/>
      <c r="J27" s="109"/>
      <c r="K27" s="109"/>
      <c r="L27" s="109"/>
      <c r="M27" s="109"/>
      <c r="N27" s="109"/>
      <c r="O27" s="109"/>
    </row>
    <row r="28" spans="1:15" x14ac:dyDescent="0.25">
      <c r="A28" s="114" t="s">
        <v>38</v>
      </c>
      <c r="B28" s="114"/>
      <c r="C28" s="114"/>
      <c r="D28" s="114"/>
      <c r="E28" s="114"/>
      <c r="F28" s="114"/>
      <c r="G28" s="114"/>
      <c r="H28" s="114"/>
      <c r="I28" s="114"/>
      <c r="J28" s="114"/>
      <c r="K28" s="114"/>
      <c r="L28" s="114"/>
      <c r="M28" s="114"/>
      <c r="N28" s="114"/>
      <c r="O28" s="114"/>
    </row>
    <row r="29" spans="1:15" x14ac:dyDescent="0.25">
      <c r="A29" s="84"/>
      <c r="B29" s="84"/>
      <c r="C29" s="84"/>
      <c r="D29" s="84"/>
      <c r="E29" s="84"/>
      <c r="F29" s="84"/>
      <c r="G29" s="84"/>
      <c r="H29" s="84"/>
      <c r="I29" s="84"/>
      <c r="J29" s="84"/>
      <c r="K29" s="84"/>
      <c r="L29" s="84"/>
      <c r="M29" s="84"/>
      <c r="N29" s="84"/>
      <c r="O29" s="84"/>
    </row>
    <row r="30" spans="1:15" x14ac:dyDescent="0.25">
      <c r="A30" s="109" t="s">
        <v>39</v>
      </c>
      <c r="B30" s="109"/>
      <c r="C30" s="109"/>
      <c r="D30" s="109"/>
      <c r="E30" s="109"/>
      <c r="F30" s="109"/>
      <c r="G30" s="109"/>
      <c r="H30" s="109"/>
      <c r="I30" s="109"/>
      <c r="J30" s="109"/>
      <c r="K30" s="109"/>
      <c r="L30" s="109"/>
      <c r="M30" s="109"/>
      <c r="N30" s="109"/>
      <c r="O30" s="109"/>
    </row>
    <row r="31" spans="1:15" x14ac:dyDescent="0.25">
      <c r="A31" s="109" t="s">
        <v>40</v>
      </c>
      <c r="B31" s="109"/>
      <c r="C31" s="109"/>
      <c r="D31" s="109"/>
      <c r="E31" s="109"/>
      <c r="F31" s="109"/>
      <c r="G31" s="109"/>
      <c r="H31" s="109"/>
      <c r="I31" s="109"/>
      <c r="J31" s="109"/>
      <c r="K31" s="109"/>
      <c r="L31" s="109"/>
      <c r="M31" s="109"/>
      <c r="N31" s="109"/>
      <c r="O31" s="109"/>
    </row>
    <row r="32" spans="1:15" x14ac:dyDescent="0.25">
      <c r="A32" s="84"/>
      <c r="B32" s="84"/>
      <c r="C32" s="84"/>
      <c r="D32" s="84"/>
      <c r="E32" s="84"/>
      <c r="F32" s="84"/>
      <c r="G32" s="84"/>
      <c r="H32" s="84"/>
      <c r="I32" s="84"/>
      <c r="J32" s="84"/>
      <c r="K32" s="84"/>
      <c r="L32" s="84"/>
      <c r="M32" s="84"/>
      <c r="N32" s="84"/>
      <c r="O32" s="84"/>
    </row>
    <row r="33" spans="1:15" x14ac:dyDescent="0.25">
      <c r="A33" s="84"/>
      <c r="B33" s="84"/>
      <c r="C33" s="84"/>
      <c r="D33" s="84"/>
      <c r="E33" s="84"/>
      <c r="F33" s="84"/>
      <c r="G33" s="84"/>
      <c r="H33" s="84"/>
      <c r="I33" s="84"/>
      <c r="J33" s="84"/>
      <c r="K33" s="84"/>
      <c r="L33" s="84"/>
      <c r="M33" s="84"/>
      <c r="N33" s="84"/>
      <c r="O33" s="84"/>
    </row>
    <row r="34" spans="1:15" x14ac:dyDescent="0.25">
      <c r="B34" s="37"/>
    </row>
    <row r="35" spans="1:15" x14ac:dyDescent="0.25">
      <c r="B35" s="37"/>
    </row>
    <row r="36" spans="1:15" x14ac:dyDescent="0.25">
      <c r="B36" s="37"/>
    </row>
    <row r="37" spans="1:15" x14ac:dyDescent="0.25">
      <c r="A37" s="9"/>
      <c r="B37" s="38" t="s">
        <v>41</v>
      </c>
      <c r="C37" s="9"/>
      <c r="D37" s="9"/>
      <c r="E37" s="9"/>
      <c r="F37" s="9"/>
      <c r="G37" s="38" t="s">
        <v>42</v>
      </c>
      <c r="H37" s="9"/>
      <c r="I37" s="9"/>
      <c r="J37" s="9"/>
      <c r="K37" s="9"/>
      <c r="L37" s="9"/>
      <c r="M37" s="38" t="s">
        <v>43</v>
      </c>
      <c r="N37" s="9"/>
      <c r="O37" s="9"/>
    </row>
    <row r="38" spans="1:15" x14ac:dyDescent="0.25">
      <c r="A38" s="9"/>
      <c r="B38" s="38" t="s">
        <v>44</v>
      </c>
      <c r="C38" s="9"/>
      <c r="D38" s="9"/>
      <c r="E38" s="9"/>
      <c r="F38" s="9"/>
      <c r="G38" s="38" t="s">
        <v>45</v>
      </c>
      <c r="H38" s="9"/>
      <c r="I38" s="9"/>
      <c r="J38" s="9"/>
      <c r="K38" s="9"/>
      <c r="L38" s="9"/>
      <c r="M38" s="38" t="s">
        <v>46</v>
      </c>
      <c r="N38" s="9"/>
      <c r="O38" s="9"/>
    </row>
    <row r="39" spans="1:15" x14ac:dyDescent="0.25">
      <c r="A39" s="9"/>
      <c r="B39" s="38" t="s">
        <v>221</v>
      </c>
      <c r="C39" s="9"/>
      <c r="D39" s="9"/>
      <c r="E39" s="9"/>
      <c r="F39" s="9"/>
      <c r="G39" s="38" t="s">
        <v>47</v>
      </c>
      <c r="H39" s="9"/>
      <c r="I39" s="9"/>
      <c r="J39" s="9"/>
      <c r="K39" s="9"/>
      <c r="L39" s="9"/>
      <c r="M39" s="38" t="s">
        <v>48</v>
      </c>
      <c r="N39" s="9"/>
      <c r="O39" s="9"/>
    </row>
    <row r="40" spans="1:15" x14ac:dyDescent="0.25">
      <c r="B40" s="37"/>
    </row>
  </sheetData>
  <mergeCells count="21">
    <mergeCell ref="A28:O28"/>
    <mergeCell ref="A30:O30"/>
    <mergeCell ref="A31:O31"/>
    <mergeCell ref="A18:N18"/>
    <mergeCell ref="B19:N19"/>
    <mergeCell ref="A20:N20"/>
    <mergeCell ref="A21:O21"/>
    <mergeCell ref="A26:B26"/>
    <mergeCell ref="A27:O27"/>
    <mergeCell ref="A17:N17"/>
    <mergeCell ref="A1:O1"/>
    <mergeCell ref="A2:O2"/>
    <mergeCell ref="A3:O3"/>
    <mergeCell ref="A4:O4"/>
    <mergeCell ref="A5:O5"/>
    <mergeCell ref="A6:F6"/>
    <mergeCell ref="A11:B11"/>
    <mergeCell ref="A13:E13"/>
    <mergeCell ref="A14:O14"/>
    <mergeCell ref="A15:N15"/>
    <mergeCell ref="A16:N16"/>
  </mergeCells>
  <pageMargins left="0.7" right="0.7" top="0.75" bottom="0.75" header="0.3" footer="0.3"/>
  <pageSetup paperSize="9" scale="68" orientation="landscape" horizontalDpi="0"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70"/>
  <sheetViews>
    <sheetView view="pageBreakPreview" topLeftCell="A10" zoomScale="60" zoomScaleNormal="100" workbookViewId="0">
      <selection activeCell="A35" sqref="A35:D35"/>
    </sheetView>
  </sheetViews>
  <sheetFormatPr defaultRowHeight="15" x14ac:dyDescent="0.25"/>
  <cols>
    <col min="5" max="5" width="21.140625" customWidth="1"/>
    <col min="8" max="8" width="40.42578125" customWidth="1"/>
  </cols>
  <sheetData>
    <row r="1" spans="1:8" ht="15.75" thickBot="1" x14ac:dyDescent="0.3">
      <c r="A1" s="39"/>
      <c r="B1" s="39"/>
      <c r="C1" s="39"/>
      <c r="D1" s="39"/>
      <c r="E1" s="39"/>
      <c r="F1" s="39"/>
      <c r="G1" s="39"/>
      <c r="H1" s="39"/>
    </row>
    <row r="2" spans="1:8" ht="18" x14ac:dyDescent="0.25">
      <c r="A2" s="118" t="s">
        <v>49</v>
      </c>
      <c r="B2" s="119"/>
      <c r="C2" s="119"/>
      <c r="D2" s="119"/>
      <c r="E2" s="119"/>
      <c r="F2" s="119"/>
      <c r="G2" s="119"/>
      <c r="H2" s="120"/>
    </row>
    <row r="3" spans="1:8" ht="21" thickBot="1" x14ac:dyDescent="0.3">
      <c r="A3" s="165" t="s">
        <v>119</v>
      </c>
      <c r="B3" s="166"/>
      <c r="C3" s="166"/>
      <c r="D3" s="166"/>
      <c r="E3" s="166"/>
      <c r="F3" s="166"/>
      <c r="G3" s="166"/>
      <c r="H3" s="167"/>
    </row>
    <row r="4" spans="1:8" ht="108.75" customHeight="1" thickBot="1" x14ac:dyDescent="0.3">
      <c r="A4" s="124" t="s">
        <v>120</v>
      </c>
      <c r="B4" s="125"/>
      <c r="C4" s="125"/>
      <c r="D4" s="125"/>
      <c r="E4" s="125"/>
      <c r="F4" s="125"/>
      <c r="G4" s="125"/>
      <c r="H4" s="126"/>
    </row>
    <row r="5" spans="1:8" ht="18.75" x14ac:dyDescent="0.25">
      <c r="A5" s="168" t="s">
        <v>211</v>
      </c>
      <c r="B5" s="169"/>
      <c r="C5" s="169"/>
      <c r="D5" s="169"/>
      <c r="E5" s="76"/>
      <c r="F5" s="76"/>
      <c r="G5" s="76"/>
      <c r="H5" s="77" t="s">
        <v>121</v>
      </c>
    </row>
    <row r="6" spans="1:8" x14ac:dyDescent="0.25">
      <c r="A6" s="129" t="s">
        <v>217</v>
      </c>
      <c r="B6" s="130"/>
      <c r="C6" s="130"/>
      <c r="D6" s="130"/>
      <c r="E6" s="130"/>
      <c r="F6" s="130"/>
      <c r="G6" s="130"/>
      <c r="H6" s="131"/>
    </row>
    <row r="7" spans="1:8" x14ac:dyDescent="0.25">
      <c r="A7" s="115" t="s">
        <v>216</v>
      </c>
      <c r="B7" s="116"/>
      <c r="C7" s="116"/>
      <c r="D7" s="116"/>
      <c r="E7" s="116"/>
      <c r="F7" s="116"/>
      <c r="G7" s="116"/>
      <c r="H7" s="117"/>
    </row>
    <row r="8" spans="1:8" x14ac:dyDescent="0.25">
      <c r="A8" s="170" t="s">
        <v>122</v>
      </c>
      <c r="B8" s="171"/>
      <c r="C8" s="171"/>
      <c r="D8" s="172"/>
      <c r="E8" s="88" t="s">
        <v>54</v>
      </c>
      <c r="F8" s="134" t="s">
        <v>55</v>
      </c>
      <c r="G8" s="135"/>
      <c r="H8" s="136"/>
    </row>
    <row r="9" spans="1:8" x14ac:dyDescent="0.25">
      <c r="A9" s="173"/>
      <c r="B9" s="174"/>
      <c r="C9" s="174"/>
      <c r="D9" s="175"/>
      <c r="E9" s="88" t="s">
        <v>56</v>
      </c>
      <c r="F9" s="134" t="s">
        <v>57</v>
      </c>
      <c r="G9" s="135"/>
      <c r="H9" s="136"/>
    </row>
    <row r="10" spans="1:8" x14ac:dyDescent="0.25">
      <c r="A10" s="173"/>
      <c r="B10" s="174"/>
      <c r="C10" s="174"/>
      <c r="D10" s="175"/>
      <c r="E10" s="88" t="s">
        <v>58</v>
      </c>
      <c r="F10" s="134">
        <v>29370771492</v>
      </c>
      <c r="G10" s="135"/>
      <c r="H10" s="136"/>
    </row>
    <row r="11" spans="1:8" x14ac:dyDescent="0.25">
      <c r="A11" s="173"/>
      <c r="B11" s="174"/>
      <c r="C11" s="174"/>
      <c r="D11" s="175"/>
      <c r="E11" s="88" t="s">
        <v>59</v>
      </c>
      <c r="F11" s="134">
        <v>29370771492</v>
      </c>
      <c r="G11" s="135"/>
      <c r="H11" s="136"/>
    </row>
    <row r="12" spans="1:8" x14ac:dyDescent="0.25">
      <c r="A12" s="176"/>
      <c r="B12" s="177"/>
      <c r="C12" s="177"/>
      <c r="D12" s="178"/>
      <c r="E12" s="43" t="s">
        <v>60</v>
      </c>
      <c r="F12" s="137" t="s">
        <v>61</v>
      </c>
      <c r="G12" s="138"/>
      <c r="H12" s="139"/>
    </row>
    <row r="13" spans="1:8" x14ac:dyDescent="0.25">
      <c r="A13" s="179" t="s">
        <v>62</v>
      </c>
      <c r="B13" s="180"/>
      <c r="C13" s="180"/>
      <c r="D13" s="181"/>
      <c r="E13" s="43" t="s">
        <v>63</v>
      </c>
      <c r="F13" s="137" t="s">
        <v>214</v>
      </c>
      <c r="G13" s="138"/>
      <c r="H13" s="139"/>
    </row>
    <row r="14" spans="1:8" x14ac:dyDescent="0.25">
      <c r="A14" s="182"/>
      <c r="B14" s="183"/>
      <c r="C14" s="183"/>
      <c r="D14" s="184"/>
      <c r="E14" s="43" t="s">
        <v>64</v>
      </c>
      <c r="F14" s="137" t="s">
        <v>188</v>
      </c>
      <c r="G14" s="138"/>
      <c r="H14" s="139"/>
    </row>
    <row r="15" spans="1:8" ht="29.25" customHeight="1" x14ac:dyDescent="0.25">
      <c r="A15" s="182"/>
      <c r="B15" s="183"/>
      <c r="C15" s="183"/>
      <c r="D15" s="184"/>
      <c r="E15" s="88" t="s">
        <v>65</v>
      </c>
      <c r="F15" s="134" t="s">
        <v>66</v>
      </c>
      <c r="G15" s="135"/>
      <c r="H15" s="136"/>
    </row>
    <row r="16" spans="1:8" x14ac:dyDescent="0.25">
      <c r="A16" s="182"/>
      <c r="B16" s="183"/>
      <c r="C16" s="183"/>
      <c r="D16" s="184"/>
      <c r="E16" s="88" t="s">
        <v>67</v>
      </c>
      <c r="F16" s="134" t="s">
        <v>68</v>
      </c>
      <c r="G16" s="135"/>
      <c r="H16" s="136"/>
    </row>
    <row r="17" spans="1:8" x14ac:dyDescent="0.25">
      <c r="A17" s="185"/>
      <c r="B17" s="186"/>
      <c r="C17" s="186"/>
      <c r="D17" s="187"/>
      <c r="E17" s="88" t="s">
        <v>69</v>
      </c>
      <c r="F17" s="134" t="s">
        <v>70</v>
      </c>
      <c r="G17" s="135"/>
      <c r="H17" s="136"/>
    </row>
    <row r="18" spans="1:8" x14ac:dyDescent="0.25">
      <c r="A18" s="179" t="s">
        <v>123</v>
      </c>
      <c r="B18" s="180"/>
      <c r="C18" s="180"/>
      <c r="D18" s="181"/>
      <c r="E18" s="88" t="s">
        <v>72</v>
      </c>
      <c r="F18" s="134" t="s">
        <v>70</v>
      </c>
      <c r="G18" s="135"/>
      <c r="H18" s="136"/>
    </row>
    <row r="19" spans="1:8" x14ac:dyDescent="0.25">
      <c r="A19" s="182"/>
      <c r="B19" s="183"/>
      <c r="C19" s="183"/>
      <c r="D19" s="184"/>
      <c r="E19" s="88" t="s">
        <v>73</v>
      </c>
      <c r="F19" s="134"/>
      <c r="G19" s="135"/>
      <c r="H19" s="136"/>
    </row>
    <row r="20" spans="1:8" x14ac:dyDescent="0.25">
      <c r="A20" s="182"/>
      <c r="B20" s="183"/>
      <c r="C20" s="183"/>
      <c r="D20" s="184"/>
      <c r="E20" s="43" t="s">
        <v>74</v>
      </c>
      <c r="F20" s="142" t="s">
        <v>75</v>
      </c>
      <c r="G20" s="143"/>
      <c r="H20" s="144"/>
    </row>
    <row r="21" spans="1:8" x14ac:dyDescent="0.25">
      <c r="A21" s="182"/>
      <c r="B21" s="183"/>
      <c r="C21" s="183"/>
      <c r="D21" s="184"/>
      <c r="E21" s="88" t="s">
        <v>76</v>
      </c>
      <c r="F21" s="134"/>
      <c r="G21" s="135"/>
      <c r="H21" s="136"/>
    </row>
    <row r="22" spans="1:8" x14ac:dyDescent="0.25">
      <c r="A22" s="185"/>
      <c r="B22" s="186"/>
      <c r="C22" s="186"/>
      <c r="D22" s="187"/>
      <c r="E22" s="88" t="s">
        <v>77</v>
      </c>
      <c r="F22" s="134"/>
      <c r="G22" s="135"/>
      <c r="H22" s="136"/>
    </row>
    <row r="23" spans="1:8" x14ac:dyDescent="0.25">
      <c r="A23" s="44" t="s">
        <v>78</v>
      </c>
      <c r="B23" s="147" t="s">
        <v>79</v>
      </c>
      <c r="C23" s="148"/>
      <c r="D23" s="148"/>
      <c r="E23" s="148"/>
      <c r="F23" s="148"/>
      <c r="G23" s="149"/>
      <c r="H23" s="45" t="s">
        <v>80</v>
      </c>
    </row>
    <row r="24" spans="1:8" x14ac:dyDescent="0.25">
      <c r="A24" s="44">
        <v>1</v>
      </c>
      <c r="B24" s="150" t="s">
        <v>81</v>
      </c>
      <c r="C24" s="151"/>
      <c r="D24" s="151"/>
      <c r="E24" s="151"/>
      <c r="F24" s="151"/>
      <c r="G24" s="152"/>
      <c r="H24" s="28">
        <f>'khajuri retn.115'!O13</f>
        <v>15847.400000000001</v>
      </c>
    </row>
    <row r="25" spans="1:8" x14ac:dyDescent="0.25">
      <c r="A25" s="44">
        <v>2</v>
      </c>
      <c r="B25" s="150" t="s">
        <v>82</v>
      </c>
      <c r="C25" s="151"/>
      <c r="D25" s="151"/>
      <c r="E25" s="151"/>
      <c r="F25" s="151"/>
      <c r="G25" s="152"/>
      <c r="H25" s="28"/>
    </row>
    <row r="26" spans="1:8" x14ac:dyDescent="0.25">
      <c r="A26" s="44"/>
      <c r="B26" s="46"/>
      <c r="C26" s="153" t="s">
        <v>83</v>
      </c>
      <c r="D26" s="154"/>
      <c r="E26" s="154"/>
      <c r="F26" s="154"/>
      <c r="G26" s="155"/>
      <c r="H26" s="47">
        <f>SUM(H24:H25)</f>
        <v>15847.400000000001</v>
      </c>
    </row>
    <row r="27" spans="1:8" x14ac:dyDescent="0.25">
      <c r="A27" s="44"/>
      <c r="B27" s="46"/>
      <c r="C27" s="48" t="s">
        <v>84</v>
      </c>
      <c r="D27" s="49"/>
      <c r="E27" s="49"/>
      <c r="F27" s="49"/>
      <c r="G27" s="50"/>
      <c r="H27" s="47">
        <v>0</v>
      </c>
    </row>
    <row r="28" spans="1:8" x14ac:dyDescent="0.25">
      <c r="A28" s="44"/>
      <c r="B28" s="46"/>
      <c r="C28" s="48" t="s">
        <v>85</v>
      </c>
      <c r="D28" s="49"/>
      <c r="E28" s="49"/>
      <c r="F28" s="49"/>
      <c r="G28" s="50"/>
      <c r="H28" s="47">
        <v>0</v>
      </c>
    </row>
    <row r="29" spans="1:8" x14ac:dyDescent="0.25">
      <c r="A29" s="44"/>
      <c r="B29" s="46"/>
      <c r="C29" s="48" t="s">
        <v>86</v>
      </c>
      <c r="D29" s="49"/>
      <c r="E29" s="49"/>
      <c r="F29" s="49"/>
      <c r="G29" s="50"/>
      <c r="H29" s="47"/>
    </row>
    <row r="30" spans="1:8" x14ac:dyDescent="0.25">
      <c r="A30" s="44"/>
      <c r="B30" s="46"/>
      <c r="C30" s="156" t="s">
        <v>87</v>
      </c>
      <c r="D30" s="157"/>
      <c r="E30" s="157"/>
      <c r="F30" s="157"/>
      <c r="G30" s="158"/>
      <c r="H30" s="47">
        <f>H27+H28+H29</f>
        <v>0</v>
      </c>
    </row>
    <row r="31" spans="1:8" x14ac:dyDescent="0.25">
      <c r="A31" s="44"/>
      <c r="B31" s="46"/>
      <c r="C31" s="153" t="s">
        <v>124</v>
      </c>
      <c r="D31" s="154"/>
      <c r="E31" s="154"/>
      <c r="F31" s="154"/>
      <c r="G31" s="155"/>
      <c r="H31" s="47">
        <f>ROUND(H26*30%,0)</f>
        <v>4754</v>
      </c>
    </row>
    <row r="32" spans="1:8" x14ac:dyDescent="0.25">
      <c r="A32" s="170" t="str">
        <f>'khajuri retn.115'!A21:O21</f>
        <v>Total Amount in words Five thousand seven hundred and fifty four rupees only</v>
      </c>
      <c r="B32" s="171"/>
      <c r="C32" s="171"/>
      <c r="D32" s="172"/>
      <c r="E32" s="191" t="s">
        <v>89</v>
      </c>
      <c r="F32" s="192"/>
      <c r="G32" s="193"/>
      <c r="H32" s="54"/>
    </row>
    <row r="33" spans="1:8" ht="15.75" thickBot="1" x14ac:dyDescent="0.3">
      <c r="A33" s="173"/>
      <c r="B33" s="174"/>
      <c r="C33" s="174"/>
      <c r="D33" s="175"/>
      <c r="E33" s="134" t="s">
        <v>90</v>
      </c>
      <c r="F33" s="135"/>
      <c r="G33" s="162"/>
      <c r="H33" s="55">
        <f>H24*10%</f>
        <v>1584.7400000000002</v>
      </c>
    </row>
    <row r="34" spans="1:8" ht="15.75" thickBot="1" x14ac:dyDescent="0.3">
      <c r="A34" s="188"/>
      <c r="B34" s="189"/>
      <c r="C34" s="189"/>
      <c r="D34" s="190"/>
      <c r="E34" s="163" t="s">
        <v>91</v>
      </c>
      <c r="F34" s="164"/>
      <c r="G34" s="194"/>
      <c r="H34" s="56">
        <f>H31</f>
        <v>4754</v>
      </c>
    </row>
    <row r="35" spans="1:8" x14ac:dyDescent="0.25">
      <c r="A35" s="195"/>
      <c r="B35" s="196"/>
      <c r="C35" s="196"/>
      <c r="D35" s="196"/>
      <c r="E35" s="58"/>
      <c r="F35" s="39"/>
      <c r="G35" s="39"/>
      <c r="H35" s="59"/>
    </row>
    <row r="36" spans="1:8" ht="15.75" x14ac:dyDescent="0.3">
      <c r="A36" s="145" t="s">
        <v>92</v>
      </c>
      <c r="B36" s="146"/>
      <c r="C36" s="146"/>
      <c r="D36" s="65"/>
      <c r="E36" s="61"/>
      <c r="F36" s="61"/>
      <c r="G36" s="60"/>
      <c r="H36" s="62"/>
    </row>
    <row r="37" spans="1:8" ht="15.75" x14ac:dyDescent="0.3">
      <c r="A37" s="63"/>
      <c r="B37" s="64"/>
      <c r="C37" s="64"/>
      <c r="D37" s="61"/>
      <c r="E37" s="61"/>
      <c r="F37" s="61"/>
      <c r="G37" s="39"/>
      <c r="H37" s="59"/>
    </row>
    <row r="38" spans="1:8" x14ac:dyDescent="0.25">
      <c r="A38" s="145" t="s">
        <v>93</v>
      </c>
      <c r="B38" s="146"/>
      <c r="C38" s="146"/>
      <c r="D38" s="39"/>
      <c r="E38" s="39"/>
      <c r="F38" s="39"/>
      <c r="G38" s="39"/>
      <c r="H38" s="59"/>
    </row>
    <row r="39" spans="1:8" ht="15.75" thickBot="1" x14ac:dyDescent="0.3">
      <c r="A39" s="66"/>
      <c r="B39" s="67"/>
      <c r="C39" s="67"/>
      <c r="D39" s="67"/>
      <c r="E39" s="67"/>
      <c r="F39" s="67"/>
      <c r="G39" s="67"/>
      <c r="H39" s="68"/>
    </row>
    <row r="40" spans="1:8" x14ac:dyDescent="0.25">
      <c r="A40" s="39"/>
      <c r="B40" s="39"/>
      <c r="C40" s="39"/>
      <c r="D40" s="39"/>
      <c r="E40" s="39"/>
      <c r="F40" s="39"/>
      <c r="G40" s="39"/>
      <c r="H40" s="39"/>
    </row>
    <row r="41" spans="1:8" x14ac:dyDescent="0.25">
      <c r="A41" s="39"/>
      <c r="B41" s="39"/>
      <c r="C41" s="39"/>
      <c r="D41" s="39"/>
      <c r="E41" s="39"/>
      <c r="F41" s="39"/>
      <c r="G41" s="39"/>
      <c r="H41" s="39"/>
    </row>
    <row r="42" spans="1:8" x14ac:dyDescent="0.25">
      <c r="A42" s="39"/>
      <c r="B42" s="39"/>
      <c r="C42" s="39"/>
      <c r="D42" s="39"/>
      <c r="E42" s="39"/>
      <c r="F42" s="39"/>
      <c r="G42" s="39"/>
      <c r="H42" s="39"/>
    </row>
    <row r="43" spans="1:8" x14ac:dyDescent="0.25">
      <c r="A43" s="39"/>
      <c r="B43" s="39"/>
      <c r="C43" s="39"/>
      <c r="D43" s="39"/>
      <c r="E43" s="39"/>
      <c r="F43" s="39"/>
      <c r="G43" s="39"/>
      <c r="H43" s="39"/>
    </row>
    <row r="44" spans="1:8" x14ac:dyDescent="0.25">
      <c r="A44" s="39"/>
      <c r="B44" s="39"/>
      <c r="C44" s="39"/>
      <c r="D44" s="39"/>
      <c r="E44" s="39"/>
      <c r="F44" s="39"/>
      <c r="G44" s="39"/>
      <c r="H44" s="39"/>
    </row>
    <row r="45" spans="1:8" x14ac:dyDescent="0.25">
      <c r="A45" s="39"/>
      <c r="B45" s="39"/>
      <c r="C45" s="39"/>
      <c r="D45" s="39"/>
      <c r="E45" s="39"/>
      <c r="F45" s="39"/>
      <c r="G45" s="39"/>
      <c r="H45" s="39"/>
    </row>
    <row r="46" spans="1:8" x14ac:dyDescent="0.25">
      <c r="A46" s="39"/>
      <c r="B46" s="39"/>
      <c r="C46" s="39"/>
      <c r="D46" s="39"/>
      <c r="E46" s="39"/>
      <c r="F46" s="39"/>
      <c r="G46" s="39"/>
      <c r="H46" s="39"/>
    </row>
    <row r="47" spans="1:8" x14ac:dyDescent="0.25">
      <c r="A47" s="39"/>
      <c r="B47" s="39"/>
      <c r="C47" s="39"/>
      <c r="D47" s="39"/>
      <c r="E47" s="39"/>
      <c r="F47" s="39"/>
      <c r="G47" s="39"/>
      <c r="H47" s="39"/>
    </row>
    <row r="48" spans="1:8" x14ac:dyDescent="0.25">
      <c r="A48" s="39"/>
      <c r="B48" s="39"/>
      <c r="C48" s="39"/>
      <c r="D48" s="39"/>
      <c r="E48" s="39"/>
      <c r="F48" s="39"/>
      <c r="G48" s="39"/>
      <c r="H48" s="39"/>
    </row>
    <row r="49" spans="1:8" x14ac:dyDescent="0.25">
      <c r="A49" s="39"/>
      <c r="B49" s="39"/>
      <c r="C49" s="39"/>
      <c r="D49" s="39"/>
      <c r="E49" s="39"/>
      <c r="F49" s="39"/>
      <c r="G49" s="39"/>
      <c r="H49" s="39"/>
    </row>
    <row r="50" spans="1:8" x14ac:dyDescent="0.25">
      <c r="A50" s="39"/>
      <c r="B50" s="39"/>
      <c r="C50" s="39"/>
      <c r="D50" s="39"/>
      <c r="E50" s="39"/>
      <c r="F50" s="39"/>
      <c r="G50" s="39"/>
      <c r="H50" s="39"/>
    </row>
    <row r="51" spans="1:8" x14ac:dyDescent="0.25">
      <c r="A51" s="69" t="s">
        <v>101</v>
      </c>
    </row>
    <row r="52" spans="1:8" x14ac:dyDescent="0.25">
      <c r="A52" s="109" t="s">
        <v>102</v>
      </c>
      <c r="B52" s="109"/>
      <c r="C52" s="109"/>
      <c r="D52" s="109"/>
      <c r="E52" s="109"/>
      <c r="F52" s="109"/>
      <c r="G52" s="109"/>
      <c r="H52" s="109"/>
    </row>
    <row r="53" spans="1:8" x14ac:dyDescent="0.25">
      <c r="A53" s="109" t="s">
        <v>103</v>
      </c>
      <c r="B53" s="109"/>
      <c r="C53" s="109"/>
      <c r="D53" s="109"/>
      <c r="E53" s="109"/>
      <c r="F53" s="109"/>
      <c r="G53" s="109"/>
      <c r="H53" s="109"/>
    </row>
    <row r="54" spans="1:8" x14ac:dyDescent="0.25">
      <c r="A54" s="114" t="s">
        <v>125</v>
      </c>
      <c r="B54" s="114"/>
      <c r="C54" s="114"/>
      <c r="D54" s="114"/>
      <c r="E54" s="114"/>
      <c r="F54" s="114"/>
      <c r="G54" s="114"/>
      <c r="H54" s="114"/>
    </row>
    <row r="55" spans="1:8" x14ac:dyDescent="0.25">
      <c r="A55" s="114" t="s">
        <v>126</v>
      </c>
      <c r="B55" s="114"/>
      <c r="C55" s="114"/>
      <c r="D55" s="114"/>
      <c r="E55" s="114"/>
      <c r="F55" s="114"/>
      <c r="G55" s="114"/>
      <c r="H55" s="114"/>
    </row>
    <row r="56" spans="1:8" x14ac:dyDescent="0.25">
      <c r="A56" s="70"/>
      <c r="B56" s="70"/>
      <c r="C56" s="70"/>
      <c r="D56" s="70"/>
      <c r="E56" s="70"/>
      <c r="F56" s="70"/>
      <c r="G56" s="70"/>
      <c r="H56" s="70"/>
    </row>
    <row r="57" spans="1:8" x14ac:dyDescent="0.25">
      <c r="A57" s="114" t="s">
        <v>106</v>
      </c>
      <c r="B57" s="114"/>
      <c r="C57" s="114"/>
      <c r="D57" s="114"/>
      <c r="E57" s="114"/>
      <c r="F57" s="114"/>
      <c r="G57" s="114"/>
      <c r="H57" s="114"/>
    </row>
    <row r="58" spans="1:8" x14ac:dyDescent="0.25">
      <c r="A58" s="87"/>
      <c r="B58" s="87"/>
      <c r="C58" s="87"/>
      <c r="D58" s="87"/>
      <c r="E58" s="87"/>
      <c r="F58" s="87"/>
      <c r="G58" s="87"/>
      <c r="H58" s="87"/>
    </row>
    <row r="59" spans="1:8" x14ac:dyDescent="0.25">
      <c r="A59" s="87"/>
      <c r="B59" s="87"/>
      <c r="C59" s="87"/>
      <c r="D59" s="87"/>
      <c r="E59" s="87"/>
      <c r="F59" s="87"/>
      <c r="G59" s="87"/>
      <c r="H59" s="87"/>
    </row>
    <row r="60" spans="1:8" x14ac:dyDescent="0.25">
      <c r="A60" s="87"/>
      <c r="B60" s="87"/>
      <c r="C60" s="87"/>
      <c r="D60" s="87"/>
      <c r="E60" s="87"/>
      <c r="F60" s="87"/>
      <c r="G60" s="87"/>
      <c r="H60" s="87"/>
    </row>
    <row r="61" spans="1:8" x14ac:dyDescent="0.25">
      <c r="A61" s="87"/>
      <c r="B61" s="87"/>
      <c r="C61" s="87"/>
      <c r="D61" s="87"/>
      <c r="E61" s="87"/>
      <c r="F61" s="87"/>
      <c r="G61" s="87"/>
      <c r="H61" s="87"/>
    </row>
    <row r="62" spans="1:8" x14ac:dyDescent="0.25">
      <c r="A62" s="87"/>
      <c r="B62" s="87"/>
      <c r="C62" s="87"/>
      <c r="D62" s="87"/>
      <c r="E62" s="87"/>
      <c r="F62" s="87"/>
      <c r="G62" s="87"/>
      <c r="H62" s="87"/>
    </row>
    <row r="63" spans="1:8" x14ac:dyDescent="0.25">
      <c r="A63" s="87"/>
      <c r="B63" s="87"/>
      <c r="C63" s="87"/>
      <c r="D63" s="87"/>
      <c r="E63" s="87"/>
      <c r="F63" s="87"/>
      <c r="G63" s="87"/>
      <c r="H63" s="87"/>
    </row>
    <row r="68" spans="1:8" x14ac:dyDescent="0.25">
      <c r="A68" s="9"/>
      <c r="B68" s="38" t="s">
        <v>41</v>
      </c>
      <c r="C68" s="9"/>
      <c r="D68" s="9"/>
      <c r="E68" s="38" t="s">
        <v>42</v>
      </c>
      <c r="F68" s="9"/>
      <c r="G68" s="9"/>
      <c r="H68" s="38" t="s">
        <v>43</v>
      </c>
    </row>
    <row r="69" spans="1:8" x14ac:dyDescent="0.25">
      <c r="A69" s="9"/>
      <c r="B69" s="38" t="s">
        <v>44</v>
      </c>
      <c r="C69" s="9"/>
      <c r="D69" s="9"/>
      <c r="E69" s="38" t="s">
        <v>45</v>
      </c>
      <c r="F69" s="9"/>
      <c r="G69" s="9"/>
      <c r="H69" s="38" t="s">
        <v>46</v>
      </c>
    </row>
    <row r="70" spans="1:8" x14ac:dyDescent="0.25">
      <c r="A70" s="9"/>
      <c r="B70" s="38" t="s">
        <v>221</v>
      </c>
      <c r="C70" s="9"/>
      <c r="D70" s="9"/>
      <c r="E70" s="38" t="s">
        <v>47</v>
      </c>
      <c r="F70" s="9"/>
      <c r="G70" s="9"/>
      <c r="H70" s="38" t="s">
        <v>48</v>
      </c>
    </row>
  </sheetData>
  <mergeCells count="42">
    <mergeCell ref="A57:H57"/>
    <mergeCell ref="A32:D34"/>
    <mergeCell ref="E32:G32"/>
    <mergeCell ref="E33:G33"/>
    <mergeCell ref="E34:G34"/>
    <mergeCell ref="A35:D35"/>
    <mergeCell ref="A36:C36"/>
    <mergeCell ref="A38:C38"/>
    <mergeCell ref="A52:H52"/>
    <mergeCell ref="A53:H53"/>
    <mergeCell ref="A54:H54"/>
    <mergeCell ref="A55:H55"/>
    <mergeCell ref="C31:G31"/>
    <mergeCell ref="A18:D22"/>
    <mergeCell ref="F18:H18"/>
    <mergeCell ref="F19:H19"/>
    <mergeCell ref="F20:H20"/>
    <mergeCell ref="F21:H21"/>
    <mergeCell ref="F22:H22"/>
    <mergeCell ref="B23:G23"/>
    <mergeCell ref="B24:G24"/>
    <mergeCell ref="B25:G25"/>
    <mergeCell ref="C26:G26"/>
    <mergeCell ref="C30:G30"/>
    <mergeCell ref="A13:D17"/>
    <mergeCell ref="F13:H13"/>
    <mergeCell ref="F14:H14"/>
    <mergeCell ref="F15:H15"/>
    <mergeCell ref="F16:H16"/>
    <mergeCell ref="F17:H17"/>
    <mergeCell ref="A8:D12"/>
    <mergeCell ref="F8:H8"/>
    <mergeCell ref="F9:H9"/>
    <mergeCell ref="F10:H10"/>
    <mergeCell ref="F11:H11"/>
    <mergeCell ref="F12:H12"/>
    <mergeCell ref="A7:H7"/>
    <mergeCell ref="A2:H2"/>
    <mergeCell ref="A3:H3"/>
    <mergeCell ref="A4:H4"/>
    <mergeCell ref="A5:D5"/>
    <mergeCell ref="A6:H6"/>
  </mergeCells>
  <pageMargins left="0.70866141732283472" right="0.70866141732283472" top="1.5354330708661419" bottom="0.74803149606299213" header="0.31496062992125984" footer="0.31496062992125984"/>
  <pageSetup paperSize="9" scale="74" orientation="portrait" horizontalDpi="0" verticalDpi="0" r:id="rId1"/>
  <rowBreaks count="1" manualBreakCount="1">
    <brk id="41"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38"/>
  <sheetViews>
    <sheetView zoomScaleNormal="100" workbookViewId="0">
      <selection activeCell="R31" sqref="R31"/>
    </sheetView>
  </sheetViews>
  <sheetFormatPr defaultRowHeight="15" x14ac:dyDescent="0.25"/>
  <cols>
    <col min="1" max="1" width="7.5703125" customWidth="1"/>
    <col min="2" max="2" width="53.5703125" customWidth="1"/>
    <col min="3" max="3" width="9" customWidth="1"/>
    <col min="4" max="4" width="9.140625" hidden="1" customWidth="1"/>
    <col min="6" max="6" width="12" customWidth="1"/>
    <col min="7" max="7" width="10.7109375" customWidth="1"/>
    <col min="8" max="8" width="12.140625" customWidth="1"/>
    <col min="9" max="9" width="10.5703125" customWidth="1"/>
    <col min="10" max="10" width="10" customWidth="1"/>
    <col min="11" max="11" width="12.42578125" customWidth="1"/>
    <col min="12" max="12" width="11.42578125" customWidth="1"/>
    <col min="13" max="13" width="10.7109375" customWidth="1"/>
    <col min="15" max="15" width="11.5703125" customWidth="1"/>
    <col min="16" max="16" width="13.7109375" customWidth="1"/>
  </cols>
  <sheetData>
    <row r="1" spans="1:16" ht="18" x14ac:dyDescent="0.25">
      <c r="A1" s="96" t="s">
        <v>0</v>
      </c>
      <c r="B1" s="96"/>
      <c r="C1" s="96"/>
      <c r="D1" s="96"/>
      <c r="E1" s="96"/>
      <c r="F1" s="96"/>
      <c r="G1" s="96"/>
      <c r="H1" s="96"/>
      <c r="I1" s="96"/>
      <c r="J1" s="96"/>
      <c r="K1" s="96"/>
      <c r="L1" s="96"/>
      <c r="M1" s="96"/>
      <c r="N1" s="96"/>
      <c r="O1" s="96"/>
      <c r="P1" s="96"/>
    </row>
    <row r="2" spans="1:16" x14ac:dyDescent="0.25">
      <c r="A2" s="97" t="s">
        <v>1</v>
      </c>
      <c r="B2" s="97"/>
      <c r="C2" s="97"/>
      <c r="D2" s="97"/>
      <c r="E2" s="97"/>
      <c r="F2" s="97"/>
      <c r="G2" s="97"/>
      <c r="H2" s="97"/>
      <c r="I2" s="97"/>
      <c r="J2" s="97"/>
      <c r="K2" s="97"/>
      <c r="L2" s="97"/>
      <c r="M2" s="97"/>
      <c r="N2" s="97"/>
      <c r="O2" s="97"/>
      <c r="P2" s="97"/>
    </row>
    <row r="3" spans="1:16" x14ac:dyDescent="0.25">
      <c r="A3" s="98" t="s">
        <v>2</v>
      </c>
      <c r="B3" s="98"/>
      <c r="C3" s="98"/>
      <c r="D3" s="98"/>
      <c r="E3" s="98"/>
      <c r="F3" s="98"/>
      <c r="G3" s="98"/>
      <c r="H3" s="98"/>
      <c r="I3" s="98"/>
      <c r="J3" s="98"/>
      <c r="K3" s="98"/>
      <c r="L3" s="98"/>
      <c r="M3" s="98"/>
      <c r="N3" s="98"/>
      <c r="O3" s="98"/>
      <c r="P3" s="98"/>
    </row>
    <row r="4" spans="1:16" x14ac:dyDescent="0.25">
      <c r="A4" s="97" t="s">
        <v>3</v>
      </c>
      <c r="B4" s="97"/>
      <c r="C4" s="97"/>
      <c r="D4" s="97"/>
      <c r="E4" s="97"/>
      <c r="F4" s="97"/>
      <c r="G4" s="97"/>
      <c r="H4" s="97"/>
      <c r="I4" s="97"/>
      <c r="J4" s="97"/>
      <c r="K4" s="97"/>
      <c r="L4" s="97"/>
      <c r="M4" s="97"/>
      <c r="N4" s="97"/>
      <c r="O4" s="97"/>
      <c r="P4" s="97"/>
    </row>
    <row r="5" spans="1:16" x14ac:dyDescent="0.25">
      <c r="A5" s="97" t="s">
        <v>4</v>
      </c>
      <c r="B5" s="99"/>
      <c r="C5" s="99"/>
      <c r="D5" s="99"/>
      <c r="E5" s="99"/>
      <c r="F5" s="99"/>
      <c r="G5" s="99"/>
      <c r="H5" s="99"/>
      <c r="I5" s="99"/>
      <c r="J5" s="99"/>
      <c r="K5" s="99"/>
      <c r="L5" s="99"/>
      <c r="M5" s="99"/>
      <c r="N5" s="99"/>
      <c r="O5" s="99"/>
      <c r="P5" s="99"/>
    </row>
    <row r="6" spans="1:16" ht="16.5" x14ac:dyDescent="0.25">
      <c r="A6" s="100" t="s">
        <v>142</v>
      </c>
      <c r="B6" s="100"/>
      <c r="C6" s="100"/>
      <c r="D6" s="100"/>
      <c r="E6" s="100"/>
      <c r="F6" s="100"/>
      <c r="M6" s="1" t="s">
        <v>6</v>
      </c>
    </row>
    <row r="7" spans="1:16" ht="16.5" x14ac:dyDescent="0.25">
      <c r="A7" s="2" t="s">
        <v>224</v>
      </c>
      <c r="B7" s="2"/>
      <c r="C7" s="2"/>
      <c r="D7" s="2"/>
      <c r="E7" s="2"/>
      <c r="F7" s="3"/>
      <c r="M7" s="4" t="s">
        <v>229</v>
      </c>
      <c r="O7" s="79"/>
      <c r="P7" s="5"/>
    </row>
    <row r="8" spans="1:16" ht="15.75" thickBot="1" x14ac:dyDescent="0.3">
      <c r="G8" s="4"/>
      <c r="H8" s="4"/>
    </row>
    <row r="9" spans="1:16" ht="51.75" thickBot="1" x14ac:dyDescent="0.3">
      <c r="A9" s="6" t="s">
        <v>7</v>
      </c>
      <c r="B9" s="6" t="s">
        <v>8</v>
      </c>
      <c r="C9" s="6" t="s">
        <v>9</v>
      </c>
      <c r="D9" s="6" t="s">
        <v>10</v>
      </c>
      <c r="E9" s="6" t="s">
        <v>11</v>
      </c>
      <c r="F9" s="6" t="s">
        <v>12</v>
      </c>
      <c r="G9" s="6" t="s">
        <v>13</v>
      </c>
      <c r="H9" s="6" t="s">
        <v>14</v>
      </c>
      <c r="I9" s="6" t="s">
        <v>15</v>
      </c>
      <c r="J9" s="7" t="s">
        <v>16</v>
      </c>
      <c r="K9" s="8" t="s">
        <v>17</v>
      </c>
      <c r="L9" s="6" t="s">
        <v>18</v>
      </c>
      <c r="M9" s="6" t="s">
        <v>19</v>
      </c>
      <c r="N9" s="6" t="s">
        <v>20</v>
      </c>
      <c r="O9" s="6" t="s">
        <v>21</v>
      </c>
      <c r="P9" s="8" t="s">
        <v>22</v>
      </c>
    </row>
    <row r="10" spans="1:16" ht="15.75" thickBot="1" x14ac:dyDescent="0.3">
      <c r="A10" s="8">
        <v>1</v>
      </c>
      <c r="B10" s="8">
        <v>2</v>
      </c>
      <c r="C10" s="8">
        <v>3</v>
      </c>
      <c r="D10" s="8"/>
      <c r="E10" s="8">
        <v>4</v>
      </c>
      <c r="F10" s="8" t="s">
        <v>23</v>
      </c>
      <c r="G10" s="8" t="s">
        <v>24</v>
      </c>
      <c r="H10" s="8" t="s">
        <v>25</v>
      </c>
      <c r="I10" s="8">
        <v>6</v>
      </c>
      <c r="J10" s="10">
        <v>7</v>
      </c>
      <c r="K10" s="8">
        <v>8</v>
      </c>
      <c r="L10" s="8">
        <v>9</v>
      </c>
      <c r="M10" s="8">
        <v>10</v>
      </c>
      <c r="N10" s="8">
        <v>11</v>
      </c>
      <c r="O10" s="8">
        <v>12</v>
      </c>
      <c r="P10" s="8">
        <v>13</v>
      </c>
    </row>
    <row r="11" spans="1:16" x14ac:dyDescent="0.25">
      <c r="A11" s="101" t="s">
        <v>26</v>
      </c>
      <c r="B11" s="102"/>
      <c r="C11" s="11"/>
      <c r="D11" s="11"/>
      <c r="E11" s="11"/>
      <c r="F11" s="11"/>
      <c r="G11" s="11"/>
      <c r="H11" s="11"/>
      <c r="I11" s="11"/>
      <c r="J11" s="11"/>
      <c r="K11" s="11"/>
      <c r="L11" s="11"/>
      <c r="M11" s="11"/>
      <c r="N11" s="11"/>
      <c r="O11" s="12"/>
      <c r="P11" s="13"/>
    </row>
    <row r="12" spans="1:16" ht="45.75" customHeight="1" x14ac:dyDescent="0.25">
      <c r="A12" s="14">
        <v>1</v>
      </c>
      <c r="B12" s="15" t="s">
        <v>27</v>
      </c>
      <c r="C12" s="16" t="s">
        <v>28</v>
      </c>
      <c r="D12" s="16">
        <v>85371000</v>
      </c>
      <c r="E12" s="16">
        <v>70747</v>
      </c>
      <c r="F12" s="17">
        <f>E12*93.22</f>
        <v>6595035.3399999999</v>
      </c>
      <c r="G12" s="17">
        <f>E12*16.78</f>
        <v>1187134.6600000001</v>
      </c>
      <c r="H12" s="18">
        <f>ROUND((F12+G12),2)</f>
        <v>7782170</v>
      </c>
      <c r="I12" s="18">
        <v>792</v>
      </c>
      <c r="J12" s="18">
        <v>282</v>
      </c>
      <c r="K12" s="18">
        <f>J12+I12</f>
        <v>1074</v>
      </c>
      <c r="L12" s="19">
        <v>93.22</v>
      </c>
      <c r="M12" s="20">
        <f>J12*L12</f>
        <v>26288.04</v>
      </c>
      <c r="N12" s="20">
        <v>16.78</v>
      </c>
      <c r="O12" s="21">
        <f>N12*J12</f>
        <v>4731.96</v>
      </c>
      <c r="P12" s="22">
        <f>M12+O12</f>
        <v>31020</v>
      </c>
    </row>
    <row r="13" spans="1:16" x14ac:dyDescent="0.25">
      <c r="A13" s="103" t="s">
        <v>31</v>
      </c>
      <c r="B13" s="104"/>
      <c r="C13" s="104"/>
      <c r="D13" s="104"/>
      <c r="E13" s="104"/>
      <c r="F13" s="25"/>
      <c r="G13" s="17"/>
      <c r="H13" s="26"/>
      <c r="I13" s="26"/>
      <c r="J13" s="26"/>
      <c r="K13" s="26"/>
      <c r="L13" s="26"/>
      <c r="M13" s="26">
        <f>M12</f>
        <v>26288.04</v>
      </c>
      <c r="N13" s="26"/>
      <c r="O13" s="27">
        <f>SUM(O12:O12)</f>
        <v>4731.96</v>
      </c>
      <c r="P13" s="28">
        <f>P12</f>
        <v>31020</v>
      </c>
    </row>
    <row r="14" spans="1:16" x14ac:dyDescent="0.25">
      <c r="A14" s="103"/>
      <c r="B14" s="104"/>
      <c r="C14" s="104"/>
      <c r="D14" s="104"/>
      <c r="E14" s="104"/>
      <c r="F14" s="104"/>
      <c r="G14" s="104"/>
      <c r="H14" s="104"/>
      <c r="I14" s="104"/>
      <c r="J14" s="104"/>
      <c r="K14" s="104"/>
      <c r="L14" s="104"/>
      <c r="M14" s="104"/>
      <c r="N14" s="104"/>
      <c r="O14" s="105"/>
      <c r="P14" s="106"/>
    </row>
    <row r="15" spans="1:16" x14ac:dyDescent="0.25">
      <c r="A15" s="107" t="s">
        <v>32</v>
      </c>
      <c r="B15" s="108"/>
      <c r="C15" s="108"/>
      <c r="D15" s="108"/>
      <c r="E15" s="108"/>
      <c r="F15" s="108"/>
      <c r="G15" s="108"/>
      <c r="H15" s="108"/>
      <c r="I15" s="108"/>
      <c r="J15" s="108"/>
      <c r="K15" s="108"/>
      <c r="L15" s="108"/>
      <c r="M15" s="108"/>
      <c r="N15" s="108"/>
      <c r="O15" s="29"/>
      <c r="P15" s="30">
        <f>M13*10%</f>
        <v>2628.8040000000001</v>
      </c>
    </row>
    <row r="16" spans="1:16" x14ac:dyDescent="0.25">
      <c r="A16" s="94" t="s">
        <v>33</v>
      </c>
      <c r="B16" s="95"/>
      <c r="C16" s="95"/>
      <c r="D16" s="95"/>
      <c r="E16" s="95"/>
      <c r="F16" s="95"/>
      <c r="G16" s="95"/>
      <c r="H16" s="95"/>
      <c r="I16" s="95"/>
      <c r="J16" s="95"/>
      <c r="K16" s="95"/>
      <c r="L16" s="95"/>
      <c r="M16" s="95"/>
      <c r="N16" s="95"/>
      <c r="O16" s="31"/>
      <c r="P16" s="32">
        <f>M13*90%</f>
        <v>23659.236000000001</v>
      </c>
    </row>
    <row r="17" spans="1:16" x14ac:dyDescent="0.25">
      <c r="A17" s="94" t="s">
        <v>34</v>
      </c>
      <c r="B17" s="95"/>
      <c r="C17" s="95"/>
      <c r="D17" s="95"/>
      <c r="E17" s="95"/>
      <c r="F17" s="95"/>
      <c r="G17" s="95"/>
      <c r="H17" s="95"/>
      <c r="I17" s="95"/>
      <c r="J17" s="95"/>
      <c r="K17" s="95"/>
      <c r="L17" s="95"/>
      <c r="M17" s="95"/>
      <c r="N17" s="95"/>
      <c r="O17" s="31"/>
      <c r="P17" s="33">
        <f>O13*100%</f>
        <v>4731.96</v>
      </c>
    </row>
    <row r="18" spans="1:16" ht="15.75" thickBot="1" x14ac:dyDescent="0.3">
      <c r="A18" s="110" t="s">
        <v>35</v>
      </c>
      <c r="B18" s="111"/>
      <c r="C18" s="111"/>
      <c r="D18" s="111"/>
      <c r="E18" s="111"/>
      <c r="F18" s="111"/>
      <c r="G18" s="111"/>
      <c r="H18" s="111"/>
      <c r="I18" s="111"/>
      <c r="J18" s="111"/>
      <c r="K18" s="111"/>
      <c r="L18" s="111"/>
      <c r="M18" s="111"/>
      <c r="N18" s="111"/>
      <c r="O18" s="90"/>
      <c r="P18" s="35">
        <f>P16+P17</f>
        <v>28391.196</v>
      </c>
    </row>
    <row r="19" spans="1:16" ht="15.75" thickBot="1" x14ac:dyDescent="0.3">
      <c r="A19" s="110" t="s">
        <v>238</v>
      </c>
      <c r="B19" s="111"/>
      <c r="C19" s="111"/>
      <c r="D19" s="111"/>
      <c r="E19" s="111"/>
      <c r="F19" s="111"/>
      <c r="G19" s="111"/>
      <c r="H19" s="111"/>
      <c r="I19" s="111"/>
      <c r="J19" s="111"/>
      <c r="K19" s="111"/>
      <c r="L19" s="111"/>
      <c r="M19" s="111"/>
      <c r="N19" s="111"/>
      <c r="O19" s="111"/>
      <c r="P19" s="112"/>
    </row>
    <row r="20" spans="1:16" x14ac:dyDescent="0.25">
      <c r="N20" s="36"/>
      <c r="O20" s="36"/>
    </row>
    <row r="21" spans="1:16" x14ac:dyDescent="0.25">
      <c r="N21" s="36"/>
      <c r="O21" s="36"/>
    </row>
    <row r="22" spans="1:16" x14ac:dyDescent="0.25">
      <c r="N22" s="36"/>
      <c r="O22" s="36"/>
    </row>
    <row r="23" spans="1:16" x14ac:dyDescent="0.25">
      <c r="N23" s="36"/>
      <c r="O23" s="36"/>
    </row>
    <row r="24" spans="1:16" x14ac:dyDescent="0.25">
      <c r="A24" s="113" t="s">
        <v>36</v>
      </c>
      <c r="B24" s="113"/>
    </row>
    <row r="25" spans="1:16" x14ac:dyDescent="0.25">
      <c r="A25" s="109" t="s">
        <v>37</v>
      </c>
      <c r="B25" s="109"/>
      <c r="C25" s="109"/>
      <c r="D25" s="109"/>
      <c r="E25" s="109"/>
      <c r="F25" s="109"/>
      <c r="G25" s="109"/>
      <c r="H25" s="109"/>
      <c r="I25" s="109"/>
      <c r="J25" s="109"/>
      <c r="K25" s="109"/>
      <c r="L25" s="109"/>
      <c r="M25" s="109"/>
      <c r="N25" s="109"/>
      <c r="O25" s="109"/>
      <c r="P25" s="109"/>
    </row>
    <row r="26" spans="1:16" x14ac:dyDescent="0.25">
      <c r="A26" s="114" t="s">
        <v>178</v>
      </c>
      <c r="B26" s="114"/>
      <c r="C26" s="114"/>
      <c r="D26" s="114"/>
      <c r="E26" s="114"/>
      <c r="F26" s="114"/>
      <c r="G26" s="114"/>
      <c r="H26" s="114"/>
      <c r="I26" s="114"/>
      <c r="J26" s="114"/>
      <c r="K26" s="114"/>
      <c r="L26" s="114"/>
      <c r="M26" s="114"/>
      <c r="N26" s="114"/>
      <c r="O26" s="114"/>
      <c r="P26" s="114"/>
    </row>
    <row r="28" spans="1:16" x14ac:dyDescent="0.25">
      <c r="A28" s="109" t="s">
        <v>39</v>
      </c>
      <c r="B28" s="109"/>
      <c r="C28" s="109"/>
      <c r="D28" s="109"/>
      <c r="E28" s="109"/>
      <c r="F28" s="109"/>
      <c r="G28" s="109"/>
      <c r="H28" s="109"/>
      <c r="I28" s="109"/>
      <c r="J28" s="109"/>
      <c r="K28" s="109"/>
      <c r="L28" s="109"/>
      <c r="M28" s="109"/>
      <c r="N28" s="109"/>
      <c r="O28" s="109"/>
      <c r="P28" s="109"/>
    </row>
    <row r="29" spans="1:16" x14ac:dyDescent="0.25">
      <c r="A29" s="109" t="s">
        <v>40</v>
      </c>
      <c r="B29" s="109"/>
      <c r="C29" s="109"/>
      <c r="D29" s="109"/>
      <c r="E29" s="109"/>
      <c r="F29" s="109"/>
      <c r="G29" s="109"/>
      <c r="H29" s="109"/>
      <c r="I29" s="109"/>
      <c r="J29" s="109"/>
      <c r="K29" s="109"/>
      <c r="L29" s="109"/>
      <c r="M29" s="109"/>
      <c r="N29" s="109"/>
      <c r="O29" s="109"/>
      <c r="P29" s="109"/>
    </row>
    <row r="33" spans="1:16" x14ac:dyDescent="0.25">
      <c r="B33" s="37"/>
    </row>
    <row r="34" spans="1:16" x14ac:dyDescent="0.25">
      <c r="B34" s="37"/>
    </row>
    <row r="35" spans="1:16" x14ac:dyDescent="0.25">
      <c r="A35" s="9"/>
      <c r="B35" s="38" t="s">
        <v>41</v>
      </c>
      <c r="C35" s="9"/>
      <c r="D35" s="9"/>
      <c r="E35" s="9"/>
      <c r="F35" s="9"/>
      <c r="G35" s="9"/>
      <c r="H35" s="38" t="s">
        <v>42</v>
      </c>
      <c r="I35" s="9"/>
      <c r="J35" s="9"/>
      <c r="K35" s="9"/>
      <c r="L35" s="9"/>
      <c r="M35" s="38" t="s">
        <v>43</v>
      </c>
      <c r="N35" s="9"/>
      <c r="O35" s="9"/>
      <c r="P35" s="9"/>
    </row>
    <row r="36" spans="1:16" x14ac:dyDescent="0.25">
      <c r="A36" s="9"/>
      <c r="B36" s="38" t="s">
        <v>44</v>
      </c>
      <c r="C36" s="9"/>
      <c r="D36" s="9"/>
      <c r="E36" s="9"/>
      <c r="F36" s="9"/>
      <c r="G36" s="9"/>
      <c r="H36" s="38" t="s">
        <v>45</v>
      </c>
      <c r="I36" s="9"/>
      <c r="J36" s="9"/>
      <c r="K36" s="9"/>
      <c r="L36" s="9"/>
      <c r="M36" s="38" t="s">
        <v>236</v>
      </c>
      <c r="N36" s="9"/>
      <c r="O36" s="9"/>
      <c r="P36" s="9"/>
    </row>
    <row r="37" spans="1:16" x14ac:dyDescent="0.25">
      <c r="A37" s="9"/>
      <c r="B37" s="38" t="s">
        <v>232</v>
      </c>
      <c r="C37" s="9"/>
      <c r="D37" s="9"/>
      <c r="E37" s="9"/>
      <c r="F37" s="9"/>
      <c r="G37" s="9"/>
      <c r="H37" s="38" t="s">
        <v>179</v>
      </c>
      <c r="I37" s="9"/>
      <c r="J37" s="9"/>
      <c r="K37" s="9"/>
      <c r="L37" s="9"/>
      <c r="M37" s="38" t="s">
        <v>48</v>
      </c>
      <c r="N37" s="9"/>
      <c r="O37" s="9"/>
      <c r="P37" s="9"/>
    </row>
    <row r="38" spans="1:16" x14ac:dyDescent="0.25">
      <c r="B38" s="37"/>
    </row>
  </sheetData>
  <mergeCells count="19">
    <mergeCell ref="A11:B11"/>
    <mergeCell ref="A17:N17"/>
    <mergeCell ref="A18:N18"/>
    <mergeCell ref="A1:P1"/>
    <mergeCell ref="A2:P2"/>
    <mergeCell ref="A3:P3"/>
    <mergeCell ref="A4:P4"/>
    <mergeCell ref="A5:P5"/>
    <mergeCell ref="A6:F6"/>
    <mergeCell ref="A29:P29"/>
    <mergeCell ref="A28:P28"/>
    <mergeCell ref="A13:E13"/>
    <mergeCell ref="A14:P14"/>
    <mergeCell ref="A15:N15"/>
    <mergeCell ref="A16:N16"/>
    <mergeCell ref="A19:P19"/>
    <mergeCell ref="A24:B24"/>
    <mergeCell ref="A26:P26"/>
    <mergeCell ref="A25:P25"/>
  </mergeCells>
  <pageMargins left="0.7" right="0.7" top="0.75" bottom="0.75" header="0.3" footer="0.3"/>
  <pageSetup paperSize="9" scale="64"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43"/>
  <sheetViews>
    <sheetView view="pageBreakPreview" zoomScale="60" zoomScaleNormal="100" workbookViewId="0">
      <selection activeCell="A52" sqref="A52:H52"/>
    </sheetView>
  </sheetViews>
  <sheetFormatPr defaultRowHeight="15" x14ac:dyDescent="0.25"/>
  <cols>
    <col min="1" max="1" width="9.28515625" customWidth="1"/>
    <col min="2" max="2" width="34.5703125" customWidth="1"/>
    <col min="3" max="3" width="7" customWidth="1"/>
    <col min="4" max="4" width="12.28515625" customWidth="1"/>
    <col min="5" max="5" width="9.7109375" customWidth="1"/>
    <col min="6" max="6" width="15.85546875" customWidth="1"/>
    <col min="7" max="7" width="10.140625" customWidth="1"/>
    <col min="8" max="8" width="12.42578125" customWidth="1"/>
    <col min="9" max="9" width="10.42578125" customWidth="1"/>
    <col min="10" max="10" width="11" customWidth="1"/>
    <col min="11" max="11" width="14.140625" customWidth="1"/>
    <col min="12" max="12" width="9.7109375" customWidth="1"/>
    <col min="13" max="13" width="11.42578125" customWidth="1"/>
    <col min="14" max="14" width="10.28515625" customWidth="1"/>
    <col min="15" max="15" width="13.85546875" customWidth="1"/>
  </cols>
  <sheetData>
    <row r="1" spans="1:15" ht="18" x14ac:dyDescent="0.25">
      <c r="A1" s="96" t="s">
        <v>0</v>
      </c>
      <c r="B1" s="96"/>
      <c r="C1" s="96"/>
      <c r="D1" s="96"/>
      <c r="E1" s="96"/>
      <c r="F1" s="96"/>
      <c r="G1" s="96"/>
      <c r="H1" s="96"/>
      <c r="I1" s="96"/>
      <c r="J1" s="96"/>
      <c r="K1" s="96"/>
      <c r="L1" s="96"/>
      <c r="M1" s="96"/>
      <c r="N1" s="96"/>
      <c r="O1" s="96"/>
    </row>
    <row r="2" spans="1:15" ht="31.5" customHeight="1" x14ac:dyDescent="0.25">
      <c r="A2" s="97" t="s">
        <v>1</v>
      </c>
      <c r="B2" s="97"/>
      <c r="C2" s="97"/>
      <c r="D2" s="97"/>
      <c r="E2" s="97"/>
      <c r="F2" s="97"/>
      <c r="G2" s="97"/>
      <c r="H2" s="97"/>
      <c r="I2" s="97"/>
      <c r="J2" s="97"/>
      <c r="K2" s="97"/>
      <c r="L2" s="97"/>
      <c r="M2" s="97"/>
      <c r="N2" s="97"/>
      <c r="O2" s="97"/>
    </row>
    <row r="3" spans="1:15" x14ac:dyDescent="0.25">
      <c r="A3" s="98" t="s">
        <v>2</v>
      </c>
      <c r="B3" s="98"/>
      <c r="C3" s="98"/>
      <c r="D3" s="98"/>
      <c r="E3" s="98"/>
      <c r="F3" s="98"/>
      <c r="G3" s="98"/>
      <c r="H3" s="98"/>
      <c r="I3" s="98"/>
      <c r="J3" s="98"/>
      <c r="K3" s="98"/>
      <c r="L3" s="98"/>
      <c r="M3" s="98"/>
      <c r="N3" s="98"/>
      <c r="O3" s="98"/>
    </row>
    <row r="4" spans="1:15" x14ac:dyDescent="0.25">
      <c r="A4" s="97" t="s">
        <v>3</v>
      </c>
      <c r="B4" s="97"/>
      <c r="C4" s="97"/>
      <c r="D4" s="97"/>
      <c r="E4" s="97"/>
      <c r="F4" s="97"/>
      <c r="G4" s="97"/>
      <c r="H4" s="97"/>
      <c r="I4" s="97"/>
      <c r="J4" s="97"/>
      <c r="K4" s="97"/>
      <c r="L4" s="97"/>
      <c r="M4" s="97"/>
      <c r="N4" s="97"/>
      <c r="O4" s="97"/>
    </row>
    <row r="5" spans="1:15" x14ac:dyDescent="0.25">
      <c r="A5" s="97" t="s">
        <v>4</v>
      </c>
      <c r="B5" s="99"/>
      <c r="C5" s="99"/>
      <c r="D5" s="99"/>
      <c r="E5" s="99"/>
      <c r="F5" s="99"/>
      <c r="G5" s="99"/>
      <c r="H5" s="99"/>
      <c r="I5" s="99"/>
      <c r="J5" s="99"/>
      <c r="K5" s="99"/>
      <c r="L5" s="99"/>
      <c r="M5" s="99"/>
      <c r="N5" s="99"/>
      <c r="O5" s="99"/>
    </row>
    <row r="6" spans="1:15" ht="16.5" x14ac:dyDescent="0.25">
      <c r="A6" s="100" t="s">
        <v>107</v>
      </c>
      <c r="B6" s="100"/>
      <c r="C6" s="100"/>
      <c r="D6" s="100"/>
      <c r="E6" s="100"/>
      <c r="F6" s="100"/>
      <c r="K6" s="1" t="s">
        <v>6</v>
      </c>
    </row>
    <row r="7" spans="1:15" ht="16.5" x14ac:dyDescent="0.25">
      <c r="A7" s="2" t="s">
        <v>133</v>
      </c>
      <c r="B7" s="2"/>
      <c r="C7" s="2"/>
      <c r="D7" s="2"/>
      <c r="E7" s="2"/>
      <c r="F7" s="3"/>
      <c r="K7" s="4" t="s">
        <v>127</v>
      </c>
      <c r="M7" s="4"/>
      <c r="O7" s="5"/>
    </row>
    <row r="8" spans="1:15" ht="15.75" thickBot="1" x14ac:dyDescent="0.3">
      <c r="G8" s="4"/>
      <c r="H8" s="4"/>
    </row>
    <row r="9" spans="1:15" s="9" customFormat="1" ht="51.75" thickBot="1" x14ac:dyDescent="0.3">
      <c r="A9" s="6" t="s">
        <v>7</v>
      </c>
      <c r="B9" s="6" t="s">
        <v>8</v>
      </c>
      <c r="C9" s="6" t="s">
        <v>9</v>
      </c>
      <c r="D9" s="6" t="s">
        <v>10</v>
      </c>
      <c r="E9" s="6" t="s">
        <v>11</v>
      </c>
      <c r="F9" s="6" t="s">
        <v>12</v>
      </c>
      <c r="G9" s="6" t="s">
        <v>13</v>
      </c>
      <c r="H9" s="6" t="s">
        <v>14</v>
      </c>
      <c r="I9" s="6" t="s">
        <v>15</v>
      </c>
      <c r="J9" s="7" t="s">
        <v>108</v>
      </c>
      <c r="K9" s="8" t="s">
        <v>17</v>
      </c>
      <c r="L9" s="6" t="s">
        <v>18</v>
      </c>
      <c r="M9" s="6" t="s">
        <v>19</v>
      </c>
      <c r="N9" s="6" t="s">
        <v>20</v>
      </c>
      <c r="O9" s="8" t="s">
        <v>22</v>
      </c>
    </row>
    <row r="10" spans="1:15" s="9" customFormat="1" ht="15.75" thickBot="1" x14ac:dyDescent="0.3">
      <c r="A10" s="8">
        <v>1</v>
      </c>
      <c r="B10" s="8">
        <v>2</v>
      </c>
      <c r="C10" s="8">
        <v>3</v>
      </c>
      <c r="D10" s="8"/>
      <c r="E10" s="8">
        <v>4</v>
      </c>
      <c r="F10" s="8" t="s">
        <v>23</v>
      </c>
      <c r="G10" s="8" t="s">
        <v>24</v>
      </c>
      <c r="H10" s="8" t="s">
        <v>25</v>
      </c>
      <c r="I10" s="8">
        <v>6</v>
      </c>
      <c r="J10" s="10">
        <v>7</v>
      </c>
      <c r="K10" s="8">
        <v>8</v>
      </c>
      <c r="L10" s="8">
        <v>9</v>
      </c>
      <c r="M10" s="8">
        <v>10</v>
      </c>
      <c r="N10" s="8">
        <v>11</v>
      </c>
      <c r="O10" s="8">
        <v>12</v>
      </c>
    </row>
    <row r="11" spans="1:15" x14ac:dyDescent="0.25">
      <c r="A11" s="101" t="s">
        <v>109</v>
      </c>
      <c r="B11" s="102"/>
      <c r="C11" s="11"/>
      <c r="D11" s="11"/>
      <c r="E11" s="11"/>
      <c r="F11" s="11"/>
      <c r="G11" s="11"/>
      <c r="H11" s="11"/>
      <c r="I11" s="11"/>
      <c r="J11" s="11"/>
      <c r="K11" s="11"/>
      <c r="L11" s="11"/>
      <c r="M11" s="11"/>
      <c r="N11" s="11"/>
      <c r="O11" s="13"/>
    </row>
    <row r="12" spans="1:15" x14ac:dyDescent="0.25">
      <c r="A12" s="14">
        <v>1</v>
      </c>
      <c r="B12" s="15" t="s">
        <v>110</v>
      </c>
      <c r="C12" s="16" t="s">
        <v>28</v>
      </c>
      <c r="D12" s="16">
        <v>85371000</v>
      </c>
      <c r="E12" s="16">
        <v>118777</v>
      </c>
      <c r="F12" s="17">
        <f>E12*466.1</f>
        <v>55361959.700000003</v>
      </c>
      <c r="G12" s="17">
        <f>E12*83.9</f>
        <v>9965390.3000000007</v>
      </c>
      <c r="H12" s="18">
        <f>ROUND((F12+G12),2)</f>
        <v>65327350</v>
      </c>
      <c r="I12" s="18">
        <v>1930</v>
      </c>
      <c r="J12" s="18">
        <v>113</v>
      </c>
      <c r="K12" s="18">
        <f>I12+J12</f>
        <v>2043</v>
      </c>
      <c r="L12" s="19">
        <v>466.1</v>
      </c>
      <c r="M12" s="20">
        <f>J12*L12</f>
        <v>52669.3</v>
      </c>
      <c r="N12" s="20">
        <v>0</v>
      </c>
      <c r="O12" s="22">
        <f>SUM(M12:N12)</f>
        <v>52669.3</v>
      </c>
    </row>
    <row r="13" spans="1:15" ht="30" x14ac:dyDescent="0.25">
      <c r="A13" s="14">
        <v>2</v>
      </c>
      <c r="B13" s="15" t="s">
        <v>111</v>
      </c>
      <c r="C13" s="23" t="s">
        <v>112</v>
      </c>
      <c r="D13" s="23">
        <v>39174000</v>
      </c>
      <c r="E13" s="16">
        <v>1187770</v>
      </c>
      <c r="F13" s="17">
        <f>E13*18.22</f>
        <v>21641169.399999999</v>
      </c>
      <c r="G13" s="17">
        <f>E13*3.28</f>
        <v>3895885.5999999996</v>
      </c>
      <c r="H13" s="18">
        <f>ROUND((F13+G13),2)</f>
        <v>25537055</v>
      </c>
      <c r="I13" s="18">
        <f>I12*10</f>
        <v>19300</v>
      </c>
      <c r="J13" s="18">
        <f>J12*10</f>
        <v>1130</v>
      </c>
      <c r="K13" s="18">
        <f>I13+J13</f>
        <v>20430</v>
      </c>
      <c r="L13" s="19">
        <v>18.22</v>
      </c>
      <c r="M13" s="20">
        <f>J13*L13</f>
        <v>20588.599999999999</v>
      </c>
      <c r="N13" s="20">
        <v>0</v>
      </c>
      <c r="O13" s="22">
        <f>SUM(M13:N13)</f>
        <v>20588.599999999999</v>
      </c>
    </row>
    <row r="14" spans="1:15" ht="60" x14ac:dyDescent="0.25">
      <c r="A14" s="14">
        <v>3</v>
      </c>
      <c r="B14" s="15" t="s">
        <v>113</v>
      </c>
      <c r="C14" s="23" t="s">
        <v>112</v>
      </c>
      <c r="D14" s="23">
        <v>85444999</v>
      </c>
      <c r="E14" s="16">
        <v>2375540</v>
      </c>
      <c r="F14" s="17">
        <f>E14*9.32</f>
        <v>22140032.800000001</v>
      </c>
      <c r="G14" s="17">
        <f>E14*1.68</f>
        <v>3990907.1999999997</v>
      </c>
      <c r="H14" s="18">
        <f>ROUND((F14+G14),2)</f>
        <v>26130940</v>
      </c>
      <c r="I14" s="18">
        <f>I12*20</f>
        <v>38600</v>
      </c>
      <c r="J14" s="18">
        <f>J12*20</f>
        <v>2260</v>
      </c>
      <c r="K14" s="18">
        <f>I14+J14</f>
        <v>40860</v>
      </c>
      <c r="L14" s="19">
        <v>9.32</v>
      </c>
      <c r="M14" s="20">
        <f>J14*L14</f>
        <v>21063.200000000001</v>
      </c>
      <c r="N14" s="20">
        <v>0</v>
      </c>
      <c r="O14" s="22">
        <f>SUM(M14:N14)</f>
        <v>21063.200000000001</v>
      </c>
    </row>
    <row r="15" spans="1:15" x14ac:dyDescent="0.25">
      <c r="A15" s="103" t="s">
        <v>31</v>
      </c>
      <c r="B15" s="104"/>
      <c r="C15" s="104"/>
      <c r="D15" s="104"/>
      <c r="E15" s="104"/>
      <c r="F15" s="25"/>
      <c r="G15" s="17"/>
      <c r="H15" s="26"/>
      <c r="I15" s="26"/>
      <c r="J15" s="26"/>
      <c r="K15" s="26"/>
      <c r="L15" s="26"/>
      <c r="M15" s="26">
        <f>M12+M13+M14</f>
        <v>94321.099999999991</v>
      </c>
      <c r="N15" s="26"/>
      <c r="O15" s="28">
        <f>O12+O13+O14</f>
        <v>94321.099999999991</v>
      </c>
    </row>
    <row r="16" spans="1:15" x14ac:dyDescent="0.25">
      <c r="A16" s="103"/>
      <c r="B16" s="104"/>
      <c r="C16" s="104"/>
      <c r="D16" s="104"/>
      <c r="E16" s="104"/>
      <c r="F16" s="104"/>
      <c r="G16" s="104"/>
      <c r="H16" s="104"/>
      <c r="I16" s="104"/>
      <c r="J16" s="104"/>
      <c r="K16" s="104"/>
      <c r="L16" s="104"/>
      <c r="M16" s="104"/>
      <c r="N16" s="104"/>
      <c r="O16" s="106"/>
    </row>
    <row r="17" spans="1:15" x14ac:dyDescent="0.25">
      <c r="A17" s="107" t="s">
        <v>114</v>
      </c>
      <c r="B17" s="108"/>
      <c r="C17" s="108"/>
      <c r="D17" s="108"/>
      <c r="E17" s="108"/>
      <c r="F17" s="108"/>
      <c r="G17" s="108"/>
      <c r="H17" s="108"/>
      <c r="I17" s="108"/>
      <c r="J17" s="108"/>
      <c r="K17" s="108"/>
      <c r="L17" s="108"/>
      <c r="M17" s="108"/>
      <c r="N17" s="108"/>
      <c r="O17" s="71">
        <f>ROUND(O15,0)</f>
        <v>94321</v>
      </c>
    </row>
    <row r="18" spans="1:15" x14ac:dyDescent="0.25">
      <c r="A18" s="94" t="s">
        <v>115</v>
      </c>
      <c r="B18" s="95"/>
      <c r="C18" s="95"/>
      <c r="D18" s="95"/>
      <c r="E18" s="95"/>
      <c r="F18" s="95"/>
      <c r="G18" s="95"/>
      <c r="H18" s="95"/>
      <c r="I18" s="95"/>
      <c r="J18" s="95"/>
      <c r="K18" s="95"/>
      <c r="L18" s="95"/>
      <c r="M18" s="95"/>
      <c r="N18" s="95"/>
      <c r="O18" s="72">
        <f>O17*30%</f>
        <v>28296.3</v>
      </c>
    </row>
    <row r="19" spans="1:15" x14ac:dyDescent="0.25">
      <c r="A19" s="94" t="s">
        <v>116</v>
      </c>
      <c r="B19" s="95"/>
      <c r="C19" s="95"/>
      <c r="D19" s="95"/>
      <c r="E19" s="95"/>
      <c r="F19" s="95"/>
      <c r="G19" s="95"/>
      <c r="H19" s="95"/>
      <c r="I19" s="95"/>
      <c r="J19" s="95"/>
      <c r="K19" s="95"/>
      <c r="L19" s="95"/>
      <c r="M19" s="95"/>
      <c r="N19" s="95"/>
      <c r="O19" s="33">
        <f>M15*10%</f>
        <v>9432.1099999999988</v>
      </c>
    </row>
    <row r="20" spans="1:15" x14ac:dyDescent="0.25">
      <c r="A20" s="94" t="s">
        <v>117</v>
      </c>
      <c r="B20" s="95"/>
      <c r="C20" s="95"/>
      <c r="D20" s="95"/>
      <c r="E20" s="95"/>
      <c r="F20" s="95"/>
      <c r="G20" s="95"/>
      <c r="H20" s="95"/>
      <c r="I20" s="95"/>
      <c r="J20" s="95"/>
      <c r="K20" s="95"/>
      <c r="L20" s="95"/>
      <c r="M20" s="95"/>
      <c r="N20" s="95"/>
      <c r="O20" s="72">
        <f>N15/2</f>
        <v>0</v>
      </c>
    </row>
    <row r="21" spans="1:15" x14ac:dyDescent="0.25">
      <c r="A21" s="73" t="s">
        <v>118</v>
      </c>
      <c r="B21" s="74"/>
      <c r="C21" s="74"/>
      <c r="D21" s="74"/>
      <c r="E21" s="74"/>
      <c r="F21" s="74"/>
      <c r="G21" s="74"/>
      <c r="H21" s="74"/>
      <c r="I21" s="74"/>
      <c r="J21" s="74"/>
      <c r="K21" s="74"/>
      <c r="L21" s="74"/>
      <c r="M21" s="74"/>
      <c r="N21" s="74"/>
      <c r="O21" s="72">
        <f>N15/2</f>
        <v>0</v>
      </c>
    </row>
    <row r="22" spans="1:15" ht="15.75" thickBot="1" x14ac:dyDescent="0.3">
      <c r="A22" s="110" t="s">
        <v>35</v>
      </c>
      <c r="B22" s="111"/>
      <c r="C22" s="111"/>
      <c r="D22" s="111"/>
      <c r="E22" s="111"/>
      <c r="F22" s="111"/>
      <c r="G22" s="111"/>
      <c r="H22" s="111"/>
      <c r="I22" s="111"/>
      <c r="J22" s="111"/>
      <c r="K22" s="111"/>
      <c r="L22" s="111"/>
      <c r="M22" s="111"/>
      <c r="N22" s="111"/>
      <c r="O22" s="35">
        <f>O18</f>
        <v>28296.3</v>
      </c>
    </row>
    <row r="23" spans="1:15" ht="15.75" thickBot="1" x14ac:dyDescent="0.3">
      <c r="A23" s="110" t="s">
        <v>140</v>
      </c>
      <c r="B23" s="111"/>
      <c r="C23" s="111"/>
      <c r="D23" s="111"/>
      <c r="E23" s="111"/>
      <c r="F23" s="111"/>
      <c r="G23" s="111"/>
      <c r="H23" s="111"/>
      <c r="I23" s="111"/>
      <c r="J23" s="111"/>
      <c r="K23" s="111"/>
      <c r="L23" s="111"/>
      <c r="M23" s="111"/>
      <c r="N23" s="111"/>
      <c r="O23" s="112"/>
    </row>
    <row r="24" spans="1:15" x14ac:dyDescent="0.25">
      <c r="N24" s="36"/>
    </row>
    <row r="25" spans="1:15" x14ac:dyDescent="0.25">
      <c r="A25" s="113" t="s">
        <v>36</v>
      </c>
      <c r="B25" s="113"/>
      <c r="C25" s="75"/>
      <c r="D25" s="75"/>
      <c r="E25" s="75"/>
      <c r="F25" s="75"/>
      <c r="G25" s="75"/>
      <c r="H25" s="75"/>
      <c r="I25" s="75"/>
      <c r="J25" s="75"/>
      <c r="K25" s="75"/>
      <c r="L25" s="75"/>
      <c r="M25" s="75"/>
      <c r="N25" s="75"/>
      <c r="O25" s="75"/>
    </row>
    <row r="26" spans="1:15" x14ac:dyDescent="0.25">
      <c r="A26" s="109" t="s">
        <v>37</v>
      </c>
      <c r="B26" s="109"/>
      <c r="C26" s="109"/>
      <c r="D26" s="109"/>
      <c r="E26" s="109"/>
      <c r="F26" s="109"/>
      <c r="G26" s="109"/>
      <c r="H26" s="109"/>
      <c r="I26" s="109"/>
      <c r="J26" s="109"/>
      <c r="K26" s="109"/>
      <c r="L26" s="109"/>
      <c r="M26" s="109"/>
      <c r="N26" s="109"/>
      <c r="O26" s="109"/>
    </row>
    <row r="27" spans="1:15" ht="15" customHeight="1" x14ac:dyDescent="0.25">
      <c r="A27" s="114" t="s">
        <v>38</v>
      </c>
      <c r="B27" s="114"/>
      <c r="C27" s="114"/>
      <c r="D27" s="114"/>
      <c r="E27" s="114"/>
      <c r="F27" s="114"/>
      <c r="G27" s="114"/>
      <c r="H27" s="114"/>
      <c r="I27" s="114"/>
      <c r="J27" s="114"/>
      <c r="K27" s="114"/>
      <c r="L27" s="114"/>
      <c r="M27" s="114"/>
      <c r="N27" s="114"/>
      <c r="O27" s="114"/>
    </row>
    <row r="28" spans="1:15" x14ac:dyDescent="0.25">
      <c r="A28" s="75"/>
      <c r="B28" s="75"/>
      <c r="C28" s="75"/>
      <c r="D28" s="75"/>
      <c r="E28" s="75"/>
      <c r="F28" s="75"/>
      <c r="G28" s="75"/>
      <c r="H28" s="75"/>
      <c r="I28" s="75"/>
      <c r="J28" s="75"/>
      <c r="K28" s="75"/>
      <c r="L28" s="75"/>
      <c r="M28" s="75"/>
      <c r="N28" s="75"/>
      <c r="O28" s="75"/>
    </row>
    <row r="29" spans="1:15" x14ac:dyDescent="0.25">
      <c r="A29" s="109" t="s">
        <v>39</v>
      </c>
      <c r="B29" s="109"/>
      <c r="C29" s="109"/>
      <c r="D29" s="109"/>
      <c r="E29" s="109"/>
      <c r="F29" s="109"/>
      <c r="G29" s="109"/>
      <c r="H29" s="109"/>
      <c r="I29" s="109"/>
      <c r="J29" s="109"/>
      <c r="K29" s="109"/>
      <c r="L29" s="109"/>
      <c r="M29" s="109"/>
      <c r="N29" s="109"/>
      <c r="O29" s="109"/>
    </row>
    <row r="30" spans="1:15" x14ac:dyDescent="0.25">
      <c r="A30" s="109" t="s">
        <v>40</v>
      </c>
      <c r="B30" s="109"/>
      <c r="C30" s="109"/>
      <c r="D30" s="109"/>
      <c r="E30" s="109"/>
      <c r="F30" s="109"/>
      <c r="G30" s="109"/>
      <c r="H30" s="109"/>
      <c r="I30" s="109"/>
      <c r="J30" s="109"/>
      <c r="K30" s="109"/>
      <c r="L30" s="109"/>
      <c r="M30" s="109"/>
      <c r="N30" s="109"/>
      <c r="O30" s="109"/>
    </row>
    <row r="31" spans="1:15" x14ac:dyDescent="0.25">
      <c r="A31" s="75"/>
      <c r="B31" s="75"/>
      <c r="C31" s="75"/>
      <c r="D31" s="75"/>
      <c r="E31" s="75"/>
      <c r="F31" s="75"/>
      <c r="G31" s="75"/>
      <c r="H31" s="75"/>
      <c r="I31" s="75"/>
      <c r="J31" s="75"/>
      <c r="K31" s="75"/>
      <c r="L31" s="75"/>
      <c r="M31" s="75"/>
      <c r="N31" s="75"/>
      <c r="O31" s="75"/>
    </row>
    <row r="32" spans="1:15" x14ac:dyDescent="0.25">
      <c r="A32" s="75"/>
      <c r="B32" s="75"/>
      <c r="C32" s="75"/>
      <c r="D32" s="75"/>
      <c r="E32" s="75"/>
      <c r="F32" s="75"/>
      <c r="G32" s="75"/>
      <c r="H32" s="75"/>
      <c r="I32" s="75"/>
      <c r="J32" s="75"/>
      <c r="K32" s="75"/>
      <c r="L32" s="75"/>
      <c r="M32" s="75"/>
      <c r="N32" s="75"/>
      <c r="O32" s="75"/>
    </row>
    <row r="33" spans="2:13" x14ac:dyDescent="0.25">
      <c r="B33" s="37"/>
    </row>
    <row r="34" spans="2:13" x14ac:dyDescent="0.25">
      <c r="B34" s="37"/>
    </row>
    <row r="35" spans="2:13" x14ac:dyDescent="0.25">
      <c r="B35" s="37"/>
    </row>
    <row r="36" spans="2:13" s="9" customFormat="1" x14ac:dyDescent="0.25">
      <c r="B36" s="38" t="s">
        <v>41</v>
      </c>
      <c r="G36" s="38" t="s">
        <v>42</v>
      </c>
      <c r="M36" s="38" t="s">
        <v>43</v>
      </c>
    </row>
    <row r="37" spans="2:13" s="9" customFormat="1" x14ac:dyDescent="0.25">
      <c r="B37" s="38" t="s">
        <v>44</v>
      </c>
      <c r="G37" s="38" t="s">
        <v>45</v>
      </c>
      <c r="M37" s="38" t="s">
        <v>46</v>
      </c>
    </row>
    <row r="38" spans="2:13" s="9" customFormat="1" x14ac:dyDescent="0.25">
      <c r="B38" s="38" t="s">
        <v>135</v>
      </c>
      <c r="G38" s="38" t="s">
        <v>47</v>
      </c>
      <c r="M38" s="38" t="s">
        <v>48</v>
      </c>
    </row>
    <row r="39" spans="2:13" x14ac:dyDescent="0.25">
      <c r="B39" s="37"/>
    </row>
    <row r="42" spans="2:13" x14ac:dyDescent="0.25">
      <c r="K42" s="37"/>
    </row>
    <row r="43" spans="2:13" x14ac:dyDescent="0.25">
      <c r="K43" s="37"/>
    </row>
  </sheetData>
  <mergeCells count="20">
    <mergeCell ref="A29:O29"/>
    <mergeCell ref="A30:O30"/>
    <mergeCell ref="A20:N20"/>
    <mergeCell ref="A22:N22"/>
    <mergeCell ref="A23:O23"/>
    <mergeCell ref="A25:B25"/>
    <mergeCell ref="A26:O26"/>
    <mergeCell ref="A27:O27"/>
    <mergeCell ref="A19:N19"/>
    <mergeCell ref="A1:O1"/>
    <mergeCell ref="A2:O2"/>
    <mergeCell ref="A3:O3"/>
    <mergeCell ref="A4:O4"/>
    <mergeCell ref="A5:O5"/>
    <mergeCell ref="A6:F6"/>
    <mergeCell ref="A11:B11"/>
    <mergeCell ref="A15:E15"/>
    <mergeCell ref="A16:O16"/>
    <mergeCell ref="A17:N17"/>
    <mergeCell ref="A18:N18"/>
  </mergeCells>
  <pageMargins left="0.7" right="0.7" top="0.75" bottom="0.75" header="0.3" footer="0.3"/>
  <pageSetup paperSize="9" scale="68" orientation="landscape"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74"/>
  <sheetViews>
    <sheetView zoomScaleNormal="100" workbookViewId="0">
      <selection activeCell="O71" sqref="O71"/>
    </sheetView>
  </sheetViews>
  <sheetFormatPr defaultRowHeight="15" x14ac:dyDescent="0.25"/>
  <cols>
    <col min="5" max="5" width="28" customWidth="1"/>
    <col min="8" max="8" width="33" customWidth="1"/>
  </cols>
  <sheetData>
    <row r="1" spans="1:10" ht="15.75" thickBot="1" x14ac:dyDescent="0.3">
      <c r="A1" s="39"/>
      <c r="B1" s="39"/>
      <c r="C1" s="39"/>
      <c r="D1" s="39"/>
      <c r="E1" s="39"/>
      <c r="F1" s="39"/>
      <c r="G1" s="39"/>
      <c r="H1" s="39"/>
      <c r="I1" s="39"/>
      <c r="J1" s="39"/>
    </row>
    <row r="2" spans="1:10" ht="18" x14ac:dyDescent="0.25">
      <c r="A2" s="118" t="s">
        <v>49</v>
      </c>
      <c r="B2" s="119"/>
      <c r="C2" s="119"/>
      <c r="D2" s="119"/>
      <c r="E2" s="119"/>
      <c r="F2" s="119"/>
      <c r="G2" s="119"/>
      <c r="H2" s="120"/>
      <c r="I2" s="39"/>
      <c r="J2" s="39"/>
    </row>
    <row r="3" spans="1:10" ht="21" thickBot="1" x14ac:dyDescent="0.35">
      <c r="A3" s="121" t="s">
        <v>50</v>
      </c>
      <c r="B3" s="122"/>
      <c r="C3" s="122"/>
      <c r="D3" s="122"/>
      <c r="E3" s="122"/>
      <c r="F3" s="122"/>
      <c r="G3" s="122"/>
      <c r="H3" s="123"/>
      <c r="I3" s="39"/>
      <c r="J3" s="39"/>
    </row>
    <row r="4" spans="1:10" ht="117" customHeight="1" thickBot="1" x14ac:dyDescent="0.3">
      <c r="A4" s="124" t="s">
        <v>51</v>
      </c>
      <c r="B4" s="125"/>
      <c r="C4" s="125"/>
      <c r="D4" s="125"/>
      <c r="E4" s="125"/>
      <c r="F4" s="125"/>
      <c r="G4" s="125"/>
      <c r="H4" s="126"/>
      <c r="I4" s="39"/>
      <c r="J4" s="39"/>
    </row>
    <row r="5" spans="1:10" ht="18" customHeight="1" x14ac:dyDescent="0.25">
      <c r="A5" s="127" t="s">
        <v>143</v>
      </c>
      <c r="B5" s="128"/>
      <c r="C5" s="128"/>
      <c r="D5" s="128"/>
      <c r="E5" s="128"/>
      <c r="F5" s="40"/>
      <c r="G5" s="40"/>
      <c r="H5" s="41" t="s">
        <v>6</v>
      </c>
      <c r="I5" s="39"/>
      <c r="J5" s="39"/>
    </row>
    <row r="6" spans="1:10" ht="15" customHeight="1" x14ac:dyDescent="0.25">
      <c r="A6" s="129" t="s">
        <v>229</v>
      </c>
      <c r="B6" s="130"/>
      <c r="C6" s="130"/>
      <c r="D6" s="130"/>
      <c r="E6" s="130"/>
      <c r="F6" s="130"/>
      <c r="G6" s="130"/>
      <c r="H6" s="131"/>
      <c r="I6" s="39"/>
      <c r="J6" s="39"/>
    </row>
    <row r="7" spans="1:10" x14ac:dyDescent="0.25">
      <c r="A7" s="115" t="s">
        <v>225</v>
      </c>
      <c r="B7" s="116"/>
      <c r="C7" s="116"/>
      <c r="D7" s="116"/>
      <c r="E7" s="116"/>
      <c r="F7" s="116"/>
      <c r="G7" s="116"/>
      <c r="H7" s="117"/>
      <c r="I7" s="39"/>
      <c r="J7" s="39"/>
    </row>
    <row r="8" spans="1:10" ht="15" customHeight="1" x14ac:dyDescent="0.25">
      <c r="A8" s="132" t="s">
        <v>53</v>
      </c>
      <c r="B8" s="133"/>
      <c r="C8" s="133"/>
      <c r="D8" s="133"/>
      <c r="E8" s="92" t="s">
        <v>54</v>
      </c>
      <c r="F8" s="134" t="s">
        <v>55</v>
      </c>
      <c r="G8" s="135"/>
      <c r="H8" s="136"/>
      <c r="I8" s="39"/>
      <c r="J8" s="39"/>
    </row>
    <row r="9" spans="1:10" ht="15" customHeight="1" x14ac:dyDescent="0.25">
      <c r="A9" s="132"/>
      <c r="B9" s="133"/>
      <c r="C9" s="133"/>
      <c r="D9" s="133"/>
      <c r="E9" s="92" t="s">
        <v>56</v>
      </c>
      <c r="F9" s="134" t="s">
        <v>57</v>
      </c>
      <c r="G9" s="135"/>
      <c r="H9" s="136"/>
      <c r="I9" s="39"/>
      <c r="J9" s="39"/>
    </row>
    <row r="10" spans="1:10" x14ac:dyDescent="0.25">
      <c r="A10" s="132"/>
      <c r="B10" s="133"/>
      <c r="C10" s="133"/>
      <c r="D10" s="133"/>
      <c r="E10" s="92" t="s">
        <v>58</v>
      </c>
      <c r="F10" s="134">
        <v>29370771492</v>
      </c>
      <c r="G10" s="135"/>
      <c r="H10" s="136"/>
      <c r="I10" s="39"/>
      <c r="J10" s="39"/>
    </row>
    <row r="11" spans="1:10" x14ac:dyDescent="0.25">
      <c r="A11" s="132"/>
      <c r="B11" s="133"/>
      <c r="C11" s="133"/>
      <c r="D11" s="133"/>
      <c r="E11" s="92" t="s">
        <v>59</v>
      </c>
      <c r="F11" s="134">
        <v>29370771492</v>
      </c>
      <c r="G11" s="135"/>
      <c r="H11" s="136"/>
      <c r="I11" s="39"/>
      <c r="J11" s="39"/>
    </row>
    <row r="12" spans="1:10" ht="15" customHeight="1" x14ac:dyDescent="0.25">
      <c r="A12" s="132"/>
      <c r="B12" s="133"/>
      <c r="C12" s="133"/>
      <c r="D12" s="133"/>
      <c r="E12" s="43" t="s">
        <v>60</v>
      </c>
      <c r="F12" s="137" t="s">
        <v>61</v>
      </c>
      <c r="G12" s="138"/>
      <c r="H12" s="139"/>
      <c r="I12" s="39"/>
      <c r="J12" s="39"/>
    </row>
    <row r="13" spans="1:10" ht="15" customHeight="1" x14ac:dyDescent="0.25">
      <c r="A13" s="140" t="s">
        <v>62</v>
      </c>
      <c r="B13" s="141"/>
      <c r="C13" s="141"/>
      <c r="D13" s="141"/>
      <c r="E13" s="43" t="s">
        <v>63</v>
      </c>
      <c r="F13" s="137" t="s">
        <v>226</v>
      </c>
      <c r="G13" s="138"/>
      <c r="H13" s="139"/>
      <c r="I13" s="39"/>
      <c r="J13" s="39"/>
    </row>
    <row r="14" spans="1:10" ht="15" customHeight="1" x14ac:dyDescent="0.25">
      <c r="A14" s="140"/>
      <c r="B14" s="141"/>
      <c r="C14" s="141"/>
      <c r="D14" s="141"/>
      <c r="E14" s="43" t="s">
        <v>64</v>
      </c>
      <c r="F14" s="137" t="s">
        <v>188</v>
      </c>
      <c r="G14" s="138"/>
      <c r="H14" s="139"/>
      <c r="I14" s="39"/>
      <c r="J14" s="39"/>
    </row>
    <row r="15" spans="1:10" ht="30" customHeight="1" x14ac:dyDescent="0.25">
      <c r="A15" s="140"/>
      <c r="B15" s="141"/>
      <c r="C15" s="141"/>
      <c r="D15" s="141"/>
      <c r="E15" s="92" t="s">
        <v>65</v>
      </c>
      <c r="F15" s="134" t="s">
        <v>66</v>
      </c>
      <c r="G15" s="135"/>
      <c r="H15" s="136"/>
      <c r="I15" s="39"/>
      <c r="J15" s="39"/>
    </row>
    <row r="16" spans="1:10" ht="15" customHeight="1" x14ac:dyDescent="0.25">
      <c r="A16" s="140"/>
      <c r="B16" s="141"/>
      <c r="C16" s="141"/>
      <c r="D16" s="141"/>
      <c r="E16" s="92" t="s">
        <v>67</v>
      </c>
      <c r="F16" s="134" t="s">
        <v>68</v>
      </c>
      <c r="G16" s="135"/>
      <c r="H16" s="136"/>
      <c r="I16" s="39"/>
      <c r="J16" s="39"/>
    </row>
    <row r="17" spans="1:10" x14ac:dyDescent="0.25">
      <c r="A17" s="140"/>
      <c r="B17" s="141"/>
      <c r="C17" s="141"/>
      <c r="D17" s="141"/>
      <c r="E17" s="92" t="s">
        <v>69</v>
      </c>
      <c r="F17" s="134" t="s">
        <v>70</v>
      </c>
      <c r="G17" s="135"/>
      <c r="H17" s="136"/>
      <c r="I17" s="39"/>
      <c r="J17" s="39"/>
    </row>
    <row r="18" spans="1:10" ht="15" customHeight="1" x14ac:dyDescent="0.25">
      <c r="A18" s="140" t="s">
        <v>71</v>
      </c>
      <c r="B18" s="141"/>
      <c r="C18" s="141"/>
      <c r="D18" s="141"/>
      <c r="E18" s="92" t="s">
        <v>72</v>
      </c>
      <c r="F18" s="134" t="s">
        <v>70</v>
      </c>
      <c r="G18" s="135"/>
      <c r="H18" s="136"/>
      <c r="I18" s="39"/>
      <c r="J18" s="39"/>
    </row>
    <row r="19" spans="1:10" x14ac:dyDescent="0.25">
      <c r="A19" s="140"/>
      <c r="B19" s="141"/>
      <c r="C19" s="141"/>
      <c r="D19" s="141"/>
      <c r="E19" s="92" t="s">
        <v>73</v>
      </c>
      <c r="F19" s="134"/>
      <c r="G19" s="135"/>
      <c r="H19" s="136"/>
      <c r="I19" s="39"/>
      <c r="J19" s="39"/>
    </row>
    <row r="20" spans="1:10" ht="15" customHeight="1" x14ac:dyDescent="0.25">
      <c r="A20" s="140"/>
      <c r="B20" s="141"/>
      <c r="C20" s="141"/>
      <c r="D20" s="141"/>
      <c r="E20" s="43" t="s">
        <v>74</v>
      </c>
      <c r="F20" s="142" t="s">
        <v>75</v>
      </c>
      <c r="G20" s="143"/>
      <c r="H20" s="144"/>
      <c r="I20" s="39"/>
      <c r="J20" s="39"/>
    </row>
    <row r="21" spans="1:10" x14ac:dyDescent="0.25">
      <c r="A21" s="140"/>
      <c r="B21" s="141"/>
      <c r="C21" s="141"/>
      <c r="D21" s="141"/>
      <c r="E21" s="92" t="s">
        <v>76</v>
      </c>
      <c r="F21" s="134"/>
      <c r="G21" s="135"/>
      <c r="H21" s="136"/>
      <c r="I21" s="39"/>
      <c r="J21" s="39"/>
    </row>
    <row r="22" spans="1:10" x14ac:dyDescent="0.25">
      <c r="A22" s="140"/>
      <c r="B22" s="141"/>
      <c r="C22" s="141"/>
      <c r="D22" s="141"/>
      <c r="E22" s="92" t="s">
        <v>77</v>
      </c>
      <c r="F22" s="134"/>
      <c r="G22" s="135"/>
      <c r="H22" s="136"/>
      <c r="I22" s="39"/>
      <c r="J22" s="39"/>
    </row>
    <row r="23" spans="1:10" ht="15" customHeight="1" x14ac:dyDescent="0.25">
      <c r="A23" s="44" t="s">
        <v>78</v>
      </c>
      <c r="B23" s="147" t="s">
        <v>79</v>
      </c>
      <c r="C23" s="148"/>
      <c r="D23" s="148"/>
      <c r="E23" s="148"/>
      <c r="F23" s="148"/>
      <c r="G23" s="149"/>
      <c r="H23" s="45" t="s">
        <v>80</v>
      </c>
      <c r="I23" s="39"/>
      <c r="J23" s="39"/>
    </row>
    <row r="24" spans="1:10" x14ac:dyDescent="0.25">
      <c r="A24" s="44">
        <v>1</v>
      </c>
      <c r="B24" s="150" t="s">
        <v>81</v>
      </c>
      <c r="C24" s="151"/>
      <c r="D24" s="151"/>
      <c r="E24" s="151"/>
      <c r="F24" s="151"/>
      <c r="G24" s="152"/>
      <c r="H24" s="28">
        <f>'Nimbarga ere.116'!M13</f>
        <v>26288.04</v>
      </c>
      <c r="I24" s="39"/>
      <c r="J24" s="39"/>
    </row>
    <row r="25" spans="1:10" x14ac:dyDescent="0.25">
      <c r="A25" s="44">
        <v>2</v>
      </c>
      <c r="B25" s="150" t="s">
        <v>82</v>
      </c>
      <c r="C25" s="151"/>
      <c r="D25" s="151"/>
      <c r="E25" s="151"/>
      <c r="F25" s="151"/>
      <c r="G25" s="152"/>
      <c r="H25" s="28"/>
      <c r="I25" s="39"/>
      <c r="J25" s="39"/>
    </row>
    <row r="26" spans="1:10" x14ac:dyDescent="0.25">
      <c r="A26" s="44"/>
      <c r="B26" s="46"/>
      <c r="C26" s="153" t="s">
        <v>83</v>
      </c>
      <c r="D26" s="154"/>
      <c r="E26" s="154"/>
      <c r="F26" s="154"/>
      <c r="G26" s="155"/>
      <c r="H26" s="47">
        <f>SUM(H24:H25)</f>
        <v>26288.04</v>
      </c>
      <c r="I26" s="39"/>
      <c r="J26" s="39"/>
    </row>
    <row r="27" spans="1:10" ht="16.5" x14ac:dyDescent="0.3">
      <c r="A27" s="44"/>
      <c r="B27" s="46"/>
      <c r="C27" s="48" t="s">
        <v>84</v>
      </c>
      <c r="D27" s="49"/>
      <c r="E27" s="49"/>
      <c r="F27" s="49"/>
      <c r="G27" s="50"/>
      <c r="H27" s="51">
        <f>'Nimbarga ere.116'!O13/2</f>
        <v>2365.98</v>
      </c>
      <c r="I27" s="39"/>
      <c r="J27" s="39"/>
    </row>
    <row r="28" spans="1:10" ht="16.5" x14ac:dyDescent="0.25">
      <c r="A28" s="44"/>
      <c r="B28" s="46"/>
      <c r="C28" s="48" t="s">
        <v>85</v>
      </c>
      <c r="D28" s="49"/>
      <c r="E28" s="49"/>
      <c r="F28" s="49"/>
      <c r="G28" s="50"/>
      <c r="H28" s="52">
        <f>H27</f>
        <v>2365.98</v>
      </c>
      <c r="I28" s="39"/>
      <c r="J28" s="39"/>
    </row>
    <row r="29" spans="1:10" x14ac:dyDescent="0.25">
      <c r="A29" s="44"/>
      <c r="B29" s="46"/>
      <c r="C29" s="48" t="s">
        <v>86</v>
      </c>
      <c r="D29" s="49"/>
      <c r="E29" s="49"/>
      <c r="F29" s="49"/>
      <c r="G29" s="50"/>
      <c r="H29" s="47"/>
      <c r="I29" s="39"/>
      <c r="J29" s="39"/>
    </row>
    <row r="30" spans="1:10" x14ac:dyDescent="0.25">
      <c r="A30" s="44"/>
      <c r="B30" s="46"/>
      <c r="C30" s="156" t="s">
        <v>87</v>
      </c>
      <c r="D30" s="157"/>
      <c r="E30" s="157"/>
      <c r="F30" s="157"/>
      <c r="G30" s="158"/>
      <c r="H30" s="47">
        <f>H27+H28+H29</f>
        <v>4731.96</v>
      </c>
      <c r="I30" s="39"/>
      <c r="J30" s="39"/>
    </row>
    <row r="31" spans="1:10" x14ac:dyDescent="0.25">
      <c r="A31" s="44"/>
      <c r="B31" s="46"/>
      <c r="C31" s="153" t="s">
        <v>88</v>
      </c>
      <c r="D31" s="154"/>
      <c r="E31" s="154"/>
      <c r="F31" s="154"/>
      <c r="G31" s="155"/>
      <c r="H31" s="53">
        <f>(H26*90%+H27+H28)</f>
        <v>28391.196</v>
      </c>
      <c r="I31" s="39"/>
      <c r="J31" s="39"/>
    </row>
    <row r="32" spans="1:10" ht="15" customHeight="1" x14ac:dyDescent="0.25">
      <c r="A32" s="132" t="str">
        <f>'Nimbarga ere.116'!A19:P19</f>
        <v>Total Amount in words Twenty Eight thousand three hundred and ninety one rupees only</v>
      </c>
      <c r="B32" s="133"/>
      <c r="C32" s="133"/>
      <c r="D32" s="133"/>
      <c r="E32" s="161" t="s">
        <v>89</v>
      </c>
      <c r="F32" s="161"/>
      <c r="G32" s="161"/>
      <c r="H32" s="54"/>
      <c r="I32" s="39"/>
      <c r="J32" s="39"/>
    </row>
    <row r="33" spans="1:10" ht="15.75" customHeight="1" thickBot="1" x14ac:dyDescent="0.3">
      <c r="A33" s="132"/>
      <c r="B33" s="133"/>
      <c r="C33" s="133"/>
      <c r="D33" s="133"/>
      <c r="E33" s="134" t="s">
        <v>90</v>
      </c>
      <c r="F33" s="135"/>
      <c r="G33" s="162"/>
      <c r="H33" s="55">
        <f>H24*10%</f>
        <v>2628.8040000000001</v>
      </c>
      <c r="I33" s="39"/>
      <c r="J33" s="39"/>
    </row>
    <row r="34" spans="1:10" ht="15.75" thickBot="1" x14ac:dyDescent="0.3">
      <c r="A34" s="159"/>
      <c r="B34" s="160"/>
      <c r="C34" s="160"/>
      <c r="D34" s="160"/>
      <c r="E34" s="163" t="s">
        <v>91</v>
      </c>
      <c r="F34" s="164"/>
      <c r="G34" s="164"/>
      <c r="H34" s="56">
        <f>H31</f>
        <v>28391.196</v>
      </c>
      <c r="I34" s="39"/>
      <c r="J34" s="39"/>
    </row>
    <row r="35" spans="1:10" x14ac:dyDescent="0.25">
      <c r="A35" s="57"/>
      <c r="B35" s="39"/>
      <c r="C35" s="39"/>
      <c r="D35" s="39"/>
      <c r="E35" s="58"/>
      <c r="F35" s="39"/>
      <c r="G35" s="39"/>
      <c r="H35" s="59"/>
      <c r="I35" s="39"/>
      <c r="J35" s="39"/>
    </row>
    <row r="36" spans="1:10" ht="15" customHeight="1" x14ac:dyDescent="0.3">
      <c r="A36" s="145" t="s">
        <v>92</v>
      </c>
      <c r="B36" s="146"/>
      <c r="C36" s="146"/>
      <c r="D36" s="60"/>
      <c r="E36" s="61"/>
      <c r="F36" s="61"/>
      <c r="G36" s="60"/>
      <c r="H36" s="62"/>
      <c r="I36" s="39"/>
      <c r="J36" s="39"/>
    </row>
    <row r="37" spans="1:10" ht="15.75" x14ac:dyDescent="0.3">
      <c r="A37" s="63"/>
      <c r="B37" s="64"/>
      <c r="C37" s="64"/>
      <c r="D37" s="64"/>
      <c r="E37" s="61"/>
      <c r="F37" s="61"/>
      <c r="G37" s="39"/>
      <c r="H37" s="59"/>
      <c r="I37" s="39"/>
      <c r="J37" s="39"/>
    </row>
    <row r="38" spans="1:10" ht="15" customHeight="1" x14ac:dyDescent="0.25">
      <c r="A38" s="145" t="s">
        <v>93</v>
      </c>
      <c r="B38" s="146"/>
      <c r="C38" s="146"/>
      <c r="D38" s="65"/>
      <c r="E38" s="39"/>
      <c r="F38" s="39"/>
      <c r="G38" s="39"/>
      <c r="H38" s="59"/>
      <c r="I38" s="39"/>
      <c r="J38" s="39"/>
    </row>
    <row r="39" spans="1:10" ht="15.75" thickBot="1" x14ac:dyDescent="0.3">
      <c r="A39" s="66"/>
      <c r="B39" s="67"/>
      <c r="C39" s="67"/>
      <c r="D39" s="67"/>
      <c r="E39" s="67"/>
      <c r="F39" s="67"/>
      <c r="G39" s="67"/>
      <c r="H39" s="68"/>
      <c r="I39" s="39"/>
      <c r="J39" s="39"/>
    </row>
    <row r="40" spans="1:10" x14ac:dyDescent="0.25">
      <c r="A40" s="39"/>
      <c r="B40" s="39"/>
      <c r="C40" s="39"/>
      <c r="D40" s="39"/>
      <c r="E40" s="39"/>
      <c r="F40" s="39"/>
      <c r="G40" s="39"/>
      <c r="H40" s="39"/>
      <c r="I40" s="39"/>
      <c r="J40" s="39"/>
    </row>
    <row r="41" spans="1:10" x14ac:dyDescent="0.25">
      <c r="A41" s="39"/>
      <c r="B41" s="39"/>
      <c r="C41" s="39"/>
      <c r="D41" s="39"/>
      <c r="E41" s="39"/>
      <c r="F41" s="39"/>
      <c r="G41" s="39"/>
      <c r="H41" s="39"/>
      <c r="I41" s="39"/>
      <c r="J41" s="39"/>
    </row>
    <row r="42" spans="1:10" x14ac:dyDescent="0.25">
      <c r="A42" s="39"/>
      <c r="B42" s="39"/>
      <c r="C42" s="39"/>
      <c r="D42" s="39"/>
      <c r="E42" s="39"/>
      <c r="F42" s="39"/>
      <c r="G42" s="39"/>
      <c r="H42" s="39"/>
      <c r="I42" s="39"/>
      <c r="J42" s="39"/>
    </row>
    <row r="43" spans="1:10" x14ac:dyDescent="0.25">
      <c r="A43" s="39"/>
      <c r="B43" s="39"/>
      <c r="C43" s="39"/>
      <c r="D43" s="39"/>
      <c r="E43" s="39"/>
      <c r="F43" s="39"/>
      <c r="G43" s="39"/>
      <c r="H43" s="39"/>
      <c r="I43" s="39"/>
      <c r="J43" s="39"/>
    </row>
    <row r="44" spans="1:10" x14ac:dyDescent="0.25">
      <c r="A44" s="39"/>
      <c r="B44" s="39"/>
      <c r="C44" s="39"/>
      <c r="D44" s="39"/>
      <c r="E44" s="39"/>
      <c r="F44" s="39"/>
      <c r="G44" s="39"/>
      <c r="H44" s="39"/>
      <c r="I44" s="39"/>
      <c r="J44" s="39"/>
    </row>
    <row r="45" spans="1:10" x14ac:dyDescent="0.25">
      <c r="A45" s="39"/>
      <c r="B45" s="39"/>
      <c r="C45" s="39"/>
      <c r="D45" s="39"/>
      <c r="E45" s="39"/>
      <c r="F45" s="39"/>
      <c r="G45" s="39"/>
      <c r="H45" s="39"/>
      <c r="I45" s="39"/>
      <c r="J45" s="39"/>
    </row>
    <row r="46" spans="1:10" x14ac:dyDescent="0.25">
      <c r="A46" s="39"/>
      <c r="B46" s="39"/>
      <c r="C46" s="39"/>
      <c r="D46" s="39"/>
      <c r="E46" s="39"/>
      <c r="F46" s="39"/>
      <c r="G46" s="39"/>
      <c r="H46" s="39"/>
      <c r="I46" s="39"/>
      <c r="J46" s="39"/>
    </row>
    <row r="47" spans="1:10" x14ac:dyDescent="0.25">
      <c r="A47" s="39"/>
      <c r="B47" s="39"/>
      <c r="C47" s="39"/>
      <c r="D47" s="39"/>
      <c r="E47" s="39"/>
      <c r="F47" s="39"/>
      <c r="G47" s="39"/>
      <c r="H47" s="39"/>
      <c r="I47" s="39"/>
      <c r="J47" s="39"/>
    </row>
    <row r="48" spans="1:10" x14ac:dyDescent="0.25">
      <c r="A48" s="39"/>
      <c r="B48" s="39"/>
      <c r="C48" s="39"/>
      <c r="D48" s="39"/>
      <c r="E48" s="39"/>
      <c r="F48" s="39"/>
      <c r="G48" s="39"/>
      <c r="H48" s="39"/>
      <c r="I48" s="39"/>
      <c r="J48" s="39"/>
    </row>
    <row r="49" spans="1:10" x14ac:dyDescent="0.25">
      <c r="A49" t="s">
        <v>230</v>
      </c>
      <c r="B49" s="37"/>
    </row>
    <row r="50" spans="1:10" x14ac:dyDescent="0.25">
      <c r="A50" t="s">
        <v>240</v>
      </c>
      <c r="B50" s="37"/>
    </row>
    <row r="51" spans="1:10" x14ac:dyDescent="0.25">
      <c r="A51" t="s">
        <v>94</v>
      </c>
      <c r="B51" s="37"/>
    </row>
    <row r="52" spans="1:10" x14ac:dyDescent="0.25">
      <c r="A52" t="s">
        <v>95</v>
      </c>
      <c r="B52" s="37"/>
    </row>
    <row r="53" spans="1:10" x14ac:dyDescent="0.25">
      <c r="A53" t="s">
        <v>96</v>
      </c>
      <c r="F53" t="s">
        <v>184</v>
      </c>
      <c r="G53" s="4"/>
    </row>
    <row r="54" spans="1:10" x14ac:dyDescent="0.25">
      <c r="A54" t="s">
        <v>231</v>
      </c>
      <c r="E54" t="s">
        <v>97</v>
      </c>
      <c r="H54" t="s">
        <v>98</v>
      </c>
    </row>
    <row r="56" spans="1:10" x14ac:dyDescent="0.25">
      <c r="A56" t="s">
        <v>99</v>
      </c>
    </row>
    <row r="57" spans="1:10" x14ac:dyDescent="0.25">
      <c r="A57" t="s">
        <v>100</v>
      </c>
    </row>
    <row r="58" spans="1:10" x14ac:dyDescent="0.25">
      <c r="A58" s="69"/>
    </row>
    <row r="59" spans="1:10" x14ac:dyDescent="0.25">
      <c r="A59" s="69" t="s">
        <v>101</v>
      </c>
    </row>
    <row r="60" spans="1:10" x14ac:dyDescent="0.25">
      <c r="A60" s="109" t="s">
        <v>102</v>
      </c>
      <c r="B60" s="109"/>
      <c r="C60" s="109"/>
      <c r="D60" s="109"/>
      <c r="E60" s="109"/>
      <c r="F60" s="109"/>
      <c r="G60" s="109"/>
      <c r="H60" s="109"/>
      <c r="I60" s="109"/>
      <c r="J60" s="109"/>
    </row>
    <row r="61" spans="1:10" x14ac:dyDescent="0.25">
      <c r="A61" s="109" t="s">
        <v>103</v>
      </c>
      <c r="B61" s="109"/>
      <c r="C61" s="109"/>
      <c r="D61" s="109"/>
      <c r="E61" s="109"/>
      <c r="F61" s="109"/>
      <c r="G61" s="109"/>
      <c r="H61" s="109"/>
      <c r="I61" s="109"/>
      <c r="J61" s="109"/>
    </row>
    <row r="62" spans="1:10" ht="15" customHeight="1" x14ac:dyDescent="0.25">
      <c r="A62" s="114" t="s">
        <v>104</v>
      </c>
      <c r="B62" s="114"/>
      <c r="C62" s="114"/>
      <c r="D62" s="114"/>
      <c r="E62" s="114"/>
      <c r="F62" s="114"/>
      <c r="G62" s="114"/>
      <c r="H62" s="114"/>
      <c r="I62" s="114"/>
      <c r="J62" s="114"/>
    </row>
    <row r="63" spans="1:10" ht="15" customHeight="1" x14ac:dyDescent="0.25">
      <c r="A63" s="114" t="s">
        <v>183</v>
      </c>
      <c r="B63" s="114"/>
      <c r="C63" s="114"/>
      <c r="D63" s="114"/>
      <c r="E63" s="114"/>
      <c r="F63" s="114"/>
      <c r="G63" s="114"/>
      <c r="H63" s="114"/>
      <c r="I63" s="70"/>
      <c r="J63" s="70"/>
    </row>
    <row r="64" spans="1:10" x14ac:dyDescent="0.25">
      <c r="A64" s="70"/>
      <c r="B64" s="70"/>
      <c r="C64" s="70"/>
      <c r="D64" s="70"/>
      <c r="E64" s="70"/>
      <c r="F64" s="70"/>
      <c r="G64" s="70"/>
      <c r="H64" s="70"/>
      <c r="I64" s="70"/>
      <c r="J64" s="70"/>
    </row>
    <row r="65" spans="1:10" ht="15" customHeight="1" x14ac:dyDescent="0.25">
      <c r="A65" s="114" t="s">
        <v>106</v>
      </c>
      <c r="B65" s="114"/>
      <c r="C65" s="114"/>
      <c r="D65" s="114"/>
      <c r="E65" s="114"/>
      <c r="F65" s="114"/>
      <c r="G65" s="114"/>
      <c r="H65" s="114"/>
      <c r="I65" s="70"/>
      <c r="J65" s="70"/>
    </row>
    <row r="66" spans="1:10" x14ac:dyDescent="0.25">
      <c r="A66" s="114"/>
      <c r="B66" s="114"/>
      <c r="C66" s="114"/>
      <c r="D66" s="114"/>
      <c r="E66" s="114"/>
      <c r="F66" s="114"/>
      <c r="G66" s="114"/>
      <c r="H66" s="114"/>
    </row>
    <row r="70" spans="1:10" x14ac:dyDescent="0.25">
      <c r="H70" s="39"/>
    </row>
    <row r="71" spans="1:10" x14ac:dyDescent="0.25">
      <c r="A71" s="9"/>
      <c r="B71" s="9"/>
      <c r="C71" s="9"/>
      <c r="D71" s="9"/>
      <c r="F71" s="9"/>
      <c r="G71" s="9"/>
      <c r="H71" s="9"/>
      <c r="I71" s="9"/>
      <c r="J71" s="9"/>
    </row>
    <row r="72" spans="1:10" x14ac:dyDescent="0.25">
      <c r="A72" s="9"/>
      <c r="B72" s="38" t="s">
        <v>41</v>
      </c>
      <c r="C72" s="9"/>
      <c r="D72" s="9"/>
      <c r="E72" s="38" t="s">
        <v>42</v>
      </c>
      <c r="F72" s="9"/>
      <c r="G72" s="9"/>
      <c r="H72" s="38" t="s">
        <v>43</v>
      </c>
      <c r="I72" s="9"/>
      <c r="J72" s="9"/>
    </row>
    <row r="73" spans="1:10" x14ac:dyDescent="0.25">
      <c r="A73" s="9"/>
      <c r="B73" s="38" t="s">
        <v>44</v>
      </c>
      <c r="C73" s="9"/>
      <c r="D73" s="9"/>
      <c r="E73" s="38" t="s">
        <v>45</v>
      </c>
      <c r="F73" s="9"/>
      <c r="G73" s="9"/>
      <c r="H73" s="38" t="s">
        <v>236</v>
      </c>
      <c r="I73" s="9"/>
      <c r="J73" s="9"/>
    </row>
    <row r="74" spans="1:10" x14ac:dyDescent="0.25">
      <c r="B74" s="38" t="s">
        <v>232</v>
      </c>
      <c r="E74" s="38" t="s">
        <v>179</v>
      </c>
      <c r="H74" s="38" t="s">
        <v>48</v>
      </c>
    </row>
  </sheetData>
  <mergeCells count="41">
    <mergeCell ref="A7:H7"/>
    <mergeCell ref="A2:H2"/>
    <mergeCell ref="A3:H3"/>
    <mergeCell ref="A4:H4"/>
    <mergeCell ref="A5:E5"/>
    <mergeCell ref="A6:H6"/>
    <mergeCell ref="A8:D12"/>
    <mergeCell ref="F8:H8"/>
    <mergeCell ref="F9:H9"/>
    <mergeCell ref="F10:H10"/>
    <mergeCell ref="F11:H11"/>
    <mergeCell ref="F12:H12"/>
    <mergeCell ref="A13:D17"/>
    <mergeCell ref="F13:H13"/>
    <mergeCell ref="F14:H14"/>
    <mergeCell ref="F15:H15"/>
    <mergeCell ref="F16:H16"/>
    <mergeCell ref="F17:H17"/>
    <mergeCell ref="A18:D22"/>
    <mergeCell ref="F18:H18"/>
    <mergeCell ref="F19:H19"/>
    <mergeCell ref="F20:H20"/>
    <mergeCell ref="F21:H21"/>
    <mergeCell ref="F22:H22"/>
    <mergeCell ref="A38:C38"/>
    <mergeCell ref="B23:G23"/>
    <mergeCell ref="B24:G24"/>
    <mergeCell ref="B25:G25"/>
    <mergeCell ref="C26:G26"/>
    <mergeCell ref="C30:G30"/>
    <mergeCell ref="C31:G31"/>
    <mergeCell ref="A32:D34"/>
    <mergeCell ref="E32:G32"/>
    <mergeCell ref="E33:G33"/>
    <mergeCell ref="E34:G34"/>
    <mergeCell ref="A36:C36"/>
    <mergeCell ref="A60:J60"/>
    <mergeCell ref="A61:J61"/>
    <mergeCell ref="A62:J62"/>
    <mergeCell ref="A63:H63"/>
    <mergeCell ref="A65:H66"/>
  </mergeCells>
  <pageMargins left="0.70866141732283472" right="0.70866141732283472" top="1.5354330708661419" bottom="0.74803149606299213" header="0.31496062992125984" footer="0.31496062992125984"/>
  <pageSetup paperSize="9" scale="75" orientation="portrait" horizontalDpi="0" verticalDpi="0" r:id="rId1"/>
  <rowBreaks count="1" manualBreakCount="1">
    <brk id="42" max="7" man="1"/>
  </rowBreaks>
  <colBreaks count="1" manualBreakCount="1">
    <brk id="8"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opLeftCell="A7" zoomScaleNormal="100" workbookViewId="0">
      <selection activeCell="H23" sqref="H23"/>
    </sheetView>
  </sheetViews>
  <sheetFormatPr defaultRowHeight="15" x14ac:dyDescent="0.25"/>
  <cols>
    <col min="1" max="1" width="7.7109375" customWidth="1"/>
    <col min="2" max="2" width="32.140625" customWidth="1"/>
    <col min="5" max="5" width="10.85546875" customWidth="1"/>
    <col min="7" max="7" width="11.5703125" customWidth="1"/>
    <col min="8" max="8" width="13.140625" customWidth="1"/>
    <col min="9" max="9" width="12.140625" customWidth="1"/>
    <col min="10" max="10" width="10" customWidth="1"/>
    <col min="11" max="11" width="11.85546875" customWidth="1"/>
    <col min="12" max="12" width="14.85546875" customWidth="1"/>
    <col min="13" max="13" width="11.7109375" customWidth="1"/>
    <col min="14" max="14" width="9" customWidth="1"/>
    <col min="15" max="15" width="19.28515625" customWidth="1"/>
  </cols>
  <sheetData>
    <row r="1" spans="1:15" ht="18" x14ac:dyDescent="0.25">
      <c r="A1" s="96" t="s">
        <v>0</v>
      </c>
      <c r="B1" s="96"/>
      <c r="C1" s="96"/>
      <c r="D1" s="96"/>
      <c r="E1" s="96"/>
      <c r="F1" s="96"/>
      <c r="G1" s="96"/>
      <c r="H1" s="96"/>
      <c r="I1" s="96"/>
      <c r="J1" s="96"/>
      <c r="K1" s="96"/>
      <c r="L1" s="96"/>
      <c r="M1" s="96"/>
      <c r="N1" s="96"/>
      <c r="O1" s="96"/>
    </row>
    <row r="2" spans="1:15" x14ac:dyDescent="0.25">
      <c r="A2" s="97" t="s">
        <v>1</v>
      </c>
      <c r="B2" s="97"/>
      <c r="C2" s="97"/>
      <c r="D2" s="97"/>
      <c r="E2" s="97"/>
      <c r="F2" s="97"/>
      <c r="G2" s="97"/>
      <c r="H2" s="97"/>
      <c r="I2" s="97"/>
      <c r="J2" s="97"/>
      <c r="K2" s="97"/>
      <c r="L2" s="97"/>
      <c r="M2" s="97"/>
      <c r="N2" s="97"/>
      <c r="O2" s="97"/>
    </row>
    <row r="3" spans="1:15" x14ac:dyDescent="0.25">
      <c r="A3" s="98" t="s">
        <v>2</v>
      </c>
      <c r="B3" s="98"/>
      <c r="C3" s="98"/>
      <c r="D3" s="98"/>
      <c r="E3" s="98"/>
      <c r="F3" s="98"/>
      <c r="G3" s="98"/>
      <c r="H3" s="98"/>
      <c r="I3" s="98"/>
      <c r="J3" s="98"/>
      <c r="K3" s="98"/>
      <c r="L3" s="98"/>
      <c r="M3" s="98"/>
      <c r="N3" s="98"/>
      <c r="O3" s="98"/>
    </row>
    <row r="4" spans="1:15" x14ac:dyDescent="0.25">
      <c r="A4" s="97" t="s">
        <v>3</v>
      </c>
      <c r="B4" s="97"/>
      <c r="C4" s="97"/>
      <c r="D4" s="97"/>
      <c r="E4" s="97"/>
      <c r="F4" s="97"/>
      <c r="G4" s="97"/>
      <c r="H4" s="97"/>
      <c r="I4" s="97"/>
      <c r="J4" s="97"/>
      <c r="K4" s="97"/>
      <c r="L4" s="97"/>
      <c r="M4" s="97"/>
      <c r="N4" s="97"/>
      <c r="O4" s="97"/>
    </row>
    <row r="5" spans="1:15" x14ac:dyDescent="0.25">
      <c r="A5" s="97" t="s">
        <v>4</v>
      </c>
      <c r="B5" s="99"/>
      <c r="C5" s="99"/>
      <c r="D5" s="99"/>
      <c r="E5" s="99"/>
      <c r="F5" s="99"/>
      <c r="G5" s="99"/>
      <c r="H5" s="99"/>
      <c r="I5" s="99"/>
      <c r="J5" s="99"/>
      <c r="K5" s="99"/>
      <c r="L5" s="99"/>
      <c r="M5" s="99"/>
      <c r="N5" s="99"/>
      <c r="O5" s="99"/>
    </row>
    <row r="6" spans="1:15" ht="16.5" x14ac:dyDescent="0.25">
      <c r="A6" s="100" t="s">
        <v>144</v>
      </c>
      <c r="B6" s="100"/>
      <c r="C6" s="100"/>
      <c r="D6" s="100"/>
      <c r="E6" s="100"/>
      <c r="F6" s="100"/>
      <c r="K6" s="1" t="s">
        <v>6</v>
      </c>
    </row>
    <row r="7" spans="1:15" ht="16.5" x14ac:dyDescent="0.25">
      <c r="A7" s="2" t="s">
        <v>227</v>
      </c>
      <c r="B7" s="2"/>
      <c r="C7" s="2"/>
      <c r="D7" s="2"/>
      <c r="E7" s="2"/>
      <c r="F7" s="3"/>
      <c r="K7" s="4" t="s">
        <v>229</v>
      </c>
      <c r="M7" s="4"/>
      <c r="O7" s="5"/>
    </row>
    <row r="8" spans="1:15" ht="15.75" thickBot="1" x14ac:dyDescent="0.3">
      <c r="G8" s="4"/>
      <c r="H8" s="4"/>
    </row>
    <row r="9" spans="1:15" ht="39" thickBot="1" x14ac:dyDescent="0.3">
      <c r="A9" s="6" t="s">
        <v>7</v>
      </c>
      <c r="B9" s="6" t="s">
        <v>8</v>
      </c>
      <c r="C9" s="6" t="s">
        <v>9</v>
      </c>
      <c r="D9" s="6" t="s">
        <v>10</v>
      </c>
      <c r="E9" s="6" t="s">
        <v>11</v>
      </c>
      <c r="F9" s="6" t="s">
        <v>12</v>
      </c>
      <c r="G9" s="6" t="s">
        <v>13</v>
      </c>
      <c r="H9" s="6" t="s">
        <v>14</v>
      </c>
      <c r="I9" s="6" t="s">
        <v>15</v>
      </c>
      <c r="J9" s="7" t="s">
        <v>108</v>
      </c>
      <c r="K9" s="8" t="s">
        <v>17</v>
      </c>
      <c r="L9" s="6" t="s">
        <v>18</v>
      </c>
      <c r="M9" s="6" t="s">
        <v>19</v>
      </c>
      <c r="N9" s="6" t="s">
        <v>20</v>
      </c>
      <c r="O9" s="8" t="s">
        <v>22</v>
      </c>
    </row>
    <row r="10" spans="1:15" ht="15.75" thickBot="1" x14ac:dyDescent="0.3">
      <c r="A10" s="8">
        <v>1</v>
      </c>
      <c r="B10" s="8">
        <v>2</v>
      </c>
      <c r="C10" s="8">
        <v>3</v>
      </c>
      <c r="D10" s="8"/>
      <c r="E10" s="8">
        <v>4</v>
      </c>
      <c r="F10" s="8" t="s">
        <v>23</v>
      </c>
      <c r="G10" s="8" t="s">
        <v>24</v>
      </c>
      <c r="H10" s="8" t="s">
        <v>25</v>
      </c>
      <c r="I10" s="8">
        <v>6</v>
      </c>
      <c r="J10" s="10">
        <v>7</v>
      </c>
      <c r="K10" s="8">
        <v>8</v>
      </c>
      <c r="L10" s="8">
        <v>9</v>
      </c>
      <c r="M10" s="8">
        <v>10</v>
      </c>
      <c r="N10" s="8">
        <v>11</v>
      </c>
      <c r="O10" s="8">
        <v>12</v>
      </c>
    </row>
    <row r="11" spans="1:15" x14ac:dyDescent="0.25">
      <c r="A11" s="101" t="s">
        <v>109</v>
      </c>
      <c r="B11" s="102"/>
      <c r="C11" s="11"/>
      <c r="D11" s="11"/>
      <c r="E11" s="11"/>
      <c r="F11" s="11"/>
      <c r="G11" s="11"/>
      <c r="H11" s="11"/>
      <c r="I11" s="11"/>
      <c r="J11" s="11"/>
      <c r="K11" s="11"/>
      <c r="L11" s="11"/>
      <c r="M11" s="11"/>
      <c r="N11" s="11"/>
      <c r="O11" s="13"/>
    </row>
    <row r="12" spans="1:15" ht="31.5" customHeight="1" x14ac:dyDescent="0.25">
      <c r="A12" s="14">
        <v>1</v>
      </c>
      <c r="B12" s="15" t="s">
        <v>110</v>
      </c>
      <c r="C12" s="16" t="s">
        <v>28</v>
      </c>
      <c r="D12" s="16">
        <v>85371000</v>
      </c>
      <c r="E12" s="16">
        <v>70747</v>
      </c>
      <c r="F12" s="17">
        <f>E12*466.1</f>
        <v>32975176.700000003</v>
      </c>
      <c r="G12" s="17">
        <f>E12*83.9</f>
        <v>5935673.3000000007</v>
      </c>
      <c r="H12" s="18">
        <f>ROUND((F12+G12),2)</f>
        <v>38910850</v>
      </c>
      <c r="I12" s="18">
        <v>792</v>
      </c>
      <c r="J12" s="18">
        <v>282</v>
      </c>
      <c r="K12" s="18">
        <f>I12+J12</f>
        <v>1074</v>
      </c>
      <c r="L12" s="19">
        <v>466.1</v>
      </c>
      <c r="M12" s="20">
        <f>J12*L12</f>
        <v>131440.20000000001</v>
      </c>
      <c r="N12" s="20">
        <v>0</v>
      </c>
      <c r="O12" s="22">
        <f>SUM(M12:N12)</f>
        <v>131440.20000000001</v>
      </c>
    </row>
    <row r="13" spans="1:15" x14ac:dyDescent="0.25">
      <c r="A13" s="103" t="s">
        <v>31</v>
      </c>
      <c r="B13" s="104"/>
      <c r="C13" s="104"/>
      <c r="D13" s="104"/>
      <c r="E13" s="104"/>
      <c r="F13" s="25"/>
      <c r="G13" s="17"/>
      <c r="H13" s="26"/>
      <c r="I13" s="26"/>
      <c r="J13" s="26"/>
      <c r="K13" s="26"/>
      <c r="L13" s="26"/>
      <c r="M13" s="26">
        <f>M12</f>
        <v>131440.20000000001</v>
      </c>
      <c r="N13" s="26"/>
      <c r="O13" s="28">
        <f>O12</f>
        <v>131440.20000000001</v>
      </c>
    </row>
    <row r="14" spans="1:15" x14ac:dyDescent="0.25">
      <c r="A14" s="103"/>
      <c r="B14" s="104"/>
      <c r="C14" s="104"/>
      <c r="D14" s="104"/>
      <c r="E14" s="104"/>
      <c r="F14" s="104"/>
      <c r="G14" s="104"/>
      <c r="H14" s="104"/>
      <c r="I14" s="104"/>
      <c r="J14" s="104"/>
      <c r="K14" s="104"/>
      <c r="L14" s="104"/>
      <c r="M14" s="104"/>
      <c r="N14" s="104"/>
      <c r="O14" s="106"/>
    </row>
    <row r="15" spans="1:15" x14ac:dyDescent="0.25">
      <c r="A15" s="107" t="s">
        <v>114</v>
      </c>
      <c r="B15" s="108"/>
      <c r="C15" s="108"/>
      <c r="D15" s="108"/>
      <c r="E15" s="108"/>
      <c r="F15" s="108"/>
      <c r="G15" s="108"/>
      <c r="H15" s="108"/>
      <c r="I15" s="108"/>
      <c r="J15" s="108"/>
      <c r="K15" s="108"/>
      <c r="L15" s="108"/>
      <c r="M15" s="108"/>
      <c r="N15" s="108"/>
      <c r="O15" s="71">
        <f>ROUND(O13,0)</f>
        <v>131440</v>
      </c>
    </row>
    <row r="16" spans="1:15" x14ac:dyDescent="0.25">
      <c r="A16" s="94" t="s">
        <v>115</v>
      </c>
      <c r="B16" s="95"/>
      <c r="C16" s="95"/>
      <c r="D16" s="95"/>
      <c r="E16" s="95"/>
      <c r="F16" s="95"/>
      <c r="G16" s="95"/>
      <c r="H16" s="95"/>
      <c r="I16" s="95"/>
      <c r="J16" s="95"/>
      <c r="K16" s="95"/>
      <c r="L16" s="95"/>
      <c r="M16" s="95"/>
      <c r="N16" s="95"/>
      <c r="O16" s="72">
        <f>O15*30%</f>
        <v>39432</v>
      </c>
    </row>
    <row r="17" spans="1:15" x14ac:dyDescent="0.25">
      <c r="A17" s="94" t="s">
        <v>116</v>
      </c>
      <c r="B17" s="95"/>
      <c r="C17" s="95"/>
      <c r="D17" s="95"/>
      <c r="E17" s="95"/>
      <c r="F17" s="95"/>
      <c r="G17" s="95"/>
      <c r="H17" s="95"/>
      <c r="I17" s="95"/>
      <c r="J17" s="95"/>
      <c r="K17" s="95"/>
      <c r="L17" s="95"/>
      <c r="M17" s="95"/>
      <c r="N17" s="95"/>
      <c r="O17" s="33">
        <f>M13*10%</f>
        <v>13144.020000000002</v>
      </c>
    </row>
    <row r="18" spans="1:15" x14ac:dyDescent="0.25">
      <c r="A18" s="94" t="s">
        <v>117</v>
      </c>
      <c r="B18" s="95"/>
      <c r="C18" s="95"/>
      <c r="D18" s="95"/>
      <c r="E18" s="95"/>
      <c r="F18" s="95"/>
      <c r="G18" s="95"/>
      <c r="H18" s="95"/>
      <c r="I18" s="95"/>
      <c r="J18" s="95"/>
      <c r="K18" s="95"/>
      <c r="L18" s="95"/>
      <c r="M18" s="95"/>
      <c r="N18" s="95"/>
      <c r="O18" s="72">
        <f>N13/2</f>
        <v>0</v>
      </c>
    </row>
    <row r="19" spans="1:15" x14ac:dyDescent="0.25">
      <c r="A19" s="80" t="s">
        <v>118</v>
      </c>
      <c r="B19" s="197"/>
      <c r="C19" s="197"/>
      <c r="D19" s="197"/>
      <c r="E19" s="197"/>
      <c r="F19" s="197"/>
      <c r="G19" s="197"/>
      <c r="H19" s="197"/>
      <c r="I19" s="197"/>
      <c r="J19" s="197"/>
      <c r="K19" s="197"/>
      <c r="L19" s="197"/>
      <c r="M19" s="197"/>
      <c r="N19" s="198"/>
      <c r="O19" s="72">
        <f>N13/2</f>
        <v>0</v>
      </c>
    </row>
    <row r="20" spans="1:15" ht="15.75" thickBot="1" x14ac:dyDescent="0.3">
      <c r="A20" s="110" t="s">
        <v>35</v>
      </c>
      <c r="B20" s="111"/>
      <c r="C20" s="111"/>
      <c r="D20" s="111"/>
      <c r="E20" s="111"/>
      <c r="F20" s="111"/>
      <c r="G20" s="111"/>
      <c r="H20" s="111"/>
      <c r="I20" s="111"/>
      <c r="J20" s="111"/>
      <c r="K20" s="111"/>
      <c r="L20" s="111"/>
      <c r="M20" s="111"/>
      <c r="N20" s="111"/>
      <c r="O20" s="35">
        <f>O16</f>
        <v>39432</v>
      </c>
    </row>
    <row r="21" spans="1:15" ht="15.75" thickBot="1" x14ac:dyDescent="0.3">
      <c r="A21" s="110" t="s">
        <v>239</v>
      </c>
      <c r="B21" s="111"/>
      <c r="C21" s="111"/>
      <c r="D21" s="111"/>
      <c r="E21" s="111"/>
      <c r="F21" s="111"/>
      <c r="G21" s="111"/>
      <c r="H21" s="111"/>
      <c r="I21" s="111"/>
      <c r="J21" s="111"/>
      <c r="K21" s="111"/>
      <c r="L21" s="111"/>
      <c r="M21" s="111"/>
      <c r="N21" s="111"/>
      <c r="O21" s="112"/>
    </row>
    <row r="22" spans="1:15" x14ac:dyDescent="0.25">
      <c r="N22" s="36"/>
    </row>
    <row r="23" spans="1:15" x14ac:dyDescent="0.25">
      <c r="N23" s="36"/>
    </row>
    <row r="24" spans="1:15" x14ac:dyDescent="0.25">
      <c r="N24" s="36"/>
    </row>
    <row r="25" spans="1:15" x14ac:dyDescent="0.25">
      <c r="N25" s="36"/>
    </row>
    <row r="26" spans="1:15" x14ac:dyDescent="0.25">
      <c r="A26" s="113" t="s">
        <v>36</v>
      </c>
      <c r="B26" s="113"/>
      <c r="C26" s="89"/>
      <c r="D26" s="89"/>
      <c r="E26" s="89"/>
      <c r="F26" s="89"/>
      <c r="G26" s="89"/>
      <c r="H26" s="89"/>
      <c r="I26" s="89"/>
      <c r="J26" s="89"/>
      <c r="K26" s="89"/>
      <c r="L26" s="89"/>
      <c r="M26" s="89"/>
      <c r="N26" s="89"/>
      <c r="O26" s="89"/>
    </row>
    <row r="27" spans="1:15" x14ac:dyDescent="0.25">
      <c r="A27" s="109" t="s">
        <v>37</v>
      </c>
      <c r="B27" s="109"/>
      <c r="C27" s="109"/>
      <c r="D27" s="109"/>
      <c r="E27" s="109"/>
      <c r="F27" s="109"/>
      <c r="G27" s="109"/>
      <c r="H27" s="109"/>
      <c r="I27" s="109"/>
      <c r="J27" s="109"/>
      <c r="K27" s="109"/>
      <c r="L27" s="109"/>
      <c r="M27" s="109"/>
      <c r="N27" s="109"/>
      <c r="O27" s="109"/>
    </row>
    <row r="28" spans="1:15" x14ac:dyDescent="0.25">
      <c r="A28" s="114" t="s">
        <v>178</v>
      </c>
      <c r="B28" s="114"/>
      <c r="C28" s="114"/>
      <c r="D28" s="114"/>
      <c r="E28" s="114"/>
      <c r="F28" s="114"/>
      <c r="G28" s="114"/>
      <c r="H28" s="114"/>
      <c r="I28" s="114"/>
      <c r="J28" s="114"/>
      <c r="K28" s="114"/>
      <c r="L28" s="114"/>
      <c r="M28" s="114"/>
      <c r="N28" s="114"/>
      <c r="O28" s="114"/>
    </row>
    <row r="29" spans="1:15" x14ac:dyDescent="0.25">
      <c r="A29" s="89"/>
      <c r="B29" s="89"/>
      <c r="C29" s="89"/>
      <c r="D29" s="89"/>
      <c r="E29" s="89"/>
      <c r="F29" s="89"/>
      <c r="G29" s="89"/>
      <c r="H29" s="89"/>
      <c r="I29" s="89"/>
      <c r="J29" s="89"/>
      <c r="K29" s="89"/>
      <c r="L29" s="89"/>
      <c r="M29" s="89"/>
      <c r="N29" s="89"/>
      <c r="O29" s="89"/>
    </row>
    <row r="30" spans="1:15" x14ac:dyDescent="0.25">
      <c r="A30" s="109" t="s">
        <v>39</v>
      </c>
      <c r="B30" s="109"/>
      <c r="C30" s="109"/>
      <c r="D30" s="109"/>
      <c r="E30" s="109"/>
      <c r="F30" s="109"/>
      <c r="G30" s="109"/>
      <c r="H30" s="109"/>
      <c r="I30" s="109"/>
      <c r="J30" s="109"/>
      <c r="K30" s="109"/>
      <c r="L30" s="109"/>
      <c r="M30" s="109"/>
      <c r="N30" s="109"/>
      <c r="O30" s="109"/>
    </row>
    <row r="31" spans="1:15" x14ac:dyDescent="0.25">
      <c r="A31" s="109" t="s">
        <v>40</v>
      </c>
      <c r="B31" s="109"/>
      <c r="C31" s="109"/>
      <c r="D31" s="109"/>
      <c r="E31" s="109"/>
      <c r="F31" s="109"/>
      <c r="G31" s="109"/>
      <c r="H31" s="109"/>
      <c r="I31" s="109"/>
      <c r="J31" s="109"/>
      <c r="K31" s="109"/>
      <c r="L31" s="109"/>
      <c r="M31" s="109"/>
      <c r="N31" s="109"/>
      <c r="O31" s="109"/>
    </row>
    <row r="32" spans="1:15" x14ac:dyDescent="0.25">
      <c r="A32" s="89"/>
      <c r="B32" s="89"/>
      <c r="C32" s="89"/>
      <c r="D32" s="89"/>
      <c r="E32" s="89"/>
      <c r="F32" s="89"/>
      <c r="G32" s="89"/>
      <c r="H32" s="89"/>
      <c r="I32" s="89"/>
      <c r="J32" s="89"/>
      <c r="K32" s="89"/>
      <c r="L32" s="89"/>
      <c r="M32" s="89"/>
      <c r="N32" s="89"/>
      <c r="O32" s="89"/>
    </row>
    <row r="33" spans="1:15" x14ac:dyDescent="0.25">
      <c r="A33" s="89"/>
      <c r="B33" s="89"/>
      <c r="C33" s="89"/>
      <c r="D33" s="89"/>
      <c r="E33" s="89"/>
      <c r="F33" s="89"/>
      <c r="G33" s="89"/>
      <c r="H33" s="89"/>
      <c r="I33" s="89"/>
      <c r="J33" s="89"/>
      <c r="K33" s="89"/>
      <c r="L33" s="89"/>
      <c r="M33" s="89"/>
      <c r="N33" s="89"/>
      <c r="O33" s="89"/>
    </row>
    <row r="34" spans="1:15" x14ac:dyDescent="0.25">
      <c r="B34" s="37"/>
    </row>
    <row r="35" spans="1:15" x14ac:dyDescent="0.25">
      <c r="B35" s="37"/>
    </row>
    <row r="36" spans="1:15" x14ac:dyDescent="0.25">
      <c r="B36" s="37"/>
    </row>
    <row r="37" spans="1:15" x14ac:dyDescent="0.25">
      <c r="A37" s="9"/>
      <c r="B37" s="38" t="s">
        <v>41</v>
      </c>
      <c r="C37" s="9"/>
      <c r="D37" s="9"/>
      <c r="E37" s="9"/>
      <c r="F37" s="9"/>
      <c r="G37" s="38" t="s">
        <v>42</v>
      </c>
      <c r="H37" s="9"/>
      <c r="I37" s="9"/>
      <c r="J37" s="9"/>
      <c r="K37" s="9"/>
      <c r="L37" s="9"/>
      <c r="M37" s="38" t="s">
        <v>43</v>
      </c>
      <c r="N37" s="9"/>
      <c r="O37" s="9"/>
    </row>
    <row r="38" spans="1:15" x14ac:dyDescent="0.25">
      <c r="A38" s="9"/>
      <c r="B38" s="38" t="s">
        <v>44</v>
      </c>
      <c r="C38" s="9"/>
      <c r="D38" s="9"/>
      <c r="E38" s="9"/>
      <c r="F38" s="9"/>
      <c r="G38" s="38" t="s">
        <v>45</v>
      </c>
      <c r="H38" s="9"/>
      <c r="I38" s="9"/>
      <c r="J38" s="9"/>
      <c r="K38" s="9"/>
      <c r="L38" s="9"/>
      <c r="M38" s="38" t="s">
        <v>236</v>
      </c>
      <c r="N38" s="9"/>
      <c r="O38" s="9"/>
    </row>
    <row r="39" spans="1:15" x14ac:dyDescent="0.25">
      <c r="A39" s="9"/>
      <c r="B39" s="38" t="s">
        <v>232</v>
      </c>
      <c r="C39" s="9"/>
      <c r="D39" s="9"/>
      <c r="E39" s="9"/>
      <c r="F39" s="9"/>
      <c r="G39" s="38" t="s">
        <v>179</v>
      </c>
      <c r="H39" s="9"/>
      <c r="I39" s="9"/>
      <c r="J39" s="9"/>
      <c r="K39" s="9"/>
      <c r="L39" s="9"/>
      <c r="M39" s="38" t="s">
        <v>48</v>
      </c>
      <c r="N39" s="9"/>
      <c r="O39" s="9"/>
    </row>
    <row r="40" spans="1:15" x14ac:dyDescent="0.25">
      <c r="B40" s="37"/>
    </row>
  </sheetData>
  <mergeCells count="21">
    <mergeCell ref="A11:B11"/>
    <mergeCell ref="A17:N17"/>
    <mergeCell ref="A18:N18"/>
    <mergeCell ref="A1:O1"/>
    <mergeCell ref="A2:O2"/>
    <mergeCell ref="A3:O3"/>
    <mergeCell ref="A4:O4"/>
    <mergeCell ref="A5:O5"/>
    <mergeCell ref="A6:F6"/>
    <mergeCell ref="A31:O31"/>
    <mergeCell ref="A30:O30"/>
    <mergeCell ref="A13:E13"/>
    <mergeCell ref="A14:O14"/>
    <mergeCell ref="A15:N15"/>
    <mergeCell ref="A16:N16"/>
    <mergeCell ref="B19:N19"/>
    <mergeCell ref="A21:O21"/>
    <mergeCell ref="A26:B26"/>
    <mergeCell ref="A28:O28"/>
    <mergeCell ref="A20:N20"/>
    <mergeCell ref="A27:O27"/>
  </mergeCells>
  <pageMargins left="0.7" right="0.7" top="0.75" bottom="0.75" header="0.3" footer="0.3"/>
  <pageSetup paperSize="9" scale="68" orientation="landscape" horizontalDpi="0"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abSelected="1" topLeftCell="A25" zoomScaleNormal="100" workbookViewId="0">
      <selection activeCell="N51" sqref="N51"/>
    </sheetView>
  </sheetViews>
  <sheetFormatPr defaultRowHeight="15" x14ac:dyDescent="0.25"/>
  <cols>
    <col min="5" max="5" width="21.140625" customWidth="1"/>
    <col min="8" max="8" width="40.42578125" customWidth="1"/>
  </cols>
  <sheetData>
    <row r="1" spans="1:8" ht="15.75" thickBot="1" x14ac:dyDescent="0.3">
      <c r="A1" s="39"/>
      <c r="B1" s="39"/>
      <c r="C1" s="39"/>
      <c r="D1" s="39"/>
      <c r="E1" s="39"/>
      <c r="F1" s="39"/>
      <c r="G1" s="39"/>
      <c r="H1" s="39"/>
    </row>
    <row r="2" spans="1:8" ht="18" x14ac:dyDescent="0.25">
      <c r="A2" s="118" t="s">
        <v>49</v>
      </c>
      <c r="B2" s="119"/>
      <c r="C2" s="119"/>
      <c r="D2" s="119"/>
      <c r="E2" s="119"/>
      <c r="F2" s="119"/>
      <c r="G2" s="119"/>
      <c r="H2" s="120"/>
    </row>
    <row r="3" spans="1:8" ht="21" thickBot="1" x14ac:dyDescent="0.3">
      <c r="A3" s="165" t="s">
        <v>119</v>
      </c>
      <c r="B3" s="166"/>
      <c r="C3" s="166"/>
      <c r="D3" s="166"/>
      <c r="E3" s="166"/>
      <c r="F3" s="166"/>
      <c r="G3" s="166"/>
      <c r="H3" s="167"/>
    </row>
    <row r="4" spans="1:8" ht="110.25" customHeight="1" thickBot="1" x14ac:dyDescent="0.3">
      <c r="A4" s="124" t="s">
        <v>120</v>
      </c>
      <c r="B4" s="125"/>
      <c r="C4" s="125"/>
      <c r="D4" s="125"/>
      <c r="E4" s="125"/>
      <c r="F4" s="125"/>
      <c r="G4" s="125"/>
      <c r="H4" s="126"/>
    </row>
    <row r="5" spans="1:8" ht="18.75" customHeight="1" x14ac:dyDescent="0.25">
      <c r="A5" s="168" t="s">
        <v>144</v>
      </c>
      <c r="B5" s="169"/>
      <c r="C5" s="169"/>
      <c r="D5" s="169"/>
      <c r="E5" s="76"/>
      <c r="F5" s="76"/>
      <c r="G5" s="76"/>
      <c r="H5" s="77" t="s">
        <v>121</v>
      </c>
    </row>
    <row r="6" spans="1:8" ht="15" customHeight="1" x14ac:dyDescent="0.25">
      <c r="A6" s="129" t="s">
        <v>229</v>
      </c>
      <c r="B6" s="130"/>
      <c r="C6" s="130"/>
      <c r="D6" s="130"/>
      <c r="E6" s="130"/>
      <c r="F6" s="130"/>
      <c r="G6" s="130"/>
      <c r="H6" s="131"/>
    </row>
    <row r="7" spans="1:8" x14ac:dyDescent="0.25">
      <c r="A7" s="115" t="s">
        <v>228</v>
      </c>
      <c r="B7" s="116"/>
      <c r="C7" s="116"/>
      <c r="D7" s="116"/>
      <c r="E7" s="116"/>
      <c r="F7" s="116"/>
      <c r="G7" s="116"/>
      <c r="H7" s="117"/>
    </row>
    <row r="8" spans="1:8" ht="15" customHeight="1" x14ac:dyDescent="0.25">
      <c r="A8" s="170" t="s">
        <v>122</v>
      </c>
      <c r="B8" s="171"/>
      <c r="C8" s="171"/>
      <c r="D8" s="172"/>
      <c r="E8" s="92" t="s">
        <v>54</v>
      </c>
      <c r="F8" s="134" t="s">
        <v>55</v>
      </c>
      <c r="G8" s="135"/>
      <c r="H8" s="136"/>
    </row>
    <row r="9" spans="1:8" ht="15" customHeight="1" x14ac:dyDescent="0.25">
      <c r="A9" s="173"/>
      <c r="B9" s="174"/>
      <c r="C9" s="174"/>
      <c r="D9" s="175"/>
      <c r="E9" s="92" t="s">
        <v>56</v>
      </c>
      <c r="F9" s="134" t="s">
        <v>57</v>
      </c>
      <c r="G9" s="135"/>
      <c r="H9" s="136"/>
    </row>
    <row r="10" spans="1:8" x14ac:dyDescent="0.25">
      <c r="A10" s="173"/>
      <c r="B10" s="174"/>
      <c r="C10" s="174"/>
      <c r="D10" s="175"/>
      <c r="E10" s="92" t="s">
        <v>58</v>
      </c>
      <c r="F10" s="134">
        <v>29370771492</v>
      </c>
      <c r="G10" s="135"/>
      <c r="H10" s="136"/>
    </row>
    <row r="11" spans="1:8" x14ac:dyDescent="0.25">
      <c r="A11" s="173"/>
      <c r="B11" s="174"/>
      <c r="C11" s="174"/>
      <c r="D11" s="175"/>
      <c r="E11" s="92" t="s">
        <v>59</v>
      </c>
      <c r="F11" s="134">
        <v>29370771492</v>
      </c>
      <c r="G11" s="135"/>
      <c r="H11" s="136"/>
    </row>
    <row r="12" spans="1:8" ht="15" customHeight="1" x14ac:dyDescent="0.25">
      <c r="A12" s="176"/>
      <c r="B12" s="177"/>
      <c r="C12" s="177"/>
      <c r="D12" s="178"/>
      <c r="E12" s="43" t="s">
        <v>60</v>
      </c>
      <c r="F12" s="137" t="s">
        <v>61</v>
      </c>
      <c r="G12" s="138"/>
      <c r="H12" s="139"/>
    </row>
    <row r="13" spans="1:8" ht="15" customHeight="1" x14ac:dyDescent="0.25">
      <c r="A13" s="179" t="s">
        <v>62</v>
      </c>
      <c r="B13" s="180"/>
      <c r="C13" s="180"/>
      <c r="D13" s="181"/>
      <c r="E13" s="43" t="s">
        <v>63</v>
      </c>
      <c r="F13" s="137" t="s">
        <v>226</v>
      </c>
      <c r="G13" s="138"/>
      <c r="H13" s="139"/>
    </row>
    <row r="14" spans="1:8" ht="15" customHeight="1" x14ac:dyDescent="0.25">
      <c r="A14" s="182"/>
      <c r="B14" s="183"/>
      <c r="C14" s="183"/>
      <c r="D14" s="184"/>
      <c r="E14" s="43" t="s">
        <v>64</v>
      </c>
      <c r="F14" s="137" t="s">
        <v>188</v>
      </c>
      <c r="G14" s="138"/>
      <c r="H14" s="139"/>
    </row>
    <row r="15" spans="1:8" ht="28.5" customHeight="1" x14ac:dyDescent="0.25">
      <c r="A15" s="182"/>
      <c r="B15" s="183"/>
      <c r="C15" s="183"/>
      <c r="D15" s="184"/>
      <c r="E15" s="92" t="s">
        <v>65</v>
      </c>
      <c r="F15" s="134" t="s">
        <v>66</v>
      </c>
      <c r="G15" s="135"/>
      <c r="H15" s="136"/>
    </row>
    <row r="16" spans="1:8" ht="15" customHeight="1" x14ac:dyDescent="0.25">
      <c r="A16" s="182"/>
      <c r="B16" s="183"/>
      <c r="C16" s="183"/>
      <c r="D16" s="184"/>
      <c r="E16" s="92" t="s">
        <v>67</v>
      </c>
      <c r="F16" s="134" t="s">
        <v>68</v>
      </c>
      <c r="G16" s="135"/>
      <c r="H16" s="136"/>
    </row>
    <row r="17" spans="1:8" x14ac:dyDescent="0.25">
      <c r="A17" s="185"/>
      <c r="B17" s="186"/>
      <c r="C17" s="186"/>
      <c r="D17" s="187"/>
      <c r="E17" s="92" t="s">
        <v>69</v>
      </c>
      <c r="F17" s="134" t="s">
        <v>70</v>
      </c>
      <c r="G17" s="135"/>
      <c r="H17" s="136"/>
    </row>
    <row r="18" spans="1:8" ht="15" customHeight="1" x14ac:dyDescent="0.25">
      <c r="A18" s="179" t="s">
        <v>123</v>
      </c>
      <c r="B18" s="180"/>
      <c r="C18" s="180"/>
      <c r="D18" s="181"/>
      <c r="E18" s="92" t="s">
        <v>72</v>
      </c>
      <c r="F18" s="134" t="s">
        <v>70</v>
      </c>
      <c r="G18" s="135"/>
      <c r="H18" s="136"/>
    </row>
    <row r="19" spans="1:8" x14ac:dyDescent="0.25">
      <c r="A19" s="182"/>
      <c r="B19" s="183"/>
      <c r="C19" s="183"/>
      <c r="D19" s="184"/>
      <c r="E19" s="92" t="s">
        <v>73</v>
      </c>
      <c r="F19" s="134"/>
      <c r="G19" s="135"/>
      <c r="H19" s="136"/>
    </row>
    <row r="20" spans="1:8" ht="15" customHeight="1" x14ac:dyDescent="0.25">
      <c r="A20" s="182"/>
      <c r="B20" s="183"/>
      <c r="C20" s="183"/>
      <c r="D20" s="184"/>
      <c r="E20" s="43" t="s">
        <v>74</v>
      </c>
      <c r="F20" s="142" t="s">
        <v>75</v>
      </c>
      <c r="G20" s="143"/>
      <c r="H20" s="144"/>
    </row>
    <row r="21" spans="1:8" x14ac:dyDescent="0.25">
      <c r="A21" s="182"/>
      <c r="B21" s="183"/>
      <c r="C21" s="183"/>
      <c r="D21" s="184"/>
      <c r="E21" s="92" t="s">
        <v>76</v>
      </c>
      <c r="F21" s="134"/>
      <c r="G21" s="135"/>
      <c r="H21" s="136"/>
    </row>
    <row r="22" spans="1:8" x14ac:dyDescent="0.25">
      <c r="A22" s="185"/>
      <c r="B22" s="186"/>
      <c r="C22" s="186"/>
      <c r="D22" s="187"/>
      <c r="E22" s="92" t="s">
        <v>77</v>
      </c>
      <c r="F22" s="134"/>
      <c r="G22" s="135"/>
      <c r="H22" s="136"/>
    </row>
    <row r="23" spans="1:8" ht="15" customHeight="1" x14ac:dyDescent="0.25">
      <c r="A23" s="44" t="s">
        <v>78</v>
      </c>
      <c r="B23" s="147" t="s">
        <v>79</v>
      </c>
      <c r="C23" s="148"/>
      <c r="D23" s="148"/>
      <c r="E23" s="148"/>
      <c r="F23" s="148"/>
      <c r="G23" s="149"/>
      <c r="H23" s="45" t="s">
        <v>80</v>
      </c>
    </row>
    <row r="24" spans="1:8" x14ac:dyDescent="0.25">
      <c r="A24" s="44">
        <v>1</v>
      </c>
      <c r="B24" s="150" t="s">
        <v>81</v>
      </c>
      <c r="C24" s="151"/>
      <c r="D24" s="151"/>
      <c r="E24" s="151"/>
      <c r="F24" s="151"/>
      <c r="G24" s="152"/>
      <c r="H24" s="28">
        <f>'Nimbarga retn.116'!O13</f>
        <v>131440.20000000001</v>
      </c>
    </row>
    <row r="25" spans="1:8" x14ac:dyDescent="0.25">
      <c r="A25" s="44">
        <v>2</v>
      </c>
      <c r="B25" s="150" t="s">
        <v>82</v>
      </c>
      <c r="C25" s="151"/>
      <c r="D25" s="151"/>
      <c r="E25" s="151"/>
      <c r="F25" s="151"/>
      <c r="G25" s="152"/>
      <c r="H25" s="28"/>
    </row>
    <row r="26" spans="1:8" x14ac:dyDescent="0.25">
      <c r="A26" s="44"/>
      <c r="B26" s="46"/>
      <c r="C26" s="153" t="s">
        <v>83</v>
      </c>
      <c r="D26" s="154"/>
      <c r="E26" s="154"/>
      <c r="F26" s="154"/>
      <c r="G26" s="155"/>
      <c r="H26" s="47">
        <f>SUM(H24:H25)</f>
        <v>131440.20000000001</v>
      </c>
    </row>
    <row r="27" spans="1:8" x14ac:dyDescent="0.25">
      <c r="A27" s="44"/>
      <c r="B27" s="46"/>
      <c r="C27" s="48" t="s">
        <v>84</v>
      </c>
      <c r="D27" s="49"/>
      <c r="E27" s="49"/>
      <c r="F27" s="49"/>
      <c r="G27" s="50"/>
      <c r="H27" s="47">
        <v>0</v>
      </c>
    </row>
    <row r="28" spans="1:8" x14ac:dyDescent="0.25">
      <c r="A28" s="44"/>
      <c r="B28" s="46"/>
      <c r="C28" s="48" t="s">
        <v>85</v>
      </c>
      <c r="D28" s="49"/>
      <c r="E28" s="49"/>
      <c r="F28" s="49"/>
      <c r="G28" s="50"/>
      <c r="H28" s="47">
        <v>0</v>
      </c>
    </row>
    <row r="29" spans="1:8" x14ac:dyDescent="0.25">
      <c r="A29" s="44"/>
      <c r="B29" s="46"/>
      <c r="C29" s="48" t="s">
        <v>86</v>
      </c>
      <c r="D29" s="49"/>
      <c r="E29" s="49"/>
      <c r="F29" s="49"/>
      <c r="G29" s="50"/>
      <c r="H29" s="47"/>
    </row>
    <row r="30" spans="1:8" x14ac:dyDescent="0.25">
      <c r="A30" s="44"/>
      <c r="B30" s="46"/>
      <c r="C30" s="156" t="s">
        <v>87</v>
      </c>
      <c r="D30" s="157"/>
      <c r="E30" s="157"/>
      <c r="F30" s="157"/>
      <c r="G30" s="158"/>
      <c r="H30" s="47">
        <f>H27+H28+H29</f>
        <v>0</v>
      </c>
    </row>
    <row r="31" spans="1:8" x14ac:dyDescent="0.25">
      <c r="A31" s="44"/>
      <c r="B31" s="46"/>
      <c r="C31" s="153" t="s">
        <v>124</v>
      </c>
      <c r="D31" s="154"/>
      <c r="E31" s="154"/>
      <c r="F31" s="154"/>
      <c r="G31" s="155"/>
      <c r="H31" s="47">
        <f>ROUND(H26*30%,0)</f>
        <v>39432</v>
      </c>
    </row>
    <row r="32" spans="1:8" ht="15" customHeight="1" x14ac:dyDescent="0.25">
      <c r="A32" s="170" t="str">
        <f>'Nimbarga retn.116'!A21:O21</f>
        <v>Total Amount in words Thirty nine thousand four hundred and thirty two rupees only</v>
      </c>
      <c r="B32" s="171"/>
      <c r="C32" s="171"/>
      <c r="D32" s="172"/>
      <c r="E32" s="191" t="s">
        <v>89</v>
      </c>
      <c r="F32" s="192"/>
      <c r="G32" s="193"/>
      <c r="H32" s="54"/>
    </row>
    <row r="33" spans="1:8" ht="15.75" customHeight="1" thickBot="1" x14ac:dyDescent="0.3">
      <c r="A33" s="173"/>
      <c r="B33" s="174"/>
      <c r="C33" s="174"/>
      <c r="D33" s="175"/>
      <c r="E33" s="134" t="s">
        <v>90</v>
      </c>
      <c r="F33" s="135"/>
      <c r="G33" s="162"/>
      <c r="H33" s="55">
        <f>H24*10%</f>
        <v>13144.020000000002</v>
      </c>
    </row>
    <row r="34" spans="1:8" ht="15.75" thickBot="1" x14ac:dyDescent="0.3">
      <c r="A34" s="188"/>
      <c r="B34" s="189"/>
      <c r="C34" s="189"/>
      <c r="D34" s="190"/>
      <c r="E34" s="163" t="s">
        <v>91</v>
      </c>
      <c r="F34" s="164"/>
      <c r="G34" s="194"/>
      <c r="H34" s="56">
        <f>H31</f>
        <v>39432</v>
      </c>
    </row>
    <row r="35" spans="1:8" x14ac:dyDescent="0.25">
      <c r="A35" s="195"/>
      <c r="B35" s="196"/>
      <c r="C35" s="196"/>
      <c r="D35" s="196"/>
      <c r="E35" s="58"/>
      <c r="F35" s="39"/>
      <c r="G35" s="39"/>
      <c r="H35" s="59"/>
    </row>
    <row r="36" spans="1:8" ht="15" customHeight="1" x14ac:dyDescent="0.3">
      <c r="A36" s="145" t="s">
        <v>92</v>
      </c>
      <c r="B36" s="146"/>
      <c r="C36" s="146"/>
      <c r="D36" s="65"/>
      <c r="E36" s="61"/>
      <c r="F36" s="61"/>
      <c r="G36" s="60"/>
      <c r="H36" s="62"/>
    </row>
    <row r="37" spans="1:8" ht="15.75" x14ac:dyDescent="0.3">
      <c r="A37" s="63"/>
      <c r="B37" s="64"/>
      <c r="C37" s="64"/>
      <c r="D37" s="61"/>
      <c r="E37" s="61"/>
      <c r="F37" s="61"/>
      <c r="G37" s="39"/>
      <c r="H37" s="59"/>
    </row>
    <row r="38" spans="1:8" ht="15" customHeight="1" x14ac:dyDescent="0.25">
      <c r="A38" s="145" t="s">
        <v>93</v>
      </c>
      <c r="B38" s="146"/>
      <c r="C38" s="146"/>
      <c r="D38" s="39"/>
      <c r="E38" s="39"/>
      <c r="F38" s="39"/>
      <c r="G38" s="39"/>
      <c r="H38" s="59"/>
    </row>
    <row r="39" spans="1:8" ht="15.75" thickBot="1" x14ac:dyDescent="0.3">
      <c r="A39" s="66"/>
      <c r="B39" s="67"/>
      <c r="C39" s="67"/>
      <c r="D39" s="67"/>
      <c r="E39" s="67"/>
      <c r="F39" s="67"/>
      <c r="G39" s="67"/>
      <c r="H39" s="68"/>
    </row>
    <row r="40" spans="1:8" x14ac:dyDescent="0.25">
      <c r="A40" s="39"/>
      <c r="B40" s="39"/>
      <c r="C40" s="39"/>
      <c r="D40" s="39"/>
      <c r="E40" s="39"/>
      <c r="F40" s="39"/>
      <c r="G40" s="39"/>
      <c r="H40" s="39"/>
    </row>
    <row r="41" spans="1:8" x14ac:dyDescent="0.25">
      <c r="A41" s="39"/>
      <c r="B41" s="39"/>
      <c r="C41" s="39"/>
      <c r="D41" s="39"/>
      <c r="E41" s="39"/>
      <c r="F41" s="39"/>
      <c r="G41" s="39"/>
      <c r="H41" s="39"/>
    </row>
    <row r="42" spans="1:8" x14ac:dyDescent="0.25">
      <c r="A42" s="39"/>
      <c r="B42" s="39"/>
      <c r="C42" s="39"/>
      <c r="D42" s="39"/>
      <c r="E42" s="39"/>
      <c r="F42" s="39"/>
      <c r="G42" s="39"/>
      <c r="H42" s="39"/>
    </row>
    <row r="43" spans="1:8" x14ac:dyDescent="0.25">
      <c r="A43" s="39"/>
      <c r="B43" s="39"/>
      <c r="C43" s="39"/>
      <c r="D43" s="39"/>
      <c r="E43" s="39"/>
      <c r="F43" s="39"/>
      <c r="G43" s="39"/>
      <c r="H43" s="39"/>
    </row>
    <row r="44" spans="1:8" x14ac:dyDescent="0.25">
      <c r="A44" s="39"/>
      <c r="B44" s="39"/>
      <c r="C44" s="39"/>
      <c r="D44" s="39"/>
      <c r="E44" s="39"/>
      <c r="F44" s="39"/>
      <c r="G44" s="39"/>
      <c r="H44" s="39"/>
    </row>
    <row r="45" spans="1:8" x14ac:dyDescent="0.25">
      <c r="A45" s="39"/>
      <c r="B45" s="39"/>
      <c r="C45" s="39"/>
      <c r="D45" s="39"/>
      <c r="E45" s="39"/>
      <c r="F45" s="39"/>
      <c r="G45" s="39"/>
      <c r="H45" s="39"/>
    </row>
    <row r="46" spans="1:8" x14ac:dyDescent="0.25">
      <c r="A46" s="39"/>
      <c r="B46" s="39"/>
      <c r="C46" s="39"/>
      <c r="D46" s="39"/>
      <c r="E46" s="39"/>
      <c r="F46" s="39"/>
      <c r="G46" s="39"/>
      <c r="H46" s="39"/>
    </row>
    <row r="47" spans="1:8" x14ac:dyDescent="0.25">
      <c r="A47" s="39"/>
      <c r="B47" s="39"/>
      <c r="C47" s="39"/>
      <c r="D47" s="39"/>
      <c r="E47" s="39"/>
      <c r="F47" s="39"/>
      <c r="G47" s="39"/>
      <c r="H47" s="39"/>
    </row>
    <row r="48" spans="1:8" x14ac:dyDescent="0.25">
      <c r="A48" s="39"/>
      <c r="B48" s="39"/>
      <c r="C48" s="39"/>
      <c r="D48" s="39"/>
      <c r="E48" s="39"/>
      <c r="F48" s="39"/>
      <c r="G48" s="39"/>
      <c r="H48" s="39"/>
    </row>
    <row r="49" spans="1:8" x14ac:dyDescent="0.25">
      <c r="A49" s="39"/>
      <c r="B49" s="39"/>
      <c r="C49" s="39"/>
      <c r="D49" s="39"/>
      <c r="E49" s="39"/>
      <c r="F49" s="39"/>
      <c r="G49" s="39"/>
      <c r="H49" s="39"/>
    </row>
    <row r="50" spans="1:8" x14ac:dyDescent="0.25">
      <c r="A50" s="39"/>
      <c r="B50" s="39"/>
      <c r="C50" s="39"/>
      <c r="D50" s="39"/>
      <c r="E50" s="39"/>
      <c r="F50" s="39"/>
      <c r="G50" s="39"/>
      <c r="H50" s="39"/>
    </row>
    <row r="51" spans="1:8" x14ac:dyDescent="0.25">
      <c r="A51" s="69" t="s">
        <v>101</v>
      </c>
    </row>
    <row r="52" spans="1:8" x14ac:dyDescent="0.25">
      <c r="A52" s="109" t="s">
        <v>102</v>
      </c>
      <c r="B52" s="109"/>
      <c r="C52" s="109"/>
      <c r="D52" s="109"/>
      <c r="E52" s="109"/>
      <c r="F52" s="109"/>
      <c r="G52" s="109"/>
      <c r="H52" s="109"/>
    </row>
    <row r="53" spans="1:8" x14ac:dyDescent="0.25">
      <c r="A53" s="109" t="s">
        <v>103</v>
      </c>
      <c r="B53" s="109"/>
      <c r="C53" s="109"/>
      <c r="D53" s="109"/>
      <c r="E53" s="109"/>
      <c r="F53" s="109"/>
      <c r="G53" s="109"/>
      <c r="H53" s="109"/>
    </row>
    <row r="54" spans="1:8" ht="15" customHeight="1" x14ac:dyDescent="0.25">
      <c r="A54" s="114" t="s">
        <v>125</v>
      </c>
      <c r="B54" s="114"/>
      <c r="C54" s="114"/>
      <c r="D54" s="114"/>
      <c r="E54" s="114"/>
      <c r="F54" s="114"/>
      <c r="G54" s="114"/>
      <c r="H54" s="114"/>
    </row>
    <row r="55" spans="1:8" ht="15" customHeight="1" x14ac:dyDescent="0.25">
      <c r="A55" s="114" t="s">
        <v>126</v>
      </c>
      <c r="B55" s="114"/>
      <c r="C55" s="114"/>
      <c r="D55" s="114"/>
      <c r="E55" s="114"/>
      <c r="F55" s="114"/>
      <c r="G55" s="114"/>
      <c r="H55" s="114"/>
    </row>
    <row r="56" spans="1:8" x14ac:dyDescent="0.25">
      <c r="A56" s="70"/>
      <c r="B56" s="70"/>
      <c r="C56" s="70"/>
      <c r="D56" s="70"/>
      <c r="E56" s="70"/>
      <c r="F56" s="70"/>
      <c r="G56" s="70"/>
      <c r="H56" s="70"/>
    </row>
    <row r="57" spans="1:8" ht="15" customHeight="1" x14ac:dyDescent="0.25">
      <c r="A57" s="114" t="s">
        <v>106</v>
      </c>
      <c r="B57" s="114"/>
      <c r="C57" s="114"/>
      <c r="D57" s="114"/>
      <c r="E57" s="114"/>
      <c r="F57" s="114"/>
      <c r="G57" s="114"/>
      <c r="H57" s="114"/>
    </row>
    <row r="58" spans="1:8" x14ac:dyDescent="0.25">
      <c r="A58" s="91"/>
      <c r="B58" s="91"/>
      <c r="C58" s="91"/>
      <c r="D58" s="91"/>
      <c r="E58" s="91"/>
      <c r="F58" s="91"/>
      <c r="G58" s="91"/>
      <c r="H58" s="91"/>
    </row>
    <row r="59" spans="1:8" x14ac:dyDescent="0.25">
      <c r="A59" s="91"/>
      <c r="B59" s="91"/>
      <c r="C59" s="91"/>
      <c r="D59" s="91"/>
      <c r="E59" s="91"/>
      <c r="F59" s="91"/>
      <c r="G59" s="91"/>
      <c r="H59" s="91"/>
    </row>
    <row r="60" spans="1:8" x14ac:dyDescent="0.25">
      <c r="A60" s="91"/>
      <c r="B60" s="91"/>
      <c r="C60" s="91"/>
      <c r="D60" s="91"/>
      <c r="E60" s="91"/>
      <c r="F60" s="91"/>
      <c r="G60" s="91"/>
      <c r="H60" s="91"/>
    </row>
    <row r="61" spans="1:8" x14ac:dyDescent="0.25">
      <c r="A61" s="91"/>
      <c r="B61" s="91"/>
      <c r="C61" s="91"/>
      <c r="D61" s="91"/>
      <c r="E61" s="91"/>
      <c r="F61" s="91"/>
      <c r="G61" s="91"/>
      <c r="H61" s="91"/>
    </row>
    <row r="62" spans="1:8" x14ac:dyDescent="0.25">
      <c r="A62" s="91"/>
      <c r="B62" s="91"/>
      <c r="C62" s="91"/>
      <c r="D62" s="91"/>
      <c r="E62" s="91"/>
      <c r="F62" s="91"/>
      <c r="G62" s="91"/>
      <c r="H62" s="91"/>
    </row>
    <row r="63" spans="1:8" x14ac:dyDescent="0.25">
      <c r="A63" s="91"/>
      <c r="B63" s="91"/>
      <c r="C63" s="91"/>
      <c r="D63" s="91"/>
      <c r="E63" s="91"/>
      <c r="F63" s="91"/>
      <c r="G63" s="91"/>
      <c r="H63" s="91"/>
    </row>
    <row r="68" spans="1:8" x14ac:dyDescent="0.25">
      <c r="A68" s="9"/>
      <c r="B68" s="38" t="s">
        <v>41</v>
      </c>
      <c r="C68" s="9"/>
      <c r="D68" s="9"/>
      <c r="E68" s="38" t="s">
        <v>42</v>
      </c>
      <c r="F68" s="9"/>
      <c r="G68" s="9"/>
      <c r="H68" s="38" t="s">
        <v>43</v>
      </c>
    </row>
    <row r="69" spans="1:8" x14ac:dyDescent="0.25">
      <c r="A69" s="9"/>
      <c r="B69" s="38" t="s">
        <v>44</v>
      </c>
      <c r="C69" s="9"/>
      <c r="D69" s="9"/>
      <c r="E69" s="38" t="s">
        <v>45</v>
      </c>
      <c r="F69" s="9"/>
      <c r="G69" s="9"/>
      <c r="H69" s="38" t="s">
        <v>236</v>
      </c>
    </row>
    <row r="70" spans="1:8" x14ac:dyDescent="0.25">
      <c r="A70" s="9"/>
      <c r="B70" s="38" t="s">
        <v>232</v>
      </c>
      <c r="C70" s="9"/>
      <c r="D70" s="9"/>
      <c r="E70" s="38" t="s">
        <v>179</v>
      </c>
      <c r="F70" s="9"/>
      <c r="G70" s="9"/>
      <c r="H70" s="38" t="s">
        <v>48</v>
      </c>
    </row>
  </sheetData>
  <mergeCells count="42">
    <mergeCell ref="A7:H7"/>
    <mergeCell ref="A2:H2"/>
    <mergeCell ref="A3:H3"/>
    <mergeCell ref="A4:H4"/>
    <mergeCell ref="A5:D5"/>
    <mergeCell ref="A6:H6"/>
    <mergeCell ref="A8:D12"/>
    <mergeCell ref="F8:H8"/>
    <mergeCell ref="F9:H9"/>
    <mergeCell ref="F10:H10"/>
    <mergeCell ref="F11:H11"/>
    <mergeCell ref="F12:H12"/>
    <mergeCell ref="A13:D17"/>
    <mergeCell ref="F13:H13"/>
    <mergeCell ref="F14:H14"/>
    <mergeCell ref="F15:H15"/>
    <mergeCell ref="F16:H16"/>
    <mergeCell ref="F17:H17"/>
    <mergeCell ref="C31:G31"/>
    <mergeCell ref="A18:D22"/>
    <mergeCell ref="F18:H18"/>
    <mergeCell ref="F19:H19"/>
    <mergeCell ref="F20:H20"/>
    <mergeCell ref="F21:H21"/>
    <mergeCell ref="F22:H22"/>
    <mergeCell ref="B23:G23"/>
    <mergeCell ref="B24:G24"/>
    <mergeCell ref="B25:G25"/>
    <mergeCell ref="C26:G26"/>
    <mergeCell ref="C30:G30"/>
    <mergeCell ref="A57:H57"/>
    <mergeCell ref="A32:D34"/>
    <mergeCell ref="E32:G32"/>
    <mergeCell ref="E33:G33"/>
    <mergeCell ref="E34:G34"/>
    <mergeCell ref="A35:D35"/>
    <mergeCell ref="A36:C36"/>
    <mergeCell ref="A38:C38"/>
    <mergeCell ref="A52:H52"/>
    <mergeCell ref="A53:H53"/>
    <mergeCell ref="A54:H54"/>
    <mergeCell ref="A55:H55"/>
  </mergeCells>
  <pageMargins left="0.70866141732283472" right="0.70866141732283472" top="1.5354330708661419" bottom="0.74803149606299213" header="0.31496062992125984" footer="0.31496062992125984"/>
  <pageSetup paperSize="9" scale="74" orientation="portrait" horizontalDpi="0" verticalDpi="0" r:id="rId1"/>
  <rowBreaks count="1" manualBreakCount="1">
    <brk id="4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77"/>
  <sheetViews>
    <sheetView view="pageBreakPreview" zoomScale="60" zoomScaleNormal="100" workbookViewId="0">
      <selection activeCell="A52" sqref="A52:H52"/>
    </sheetView>
  </sheetViews>
  <sheetFormatPr defaultRowHeight="12.75" x14ac:dyDescent="0.2"/>
  <cols>
    <col min="1" max="2" width="9.140625" style="39" customWidth="1"/>
    <col min="3" max="3" width="7.7109375" style="39" customWidth="1"/>
    <col min="4" max="4" width="8.140625" style="39" customWidth="1"/>
    <col min="5" max="5" width="27" style="39" customWidth="1"/>
    <col min="6" max="6" width="9.140625" style="39" customWidth="1"/>
    <col min="7" max="7" width="10.85546875" style="39" customWidth="1"/>
    <col min="8" max="8" width="33.85546875" style="39" customWidth="1"/>
    <col min="9" max="260" width="9.140625" style="39" customWidth="1"/>
    <col min="261" max="261" width="24.85546875" style="39" customWidth="1"/>
    <col min="262" max="262" width="9.140625" style="39" customWidth="1"/>
    <col min="263" max="263" width="10.85546875" style="39" customWidth="1"/>
    <col min="264" max="264" width="14.85546875" style="39" customWidth="1"/>
    <col min="265" max="516" width="9.140625" style="39" customWidth="1"/>
    <col min="517" max="517" width="24.85546875" style="39" customWidth="1"/>
    <col min="518" max="518" width="9.140625" style="39" customWidth="1"/>
    <col min="519" max="519" width="10.85546875" style="39" customWidth="1"/>
    <col min="520" max="520" width="14.85546875" style="39" customWidth="1"/>
    <col min="521" max="772" width="9.140625" style="39" customWidth="1"/>
    <col min="773" max="773" width="24.85546875" style="39" customWidth="1"/>
    <col min="774" max="774" width="9.140625" style="39" customWidth="1"/>
    <col min="775" max="775" width="10.85546875" style="39" customWidth="1"/>
    <col min="776" max="776" width="14.85546875" style="39" customWidth="1"/>
    <col min="777" max="1028" width="9.140625" style="39" customWidth="1"/>
    <col min="1029" max="1029" width="24.85546875" style="39" customWidth="1"/>
    <col min="1030" max="1030" width="9.140625" style="39" customWidth="1"/>
    <col min="1031" max="1031" width="10.85546875" style="39" customWidth="1"/>
    <col min="1032" max="1032" width="14.85546875" style="39" customWidth="1"/>
    <col min="1033" max="1284" width="9.140625" style="39" customWidth="1"/>
    <col min="1285" max="1285" width="24.85546875" style="39" customWidth="1"/>
    <col min="1286" max="1286" width="9.140625" style="39" customWidth="1"/>
    <col min="1287" max="1287" width="10.85546875" style="39" customWidth="1"/>
    <col min="1288" max="1288" width="14.85546875" style="39" customWidth="1"/>
    <col min="1289" max="1540" width="9.140625" style="39" customWidth="1"/>
    <col min="1541" max="1541" width="24.85546875" style="39" customWidth="1"/>
    <col min="1542" max="1542" width="9.140625" style="39" customWidth="1"/>
    <col min="1543" max="1543" width="10.85546875" style="39" customWidth="1"/>
    <col min="1544" max="1544" width="14.85546875" style="39" customWidth="1"/>
    <col min="1545" max="1796" width="9.140625" style="39" customWidth="1"/>
    <col min="1797" max="1797" width="24.85546875" style="39" customWidth="1"/>
    <col min="1798" max="1798" width="9.140625" style="39" customWidth="1"/>
    <col min="1799" max="1799" width="10.85546875" style="39" customWidth="1"/>
    <col min="1800" max="1800" width="14.85546875" style="39" customWidth="1"/>
    <col min="1801" max="2052" width="9.140625" style="39" customWidth="1"/>
    <col min="2053" max="2053" width="24.85546875" style="39" customWidth="1"/>
    <col min="2054" max="2054" width="9.140625" style="39" customWidth="1"/>
    <col min="2055" max="2055" width="10.85546875" style="39" customWidth="1"/>
    <col min="2056" max="2056" width="14.85546875" style="39" customWidth="1"/>
    <col min="2057" max="2308" width="9.140625" style="39" customWidth="1"/>
    <col min="2309" max="2309" width="24.85546875" style="39" customWidth="1"/>
    <col min="2310" max="2310" width="9.140625" style="39" customWidth="1"/>
    <col min="2311" max="2311" width="10.85546875" style="39" customWidth="1"/>
    <col min="2312" max="2312" width="14.85546875" style="39" customWidth="1"/>
    <col min="2313" max="2564" width="9.140625" style="39" customWidth="1"/>
    <col min="2565" max="2565" width="24.85546875" style="39" customWidth="1"/>
    <col min="2566" max="2566" width="9.140625" style="39" customWidth="1"/>
    <col min="2567" max="2567" width="10.85546875" style="39" customWidth="1"/>
    <col min="2568" max="2568" width="14.85546875" style="39" customWidth="1"/>
    <col min="2569" max="2820" width="9.140625" style="39" customWidth="1"/>
    <col min="2821" max="2821" width="24.85546875" style="39" customWidth="1"/>
    <col min="2822" max="2822" width="9.140625" style="39" customWidth="1"/>
    <col min="2823" max="2823" width="10.85546875" style="39" customWidth="1"/>
    <col min="2824" max="2824" width="14.85546875" style="39" customWidth="1"/>
    <col min="2825" max="3076" width="9.140625" style="39" customWidth="1"/>
    <col min="3077" max="3077" width="24.85546875" style="39" customWidth="1"/>
    <col min="3078" max="3078" width="9.140625" style="39" customWidth="1"/>
    <col min="3079" max="3079" width="10.85546875" style="39" customWidth="1"/>
    <col min="3080" max="3080" width="14.85546875" style="39" customWidth="1"/>
    <col min="3081" max="3332" width="9.140625" style="39" customWidth="1"/>
    <col min="3333" max="3333" width="24.85546875" style="39" customWidth="1"/>
    <col min="3334" max="3334" width="9.140625" style="39" customWidth="1"/>
    <col min="3335" max="3335" width="10.85546875" style="39" customWidth="1"/>
    <col min="3336" max="3336" width="14.85546875" style="39" customWidth="1"/>
    <col min="3337" max="3588" width="9.140625" style="39" customWidth="1"/>
    <col min="3589" max="3589" width="24.85546875" style="39" customWidth="1"/>
    <col min="3590" max="3590" width="9.140625" style="39" customWidth="1"/>
    <col min="3591" max="3591" width="10.85546875" style="39" customWidth="1"/>
    <col min="3592" max="3592" width="14.85546875" style="39" customWidth="1"/>
    <col min="3593" max="3844" width="9.140625" style="39" customWidth="1"/>
    <col min="3845" max="3845" width="24.85546875" style="39" customWidth="1"/>
    <col min="3846" max="3846" width="9.140625" style="39" customWidth="1"/>
    <col min="3847" max="3847" width="10.85546875" style="39" customWidth="1"/>
    <col min="3848" max="3848" width="14.85546875" style="39" customWidth="1"/>
    <col min="3849" max="4100" width="9.140625" style="39" customWidth="1"/>
    <col min="4101" max="4101" width="24.85546875" style="39" customWidth="1"/>
    <col min="4102" max="4102" width="9.140625" style="39" customWidth="1"/>
    <col min="4103" max="4103" width="10.85546875" style="39" customWidth="1"/>
    <col min="4104" max="4104" width="14.85546875" style="39" customWidth="1"/>
    <col min="4105" max="4356" width="9.140625" style="39" customWidth="1"/>
    <col min="4357" max="4357" width="24.85546875" style="39" customWidth="1"/>
    <col min="4358" max="4358" width="9.140625" style="39" customWidth="1"/>
    <col min="4359" max="4359" width="10.85546875" style="39" customWidth="1"/>
    <col min="4360" max="4360" width="14.85546875" style="39" customWidth="1"/>
    <col min="4361" max="4612" width="9.140625" style="39" customWidth="1"/>
    <col min="4613" max="4613" width="24.85546875" style="39" customWidth="1"/>
    <col min="4614" max="4614" width="9.140625" style="39" customWidth="1"/>
    <col min="4615" max="4615" width="10.85546875" style="39" customWidth="1"/>
    <col min="4616" max="4616" width="14.85546875" style="39" customWidth="1"/>
    <col min="4617" max="4868" width="9.140625" style="39" customWidth="1"/>
    <col min="4869" max="4869" width="24.85546875" style="39" customWidth="1"/>
    <col min="4870" max="4870" width="9.140625" style="39" customWidth="1"/>
    <col min="4871" max="4871" width="10.85546875" style="39" customWidth="1"/>
    <col min="4872" max="4872" width="14.85546875" style="39" customWidth="1"/>
    <col min="4873" max="5124" width="9.140625" style="39" customWidth="1"/>
    <col min="5125" max="5125" width="24.85546875" style="39" customWidth="1"/>
    <col min="5126" max="5126" width="9.140625" style="39" customWidth="1"/>
    <col min="5127" max="5127" width="10.85546875" style="39" customWidth="1"/>
    <col min="5128" max="5128" width="14.85546875" style="39" customWidth="1"/>
    <col min="5129" max="5380" width="9.140625" style="39" customWidth="1"/>
    <col min="5381" max="5381" width="24.85546875" style="39" customWidth="1"/>
    <col min="5382" max="5382" width="9.140625" style="39" customWidth="1"/>
    <col min="5383" max="5383" width="10.85546875" style="39" customWidth="1"/>
    <col min="5384" max="5384" width="14.85546875" style="39" customWidth="1"/>
    <col min="5385" max="5636" width="9.140625" style="39" customWidth="1"/>
    <col min="5637" max="5637" width="24.85546875" style="39" customWidth="1"/>
    <col min="5638" max="5638" width="9.140625" style="39" customWidth="1"/>
    <col min="5639" max="5639" width="10.85546875" style="39" customWidth="1"/>
    <col min="5640" max="5640" width="14.85546875" style="39" customWidth="1"/>
    <col min="5641" max="5892" width="9.140625" style="39" customWidth="1"/>
    <col min="5893" max="5893" width="24.85546875" style="39" customWidth="1"/>
    <col min="5894" max="5894" width="9.140625" style="39" customWidth="1"/>
    <col min="5895" max="5895" width="10.85546875" style="39" customWidth="1"/>
    <col min="5896" max="5896" width="14.85546875" style="39" customWidth="1"/>
    <col min="5897" max="6148" width="9.140625" style="39" customWidth="1"/>
    <col min="6149" max="6149" width="24.85546875" style="39" customWidth="1"/>
    <col min="6150" max="6150" width="9.140625" style="39" customWidth="1"/>
    <col min="6151" max="6151" width="10.85546875" style="39" customWidth="1"/>
    <col min="6152" max="6152" width="14.85546875" style="39" customWidth="1"/>
    <col min="6153" max="6404" width="9.140625" style="39" customWidth="1"/>
    <col min="6405" max="6405" width="24.85546875" style="39" customWidth="1"/>
    <col min="6406" max="6406" width="9.140625" style="39" customWidth="1"/>
    <col min="6407" max="6407" width="10.85546875" style="39" customWidth="1"/>
    <col min="6408" max="6408" width="14.85546875" style="39" customWidth="1"/>
    <col min="6409" max="6660" width="9.140625" style="39" customWidth="1"/>
    <col min="6661" max="6661" width="24.85546875" style="39" customWidth="1"/>
    <col min="6662" max="6662" width="9.140625" style="39" customWidth="1"/>
    <col min="6663" max="6663" width="10.85546875" style="39" customWidth="1"/>
    <col min="6664" max="6664" width="14.85546875" style="39" customWidth="1"/>
    <col min="6665" max="6916" width="9.140625" style="39" customWidth="1"/>
    <col min="6917" max="6917" width="24.85546875" style="39" customWidth="1"/>
    <col min="6918" max="6918" width="9.140625" style="39" customWidth="1"/>
    <col min="6919" max="6919" width="10.85546875" style="39" customWidth="1"/>
    <col min="6920" max="6920" width="14.85546875" style="39" customWidth="1"/>
    <col min="6921" max="7172" width="9.140625" style="39" customWidth="1"/>
    <col min="7173" max="7173" width="24.85546875" style="39" customWidth="1"/>
    <col min="7174" max="7174" width="9.140625" style="39" customWidth="1"/>
    <col min="7175" max="7175" width="10.85546875" style="39" customWidth="1"/>
    <col min="7176" max="7176" width="14.85546875" style="39" customWidth="1"/>
    <col min="7177" max="7428" width="9.140625" style="39" customWidth="1"/>
    <col min="7429" max="7429" width="24.85546875" style="39" customWidth="1"/>
    <col min="7430" max="7430" width="9.140625" style="39" customWidth="1"/>
    <col min="7431" max="7431" width="10.85546875" style="39" customWidth="1"/>
    <col min="7432" max="7432" width="14.85546875" style="39" customWidth="1"/>
    <col min="7433" max="7684" width="9.140625" style="39" customWidth="1"/>
    <col min="7685" max="7685" width="24.85546875" style="39" customWidth="1"/>
    <col min="7686" max="7686" width="9.140625" style="39" customWidth="1"/>
    <col min="7687" max="7687" width="10.85546875" style="39" customWidth="1"/>
    <col min="7688" max="7688" width="14.85546875" style="39" customWidth="1"/>
    <col min="7689" max="7940" width="9.140625" style="39" customWidth="1"/>
    <col min="7941" max="7941" width="24.85546875" style="39" customWidth="1"/>
    <col min="7942" max="7942" width="9.140625" style="39" customWidth="1"/>
    <col min="7943" max="7943" width="10.85546875" style="39" customWidth="1"/>
    <col min="7944" max="7944" width="14.85546875" style="39" customWidth="1"/>
    <col min="7945" max="8196" width="9.140625" style="39" customWidth="1"/>
    <col min="8197" max="8197" width="24.85546875" style="39" customWidth="1"/>
    <col min="8198" max="8198" width="9.140625" style="39" customWidth="1"/>
    <col min="8199" max="8199" width="10.85546875" style="39" customWidth="1"/>
    <col min="8200" max="8200" width="14.85546875" style="39" customWidth="1"/>
    <col min="8201" max="8452" width="9.140625" style="39" customWidth="1"/>
    <col min="8453" max="8453" width="24.85546875" style="39" customWidth="1"/>
    <col min="8454" max="8454" width="9.140625" style="39" customWidth="1"/>
    <col min="8455" max="8455" width="10.85546875" style="39" customWidth="1"/>
    <col min="8456" max="8456" width="14.85546875" style="39" customWidth="1"/>
    <col min="8457" max="8708" width="9.140625" style="39" customWidth="1"/>
    <col min="8709" max="8709" width="24.85546875" style="39" customWidth="1"/>
    <col min="8710" max="8710" width="9.140625" style="39" customWidth="1"/>
    <col min="8711" max="8711" width="10.85546875" style="39" customWidth="1"/>
    <col min="8712" max="8712" width="14.85546875" style="39" customWidth="1"/>
    <col min="8713" max="8964" width="9.140625" style="39" customWidth="1"/>
    <col min="8965" max="8965" width="24.85546875" style="39" customWidth="1"/>
    <col min="8966" max="8966" width="9.140625" style="39" customWidth="1"/>
    <col min="8967" max="8967" width="10.85546875" style="39" customWidth="1"/>
    <col min="8968" max="8968" width="14.85546875" style="39" customWidth="1"/>
    <col min="8969" max="9220" width="9.140625" style="39" customWidth="1"/>
    <col min="9221" max="9221" width="24.85546875" style="39" customWidth="1"/>
    <col min="9222" max="9222" width="9.140625" style="39" customWidth="1"/>
    <col min="9223" max="9223" width="10.85546875" style="39" customWidth="1"/>
    <col min="9224" max="9224" width="14.85546875" style="39" customWidth="1"/>
    <col min="9225" max="9476" width="9.140625" style="39" customWidth="1"/>
    <col min="9477" max="9477" width="24.85546875" style="39" customWidth="1"/>
    <col min="9478" max="9478" width="9.140625" style="39" customWidth="1"/>
    <col min="9479" max="9479" width="10.85546875" style="39" customWidth="1"/>
    <col min="9480" max="9480" width="14.85546875" style="39" customWidth="1"/>
    <col min="9481" max="9732" width="9.140625" style="39" customWidth="1"/>
    <col min="9733" max="9733" width="24.85546875" style="39" customWidth="1"/>
    <col min="9734" max="9734" width="9.140625" style="39" customWidth="1"/>
    <col min="9735" max="9735" width="10.85546875" style="39" customWidth="1"/>
    <col min="9736" max="9736" width="14.85546875" style="39" customWidth="1"/>
    <col min="9737" max="9988" width="9.140625" style="39" customWidth="1"/>
    <col min="9989" max="9989" width="24.85546875" style="39" customWidth="1"/>
    <col min="9990" max="9990" width="9.140625" style="39" customWidth="1"/>
    <col min="9991" max="9991" width="10.85546875" style="39" customWidth="1"/>
    <col min="9992" max="9992" width="14.85546875" style="39" customWidth="1"/>
    <col min="9993" max="10244" width="9.140625" style="39" customWidth="1"/>
    <col min="10245" max="10245" width="24.85546875" style="39" customWidth="1"/>
    <col min="10246" max="10246" width="9.140625" style="39" customWidth="1"/>
    <col min="10247" max="10247" width="10.85546875" style="39" customWidth="1"/>
    <col min="10248" max="10248" width="14.85546875" style="39" customWidth="1"/>
    <col min="10249" max="10500" width="9.140625" style="39" customWidth="1"/>
    <col min="10501" max="10501" width="24.85546875" style="39" customWidth="1"/>
    <col min="10502" max="10502" width="9.140625" style="39" customWidth="1"/>
    <col min="10503" max="10503" width="10.85546875" style="39" customWidth="1"/>
    <col min="10504" max="10504" width="14.85546875" style="39" customWidth="1"/>
    <col min="10505" max="10756" width="9.140625" style="39" customWidth="1"/>
    <col min="10757" max="10757" width="24.85546875" style="39" customWidth="1"/>
    <col min="10758" max="10758" width="9.140625" style="39" customWidth="1"/>
    <col min="10759" max="10759" width="10.85546875" style="39" customWidth="1"/>
    <col min="10760" max="10760" width="14.85546875" style="39" customWidth="1"/>
    <col min="10761" max="11012" width="9.140625" style="39" customWidth="1"/>
    <col min="11013" max="11013" width="24.85546875" style="39" customWidth="1"/>
    <col min="11014" max="11014" width="9.140625" style="39" customWidth="1"/>
    <col min="11015" max="11015" width="10.85546875" style="39" customWidth="1"/>
    <col min="11016" max="11016" width="14.85546875" style="39" customWidth="1"/>
    <col min="11017" max="11268" width="9.140625" style="39" customWidth="1"/>
    <col min="11269" max="11269" width="24.85546875" style="39" customWidth="1"/>
    <col min="11270" max="11270" width="9.140625" style="39" customWidth="1"/>
    <col min="11271" max="11271" width="10.85546875" style="39" customWidth="1"/>
    <col min="11272" max="11272" width="14.85546875" style="39" customWidth="1"/>
    <col min="11273" max="11524" width="9.140625" style="39" customWidth="1"/>
    <col min="11525" max="11525" width="24.85546875" style="39" customWidth="1"/>
    <col min="11526" max="11526" width="9.140625" style="39" customWidth="1"/>
    <col min="11527" max="11527" width="10.85546875" style="39" customWidth="1"/>
    <col min="11528" max="11528" width="14.85546875" style="39" customWidth="1"/>
    <col min="11529" max="11780" width="9.140625" style="39" customWidth="1"/>
    <col min="11781" max="11781" width="24.85546875" style="39" customWidth="1"/>
    <col min="11782" max="11782" width="9.140625" style="39" customWidth="1"/>
    <col min="11783" max="11783" width="10.85546875" style="39" customWidth="1"/>
    <col min="11784" max="11784" width="14.85546875" style="39" customWidth="1"/>
    <col min="11785" max="12036" width="9.140625" style="39" customWidth="1"/>
    <col min="12037" max="12037" width="24.85546875" style="39" customWidth="1"/>
    <col min="12038" max="12038" width="9.140625" style="39" customWidth="1"/>
    <col min="12039" max="12039" width="10.85546875" style="39" customWidth="1"/>
    <col min="12040" max="12040" width="14.85546875" style="39" customWidth="1"/>
    <col min="12041" max="12292" width="9.140625" style="39" customWidth="1"/>
    <col min="12293" max="12293" width="24.85546875" style="39" customWidth="1"/>
    <col min="12294" max="12294" width="9.140625" style="39" customWidth="1"/>
    <col min="12295" max="12295" width="10.85546875" style="39" customWidth="1"/>
    <col min="12296" max="12296" width="14.85546875" style="39" customWidth="1"/>
    <col min="12297" max="12548" width="9.140625" style="39" customWidth="1"/>
    <col min="12549" max="12549" width="24.85546875" style="39" customWidth="1"/>
    <col min="12550" max="12550" width="9.140625" style="39" customWidth="1"/>
    <col min="12551" max="12551" width="10.85546875" style="39" customWidth="1"/>
    <col min="12552" max="12552" width="14.85546875" style="39" customWidth="1"/>
    <col min="12553" max="12804" width="9.140625" style="39" customWidth="1"/>
    <col min="12805" max="12805" width="24.85546875" style="39" customWidth="1"/>
    <col min="12806" max="12806" width="9.140625" style="39" customWidth="1"/>
    <col min="12807" max="12807" width="10.85546875" style="39" customWidth="1"/>
    <col min="12808" max="12808" width="14.85546875" style="39" customWidth="1"/>
    <col min="12809" max="13060" width="9.140625" style="39" customWidth="1"/>
    <col min="13061" max="13061" width="24.85546875" style="39" customWidth="1"/>
    <col min="13062" max="13062" width="9.140625" style="39" customWidth="1"/>
    <col min="13063" max="13063" width="10.85546875" style="39" customWidth="1"/>
    <col min="13064" max="13064" width="14.85546875" style="39" customWidth="1"/>
    <col min="13065" max="13316" width="9.140625" style="39" customWidth="1"/>
    <col min="13317" max="13317" width="24.85546875" style="39" customWidth="1"/>
    <col min="13318" max="13318" width="9.140625" style="39" customWidth="1"/>
    <col min="13319" max="13319" width="10.85546875" style="39" customWidth="1"/>
    <col min="13320" max="13320" width="14.85546875" style="39" customWidth="1"/>
    <col min="13321" max="13572" width="9.140625" style="39" customWidth="1"/>
    <col min="13573" max="13573" width="24.85546875" style="39" customWidth="1"/>
    <col min="13574" max="13574" width="9.140625" style="39" customWidth="1"/>
    <col min="13575" max="13575" width="10.85546875" style="39" customWidth="1"/>
    <col min="13576" max="13576" width="14.85546875" style="39" customWidth="1"/>
    <col min="13577" max="13828" width="9.140625" style="39" customWidth="1"/>
    <col min="13829" max="13829" width="24.85546875" style="39" customWidth="1"/>
    <col min="13830" max="13830" width="9.140625" style="39" customWidth="1"/>
    <col min="13831" max="13831" width="10.85546875" style="39" customWidth="1"/>
    <col min="13832" max="13832" width="14.85546875" style="39" customWidth="1"/>
    <col min="13833" max="14084" width="9.140625" style="39" customWidth="1"/>
    <col min="14085" max="14085" width="24.85546875" style="39" customWidth="1"/>
    <col min="14086" max="14086" width="9.140625" style="39" customWidth="1"/>
    <col min="14087" max="14087" width="10.85546875" style="39" customWidth="1"/>
    <col min="14088" max="14088" width="14.85546875" style="39" customWidth="1"/>
    <col min="14089" max="14340" width="9.140625" style="39" customWidth="1"/>
    <col min="14341" max="14341" width="24.85546875" style="39" customWidth="1"/>
    <col min="14342" max="14342" width="9.140625" style="39" customWidth="1"/>
    <col min="14343" max="14343" width="10.85546875" style="39" customWidth="1"/>
    <col min="14344" max="14344" width="14.85546875" style="39" customWidth="1"/>
    <col min="14345" max="14596" width="9.140625" style="39" customWidth="1"/>
    <col min="14597" max="14597" width="24.85546875" style="39" customWidth="1"/>
    <col min="14598" max="14598" width="9.140625" style="39" customWidth="1"/>
    <col min="14599" max="14599" width="10.85546875" style="39" customWidth="1"/>
    <col min="14600" max="14600" width="14.85546875" style="39" customWidth="1"/>
    <col min="14601" max="14852" width="9.140625" style="39" customWidth="1"/>
    <col min="14853" max="14853" width="24.85546875" style="39" customWidth="1"/>
    <col min="14854" max="14854" width="9.140625" style="39" customWidth="1"/>
    <col min="14855" max="14855" width="10.85546875" style="39" customWidth="1"/>
    <col min="14856" max="14856" width="14.85546875" style="39" customWidth="1"/>
    <col min="14857" max="15108" width="9.140625" style="39" customWidth="1"/>
    <col min="15109" max="15109" width="24.85546875" style="39" customWidth="1"/>
    <col min="15110" max="15110" width="9.140625" style="39" customWidth="1"/>
    <col min="15111" max="15111" width="10.85546875" style="39" customWidth="1"/>
    <col min="15112" max="15112" width="14.85546875" style="39" customWidth="1"/>
    <col min="15113" max="15364" width="9.140625" style="39" customWidth="1"/>
    <col min="15365" max="15365" width="24.85546875" style="39" customWidth="1"/>
    <col min="15366" max="15366" width="9.140625" style="39" customWidth="1"/>
    <col min="15367" max="15367" width="10.85546875" style="39" customWidth="1"/>
    <col min="15368" max="15368" width="14.85546875" style="39" customWidth="1"/>
    <col min="15369" max="15620" width="9.140625" style="39" customWidth="1"/>
    <col min="15621" max="15621" width="24.85546875" style="39" customWidth="1"/>
    <col min="15622" max="15622" width="9.140625" style="39" customWidth="1"/>
    <col min="15623" max="15623" width="10.85546875" style="39" customWidth="1"/>
    <col min="15624" max="15624" width="14.85546875" style="39" customWidth="1"/>
    <col min="15625" max="15876" width="9.140625" style="39" customWidth="1"/>
    <col min="15877" max="15877" width="24.85546875" style="39" customWidth="1"/>
    <col min="15878" max="15878" width="9.140625" style="39" customWidth="1"/>
    <col min="15879" max="15879" width="10.85546875" style="39" customWidth="1"/>
    <col min="15880" max="15880" width="14.85546875" style="39" customWidth="1"/>
    <col min="15881" max="16132" width="9.140625" style="39" customWidth="1"/>
    <col min="16133" max="16133" width="24.85546875" style="39" customWidth="1"/>
    <col min="16134" max="16134" width="9.140625" style="39" customWidth="1"/>
    <col min="16135" max="16135" width="10.85546875" style="39" customWidth="1"/>
    <col min="16136" max="16136" width="14.85546875" style="39" customWidth="1"/>
    <col min="16137" max="16384" width="9.140625" style="39" customWidth="1"/>
  </cols>
  <sheetData>
    <row r="1" spans="1:8" ht="13.5" thickBot="1" x14ac:dyDescent="0.25"/>
    <row r="2" spans="1:8" ht="18" x14ac:dyDescent="0.2">
      <c r="A2" s="118" t="s">
        <v>49</v>
      </c>
      <c r="B2" s="119"/>
      <c r="C2" s="119"/>
      <c r="D2" s="119"/>
      <c r="E2" s="119"/>
      <c r="F2" s="119"/>
      <c r="G2" s="119"/>
      <c r="H2" s="120"/>
    </row>
    <row r="3" spans="1:8" ht="21" thickBot="1" x14ac:dyDescent="0.25">
      <c r="A3" s="165" t="s">
        <v>119</v>
      </c>
      <c r="B3" s="166"/>
      <c r="C3" s="166"/>
      <c r="D3" s="166"/>
      <c r="E3" s="166"/>
      <c r="F3" s="166"/>
      <c r="G3" s="166"/>
      <c r="H3" s="167"/>
    </row>
    <row r="4" spans="1:8" ht="105.75" customHeight="1" thickBot="1" x14ac:dyDescent="0.25">
      <c r="A4" s="124" t="s">
        <v>120</v>
      </c>
      <c r="B4" s="125"/>
      <c r="C4" s="125"/>
      <c r="D4" s="125"/>
      <c r="E4" s="125"/>
      <c r="F4" s="125"/>
      <c r="G4" s="125"/>
      <c r="H4" s="126"/>
    </row>
    <row r="5" spans="1:8" ht="18.75" x14ac:dyDescent="0.2">
      <c r="A5" s="168" t="s">
        <v>107</v>
      </c>
      <c r="B5" s="169"/>
      <c r="C5" s="169"/>
      <c r="D5" s="169"/>
      <c r="E5" s="76"/>
      <c r="F5" s="76"/>
      <c r="G5" s="76"/>
      <c r="H5" s="77" t="s">
        <v>121</v>
      </c>
    </row>
    <row r="6" spans="1:8" ht="15" x14ac:dyDescent="0.2">
      <c r="A6" s="129" t="s">
        <v>127</v>
      </c>
      <c r="B6" s="130"/>
      <c r="C6" s="130"/>
      <c r="D6" s="130"/>
      <c r="E6" s="130"/>
      <c r="F6" s="130"/>
      <c r="G6" s="130"/>
      <c r="H6" s="131"/>
    </row>
    <row r="7" spans="1:8" ht="15" x14ac:dyDescent="0.2">
      <c r="A7" s="115" t="s">
        <v>134</v>
      </c>
      <c r="B7" s="116"/>
      <c r="C7" s="116"/>
      <c r="D7" s="116"/>
      <c r="E7" s="116"/>
      <c r="F7" s="116"/>
      <c r="G7" s="116"/>
      <c r="H7" s="117"/>
    </row>
    <row r="8" spans="1:8" ht="15" x14ac:dyDescent="0.2">
      <c r="A8" s="170" t="s">
        <v>122</v>
      </c>
      <c r="B8" s="171"/>
      <c r="C8" s="171"/>
      <c r="D8" s="172"/>
      <c r="E8" s="42" t="s">
        <v>54</v>
      </c>
      <c r="F8" s="134" t="s">
        <v>55</v>
      </c>
      <c r="G8" s="135"/>
      <c r="H8" s="136"/>
    </row>
    <row r="9" spans="1:8" ht="15" x14ac:dyDescent="0.2">
      <c r="A9" s="173"/>
      <c r="B9" s="174"/>
      <c r="C9" s="174"/>
      <c r="D9" s="175"/>
      <c r="E9" s="42" t="s">
        <v>56</v>
      </c>
      <c r="F9" s="134" t="s">
        <v>57</v>
      </c>
      <c r="G9" s="135"/>
      <c r="H9" s="136"/>
    </row>
    <row r="10" spans="1:8" ht="15" x14ac:dyDescent="0.2">
      <c r="A10" s="173"/>
      <c r="B10" s="174"/>
      <c r="C10" s="174"/>
      <c r="D10" s="175"/>
      <c r="E10" s="42" t="s">
        <v>58</v>
      </c>
      <c r="F10" s="134">
        <v>29370771492</v>
      </c>
      <c r="G10" s="135"/>
      <c r="H10" s="136"/>
    </row>
    <row r="11" spans="1:8" ht="15" x14ac:dyDescent="0.2">
      <c r="A11" s="173"/>
      <c r="B11" s="174"/>
      <c r="C11" s="174"/>
      <c r="D11" s="175"/>
      <c r="E11" s="42" t="s">
        <v>59</v>
      </c>
      <c r="F11" s="134">
        <v>29370771492</v>
      </c>
      <c r="G11" s="135"/>
      <c r="H11" s="136"/>
    </row>
    <row r="12" spans="1:8" ht="15" x14ac:dyDescent="0.2">
      <c r="A12" s="176"/>
      <c r="B12" s="177"/>
      <c r="C12" s="177"/>
      <c r="D12" s="178"/>
      <c r="E12" s="43" t="s">
        <v>60</v>
      </c>
      <c r="F12" s="137" t="s">
        <v>61</v>
      </c>
      <c r="G12" s="138"/>
      <c r="H12" s="139"/>
    </row>
    <row r="13" spans="1:8" ht="15" x14ac:dyDescent="0.2">
      <c r="A13" s="179" t="s">
        <v>62</v>
      </c>
      <c r="B13" s="180"/>
      <c r="C13" s="180"/>
      <c r="D13" s="181"/>
      <c r="E13" s="43" t="s">
        <v>63</v>
      </c>
      <c r="F13" s="137" t="s">
        <v>131</v>
      </c>
      <c r="G13" s="138"/>
      <c r="H13" s="139"/>
    </row>
    <row r="14" spans="1:8" ht="15" x14ac:dyDescent="0.2">
      <c r="A14" s="182"/>
      <c r="B14" s="183"/>
      <c r="C14" s="183"/>
      <c r="D14" s="184"/>
      <c r="E14" s="43" t="s">
        <v>64</v>
      </c>
      <c r="F14" s="137" t="s">
        <v>132</v>
      </c>
      <c r="G14" s="138"/>
      <c r="H14" s="139"/>
    </row>
    <row r="15" spans="1:8" ht="29.25" customHeight="1" x14ac:dyDescent="0.2">
      <c r="A15" s="182"/>
      <c r="B15" s="183"/>
      <c r="C15" s="183"/>
      <c r="D15" s="184"/>
      <c r="E15" s="42" t="s">
        <v>65</v>
      </c>
      <c r="F15" s="134" t="s">
        <v>66</v>
      </c>
      <c r="G15" s="135"/>
      <c r="H15" s="136"/>
    </row>
    <row r="16" spans="1:8" ht="15" x14ac:dyDescent="0.2">
      <c r="A16" s="182"/>
      <c r="B16" s="183"/>
      <c r="C16" s="183"/>
      <c r="D16" s="184"/>
      <c r="E16" s="42" t="s">
        <v>67</v>
      </c>
      <c r="F16" s="134" t="s">
        <v>68</v>
      </c>
      <c r="G16" s="135"/>
      <c r="H16" s="136"/>
    </row>
    <row r="17" spans="1:8" ht="15" x14ac:dyDescent="0.2">
      <c r="A17" s="185"/>
      <c r="B17" s="186"/>
      <c r="C17" s="186"/>
      <c r="D17" s="187"/>
      <c r="E17" s="42" t="s">
        <v>69</v>
      </c>
      <c r="F17" s="134" t="s">
        <v>70</v>
      </c>
      <c r="G17" s="135"/>
      <c r="H17" s="136"/>
    </row>
    <row r="18" spans="1:8" ht="15" x14ac:dyDescent="0.2">
      <c r="A18" s="179" t="s">
        <v>123</v>
      </c>
      <c r="B18" s="180"/>
      <c r="C18" s="180"/>
      <c r="D18" s="181"/>
      <c r="E18" s="42" t="s">
        <v>72</v>
      </c>
      <c r="F18" s="134" t="s">
        <v>70</v>
      </c>
      <c r="G18" s="135"/>
      <c r="H18" s="136"/>
    </row>
    <row r="19" spans="1:8" ht="15" x14ac:dyDescent="0.2">
      <c r="A19" s="182"/>
      <c r="B19" s="183"/>
      <c r="C19" s="183"/>
      <c r="D19" s="184"/>
      <c r="E19" s="42" t="s">
        <v>73</v>
      </c>
      <c r="F19" s="134"/>
      <c r="G19" s="135"/>
      <c r="H19" s="136"/>
    </row>
    <row r="20" spans="1:8" ht="15" x14ac:dyDescent="0.2">
      <c r="A20" s="182"/>
      <c r="B20" s="183"/>
      <c r="C20" s="183"/>
      <c r="D20" s="184"/>
      <c r="E20" s="43" t="s">
        <v>74</v>
      </c>
      <c r="F20" s="142" t="s">
        <v>75</v>
      </c>
      <c r="G20" s="143"/>
      <c r="H20" s="144"/>
    </row>
    <row r="21" spans="1:8" ht="15" x14ac:dyDescent="0.2">
      <c r="A21" s="182"/>
      <c r="B21" s="183"/>
      <c r="C21" s="183"/>
      <c r="D21" s="184"/>
      <c r="E21" s="42" t="s">
        <v>76</v>
      </c>
      <c r="F21" s="134"/>
      <c r="G21" s="135"/>
      <c r="H21" s="136"/>
    </row>
    <row r="22" spans="1:8" ht="15" x14ac:dyDescent="0.2">
      <c r="A22" s="185"/>
      <c r="B22" s="186"/>
      <c r="C22" s="186"/>
      <c r="D22" s="187"/>
      <c r="E22" s="42" t="s">
        <v>77</v>
      </c>
      <c r="F22" s="134"/>
      <c r="G22" s="135"/>
      <c r="H22" s="136"/>
    </row>
    <row r="23" spans="1:8" ht="15" x14ac:dyDescent="0.2">
      <c r="A23" s="44" t="s">
        <v>78</v>
      </c>
      <c r="B23" s="147" t="s">
        <v>79</v>
      </c>
      <c r="C23" s="148"/>
      <c r="D23" s="148"/>
      <c r="E23" s="148"/>
      <c r="F23" s="148"/>
      <c r="G23" s="149"/>
      <c r="H23" s="45" t="s">
        <v>80</v>
      </c>
    </row>
    <row r="24" spans="1:8" ht="15" x14ac:dyDescent="0.2">
      <c r="A24" s="44">
        <v>1</v>
      </c>
      <c r="B24" s="150" t="s">
        <v>81</v>
      </c>
      <c r="C24" s="151"/>
      <c r="D24" s="151"/>
      <c r="E24" s="151"/>
      <c r="F24" s="151"/>
      <c r="G24" s="152"/>
      <c r="H24" s="28">
        <f>'M Hipp retn.109'!O15</f>
        <v>94321.099999999991</v>
      </c>
    </row>
    <row r="25" spans="1:8" ht="15" x14ac:dyDescent="0.2">
      <c r="A25" s="44">
        <v>2</v>
      </c>
      <c r="B25" s="150" t="s">
        <v>82</v>
      </c>
      <c r="C25" s="151"/>
      <c r="D25" s="151"/>
      <c r="E25" s="151"/>
      <c r="F25" s="151"/>
      <c r="G25" s="152"/>
      <c r="H25" s="28"/>
    </row>
    <row r="26" spans="1:8" ht="15" x14ac:dyDescent="0.2">
      <c r="A26" s="44"/>
      <c r="B26" s="46"/>
      <c r="C26" s="153" t="s">
        <v>83</v>
      </c>
      <c r="D26" s="154"/>
      <c r="E26" s="154"/>
      <c r="F26" s="154"/>
      <c r="G26" s="155"/>
      <c r="H26" s="47">
        <f>SUM(H24:H25)</f>
        <v>94321.099999999991</v>
      </c>
    </row>
    <row r="27" spans="1:8" ht="15" x14ac:dyDescent="0.2">
      <c r="A27" s="44"/>
      <c r="B27" s="46"/>
      <c r="C27" s="48" t="s">
        <v>84</v>
      </c>
      <c r="D27" s="49"/>
      <c r="E27" s="49"/>
      <c r="F27" s="49"/>
      <c r="G27" s="50"/>
      <c r="H27" s="47">
        <v>0</v>
      </c>
    </row>
    <row r="28" spans="1:8" ht="15" x14ac:dyDescent="0.2">
      <c r="A28" s="44"/>
      <c r="B28" s="46"/>
      <c r="C28" s="48" t="s">
        <v>85</v>
      </c>
      <c r="D28" s="49"/>
      <c r="E28" s="49"/>
      <c r="F28" s="49"/>
      <c r="G28" s="50"/>
      <c r="H28" s="47">
        <v>0</v>
      </c>
    </row>
    <row r="29" spans="1:8" ht="15" x14ac:dyDescent="0.2">
      <c r="A29" s="44"/>
      <c r="B29" s="46"/>
      <c r="C29" s="48" t="s">
        <v>86</v>
      </c>
      <c r="D29" s="49"/>
      <c r="E29" s="49"/>
      <c r="F29" s="49"/>
      <c r="G29" s="50"/>
      <c r="H29" s="47"/>
    </row>
    <row r="30" spans="1:8" ht="15" x14ac:dyDescent="0.2">
      <c r="A30" s="44"/>
      <c r="B30" s="46"/>
      <c r="C30" s="156" t="s">
        <v>87</v>
      </c>
      <c r="D30" s="157"/>
      <c r="E30" s="157"/>
      <c r="F30" s="157"/>
      <c r="G30" s="158"/>
      <c r="H30" s="47">
        <f>H27+H28+H29</f>
        <v>0</v>
      </c>
    </row>
    <row r="31" spans="1:8" ht="15" x14ac:dyDescent="0.2">
      <c r="A31" s="44"/>
      <c r="B31" s="46"/>
      <c r="C31" s="153" t="s">
        <v>124</v>
      </c>
      <c r="D31" s="154"/>
      <c r="E31" s="154"/>
      <c r="F31" s="154"/>
      <c r="G31" s="155"/>
      <c r="H31" s="47">
        <f>ROUND(H26*30%,0)</f>
        <v>28296</v>
      </c>
    </row>
    <row r="32" spans="1:8" ht="15" x14ac:dyDescent="0.2">
      <c r="A32" s="170" t="str">
        <f>'M Hipp retn.109'!A23:O23</f>
        <v>Total Amount in words Twenty eight thousand two hundred and ninety six rupees only</v>
      </c>
      <c r="B32" s="171"/>
      <c r="C32" s="171"/>
      <c r="D32" s="172"/>
      <c r="E32" s="191" t="s">
        <v>89</v>
      </c>
      <c r="F32" s="192"/>
      <c r="G32" s="193"/>
      <c r="H32" s="54"/>
    </row>
    <row r="33" spans="1:8" ht="15.75" thickBot="1" x14ac:dyDescent="0.25">
      <c r="A33" s="173"/>
      <c r="B33" s="174"/>
      <c r="C33" s="174"/>
      <c r="D33" s="175"/>
      <c r="E33" s="134" t="s">
        <v>90</v>
      </c>
      <c r="F33" s="135"/>
      <c r="G33" s="162"/>
      <c r="H33" s="55">
        <f>H24*10%</f>
        <v>9432.1099999999988</v>
      </c>
    </row>
    <row r="34" spans="1:8" ht="15.75" thickBot="1" x14ac:dyDescent="0.25">
      <c r="A34" s="188"/>
      <c r="B34" s="189"/>
      <c r="C34" s="189"/>
      <c r="D34" s="190"/>
      <c r="E34" s="163" t="s">
        <v>91</v>
      </c>
      <c r="F34" s="164"/>
      <c r="G34" s="194"/>
      <c r="H34" s="56">
        <f>H31</f>
        <v>28296</v>
      </c>
    </row>
    <row r="35" spans="1:8" ht="15" x14ac:dyDescent="0.2">
      <c r="A35" s="195"/>
      <c r="B35" s="196"/>
      <c r="C35" s="196"/>
      <c r="D35" s="196"/>
      <c r="E35" s="58"/>
      <c r="H35" s="59"/>
    </row>
    <row r="36" spans="1:8" ht="15" x14ac:dyDescent="0.3">
      <c r="A36" s="145" t="s">
        <v>92</v>
      </c>
      <c r="B36" s="146"/>
      <c r="C36" s="146"/>
      <c r="D36" s="65"/>
      <c r="E36" s="61"/>
      <c r="F36" s="61"/>
      <c r="G36" s="60"/>
      <c r="H36" s="62"/>
    </row>
    <row r="37" spans="1:8" ht="15" x14ac:dyDescent="0.3">
      <c r="A37" s="63"/>
      <c r="B37" s="64"/>
      <c r="C37" s="64"/>
      <c r="D37" s="61"/>
      <c r="E37" s="61"/>
      <c r="F37" s="61"/>
      <c r="H37" s="59"/>
    </row>
    <row r="38" spans="1:8" ht="15" x14ac:dyDescent="0.2">
      <c r="A38" s="145" t="s">
        <v>93</v>
      </c>
      <c r="B38" s="146"/>
      <c r="C38" s="146"/>
      <c r="H38" s="59"/>
    </row>
    <row r="39" spans="1:8" ht="13.5" thickBot="1" x14ac:dyDescent="0.25">
      <c r="A39" s="66"/>
      <c r="B39" s="67"/>
      <c r="C39" s="67"/>
      <c r="D39" s="67"/>
      <c r="E39" s="67"/>
      <c r="F39" s="67"/>
      <c r="G39" s="67"/>
      <c r="H39" s="68"/>
    </row>
    <row r="51" spans="1:10" ht="15" x14ac:dyDescent="0.25">
      <c r="A51" s="69" t="s">
        <v>101</v>
      </c>
      <c r="B51"/>
      <c r="C51"/>
      <c r="D51"/>
      <c r="E51"/>
      <c r="F51"/>
      <c r="G51"/>
      <c r="H51"/>
      <c r="I51"/>
      <c r="J51"/>
    </row>
    <row r="52" spans="1:10" ht="15" x14ac:dyDescent="0.25">
      <c r="A52" s="109" t="s">
        <v>102</v>
      </c>
      <c r="B52" s="109"/>
      <c r="C52" s="109"/>
      <c r="D52" s="109"/>
      <c r="E52" s="109"/>
      <c r="F52" s="109"/>
      <c r="G52" s="109"/>
      <c r="H52" s="109"/>
      <c r="I52"/>
      <c r="J52"/>
    </row>
    <row r="53" spans="1:10" ht="15" x14ac:dyDescent="0.25">
      <c r="A53" s="109" t="s">
        <v>103</v>
      </c>
      <c r="B53" s="109"/>
      <c r="C53" s="109"/>
      <c r="D53" s="109"/>
      <c r="E53" s="109"/>
      <c r="F53" s="109"/>
      <c r="G53" s="109"/>
      <c r="H53" s="109"/>
      <c r="I53"/>
      <c r="J53"/>
    </row>
    <row r="54" spans="1:10" ht="15" x14ac:dyDescent="0.25">
      <c r="A54" s="114" t="s">
        <v>125</v>
      </c>
      <c r="B54" s="114"/>
      <c r="C54" s="114"/>
      <c r="D54" s="114"/>
      <c r="E54" s="114"/>
      <c r="F54" s="114"/>
      <c r="G54" s="114"/>
      <c r="H54" s="114"/>
      <c r="I54" s="70"/>
      <c r="J54" s="70"/>
    </row>
    <row r="55" spans="1:10" ht="15" x14ac:dyDescent="0.25">
      <c r="A55" s="114" t="s">
        <v>126</v>
      </c>
      <c r="B55" s="114"/>
      <c r="C55" s="114"/>
      <c r="D55" s="114"/>
      <c r="E55" s="114"/>
      <c r="F55" s="114"/>
      <c r="G55" s="114"/>
      <c r="H55" s="114"/>
      <c r="I55" s="70"/>
      <c r="J55" s="70"/>
    </row>
    <row r="56" spans="1:10" ht="15" x14ac:dyDescent="0.25">
      <c r="A56" s="70"/>
      <c r="B56" s="70"/>
      <c r="C56" s="70"/>
      <c r="D56" s="70"/>
      <c r="E56" s="70"/>
      <c r="F56" s="70"/>
      <c r="G56" s="70"/>
      <c r="H56" s="70"/>
      <c r="I56" s="70"/>
      <c r="J56" s="70"/>
    </row>
    <row r="57" spans="1:10" ht="15" x14ac:dyDescent="0.25">
      <c r="A57" s="114" t="s">
        <v>106</v>
      </c>
      <c r="B57" s="114"/>
      <c r="C57" s="114"/>
      <c r="D57" s="114"/>
      <c r="E57" s="114"/>
      <c r="F57" s="114"/>
      <c r="G57" s="114"/>
      <c r="H57" s="114"/>
      <c r="I57" s="70"/>
      <c r="J57" s="70"/>
    </row>
    <row r="58" spans="1:10" ht="15" x14ac:dyDescent="0.25">
      <c r="A58" s="78"/>
      <c r="B58" s="78"/>
      <c r="C58" s="78"/>
      <c r="D58" s="78"/>
      <c r="E58" s="78"/>
      <c r="F58" s="78"/>
      <c r="G58" s="78"/>
      <c r="H58" s="78"/>
      <c r="I58" s="70"/>
      <c r="J58" s="70"/>
    </row>
    <row r="59" spans="1:10" ht="15" x14ac:dyDescent="0.25">
      <c r="A59" s="78"/>
      <c r="B59" s="78"/>
      <c r="C59" s="78"/>
      <c r="D59" s="78"/>
      <c r="E59" s="78"/>
      <c r="F59" s="78"/>
      <c r="G59" s="78"/>
      <c r="H59" s="78"/>
      <c r="I59" s="70"/>
      <c r="J59" s="70"/>
    </row>
    <row r="60" spans="1:10" ht="15" x14ac:dyDescent="0.25">
      <c r="A60" s="78"/>
      <c r="B60" s="78"/>
      <c r="C60" s="78"/>
      <c r="D60" s="78"/>
      <c r="E60" s="78"/>
      <c r="F60" s="78"/>
      <c r="G60" s="78"/>
      <c r="H60" s="78"/>
      <c r="I60" s="70"/>
      <c r="J60" s="70"/>
    </row>
    <row r="61" spans="1:10" ht="15" x14ac:dyDescent="0.25">
      <c r="A61" s="78"/>
      <c r="B61" s="78"/>
      <c r="C61" s="78"/>
      <c r="D61" s="78"/>
      <c r="E61" s="78"/>
      <c r="F61" s="78"/>
      <c r="G61" s="78"/>
      <c r="H61" s="78"/>
      <c r="I61" s="70"/>
      <c r="J61" s="70"/>
    </row>
    <row r="62" spans="1:10" ht="15" x14ac:dyDescent="0.25">
      <c r="A62" s="78"/>
      <c r="B62" s="78"/>
      <c r="C62" s="78"/>
      <c r="D62" s="78"/>
      <c r="E62" s="78"/>
      <c r="F62" s="78"/>
      <c r="G62" s="78"/>
      <c r="H62" s="78"/>
      <c r="I62" s="70"/>
      <c r="J62" s="70"/>
    </row>
    <row r="63" spans="1:10" ht="15" x14ac:dyDescent="0.25">
      <c r="A63" s="78"/>
      <c r="B63" s="78"/>
      <c r="C63" s="78"/>
      <c r="D63" s="78"/>
      <c r="E63" s="78"/>
      <c r="F63" s="78"/>
      <c r="G63" s="78"/>
      <c r="H63" s="78"/>
      <c r="I63" s="70"/>
      <c r="J63" s="70"/>
    </row>
    <row r="64" spans="1:10" ht="15" x14ac:dyDescent="0.25">
      <c r="A64"/>
      <c r="B64"/>
      <c r="C64"/>
      <c r="D64"/>
      <c r="E64"/>
      <c r="F64"/>
      <c r="G64"/>
      <c r="H64"/>
      <c r="I64"/>
      <c r="J64"/>
    </row>
    <row r="65" spans="1:10" ht="15" x14ac:dyDescent="0.25">
      <c r="A65"/>
      <c r="B65"/>
      <c r="C65"/>
      <c r="D65"/>
      <c r="E65"/>
      <c r="F65"/>
      <c r="G65"/>
      <c r="H65"/>
      <c r="I65"/>
      <c r="J65"/>
    </row>
    <row r="66" spans="1:10" ht="15" x14ac:dyDescent="0.25">
      <c r="A66"/>
      <c r="B66"/>
      <c r="C66"/>
      <c r="D66"/>
      <c r="E66"/>
      <c r="F66"/>
      <c r="G66"/>
      <c r="H66"/>
      <c r="I66"/>
      <c r="J66"/>
    </row>
    <row r="67" spans="1:10" ht="15" x14ac:dyDescent="0.25">
      <c r="A67"/>
      <c r="B67"/>
      <c r="C67"/>
      <c r="D67"/>
      <c r="E67"/>
      <c r="F67"/>
      <c r="G67"/>
      <c r="H67"/>
      <c r="I67"/>
      <c r="J67"/>
    </row>
    <row r="68" spans="1:10" s="9" customFormat="1" ht="15" x14ac:dyDescent="0.25">
      <c r="B68" s="38" t="s">
        <v>41</v>
      </c>
      <c r="E68" s="38" t="s">
        <v>42</v>
      </c>
      <c r="H68" s="38" t="s">
        <v>43</v>
      </c>
    </row>
    <row r="69" spans="1:10" s="9" customFormat="1" ht="15" x14ac:dyDescent="0.25">
      <c r="B69" s="38" t="s">
        <v>44</v>
      </c>
      <c r="E69" s="38" t="s">
        <v>45</v>
      </c>
      <c r="H69" s="38" t="s">
        <v>46</v>
      </c>
    </row>
    <row r="70" spans="1:10" s="9" customFormat="1" ht="15" x14ac:dyDescent="0.25">
      <c r="B70" s="38" t="s">
        <v>135</v>
      </c>
      <c r="E70" s="38" t="s">
        <v>47</v>
      </c>
      <c r="H70" s="38" t="s">
        <v>48</v>
      </c>
    </row>
    <row r="71" spans="1:10" ht="15" x14ac:dyDescent="0.25">
      <c r="A71"/>
      <c r="B71"/>
      <c r="C71"/>
      <c r="D71"/>
      <c r="E71"/>
      <c r="F71"/>
      <c r="G71"/>
      <c r="H71"/>
      <c r="I71"/>
      <c r="J71"/>
    </row>
    <row r="72" spans="1:10" ht="15" x14ac:dyDescent="0.25">
      <c r="A72"/>
      <c r="B72"/>
      <c r="C72"/>
      <c r="D72"/>
      <c r="E72"/>
      <c r="F72"/>
      <c r="G72"/>
      <c r="H72"/>
      <c r="I72"/>
      <c r="J72"/>
    </row>
    <row r="73" spans="1:10" ht="15" x14ac:dyDescent="0.25">
      <c r="A73"/>
      <c r="B73"/>
      <c r="C73"/>
      <c r="D73"/>
      <c r="E73"/>
      <c r="F73"/>
      <c r="G73"/>
      <c r="H73"/>
      <c r="I73"/>
      <c r="J73"/>
    </row>
    <row r="74" spans="1:10" ht="15" x14ac:dyDescent="0.25">
      <c r="A74"/>
      <c r="B74"/>
      <c r="C74"/>
      <c r="D74"/>
      <c r="E74"/>
      <c r="F74"/>
      <c r="G74"/>
      <c r="H74"/>
      <c r="I74"/>
      <c r="J74"/>
    </row>
    <row r="75" spans="1:10" ht="15" x14ac:dyDescent="0.25">
      <c r="A75"/>
      <c r="B75" s="4"/>
      <c r="C75"/>
      <c r="D75"/>
      <c r="E75"/>
      <c r="F75"/>
      <c r="G75"/>
      <c r="H75"/>
      <c r="I75"/>
      <c r="J75"/>
    </row>
    <row r="76" spans="1:10" ht="15" x14ac:dyDescent="0.25">
      <c r="A76"/>
      <c r="B76" s="4"/>
      <c r="C76"/>
      <c r="D76"/>
      <c r="E76"/>
      <c r="F76"/>
      <c r="G76"/>
      <c r="H76"/>
      <c r="I76"/>
      <c r="J76"/>
    </row>
    <row r="77" spans="1:10" ht="15" x14ac:dyDescent="0.25">
      <c r="A77"/>
      <c r="B77" s="4"/>
      <c r="C77"/>
      <c r="D77"/>
      <c r="E77"/>
      <c r="F77"/>
      <c r="G77"/>
      <c r="H77"/>
      <c r="I77"/>
      <c r="J77"/>
    </row>
  </sheetData>
  <mergeCells count="42">
    <mergeCell ref="A57:H57"/>
    <mergeCell ref="A32:D34"/>
    <mergeCell ref="E32:G32"/>
    <mergeCell ref="E33:G33"/>
    <mergeCell ref="E34:G34"/>
    <mergeCell ref="A35:D35"/>
    <mergeCell ref="A36:C36"/>
    <mergeCell ref="A38:C38"/>
    <mergeCell ref="A52:H52"/>
    <mergeCell ref="A53:H53"/>
    <mergeCell ref="A54:H54"/>
    <mergeCell ref="A55:H55"/>
    <mergeCell ref="C31:G31"/>
    <mergeCell ref="A18:D22"/>
    <mergeCell ref="F18:H18"/>
    <mergeCell ref="F19:H19"/>
    <mergeCell ref="F20:H20"/>
    <mergeCell ref="F21:H21"/>
    <mergeCell ref="F22:H22"/>
    <mergeCell ref="B23:G23"/>
    <mergeCell ref="B24:G24"/>
    <mergeCell ref="B25:G25"/>
    <mergeCell ref="C26:G26"/>
    <mergeCell ref="C30:G30"/>
    <mergeCell ref="A13:D17"/>
    <mergeCell ref="F13:H13"/>
    <mergeCell ref="F14:H14"/>
    <mergeCell ref="F15:H15"/>
    <mergeCell ref="F16:H16"/>
    <mergeCell ref="F17:H17"/>
    <mergeCell ref="A8:D12"/>
    <mergeCell ref="F8:H8"/>
    <mergeCell ref="F9:H9"/>
    <mergeCell ref="F10:H10"/>
    <mergeCell ref="F11:H11"/>
    <mergeCell ref="F12:H12"/>
    <mergeCell ref="A7:H7"/>
    <mergeCell ref="A2:H2"/>
    <mergeCell ref="A3:H3"/>
    <mergeCell ref="A4:H4"/>
    <mergeCell ref="A5:D5"/>
    <mergeCell ref="A6:H6"/>
  </mergeCells>
  <pageMargins left="0.70866141732283472" right="0.70866141732283472" top="1.5354330708661419" bottom="0.74803149606299213" header="0.31496062992125984" footer="0.31496062992125984"/>
  <pageSetup paperSize="9" scale="75" orientation="portrait" horizontalDpi="0" verticalDpi="0" r:id="rId1"/>
  <rowBreaks count="1" manualBreakCount="1">
    <brk id="4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38"/>
  <sheetViews>
    <sheetView view="pageBreakPreview" zoomScale="60" zoomScaleNormal="100" workbookViewId="0">
      <selection activeCell="A52" sqref="A52:H52"/>
    </sheetView>
  </sheetViews>
  <sheetFormatPr defaultRowHeight="15" x14ac:dyDescent="0.25"/>
  <cols>
    <col min="1" max="1" width="7.5703125" customWidth="1"/>
    <col min="2" max="2" width="53.5703125" customWidth="1"/>
    <col min="3" max="3" width="9" customWidth="1"/>
    <col min="4" max="4" width="9.140625" hidden="1" customWidth="1"/>
    <col min="6" max="6" width="12" customWidth="1"/>
    <col min="7" max="7" width="10.7109375" customWidth="1"/>
    <col min="8" max="8" width="12.140625" customWidth="1"/>
    <col min="9" max="9" width="10.5703125" customWidth="1"/>
    <col min="10" max="10" width="10" customWidth="1"/>
    <col min="11" max="11" width="12.42578125" customWidth="1"/>
    <col min="12" max="12" width="11.42578125" customWidth="1"/>
    <col min="13" max="13" width="10.7109375" customWidth="1"/>
    <col min="15" max="15" width="11.5703125" customWidth="1"/>
    <col min="16" max="16" width="13.7109375" customWidth="1"/>
  </cols>
  <sheetData>
    <row r="1" spans="1:16" ht="18" x14ac:dyDescent="0.25">
      <c r="A1" s="96" t="s">
        <v>0</v>
      </c>
      <c r="B1" s="96"/>
      <c r="C1" s="96"/>
      <c r="D1" s="96"/>
      <c r="E1" s="96"/>
      <c r="F1" s="96"/>
      <c r="G1" s="96"/>
      <c r="H1" s="96"/>
      <c r="I1" s="96"/>
      <c r="J1" s="96"/>
      <c r="K1" s="96"/>
      <c r="L1" s="96"/>
      <c r="M1" s="96"/>
      <c r="N1" s="96"/>
      <c r="O1" s="96"/>
      <c r="P1" s="96"/>
    </row>
    <row r="2" spans="1:16" x14ac:dyDescent="0.25">
      <c r="A2" s="97" t="s">
        <v>1</v>
      </c>
      <c r="B2" s="97"/>
      <c r="C2" s="97"/>
      <c r="D2" s="97"/>
      <c r="E2" s="97"/>
      <c r="F2" s="97"/>
      <c r="G2" s="97"/>
      <c r="H2" s="97"/>
      <c r="I2" s="97"/>
      <c r="J2" s="97"/>
      <c r="K2" s="97"/>
      <c r="L2" s="97"/>
      <c r="M2" s="97"/>
      <c r="N2" s="97"/>
      <c r="O2" s="97"/>
      <c r="P2" s="97"/>
    </row>
    <row r="3" spans="1:16" x14ac:dyDescent="0.25">
      <c r="A3" s="98" t="s">
        <v>2</v>
      </c>
      <c r="B3" s="98"/>
      <c r="C3" s="98"/>
      <c r="D3" s="98"/>
      <c r="E3" s="98"/>
      <c r="F3" s="98"/>
      <c r="G3" s="98"/>
      <c r="H3" s="98"/>
      <c r="I3" s="98"/>
      <c r="J3" s="98"/>
      <c r="K3" s="98"/>
      <c r="L3" s="98"/>
      <c r="M3" s="98"/>
      <c r="N3" s="98"/>
      <c r="O3" s="98"/>
      <c r="P3" s="98"/>
    </row>
    <row r="4" spans="1:16" x14ac:dyDescent="0.25">
      <c r="A4" s="97" t="s">
        <v>3</v>
      </c>
      <c r="B4" s="97"/>
      <c r="C4" s="97"/>
      <c r="D4" s="97"/>
      <c r="E4" s="97"/>
      <c r="F4" s="97"/>
      <c r="G4" s="97"/>
      <c r="H4" s="97"/>
      <c r="I4" s="97"/>
      <c r="J4" s="97"/>
      <c r="K4" s="97"/>
      <c r="L4" s="97"/>
      <c r="M4" s="97"/>
      <c r="N4" s="97"/>
      <c r="O4" s="97"/>
      <c r="P4" s="97"/>
    </row>
    <row r="5" spans="1:16" x14ac:dyDescent="0.25">
      <c r="A5" s="97" t="s">
        <v>4</v>
      </c>
      <c r="B5" s="99"/>
      <c r="C5" s="99"/>
      <c r="D5" s="99"/>
      <c r="E5" s="99"/>
      <c r="F5" s="99"/>
      <c r="G5" s="99"/>
      <c r="H5" s="99"/>
      <c r="I5" s="99"/>
      <c r="J5" s="99"/>
      <c r="K5" s="99"/>
      <c r="L5" s="99"/>
      <c r="M5" s="99"/>
      <c r="N5" s="99"/>
      <c r="O5" s="99"/>
      <c r="P5" s="99"/>
    </row>
    <row r="6" spans="1:16" ht="16.5" x14ac:dyDescent="0.25">
      <c r="A6" s="100" t="s">
        <v>142</v>
      </c>
      <c r="B6" s="100"/>
      <c r="C6" s="100"/>
      <c r="D6" s="100"/>
      <c r="E6" s="100"/>
      <c r="F6" s="100"/>
      <c r="M6" s="1" t="s">
        <v>6</v>
      </c>
    </row>
    <row r="7" spans="1:16" ht="16.5" x14ac:dyDescent="0.25">
      <c r="A7" s="2" t="s">
        <v>145</v>
      </c>
      <c r="B7" s="2"/>
      <c r="C7" s="2"/>
      <c r="D7" s="2"/>
      <c r="E7" s="2"/>
      <c r="F7" s="3"/>
      <c r="M7" s="4" t="s">
        <v>150</v>
      </c>
      <c r="O7" s="79"/>
      <c r="P7" s="5"/>
    </row>
    <row r="8" spans="1:16" ht="15.75" thickBot="1" x14ac:dyDescent="0.3">
      <c r="G8" s="4"/>
      <c r="H8" s="4"/>
    </row>
    <row r="9" spans="1:16" ht="51.75" thickBot="1" x14ac:dyDescent="0.3">
      <c r="A9" s="6" t="s">
        <v>7</v>
      </c>
      <c r="B9" s="6" t="s">
        <v>8</v>
      </c>
      <c r="C9" s="6" t="s">
        <v>9</v>
      </c>
      <c r="D9" s="6" t="s">
        <v>10</v>
      </c>
      <c r="E9" s="6" t="s">
        <v>11</v>
      </c>
      <c r="F9" s="6" t="s">
        <v>12</v>
      </c>
      <c r="G9" s="6" t="s">
        <v>13</v>
      </c>
      <c r="H9" s="6" t="s">
        <v>14</v>
      </c>
      <c r="I9" s="6" t="s">
        <v>15</v>
      </c>
      <c r="J9" s="7" t="s">
        <v>16</v>
      </c>
      <c r="K9" s="8" t="s">
        <v>17</v>
      </c>
      <c r="L9" s="6" t="s">
        <v>18</v>
      </c>
      <c r="M9" s="6" t="s">
        <v>19</v>
      </c>
      <c r="N9" s="6" t="s">
        <v>20</v>
      </c>
      <c r="O9" s="6" t="s">
        <v>21</v>
      </c>
      <c r="P9" s="8" t="s">
        <v>22</v>
      </c>
    </row>
    <row r="10" spans="1:16" ht="15.75" thickBot="1" x14ac:dyDescent="0.3">
      <c r="A10" s="8">
        <v>1</v>
      </c>
      <c r="B10" s="8">
        <v>2</v>
      </c>
      <c r="C10" s="8">
        <v>3</v>
      </c>
      <c r="D10" s="8"/>
      <c r="E10" s="8">
        <v>4</v>
      </c>
      <c r="F10" s="8" t="s">
        <v>23</v>
      </c>
      <c r="G10" s="8" t="s">
        <v>24</v>
      </c>
      <c r="H10" s="8" t="s">
        <v>25</v>
      </c>
      <c r="I10" s="8">
        <v>6</v>
      </c>
      <c r="J10" s="10">
        <v>7</v>
      </c>
      <c r="K10" s="8">
        <v>8</v>
      </c>
      <c r="L10" s="8">
        <v>9</v>
      </c>
      <c r="M10" s="8">
        <v>10</v>
      </c>
      <c r="N10" s="8">
        <v>11</v>
      </c>
      <c r="O10" s="8">
        <v>12</v>
      </c>
      <c r="P10" s="8">
        <v>13</v>
      </c>
    </row>
    <row r="11" spans="1:16" x14ac:dyDescent="0.25">
      <c r="A11" s="101" t="s">
        <v>26</v>
      </c>
      <c r="B11" s="102"/>
      <c r="C11" s="11"/>
      <c r="D11" s="11"/>
      <c r="E11" s="11"/>
      <c r="F11" s="11"/>
      <c r="G11" s="11"/>
      <c r="H11" s="11"/>
      <c r="I11" s="11"/>
      <c r="J11" s="11"/>
      <c r="K11" s="11"/>
      <c r="L11" s="11"/>
      <c r="M11" s="11"/>
      <c r="N11" s="11"/>
      <c r="O11" s="12"/>
      <c r="P11" s="13"/>
    </row>
    <row r="12" spans="1:16" ht="45.75" customHeight="1" x14ac:dyDescent="0.25">
      <c r="A12" s="14">
        <v>1</v>
      </c>
      <c r="B12" s="15" t="s">
        <v>27</v>
      </c>
      <c r="C12" s="16" t="s">
        <v>28</v>
      </c>
      <c r="D12" s="16">
        <v>85371000</v>
      </c>
      <c r="E12" s="16">
        <v>70747</v>
      </c>
      <c r="F12" s="17">
        <f>E12*93.22</f>
        <v>6595035.3399999999</v>
      </c>
      <c r="G12" s="17">
        <f>E12*16.78</f>
        <v>1187134.6600000001</v>
      </c>
      <c r="H12" s="18">
        <f>ROUND((F12+G12),2)</f>
        <v>7782170</v>
      </c>
      <c r="I12" s="18">
        <v>119</v>
      </c>
      <c r="J12" s="18">
        <v>195</v>
      </c>
      <c r="K12" s="18">
        <f>J12+I12</f>
        <v>314</v>
      </c>
      <c r="L12" s="19">
        <v>93.22</v>
      </c>
      <c r="M12" s="20">
        <f>J12*L12</f>
        <v>18177.900000000001</v>
      </c>
      <c r="N12" s="20">
        <v>16.78</v>
      </c>
      <c r="O12" s="21">
        <f>N12*J12</f>
        <v>3272.1000000000004</v>
      </c>
      <c r="P12" s="22">
        <f>M12+O12</f>
        <v>21450</v>
      </c>
    </row>
    <row r="13" spans="1:16" x14ac:dyDescent="0.25">
      <c r="A13" s="103" t="s">
        <v>31</v>
      </c>
      <c r="B13" s="104"/>
      <c r="C13" s="104"/>
      <c r="D13" s="104"/>
      <c r="E13" s="104"/>
      <c r="F13" s="25"/>
      <c r="G13" s="17"/>
      <c r="H13" s="26"/>
      <c r="I13" s="26"/>
      <c r="J13" s="26"/>
      <c r="K13" s="26"/>
      <c r="L13" s="26"/>
      <c r="M13" s="26">
        <f>M12</f>
        <v>18177.900000000001</v>
      </c>
      <c r="N13" s="26"/>
      <c r="O13" s="27">
        <f>SUM(O12:O12)</f>
        <v>3272.1000000000004</v>
      </c>
      <c r="P13" s="28">
        <f>P12</f>
        <v>21450</v>
      </c>
    </row>
    <row r="14" spans="1:16" x14ac:dyDescent="0.25">
      <c r="A14" s="103"/>
      <c r="B14" s="104"/>
      <c r="C14" s="104"/>
      <c r="D14" s="104"/>
      <c r="E14" s="104"/>
      <c r="F14" s="104"/>
      <c r="G14" s="104"/>
      <c r="H14" s="104"/>
      <c r="I14" s="104"/>
      <c r="J14" s="104"/>
      <c r="K14" s="104"/>
      <c r="L14" s="104"/>
      <c r="M14" s="104"/>
      <c r="N14" s="104"/>
      <c r="O14" s="105"/>
      <c r="P14" s="106"/>
    </row>
    <row r="15" spans="1:16" x14ac:dyDescent="0.25">
      <c r="A15" s="107" t="s">
        <v>32</v>
      </c>
      <c r="B15" s="108"/>
      <c r="C15" s="108"/>
      <c r="D15" s="108"/>
      <c r="E15" s="108"/>
      <c r="F15" s="108"/>
      <c r="G15" s="108"/>
      <c r="H15" s="108"/>
      <c r="I15" s="108"/>
      <c r="J15" s="108"/>
      <c r="K15" s="108"/>
      <c r="L15" s="108"/>
      <c r="M15" s="108"/>
      <c r="N15" s="108"/>
      <c r="O15" s="29"/>
      <c r="P15" s="30">
        <f>M13*10%</f>
        <v>1817.7900000000002</v>
      </c>
    </row>
    <row r="16" spans="1:16" x14ac:dyDescent="0.25">
      <c r="A16" s="94" t="s">
        <v>33</v>
      </c>
      <c r="B16" s="95"/>
      <c r="C16" s="95"/>
      <c r="D16" s="95"/>
      <c r="E16" s="95"/>
      <c r="F16" s="95"/>
      <c r="G16" s="95"/>
      <c r="H16" s="95"/>
      <c r="I16" s="95"/>
      <c r="J16" s="95"/>
      <c r="K16" s="95"/>
      <c r="L16" s="95"/>
      <c r="M16" s="95"/>
      <c r="N16" s="95"/>
      <c r="O16" s="31"/>
      <c r="P16" s="32">
        <f>M13*90%</f>
        <v>16360.110000000002</v>
      </c>
    </row>
    <row r="17" spans="1:16" x14ac:dyDescent="0.25">
      <c r="A17" s="94" t="s">
        <v>34</v>
      </c>
      <c r="B17" s="95"/>
      <c r="C17" s="95"/>
      <c r="D17" s="95"/>
      <c r="E17" s="95"/>
      <c r="F17" s="95"/>
      <c r="G17" s="95"/>
      <c r="H17" s="95"/>
      <c r="I17" s="95"/>
      <c r="J17" s="95"/>
      <c r="K17" s="95"/>
      <c r="L17" s="95"/>
      <c r="M17" s="95"/>
      <c r="N17" s="95"/>
      <c r="O17" s="31"/>
      <c r="P17" s="33">
        <f>O13*100%</f>
        <v>3272.1000000000004</v>
      </c>
    </row>
    <row r="18" spans="1:16" ht="15.75" thickBot="1" x14ac:dyDescent="0.3">
      <c r="A18" s="110" t="s">
        <v>35</v>
      </c>
      <c r="B18" s="111"/>
      <c r="C18" s="111"/>
      <c r="D18" s="111"/>
      <c r="E18" s="111"/>
      <c r="F18" s="111"/>
      <c r="G18" s="111"/>
      <c r="H18" s="111"/>
      <c r="I18" s="111"/>
      <c r="J18" s="111"/>
      <c r="K18" s="111"/>
      <c r="L18" s="111"/>
      <c r="M18" s="111"/>
      <c r="N18" s="111"/>
      <c r="O18" s="34"/>
      <c r="P18" s="35">
        <f>P16+P17</f>
        <v>19632.210000000003</v>
      </c>
    </row>
    <row r="19" spans="1:16" ht="15.75" thickBot="1" x14ac:dyDescent="0.3">
      <c r="A19" s="110" t="s">
        <v>153</v>
      </c>
      <c r="B19" s="111"/>
      <c r="C19" s="111"/>
      <c r="D19" s="111"/>
      <c r="E19" s="111"/>
      <c r="F19" s="111"/>
      <c r="G19" s="111"/>
      <c r="H19" s="111"/>
      <c r="I19" s="111"/>
      <c r="J19" s="111"/>
      <c r="K19" s="111"/>
      <c r="L19" s="111"/>
      <c r="M19" s="111"/>
      <c r="N19" s="111"/>
      <c r="O19" s="111"/>
      <c r="P19" s="112"/>
    </row>
    <row r="20" spans="1:16" x14ac:dyDescent="0.25">
      <c r="N20" s="36"/>
      <c r="O20" s="36"/>
    </row>
    <row r="21" spans="1:16" x14ac:dyDescent="0.25">
      <c r="N21" s="36"/>
      <c r="O21" s="36"/>
    </row>
    <row r="22" spans="1:16" x14ac:dyDescent="0.25">
      <c r="N22" s="36"/>
      <c r="O22" s="36"/>
    </row>
    <row r="23" spans="1:16" x14ac:dyDescent="0.25">
      <c r="N23" s="36"/>
      <c r="O23" s="36"/>
    </row>
    <row r="24" spans="1:16" x14ac:dyDescent="0.25">
      <c r="A24" s="113" t="s">
        <v>36</v>
      </c>
      <c r="B24" s="113"/>
    </row>
    <row r="25" spans="1:16" x14ac:dyDescent="0.25">
      <c r="A25" s="109" t="s">
        <v>37</v>
      </c>
      <c r="B25" s="109"/>
      <c r="C25" s="109"/>
      <c r="D25" s="109"/>
      <c r="E25" s="109"/>
      <c r="F25" s="109"/>
      <c r="G25" s="109"/>
      <c r="H25" s="109"/>
      <c r="I25" s="109"/>
      <c r="J25" s="109"/>
      <c r="K25" s="109"/>
      <c r="L25" s="109"/>
      <c r="M25" s="109"/>
      <c r="N25" s="109"/>
      <c r="O25" s="109"/>
      <c r="P25" s="109"/>
    </row>
    <row r="26" spans="1:16" x14ac:dyDescent="0.25">
      <c r="A26" s="114" t="s">
        <v>38</v>
      </c>
      <c r="B26" s="114"/>
      <c r="C26" s="114"/>
      <c r="D26" s="114"/>
      <c r="E26" s="114"/>
      <c r="F26" s="114"/>
      <c r="G26" s="114"/>
      <c r="H26" s="114"/>
      <c r="I26" s="114"/>
      <c r="J26" s="114"/>
      <c r="K26" s="114"/>
      <c r="L26" s="114"/>
      <c r="M26" s="114"/>
      <c r="N26" s="114"/>
      <c r="O26" s="114"/>
      <c r="P26" s="114"/>
    </row>
    <row r="28" spans="1:16" x14ac:dyDescent="0.25">
      <c r="A28" s="109" t="s">
        <v>39</v>
      </c>
      <c r="B28" s="109"/>
      <c r="C28" s="109"/>
      <c r="D28" s="109"/>
      <c r="E28" s="109"/>
      <c r="F28" s="109"/>
      <c r="G28" s="109"/>
      <c r="H28" s="109"/>
      <c r="I28" s="109"/>
      <c r="J28" s="109"/>
      <c r="K28" s="109"/>
      <c r="L28" s="109"/>
      <c r="M28" s="109"/>
      <c r="N28" s="109"/>
      <c r="O28" s="109"/>
      <c r="P28" s="109"/>
    </row>
    <row r="29" spans="1:16" x14ac:dyDescent="0.25">
      <c r="A29" s="109" t="s">
        <v>40</v>
      </c>
      <c r="B29" s="109"/>
      <c r="C29" s="109"/>
      <c r="D29" s="109"/>
      <c r="E29" s="109"/>
      <c r="F29" s="109"/>
      <c r="G29" s="109"/>
      <c r="H29" s="109"/>
      <c r="I29" s="109"/>
      <c r="J29" s="109"/>
      <c r="K29" s="109"/>
      <c r="L29" s="109"/>
      <c r="M29" s="109"/>
      <c r="N29" s="109"/>
      <c r="O29" s="109"/>
      <c r="P29" s="109"/>
    </row>
    <row r="33" spans="1:16" x14ac:dyDescent="0.25">
      <c r="B33" s="37"/>
    </row>
    <row r="34" spans="1:16" x14ac:dyDescent="0.25">
      <c r="B34" s="37"/>
    </row>
    <row r="35" spans="1:16" x14ac:dyDescent="0.25">
      <c r="A35" s="9"/>
      <c r="B35" s="38" t="s">
        <v>41</v>
      </c>
      <c r="C35" s="9"/>
      <c r="D35" s="9"/>
      <c r="E35" s="9"/>
      <c r="F35" s="9"/>
      <c r="G35" s="9"/>
      <c r="H35" s="38" t="s">
        <v>42</v>
      </c>
      <c r="I35" s="9"/>
      <c r="J35" s="9"/>
      <c r="K35" s="9"/>
      <c r="L35" s="9"/>
      <c r="M35" s="38" t="s">
        <v>43</v>
      </c>
      <c r="N35" s="9"/>
      <c r="O35" s="9"/>
      <c r="P35" s="9"/>
    </row>
    <row r="36" spans="1:16" x14ac:dyDescent="0.25">
      <c r="A36" s="9"/>
      <c r="B36" s="38" t="s">
        <v>44</v>
      </c>
      <c r="C36" s="9"/>
      <c r="D36" s="9"/>
      <c r="E36" s="9"/>
      <c r="F36" s="9"/>
      <c r="G36" s="9"/>
      <c r="H36" s="38" t="s">
        <v>45</v>
      </c>
      <c r="I36" s="9"/>
      <c r="J36" s="9"/>
      <c r="K36" s="9"/>
      <c r="L36" s="9"/>
      <c r="M36" s="38" t="s">
        <v>46</v>
      </c>
      <c r="N36" s="9"/>
      <c r="O36" s="9"/>
      <c r="P36" s="9"/>
    </row>
    <row r="37" spans="1:16" x14ac:dyDescent="0.25">
      <c r="A37" s="9"/>
      <c r="B37" s="38" t="s">
        <v>152</v>
      </c>
      <c r="C37" s="9"/>
      <c r="D37" s="9"/>
      <c r="E37" s="9"/>
      <c r="F37" s="9"/>
      <c r="G37" s="9"/>
      <c r="H37" s="38" t="s">
        <v>47</v>
      </c>
      <c r="I37" s="9"/>
      <c r="J37" s="9"/>
      <c r="K37" s="9"/>
      <c r="L37" s="9"/>
      <c r="M37" s="38" t="s">
        <v>48</v>
      </c>
      <c r="N37" s="9"/>
      <c r="O37" s="9"/>
      <c r="P37" s="9"/>
    </row>
    <row r="38" spans="1:16" x14ac:dyDescent="0.25">
      <c r="B38" s="37"/>
    </row>
  </sheetData>
  <mergeCells count="19">
    <mergeCell ref="A11:B11"/>
    <mergeCell ref="A17:N17"/>
    <mergeCell ref="A18:N18"/>
    <mergeCell ref="A1:P1"/>
    <mergeCell ref="A2:P2"/>
    <mergeCell ref="A3:P3"/>
    <mergeCell ref="A4:P4"/>
    <mergeCell ref="A5:P5"/>
    <mergeCell ref="A6:F6"/>
    <mergeCell ref="A29:P29"/>
    <mergeCell ref="A28:P28"/>
    <mergeCell ref="A13:E13"/>
    <mergeCell ref="A14:P14"/>
    <mergeCell ref="A15:N15"/>
    <mergeCell ref="A16:N16"/>
    <mergeCell ref="A19:P19"/>
    <mergeCell ref="A24:B24"/>
    <mergeCell ref="A26:P26"/>
    <mergeCell ref="A25:P25"/>
  </mergeCells>
  <pageMargins left="0.7" right="0.7" top="0.75" bottom="0.75" header="0.3" footer="0.3"/>
  <pageSetup paperSize="9" scale="64"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74"/>
  <sheetViews>
    <sheetView view="pageBreakPreview" topLeftCell="A35" zoomScale="60" zoomScaleNormal="100" workbookViewId="0">
      <selection activeCell="A52" sqref="A52:H52"/>
    </sheetView>
  </sheetViews>
  <sheetFormatPr defaultRowHeight="15" x14ac:dyDescent="0.25"/>
  <cols>
    <col min="5" max="5" width="28" customWidth="1"/>
    <col min="8" max="8" width="33" customWidth="1"/>
  </cols>
  <sheetData>
    <row r="1" spans="1:10" ht="15.75" thickBot="1" x14ac:dyDescent="0.3">
      <c r="A1" s="39"/>
      <c r="B1" s="39"/>
      <c r="C1" s="39"/>
      <c r="D1" s="39"/>
      <c r="E1" s="39"/>
      <c r="F1" s="39"/>
      <c r="G1" s="39"/>
      <c r="H1" s="39"/>
      <c r="I1" s="39"/>
      <c r="J1" s="39"/>
    </row>
    <row r="2" spans="1:10" ht="18" x14ac:dyDescent="0.25">
      <c r="A2" s="118" t="s">
        <v>49</v>
      </c>
      <c r="B2" s="119"/>
      <c r="C2" s="119"/>
      <c r="D2" s="119"/>
      <c r="E2" s="119"/>
      <c r="F2" s="119"/>
      <c r="G2" s="119"/>
      <c r="H2" s="120"/>
      <c r="I2" s="39"/>
      <c r="J2" s="39"/>
    </row>
    <row r="3" spans="1:10" ht="21" thickBot="1" x14ac:dyDescent="0.35">
      <c r="A3" s="121" t="s">
        <v>50</v>
      </c>
      <c r="B3" s="122"/>
      <c r="C3" s="122"/>
      <c r="D3" s="122"/>
      <c r="E3" s="122"/>
      <c r="F3" s="122"/>
      <c r="G3" s="122"/>
      <c r="H3" s="123"/>
      <c r="I3" s="39"/>
      <c r="J3" s="39"/>
    </row>
    <row r="4" spans="1:10" ht="119.25" customHeight="1" thickBot="1" x14ac:dyDescent="0.3">
      <c r="A4" s="124" t="s">
        <v>51</v>
      </c>
      <c r="B4" s="125"/>
      <c r="C4" s="125"/>
      <c r="D4" s="125"/>
      <c r="E4" s="125"/>
      <c r="F4" s="125"/>
      <c r="G4" s="125"/>
      <c r="H4" s="126"/>
      <c r="I4" s="39"/>
      <c r="J4" s="39"/>
    </row>
    <row r="5" spans="1:10" ht="18" customHeight="1" x14ac:dyDescent="0.25">
      <c r="A5" s="127" t="s">
        <v>143</v>
      </c>
      <c r="B5" s="128"/>
      <c r="C5" s="128"/>
      <c r="D5" s="128"/>
      <c r="E5" s="128"/>
      <c r="F5" s="40"/>
      <c r="G5" s="40"/>
      <c r="H5" s="41" t="s">
        <v>6</v>
      </c>
      <c r="I5" s="39"/>
      <c r="J5" s="39"/>
    </row>
    <row r="6" spans="1:10" ht="15" customHeight="1" x14ac:dyDescent="0.25">
      <c r="A6" s="129" t="s">
        <v>150</v>
      </c>
      <c r="B6" s="130"/>
      <c r="C6" s="130"/>
      <c r="D6" s="130"/>
      <c r="E6" s="130"/>
      <c r="F6" s="130"/>
      <c r="G6" s="130"/>
      <c r="H6" s="131"/>
      <c r="I6" s="39"/>
      <c r="J6" s="39"/>
    </row>
    <row r="7" spans="1:10" x14ac:dyDescent="0.25">
      <c r="A7" s="115" t="s">
        <v>146</v>
      </c>
      <c r="B7" s="116"/>
      <c r="C7" s="116"/>
      <c r="D7" s="116"/>
      <c r="E7" s="116"/>
      <c r="F7" s="116"/>
      <c r="G7" s="116"/>
      <c r="H7" s="117"/>
      <c r="I7" s="39"/>
      <c r="J7" s="39"/>
    </row>
    <row r="8" spans="1:10" ht="15" customHeight="1" x14ac:dyDescent="0.25">
      <c r="A8" s="132" t="s">
        <v>53</v>
      </c>
      <c r="B8" s="133"/>
      <c r="C8" s="133"/>
      <c r="D8" s="133"/>
      <c r="E8" s="42" t="s">
        <v>54</v>
      </c>
      <c r="F8" s="134" t="s">
        <v>55</v>
      </c>
      <c r="G8" s="135"/>
      <c r="H8" s="136"/>
      <c r="I8" s="39"/>
      <c r="J8" s="39"/>
    </row>
    <row r="9" spans="1:10" ht="15" customHeight="1" x14ac:dyDescent="0.25">
      <c r="A9" s="132"/>
      <c r="B9" s="133"/>
      <c r="C9" s="133"/>
      <c r="D9" s="133"/>
      <c r="E9" s="42" t="s">
        <v>56</v>
      </c>
      <c r="F9" s="134" t="s">
        <v>57</v>
      </c>
      <c r="G9" s="135"/>
      <c r="H9" s="136"/>
      <c r="I9" s="39"/>
      <c r="J9" s="39"/>
    </row>
    <row r="10" spans="1:10" x14ac:dyDescent="0.25">
      <c r="A10" s="132"/>
      <c r="B10" s="133"/>
      <c r="C10" s="133"/>
      <c r="D10" s="133"/>
      <c r="E10" s="42" t="s">
        <v>58</v>
      </c>
      <c r="F10" s="134">
        <v>29370771492</v>
      </c>
      <c r="G10" s="135"/>
      <c r="H10" s="136"/>
      <c r="I10" s="39"/>
      <c r="J10" s="39"/>
    </row>
    <row r="11" spans="1:10" x14ac:dyDescent="0.25">
      <c r="A11" s="132"/>
      <c r="B11" s="133"/>
      <c r="C11" s="133"/>
      <c r="D11" s="133"/>
      <c r="E11" s="42" t="s">
        <v>59</v>
      </c>
      <c r="F11" s="134">
        <v>29370771492</v>
      </c>
      <c r="G11" s="135"/>
      <c r="H11" s="136"/>
      <c r="I11" s="39"/>
      <c r="J11" s="39"/>
    </row>
    <row r="12" spans="1:10" ht="15" customHeight="1" x14ac:dyDescent="0.25">
      <c r="A12" s="132"/>
      <c r="B12" s="133"/>
      <c r="C12" s="133"/>
      <c r="D12" s="133"/>
      <c r="E12" s="43" t="s">
        <v>60</v>
      </c>
      <c r="F12" s="137" t="s">
        <v>61</v>
      </c>
      <c r="G12" s="138"/>
      <c r="H12" s="139"/>
      <c r="I12" s="39"/>
      <c r="J12" s="39"/>
    </row>
    <row r="13" spans="1:10" ht="15" customHeight="1" x14ac:dyDescent="0.25">
      <c r="A13" s="140" t="s">
        <v>62</v>
      </c>
      <c r="B13" s="141"/>
      <c r="C13" s="141"/>
      <c r="D13" s="141"/>
      <c r="E13" s="43" t="s">
        <v>63</v>
      </c>
      <c r="F13" s="137" t="s">
        <v>147</v>
      </c>
      <c r="G13" s="138"/>
      <c r="H13" s="139"/>
      <c r="I13" s="39"/>
      <c r="J13" s="39"/>
    </row>
    <row r="14" spans="1:10" ht="15" customHeight="1" x14ac:dyDescent="0.25">
      <c r="A14" s="140"/>
      <c r="B14" s="141"/>
      <c r="C14" s="141"/>
      <c r="D14" s="141"/>
      <c r="E14" s="43" t="s">
        <v>64</v>
      </c>
      <c r="F14" s="137" t="s">
        <v>132</v>
      </c>
      <c r="G14" s="138"/>
      <c r="H14" s="139"/>
      <c r="I14" s="39"/>
      <c r="J14" s="39"/>
    </row>
    <row r="15" spans="1:10" ht="30" customHeight="1" x14ac:dyDescent="0.25">
      <c r="A15" s="140"/>
      <c r="B15" s="141"/>
      <c r="C15" s="141"/>
      <c r="D15" s="141"/>
      <c r="E15" s="42" t="s">
        <v>65</v>
      </c>
      <c r="F15" s="134" t="s">
        <v>66</v>
      </c>
      <c r="G15" s="135"/>
      <c r="H15" s="136"/>
      <c r="I15" s="39"/>
      <c r="J15" s="39"/>
    </row>
    <row r="16" spans="1:10" ht="15" customHeight="1" x14ac:dyDescent="0.25">
      <c r="A16" s="140"/>
      <c r="B16" s="141"/>
      <c r="C16" s="141"/>
      <c r="D16" s="141"/>
      <c r="E16" s="42" t="s">
        <v>67</v>
      </c>
      <c r="F16" s="134" t="s">
        <v>68</v>
      </c>
      <c r="G16" s="135"/>
      <c r="H16" s="136"/>
      <c r="I16" s="39"/>
      <c r="J16" s="39"/>
    </row>
    <row r="17" spans="1:10" x14ac:dyDescent="0.25">
      <c r="A17" s="140"/>
      <c r="B17" s="141"/>
      <c r="C17" s="141"/>
      <c r="D17" s="141"/>
      <c r="E17" s="42" t="s">
        <v>69</v>
      </c>
      <c r="F17" s="134" t="s">
        <v>70</v>
      </c>
      <c r="G17" s="135"/>
      <c r="H17" s="136"/>
      <c r="I17" s="39"/>
      <c r="J17" s="39"/>
    </row>
    <row r="18" spans="1:10" ht="15" customHeight="1" x14ac:dyDescent="0.25">
      <c r="A18" s="140" t="s">
        <v>71</v>
      </c>
      <c r="B18" s="141"/>
      <c r="C18" s="141"/>
      <c r="D18" s="141"/>
      <c r="E18" s="42" t="s">
        <v>72</v>
      </c>
      <c r="F18" s="134" t="s">
        <v>70</v>
      </c>
      <c r="G18" s="135"/>
      <c r="H18" s="136"/>
      <c r="I18" s="39"/>
      <c r="J18" s="39"/>
    </row>
    <row r="19" spans="1:10" x14ac:dyDescent="0.25">
      <c r="A19" s="140"/>
      <c r="B19" s="141"/>
      <c r="C19" s="141"/>
      <c r="D19" s="141"/>
      <c r="E19" s="42" t="s">
        <v>73</v>
      </c>
      <c r="F19" s="134"/>
      <c r="G19" s="135"/>
      <c r="H19" s="136"/>
      <c r="I19" s="39"/>
      <c r="J19" s="39"/>
    </row>
    <row r="20" spans="1:10" ht="15" customHeight="1" x14ac:dyDescent="0.25">
      <c r="A20" s="140"/>
      <c r="B20" s="141"/>
      <c r="C20" s="141"/>
      <c r="D20" s="141"/>
      <c r="E20" s="43" t="s">
        <v>74</v>
      </c>
      <c r="F20" s="142" t="s">
        <v>75</v>
      </c>
      <c r="G20" s="143"/>
      <c r="H20" s="144"/>
      <c r="I20" s="39"/>
      <c r="J20" s="39"/>
    </row>
    <row r="21" spans="1:10" x14ac:dyDescent="0.25">
      <c r="A21" s="140"/>
      <c r="B21" s="141"/>
      <c r="C21" s="141"/>
      <c r="D21" s="141"/>
      <c r="E21" s="42" t="s">
        <v>76</v>
      </c>
      <c r="F21" s="134"/>
      <c r="G21" s="135"/>
      <c r="H21" s="136"/>
      <c r="I21" s="39"/>
      <c r="J21" s="39"/>
    </row>
    <row r="22" spans="1:10" x14ac:dyDescent="0.25">
      <c r="A22" s="140"/>
      <c r="B22" s="141"/>
      <c r="C22" s="141"/>
      <c r="D22" s="141"/>
      <c r="E22" s="42" t="s">
        <v>77</v>
      </c>
      <c r="F22" s="134"/>
      <c r="G22" s="135"/>
      <c r="H22" s="136"/>
      <c r="I22" s="39"/>
      <c r="J22" s="39"/>
    </row>
    <row r="23" spans="1:10" ht="15" customHeight="1" x14ac:dyDescent="0.25">
      <c r="A23" s="44" t="s">
        <v>78</v>
      </c>
      <c r="B23" s="147" t="s">
        <v>79</v>
      </c>
      <c r="C23" s="148"/>
      <c r="D23" s="148"/>
      <c r="E23" s="148"/>
      <c r="F23" s="148"/>
      <c r="G23" s="149"/>
      <c r="H23" s="45" t="s">
        <v>80</v>
      </c>
      <c r="I23" s="39"/>
      <c r="J23" s="39"/>
    </row>
    <row r="24" spans="1:10" x14ac:dyDescent="0.25">
      <c r="A24" s="44">
        <v>1</v>
      </c>
      <c r="B24" s="150" t="s">
        <v>81</v>
      </c>
      <c r="C24" s="151"/>
      <c r="D24" s="151"/>
      <c r="E24" s="151"/>
      <c r="F24" s="151"/>
      <c r="G24" s="152"/>
      <c r="H24" s="28">
        <f>'Rudra b ere.110'!M13</f>
        <v>18177.900000000001</v>
      </c>
      <c r="I24" s="39"/>
      <c r="J24" s="39"/>
    </row>
    <row r="25" spans="1:10" x14ac:dyDescent="0.25">
      <c r="A25" s="44">
        <v>2</v>
      </c>
      <c r="B25" s="150" t="s">
        <v>82</v>
      </c>
      <c r="C25" s="151"/>
      <c r="D25" s="151"/>
      <c r="E25" s="151"/>
      <c r="F25" s="151"/>
      <c r="G25" s="152"/>
      <c r="H25" s="28"/>
      <c r="I25" s="39"/>
      <c r="J25" s="39"/>
    </row>
    <row r="26" spans="1:10" x14ac:dyDescent="0.25">
      <c r="A26" s="44"/>
      <c r="B26" s="46"/>
      <c r="C26" s="153" t="s">
        <v>83</v>
      </c>
      <c r="D26" s="154"/>
      <c r="E26" s="154"/>
      <c r="F26" s="154"/>
      <c r="G26" s="155"/>
      <c r="H26" s="47">
        <f>SUM(H24:H25)</f>
        <v>18177.900000000001</v>
      </c>
      <c r="I26" s="39"/>
      <c r="J26" s="39"/>
    </row>
    <row r="27" spans="1:10" ht="16.5" x14ac:dyDescent="0.3">
      <c r="A27" s="44"/>
      <c r="B27" s="46"/>
      <c r="C27" s="48" t="s">
        <v>84</v>
      </c>
      <c r="D27" s="49"/>
      <c r="E27" s="49"/>
      <c r="F27" s="49"/>
      <c r="G27" s="50"/>
      <c r="H27" s="51">
        <f>'Rudra b ere.110'!O13/2</f>
        <v>1636.0500000000002</v>
      </c>
      <c r="I27" s="39"/>
      <c r="J27" s="39"/>
    </row>
    <row r="28" spans="1:10" ht="16.5" x14ac:dyDescent="0.25">
      <c r="A28" s="44"/>
      <c r="B28" s="46"/>
      <c r="C28" s="48" t="s">
        <v>85</v>
      </c>
      <c r="D28" s="49"/>
      <c r="E28" s="49"/>
      <c r="F28" s="49"/>
      <c r="G28" s="50"/>
      <c r="H28" s="52">
        <f>H27</f>
        <v>1636.0500000000002</v>
      </c>
      <c r="I28" s="39"/>
      <c r="J28" s="39"/>
    </row>
    <row r="29" spans="1:10" x14ac:dyDescent="0.25">
      <c r="A29" s="44"/>
      <c r="B29" s="46"/>
      <c r="C29" s="48" t="s">
        <v>86</v>
      </c>
      <c r="D29" s="49"/>
      <c r="E29" s="49"/>
      <c r="F29" s="49"/>
      <c r="G29" s="50"/>
      <c r="H29" s="47"/>
      <c r="I29" s="39"/>
      <c r="J29" s="39"/>
    </row>
    <row r="30" spans="1:10" x14ac:dyDescent="0.25">
      <c r="A30" s="44"/>
      <c r="B30" s="46"/>
      <c r="C30" s="156" t="s">
        <v>87</v>
      </c>
      <c r="D30" s="157"/>
      <c r="E30" s="157"/>
      <c r="F30" s="157"/>
      <c r="G30" s="158"/>
      <c r="H30" s="47">
        <f>H27+H28+H29</f>
        <v>3272.1000000000004</v>
      </c>
      <c r="I30" s="39"/>
      <c r="J30" s="39"/>
    </row>
    <row r="31" spans="1:10" x14ac:dyDescent="0.25">
      <c r="A31" s="44"/>
      <c r="B31" s="46"/>
      <c r="C31" s="153" t="s">
        <v>88</v>
      </c>
      <c r="D31" s="154"/>
      <c r="E31" s="154"/>
      <c r="F31" s="154"/>
      <c r="G31" s="155"/>
      <c r="H31" s="53">
        <f>(H26*90%+H27+H28)</f>
        <v>19632.210000000003</v>
      </c>
      <c r="I31" s="39"/>
      <c r="J31" s="39"/>
    </row>
    <row r="32" spans="1:10" ht="15" customHeight="1" x14ac:dyDescent="0.25">
      <c r="A32" s="132" t="str">
        <f>'Rudra b ere.110'!A19:P19</f>
        <v>Total Amount in words Nineteen thousand six hundred and thirty two rupees only</v>
      </c>
      <c r="B32" s="133"/>
      <c r="C32" s="133"/>
      <c r="D32" s="133"/>
      <c r="E32" s="161" t="s">
        <v>89</v>
      </c>
      <c r="F32" s="161"/>
      <c r="G32" s="161"/>
      <c r="H32" s="54"/>
      <c r="I32" s="39"/>
      <c r="J32" s="39"/>
    </row>
    <row r="33" spans="1:10" ht="15.75" customHeight="1" thickBot="1" x14ac:dyDescent="0.3">
      <c r="A33" s="132"/>
      <c r="B33" s="133"/>
      <c r="C33" s="133"/>
      <c r="D33" s="133"/>
      <c r="E33" s="134" t="s">
        <v>90</v>
      </c>
      <c r="F33" s="135"/>
      <c r="G33" s="162"/>
      <c r="H33" s="55">
        <f>H24*10%</f>
        <v>1817.7900000000002</v>
      </c>
      <c r="I33" s="39"/>
      <c r="J33" s="39"/>
    </row>
    <row r="34" spans="1:10" ht="15.75" thickBot="1" x14ac:dyDescent="0.3">
      <c r="A34" s="159"/>
      <c r="B34" s="160"/>
      <c r="C34" s="160"/>
      <c r="D34" s="160"/>
      <c r="E34" s="163" t="s">
        <v>91</v>
      </c>
      <c r="F34" s="164"/>
      <c r="G34" s="164"/>
      <c r="H34" s="56">
        <f>H31</f>
        <v>19632.210000000003</v>
      </c>
      <c r="I34" s="39"/>
      <c r="J34" s="39"/>
    </row>
    <row r="35" spans="1:10" x14ac:dyDescent="0.25">
      <c r="A35" s="57"/>
      <c r="B35" s="39"/>
      <c r="C35" s="39"/>
      <c r="D35" s="39"/>
      <c r="E35" s="58"/>
      <c r="F35" s="39"/>
      <c r="G35" s="39"/>
      <c r="H35" s="59"/>
      <c r="I35" s="39"/>
      <c r="J35" s="39"/>
    </row>
    <row r="36" spans="1:10" ht="15" customHeight="1" x14ac:dyDescent="0.3">
      <c r="A36" s="145" t="s">
        <v>92</v>
      </c>
      <c r="B36" s="146"/>
      <c r="C36" s="146"/>
      <c r="D36" s="60"/>
      <c r="E36" s="61"/>
      <c r="F36" s="61"/>
      <c r="G36" s="60"/>
      <c r="H36" s="62"/>
      <c r="I36" s="39"/>
      <c r="J36" s="39"/>
    </row>
    <row r="37" spans="1:10" ht="15.75" x14ac:dyDescent="0.3">
      <c r="A37" s="63"/>
      <c r="B37" s="64"/>
      <c r="C37" s="64"/>
      <c r="D37" s="64"/>
      <c r="E37" s="61"/>
      <c r="F37" s="61"/>
      <c r="G37" s="39"/>
      <c r="H37" s="59"/>
      <c r="I37" s="39"/>
      <c r="J37" s="39"/>
    </row>
    <row r="38" spans="1:10" ht="15" customHeight="1" x14ac:dyDescent="0.25">
      <c r="A38" s="145" t="s">
        <v>93</v>
      </c>
      <c r="B38" s="146"/>
      <c r="C38" s="146"/>
      <c r="D38" s="65"/>
      <c r="E38" s="39"/>
      <c r="F38" s="39"/>
      <c r="G38" s="39"/>
      <c r="H38" s="59"/>
      <c r="I38" s="39"/>
      <c r="J38" s="39"/>
    </row>
    <row r="39" spans="1:10" ht="15.75" thickBot="1" x14ac:dyDescent="0.3">
      <c r="A39" s="66"/>
      <c r="B39" s="67"/>
      <c r="C39" s="67"/>
      <c r="D39" s="67"/>
      <c r="E39" s="67"/>
      <c r="F39" s="67"/>
      <c r="G39" s="67"/>
      <c r="H39" s="68"/>
      <c r="I39" s="39"/>
      <c r="J39" s="39"/>
    </row>
    <row r="40" spans="1:10" x14ac:dyDescent="0.25">
      <c r="A40" s="39"/>
      <c r="B40" s="39"/>
      <c r="C40" s="39"/>
      <c r="D40" s="39"/>
      <c r="E40" s="39"/>
      <c r="F40" s="39"/>
      <c r="G40" s="39"/>
      <c r="H40" s="39"/>
      <c r="I40" s="39"/>
      <c r="J40" s="39"/>
    </row>
    <row r="41" spans="1:10" x14ac:dyDescent="0.25">
      <c r="A41" s="39"/>
      <c r="B41" s="39"/>
      <c r="C41" s="39"/>
      <c r="D41" s="39"/>
      <c r="E41" s="39"/>
      <c r="F41" s="39"/>
      <c r="G41" s="39"/>
      <c r="H41" s="39"/>
      <c r="I41" s="39"/>
      <c r="J41" s="39"/>
    </row>
    <row r="42" spans="1:10" x14ac:dyDescent="0.25">
      <c r="A42" s="39"/>
      <c r="B42" s="39"/>
      <c r="C42" s="39"/>
      <c r="D42" s="39"/>
      <c r="E42" s="39"/>
      <c r="F42" s="39"/>
      <c r="G42" s="39"/>
      <c r="H42" s="39"/>
      <c r="I42" s="39"/>
      <c r="J42" s="39"/>
    </row>
    <row r="43" spans="1:10" x14ac:dyDescent="0.25">
      <c r="A43" s="39"/>
      <c r="B43" s="39"/>
      <c r="C43" s="39"/>
      <c r="D43" s="39"/>
      <c r="E43" s="39"/>
      <c r="F43" s="39"/>
      <c r="G43" s="39"/>
      <c r="H43" s="39"/>
      <c r="I43" s="39"/>
      <c r="J43" s="39"/>
    </row>
    <row r="44" spans="1:10" x14ac:dyDescent="0.25">
      <c r="A44" s="39"/>
      <c r="B44" s="39"/>
      <c r="C44" s="39"/>
      <c r="D44" s="39"/>
      <c r="E44" s="39"/>
      <c r="F44" s="39"/>
      <c r="G44" s="39"/>
      <c r="H44" s="39"/>
      <c r="I44" s="39"/>
      <c r="J44" s="39"/>
    </row>
    <row r="45" spans="1:10" x14ac:dyDescent="0.25">
      <c r="A45" s="39"/>
      <c r="B45" s="39"/>
      <c r="C45" s="39"/>
      <c r="D45" s="39"/>
      <c r="E45" s="39"/>
      <c r="F45" s="39"/>
      <c r="G45" s="39"/>
      <c r="H45" s="39"/>
      <c r="I45" s="39"/>
      <c r="J45" s="39"/>
    </row>
    <row r="46" spans="1:10" x14ac:dyDescent="0.25">
      <c r="A46" s="39"/>
      <c r="B46" s="39"/>
      <c r="C46" s="39"/>
      <c r="D46" s="39"/>
      <c r="E46" s="39"/>
      <c r="F46" s="39"/>
      <c r="G46" s="39"/>
      <c r="H46" s="39"/>
      <c r="I46" s="39"/>
      <c r="J46" s="39"/>
    </row>
    <row r="47" spans="1:10" x14ac:dyDescent="0.25">
      <c r="A47" s="39"/>
      <c r="B47" s="39"/>
      <c r="C47" s="39"/>
      <c r="D47" s="39"/>
      <c r="E47" s="39"/>
      <c r="F47" s="39"/>
      <c r="G47" s="39"/>
      <c r="H47" s="39"/>
      <c r="I47" s="39"/>
      <c r="J47" s="39"/>
    </row>
    <row r="48" spans="1:10" x14ac:dyDescent="0.25">
      <c r="A48" s="39"/>
      <c r="B48" s="39"/>
      <c r="C48" s="39"/>
      <c r="D48" s="39"/>
      <c r="E48" s="39"/>
      <c r="F48" s="39"/>
      <c r="G48" s="39"/>
      <c r="H48" s="39"/>
      <c r="I48" s="39"/>
      <c r="J48" s="39"/>
    </row>
    <row r="49" spans="1:10" x14ac:dyDescent="0.25">
      <c r="A49" t="s">
        <v>151</v>
      </c>
      <c r="B49" s="37"/>
    </row>
    <row r="50" spans="1:10" x14ac:dyDescent="0.25">
      <c r="A50" t="s">
        <v>154</v>
      </c>
      <c r="B50" s="37"/>
      <c r="D50" t="s">
        <v>141</v>
      </c>
    </row>
    <row r="51" spans="1:10" x14ac:dyDescent="0.25">
      <c r="A51" t="s">
        <v>94</v>
      </c>
      <c r="B51" s="37"/>
    </row>
    <row r="52" spans="1:10" x14ac:dyDescent="0.25">
      <c r="A52" t="s">
        <v>95</v>
      </c>
      <c r="B52" s="37"/>
    </row>
    <row r="53" spans="1:10" x14ac:dyDescent="0.25">
      <c r="A53" t="s">
        <v>96</v>
      </c>
      <c r="F53" t="s">
        <v>138</v>
      </c>
      <c r="G53" s="4"/>
    </row>
    <row r="54" spans="1:10" x14ac:dyDescent="0.25">
      <c r="A54" t="s">
        <v>155</v>
      </c>
      <c r="E54" t="s">
        <v>97</v>
      </c>
      <c r="H54" t="s">
        <v>98</v>
      </c>
    </row>
    <row r="56" spans="1:10" x14ac:dyDescent="0.25">
      <c r="A56" t="s">
        <v>99</v>
      </c>
    </row>
    <row r="57" spans="1:10" x14ac:dyDescent="0.25">
      <c r="A57" t="s">
        <v>100</v>
      </c>
    </row>
    <row r="58" spans="1:10" x14ac:dyDescent="0.25">
      <c r="A58" s="69"/>
    </row>
    <row r="59" spans="1:10" x14ac:dyDescent="0.25">
      <c r="A59" s="69" t="s">
        <v>101</v>
      </c>
    </row>
    <row r="60" spans="1:10" x14ac:dyDescent="0.25">
      <c r="A60" s="109" t="s">
        <v>102</v>
      </c>
      <c r="B60" s="109"/>
      <c r="C60" s="109"/>
      <c r="D60" s="109"/>
      <c r="E60" s="109"/>
      <c r="F60" s="109"/>
      <c r="G60" s="109"/>
      <c r="H60" s="109"/>
      <c r="I60" s="109"/>
      <c r="J60" s="109"/>
    </row>
    <row r="61" spans="1:10" x14ac:dyDescent="0.25">
      <c r="A61" s="109" t="s">
        <v>103</v>
      </c>
      <c r="B61" s="109"/>
      <c r="C61" s="109"/>
      <c r="D61" s="109"/>
      <c r="E61" s="109"/>
      <c r="F61" s="109"/>
      <c r="G61" s="109"/>
      <c r="H61" s="109"/>
      <c r="I61" s="109"/>
      <c r="J61" s="109"/>
    </row>
    <row r="62" spans="1:10" ht="15" customHeight="1" x14ac:dyDescent="0.25">
      <c r="A62" s="114" t="s">
        <v>104</v>
      </c>
      <c r="B62" s="114"/>
      <c r="C62" s="114"/>
      <c r="D62" s="114"/>
      <c r="E62" s="114"/>
      <c r="F62" s="114"/>
      <c r="G62" s="114"/>
      <c r="H62" s="114"/>
      <c r="I62" s="114"/>
      <c r="J62" s="114"/>
    </row>
    <row r="63" spans="1:10" ht="15" customHeight="1" x14ac:dyDescent="0.25">
      <c r="A63" s="114" t="s">
        <v>105</v>
      </c>
      <c r="B63" s="114"/>
      <c r="C63" s="114"/>
      <c r="D63" s="114"/>
      <c r="E63" s="114"/>
      <c r="F63" s="114"/>
      <c r="G63" s="114"/>
      <c r="H63" s="114"/>
      <c r="I63" s="70"/>
      <c r="J63" s="70"/>
    </row>
    <row r="64" spans="1:10" x14ac:dyDescent="0.25">
      <c r="A64" s="70"/>
      <c r="B64" s="70"/>
      <c r="C64" s="70"/>
      <c r="D64" s="70"/>
      <c r="E64" s="70"/>
      <c r="F64" s="70"/>
      <c r="G64" s="70"/>
      <c r="H64" s="70"/>
      <c r="I64" s="70"/>
      <c r="J64" s="70"/>
    </row>
    <row r="65" spans="1:10" ht="15" customHeight="1" x14ac:dyDescent="0.25">
      <c r="A65" s="114" t="s">
        <v>106</v>
      </c>
      <c r="B65" s="114"/>
      <c r="C65" s="114"/>
      <c r="D65" s="114"/>
      <c r="E65" s="114"/>
      <c r="F65" s="114"/>
      <c r="G65" s="114"/>
      <c r="H65" s="114"/>
      <c r="I65" s="70"/>
      <c r="J65" s="70"/>
    </row>
    <row r="66" spans="1:10" x14ac:dyDescent="0.25">
      <c r="A66" s="114"/>
      <c r="B66" s="114"/>
      <c r="C66" s="114"/>
      <c r="D66" s="114"/>
      <c r="E66" s="114"/>
      <c r="F66" s="114"/>
      <c r="G66" s="114"/>
      <c r="H66" s="114"/>
    </row>
    <row r="70" spans="1:10" x14ac:dyDescent="0.25">
      <c r="H70" s="39"/>
    </row>
    <row r="71" spans="1:10" x14ac:dyDescent="0.25">
      <c r="A71" s="9"/>
      <c r="B71" s="9"/>
      <c r="C71" s="9"/>
      <c r="D71" s="9"/>
      <c r="F71" s="9"/>
      <c r="G71" s="9"/>
      <c r="H71" s="9"/>
      <c r="I71" s="9"/>
      <c r="J71" s="9"/>
    </row>
    <row r="72" spans="1:10" x14ac:dyDescent="0.25">
      <c r="A72" s="9"/>
      <c r="B72" s="38" t="s">
        <v>41</v>
      </c>
      <c r="C72" s="9"/>
      <c r="D72" s="9"/>
      <c r="E72" s="38" t="s">
        <v>42</v>
      </c>
      <c r="F72" s="9"/>
      <c r="G72" s="9"/>
      <c r="H72" s="38" t="s">
        <v>43</v>
      </c>
      <c r="I72" s="9"/>
      <c r="J72" s="9"/>
    </row>
    <row r="73" spans="1:10" x14ac:dyDescent="0.25">
      <c r="A73" s="9"/>
      <c r="B73" s="38" t="s">
        <v>44</v>
      </c>
      <c r="C73" s="9"/>
      <c r="D73" s="9"/>
      <c r="E73" s="38" t="s">
        <v>45</v>
      </c>
      <c r="F73" s="9"/>
      <c r="G73" s="9"/>
      <c r="H73" s="38" t="s">
        <v>46</v>
      </c>
      <c r="I73" s="9"/>
      <c r="J73" s="9"/>
    </row>
    <row r="74" spans="1:10" x14ac:dyDescent="0.25">
      <c r="B74" s="38" t="s">
        <v>152</v>
      </c>
      <c r="E74" s="38" t="s">
        <v>47</v>
      </c>
      <c r="H74" s="38" t="s">
        <v>48</v>
      </c>
    </row>
  </sheetData>
  <mergeCells count="41">
    <mergeCell ref="A7:H7"/>
    <mergeCell ref="A2:H2"/>
    <mergeCell ref="A3:H3"/>
    <mergeCell ref="A4:H4"/>
    <mergeCell ref="A5:E5"/>
    <mergeCell ref="A6:H6"/>
    <mergeCell ref="A8:D12"/>
    <mergeCell ref="F8:H8"/>
    <mergeCell ref="F9:H9"/>
    <mergeCell ref="F10:H10"/>
    <mergeCell ref="F11:H11"/>
    <mergeCell ref="F12:H12"/>
    <mergeCell ref="A13:D17"/>
    <mergeCell ref="F13:H13"/>
    <mergeCell ref="F14:H14"/>
    <mergeCell ref="F15:H15"/>
    <mergeCell ref="F16:H16"/>
    <mergeCell ref="F17:H17"/>
    <mergeCell ref="A18:D22"/>
    <mergeCell ref="F18:H18"/>
    <mergeCell ref="F19:H19"/>
    <mergeCell ref="F20:H20"/>
    <mergeCell ref="F21:H21"/>
    <mergeCell ref="F22:H22"/>
    <mergeCell ref="A38:C38"/>
    <mergeCell ref="B23:G23"/>
    <mergeCell ref="B24:G24"/>
    <mergeCell ref="B25:G25"/>
    <mergeCell ref="C26:G26"/>
    <mergeCell ref="C30:G30"/>
    <mergeCell ref="C31:G31"/>
    <mergeCell ref="A32:D34"/>
    <mergeCell ref="E32:G32"/>
    <mergeCell ref="E33:G33"/>
    <mergeCell ref="E34:G34"/>
    <mergeCell ref="A36:C36"/>
    <mergeCell ref="A60:J60"/>
    <mergeCell ref="A61:J61"/>
    <mergeCell ref="A62:J62"/>
    <mergeCell ref="A63:H63"/>
    <mergeCell ref="A65:H66"/>
  </mergeCells>
  <pageMargins left="0.70866141732283472" right="0.70866141732283472" top="1.5354330708661419" bottom="0.74803149606299213" header="0.31496062992125984" footer="0.31496062992125984"/>
  <pageSetup paperSize="9" scale="75" orientation="portrait" horizontalDpi="0" verticalDpi="0" r:id="rId1"/>
  <rowBreaks count="1" manualBreakCount="1">
    <brk id="45" max="7"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40"/>
  <sheetViews>
    <sheetView view="pageBreakPreview" topLeftCell="D1" zoomScale="60" zoomScaleNormal="100" workbookViewId="0">
      <selection activeCell="A52" sqref="A52:H52"/>
    </sheetView>
  </sheetViews>
  <sheetFormatPr defaultRowHeight="15" x14ac:dyDescent="0.25"/>
  <cols>
    <col min="1" max="1" width="7.7109375" customWidth="1"/>
    <col min="2" max="2" width="32.140625" customWidth="1"/>
    <col min="5" max="5" width="10.85546875" customWidth="1"/>
    <col min="7" max="7" width="11.5703125" customWidth="1"/>
    <col min="8" max="8" width="13.140625" customWidth="1"/>
    <col min="9" max="9" width="12.140625" customWidth="1"/>
    <col min="10" max="10" width="10" customWidth="1"/>
    <col min="11" max="11" width="11.85546875" customWidth="1"/>
    <col min="12" max="12" width="14.85546875" customWidth="1"/>
    <col min="13" max="13" width="11.7109375" customWidth="1"/>
    <col min="14" max="14" width="9" customWidth="1"/>
    <col min="15" max="15" width="19.28515625" customWidth="1"/>
  </cols>
  <sheetData>
    <row r="1" spans="1:15" ht="18" x14ac:dyDescent="0.25">
      <c r="A1" s="96" t="s">
        <v>0</v>
      </c>
      <c r="B1" s="96"/>
      <c r="C1" s="96"/>
      <c r="D1" s="96"/>
      <c r="E1" s="96"/>
      <c r="F1" s="96"/>
      <c r="G1" s="96"/>
      <c r="H1" s="96"/>
      <c r="I1" s="96"/>
      <c r="J1" s="96"/>
      <c r="K1" s="96"/>
      <c r="L1" s="96"/>
      <c r="M1" s="96"/>
      <c r="N1" s="96"/>
      <c r="O1" s="96"/>
    </row>
    <row r="2" spans="1:15" x14ac:dyDescent="0.25">
      <c r="A2" s="97" t="s">
        <v>1</v>
      </c>
      <c r="B2" s="97"/>
      <c r="C2" s="97"/>
      <c r="D2" s="97"/>
      <c r="E2" s="97"/>
      <c r="F2" s="97"/>
      <c r="G2" s="97"/>
      <c r="H2" s="97"/>
      <c r="I2" s="97"/>
      <c r="J2" s="97"/>
      <c r="K2" s="97"/>
      <c r="L2" s="97"/>
      <c r="M2" s="97"/>
      <c r="N2" s="97"/>
      <c r="O2" s="97"/>
    </row>
    <row r="3" spans="1:15" x14ac:dyDescent="0.25">
      <c r="A3" s="98" t="s">
        <v>2</v>
      </c>
      <c r="B3" s="98"/>
      <c r="C3" s="98"/>
      <c r="D3" s="98"/>
      <c r="E3" s="98"/>
      <c r="F3" s="98"/>
      <c r="G3" s="98"/>
      <c r="H3" s="98"/>
      <c r="I3" s="98"/>
      <c r="J3" s="98"/>
      <c r="K3" s="98"/>
      <c r="L3" s="98"/>
      <c r="M3" s="98"/>
      <c r="N3" s="98"/>
      <c r="O3" s="98"/>
    </row>
    <row r="4" spans="1:15" x14ac:dyDescent="0.25">
      <c r="A4" s="97" t="s">
        <v>3</v>
      </c>
      <c r="B4" s="97"/>
      <c r="C4" s="97"/>
      <c r="D4" s="97"/>
      <c r="E4" s="97"/>
      <c r="F4" s="97"/>
      <c r="G4" s="97"/>
      <c r="H4" s="97"/>
      <c r="I4" s="97"/>
      <c r="J4" s="97"/>
      <c r="K4" s="97"/>
      <c r="L4" s="97"/>
      <c r="M4" s="97"/>
      <c r="N4" s="97"/>
      <c r="O4" s="97"/>
    </row>
    <row r="5" spans="1:15" x14ac:dyDescent="0.25">
      <c r="A5" s="97" t="s">
        <v>4</v>
      </c>
      <c r="B5" s="99"/>
      <c r="C5" s="99"/>
      <c r="D5" s="99"/>
      <c r="E5" s="99"/>
      <c r="F5" s="99"/>
      <c r="G5" s="99"/>
      <c r="H5" s="99"/>
      <c r="I5" s="99"/>
      <c r="J5" s="99"/>
      <c r="K5" s="99"/>
      <c r="L5" s="99"/>
      <c r="M5" s="99"/>
      <c r="N5" s="99"/>
      <c r="O5" s="99"/>
    </row>
    <row r="6" spans="1:15" ht="16.5" x14ac:dyDescent="0.25">
      <c r="A6" s="100" t="s">
        <v>144</v>
      </c>
      <c r="B6" s="100"/>
      <c r="C6" s="100"/>
      <c r="D6" s="100"/>
      <c r="E6" s="100"/>
      <c r="F6" s="100"/>
      <c r="K6" s="1" t="s">
        <v>6</v>
      </c>
    </row>
    <row r="7" spans="1:15" ht="16.5" x14ac:dyDescent="0.25">
      <c r="A7" s="2" t="s">
        <v>148</v>
      </c>
      <c r="B7" s="2"/>
      <c r="C7" s="2"/>
      <c r="D7" s="2"/>
      <c r="E7" s="2"/>
      <c r="F7" s="3"/>
      <c r="K7" s="4" t="s">
        <v>150</v>
      </c>
      <c r="M7" s="4"/>
      <c r="O7" s="5"/>
    </row>
    <row r="8" spans="1:15" ht="15.75" thickBot="1" x14ac:dyDescent="0.3">
      <c r="G8" s="4"/>
      <c r="H8" s="4"/>
    </row>
    <row r="9" spans="1:15" ht="39" thickBot="1" x14ac:dyDescent="0.3">
      <c r="A9" s="6" t="s">
        <v>7</v>
      </c>
      <c r="B9" s="6" t="s">
        <v>8</v>
      </c>
      <c r="C9" s="6" t="s">
        <v>9</v>
      </c>
      <c r="D9" s="6" t="s">
        <v>10</v>
      </c>
      <c r="E9" s="6" t="s">
        <v>11</v>
      </c>
      <c r="F9" s="6" t="s">
        <v>12</v>
      </c>
      <c r="G9" s="6" t="s">
        <v>13</v>
      </c>
      <c r="H9" s="6" t="s">
        <v>14</v>
      </c>
      <c r="I9" s="6" t="s">
        <v>15</v>
      </c>
      <c r="J9" s="7" t="s">
        <v>108</v>
      </c>
      <c r="K9" s="8" t="s">
        <v>17</v>
      </c>
      <c r="L9" s="6" t="s">
        <v>18</v>
      </c>
      <c r="M9" s="6" t="s">
        <v>19</v>
      </c>
      <c r="N9" s="6" t="s">
        <v>20</v>
      </c>
      <c r="O9" s="8" t="s">
        <v>22</v>
      </c>
    </row>
    <row r="10" spans="1:15" ht="15.75" thickBot="1" x14ac:dyDescent="0.3">
      <c r="A10" s="8">
        <v>1</v>
      </c>
      <c r="B10" s="8">
        <v>2</v>
      </c>
      <c r="C10" s="8">
        <v>3</v>
      </c>
      <c r="D10" s="8"/>
      <c r="E10" s="8">
        <v>4</v>
      </c>
      <c r="F10" s="8" t="s">
        <v>23</v>
      </c>
      <c r="G10" s="8" t="s">
        <v>24</v>
      </c>
      <c r="H10" s="8" t="s">
        <v>25</v>
      </c>
      <c r="I10" s="8">
        <v>6</v>
      </c>
      <c r="J10" s="10">
        <v>7</v>
      </c>
      <c r="K10" s="8">
        <v>8</v>
      </c>
      <c r="L10" s="8">
        <v>9</v>
      </c>
      <c r="M10" s="8">
        <v>10</v>
      </c>
      <c r="N10" s="8">
        <v>11</v>
      </c>
      <c r="O10" s="8">
        <v>12</v>
      </c>
    </row>
    <row r="11" spans="1:15" x14ac:dyDescent="0.25">
      <c r="A11" s="101" t="s">
        <v>109</v>
      </c>
      <c r="B11" s="102"/>
      <c r="C11" s="11"/>
      <c r="D11" s="11"/>
      <c r="E11" s="11"/>
      <c r="F11" s="11"/>
      <c r="G11" s="11"/>
      <c r="H11" s="11"/>
      <c r="I11" s="11"/>
      <c r="J11" s="11"/>
      <c r="K11" s="11"/>
      <c r="L11" s="11"/>
      <c r="M11" s="11"/>
      <c r="N11" s="11"/>
      <c r="O11" s="13"/>
    </row>
    <row r="12" spans="1:15" ht="31.5" customHeight="1" x14ac:dyDescent="0.25">
      <c r="A12" s="14">
        <v>1</v>
      </c>
      <c r="B12" s="15" t="s">
        <v>110</v>
      </c>
      <c r="C12" s="16" t="s">
        <v>28</v>
      </c>
      <c r="D12" s="16">
        <v>85371000</v>
      </c>
      <c r="E12" s="16">
        <v>70747</v>
      </c>
      <c r="F12" s="17">
        <f>E12*466.1</f>
        <v>32975176.700000003</v>
      </c>
      <c r="G12" s="17">
        <f>E12*83.9</f>
        <v>5935673.3000000007</v>
      </c>
      <c r="H12" s="18">
        <f>ROUND((F12+G12),2)</f>
        <v>38910850</v>
      </c>
      <c r="I12" s="18">
        <v>119</v>
      </c>
      <c r="J12" s="18">
        <v>195</v>
      </c>
      <c r="K12" s="18">
        <f>I12+J12</f>
        <v>314</v>
      </c>
      <c r="L12" s="19">
        <v>466.1</v>
      </c>
      <c r="M12" s="20">
        <f>J12*L12</f>
        <v>90889.5</v>
      </c>
      <c r="N12" s="20">
        <v>0</v>
      </c>
      <c r="O12" s="22">
        <f>SUM(M12:N12)</f>
        <v>90889.5</v>
      </c>
    </row>
    <row r="13" spans="1:15" x14ac:dyDescent="0.25">
      <c r="A13" s="103" t="s">
        <v>31</v>
      </c>
      <c r="B13" s="104"/>
      <c r="C13" s="104"/>
      <c r="D13" s="104"/>
      <c r="E13" s="104"/>
      <c r="F13" s="25"/>
      <c r="G13" s="17"/>
      <c r="H13" s="26"/>
      <c r="I13" s="26"/>
      <c r="J13" s="26"/>
      <c r="K13" s="26"/>
      <c r="L13" s="26"/>
      <c r="M13" s="26">
        <f>M12</f>
        <v>90889.5</v>
      </c>
      <c r="N13" s="26"/>
      <c r="O13" s="28">
        <f>O12</f>
        <v>90889.5</v>
      </c>
    </row>
    <row r="14" spans="1:15" x14ac:dyDescent="0.25">
      <c r="A14" s="103"/>
      <c r="B14" s="104"/>
      <c r="C14" s="104"/>
      <c r="D14" s="104"/>
      <c r="E14" s="104"/>
      <c r="F14" s="104"/>
      <c r="G14" s="104"/>
      <c r="H14" s="104"/>
      <c r="I14" s="104"/>
      <c r="J14" s="104"/>
      <c r="K14" s="104"/>
      <c r="L14" s="104"/>
      <c r="M14" s="104"/>
      <c r="N14" s="104"/>
      <c r="O14" s="106"/>
    </row>
    <row r="15" spans="1:15" x14ac:dyDescent="0.25">
      <c r="A15" s="107" t="s">
        <v>114</v>
      </c>
      <c r="B15" s="108"/>
      <c r="C15" s="108"/>
      <c r="D15" s="108"/>
      <c r="E15" s="108"/>
      <c r="F15" s="108"/>
      <c r="G15" s="108"/>
      <c r="H15" s="108"/>
      <c r="I15" s="108"/>
      <c r="J15" s="108"/>
      <c r="K15" s="108"/>
      <c r="L15" s="108"/>
      <c r="M15" s="108"/>
      <c r="N15" s="108"/>
      <c r="O15" s="71">
        <f>ROUND(O13,0)</f>
        <v>90890</v>
      </c>
    </row>
    <row r="16" spans="1:15" x14ac:dyDescent="0.25">
      <c r="A16" s="94" t="s">
        <v>115</v>
      </c>
      <c r="B16" s="95"/>
      <c r="C16" s="95"/>
      <c r="D16" s="95"/>
      <c r="E16" s="95"/>
      <c r="F16" s="95"/>
      <c r="G16" s="95"/>
      <c r="H16" s="95"/>
      <c r="I16" s="95"/>
      <c r="J16" s="95"/>
      <c r="K16" s="95"/>
      <c r="L16" s="95"/>
      <c r="M16" s="95"/>
      <c r="N16" s="95"/>
      <c r="O16" s="72">
        <f>O15*30%</f>
        <v>27267</v>
      </c>
    </row>
    <row r="17" spans="1:15" x14ac:dyDescent="0.25">
      <c r="A17" s="94" t="s">
        <v>116</v>
      </c>
      <c r="B17" s="95"/>
      <c r="C17" s="95"/>
      <c r="D17" s="95"/>
      <c r="E17" s="95"/>
      <c r="F17" s="95"/>
      <c r="G17" s="95"/>
      <c r="H17" s="95"/>
      <c r="I17" s="95"/>
      <c r="J17" s="95"/>
      <c r="K17" s="95"/>
      <c r="L17" s="95"/>
      <c r="M17" s="95"/>
      <c r="N17" s="95"/>
      <c r="O17" s="33">
        <f>M13*10%</f>
        <v>9088.9500000000007</v>
      </c>
    </row>
    <row r="18" spans="1:15" x14ac:dyDescent="0.25">
      <c r="A18" s="94" t="s">
        <v>117</v>
      </c>
      <c r="B18" s="95"/>
      <c r="C18" s="95"/>
      <c r="D18" s="95"/>
      <c r="E18" s="95"/>
      <c r="F18" s="95"/>
      <c r="G18" s="95"/>
      <c r="H18" s="95"/>
      <c r="I18" s="95"/>
      <c r="J18" s="95"/>
      <c r="K18" s="95"/>
      <c r="L18" s="95"/>
      <c r="M18" s="95"/>
      <c r="N18" s="95"/>
      <c r="O18" s="72">
        <f>N13/2</f>
        <v>0</v>
      </c>
    </row>
    <row r="19" spans="1:15" x14ac:dyDescent="0.25">
      <c r="A19" s="80" t="s">
        <v>118</v>
      </c>
      <c r="B19" s="197"/>
      <c r="C19" s="197"/>
      <c r="D19" s="197"/>
      <c r="E19" s="197"/>
      <c r="F19" s="197"/>
      <c r="G19" s="197"/>
      <c r="H19" s="197"/>
      <c r="I19" s="197"/>
      <c r="J19" s="197"/>
      <c r="K19" s="197"/>
      <c r="L19" s="197"/>
      <c r="M19" s="197"/>
      <c r="N19" s="198"/>
      <c r="O19" s="72">
        <f>N13/2</f>
        <v>0</v>
      </c>
    </row>
    <row r="20" spans="1:15" ht="15.75" thickBot="1" x14ac:dyDescent="0.3">
      <c r="A20" s="110" t="s">
        <v>35</v>
      </c>
      <c r="B20" s="111"/>
      <c r="C20" s="111"/>
      <c r="D20" s="111"/>
      <c r="E20" s="111"/>
      <c r="F20" s="111"/>
      <c r="G20" s="111"/>
      <c r="H20" s="111"/>
      <c r="I20" s="111"/>
      <c r="J20" s="111"/>
      <c r="K20" s="111"/>
      <c r="L20" s="111"/>
      <c r="M20" s="111"/>
      <c r="N20" s="111"/>
      <c r="O20" s="35">
        <f>O16</f>
        <v>27267</v>
      </c>
    </row>
    <row r="21" spans="1:15" ht="15.75" thickBot="1" x14ac:dyDescent="0.3">
      <c r="A21" s="110" t="s">
        <v>156</v>
      </c>
      <c r="B21" s="111"/>
      <c r="C21" s="111"/>
      <c r="D21" s="111"/>
      <c r="E21" s="111"/>
      <c r="F21" s="111"/>
      <c r="G21" s="111"/>
      <c r="H21" s="111"/>
      <c r="I21" s="111"/>
      <c r="J21" s="111"/>
      <c r="K21" s="111"/>
      <c r="L21" s="111"/>
      <c r="M21" s="111"/>
      <c r="N21" s="111"/>
      <c r="O21" s="112"/>
    </row>
    <row r="22" spans="1:15" x14ac:dyDescent="0.25">
      <c r="N22" s="36"/>
    </row>
    <row r="23" spans="1:15" x14ac:dyDescent="0.25">
      <c r="N23" s="36"/>
    </row>
    <row r="24" spans="1:15" x14ac:dyDescent="0.25">
      <c r="N24" s="36"/>
    </row>
    <row r="25" spans="1:15" x14ac:dyDescent="0.25">
      <c r="N25" s="36"/>
    </row>
    <row r="26" spans="1:15" x14ac:dyDescent="0.25">
      <c r="A26" s="113" t="s">
        <v>36</v>
      </c>
      <c r="B26" s="113"/>
      <c r="C26" s="75"/>
      <c r="D26" s="75"/>
      <c r="E26" s="75"/>
      <c r="F26" s="75"/>
      <c r="G26" s="75"/>
      <c r="H26" s="75"/>
      <c r="I26" s="75"/>
      <c r="J26" s="75"/>
      <c r="K26" s="75"/>
      <c r="L26" s="75"/>
      <c r="M26" s="75"/>
      <c r="N26" s="75"/>
      <c r="O26" s="75"/>
    </row>
    <row r="27" spans="1:15" x14ac:dyDescent="0.25">
      <c r="A27" s="109" t="s">
        <v>37</v>
      </c>
      <c r="B27" s="109"/>
      <c r="C27" s="109"/>
      <c r="D27" s="109"/>
      <c r="E27" s="109"/>
      <c r="F27" s="109"/>
      <c r="G27" s="109"/>
      <c r="H27" s="109"/>
      <c r="I27" s="109"/>
      <c r="J27" s="109"/>
      <c r="K27" s="109"/>
      <c r="L27" s="109"/>
      <c r="M27" s="109"/>
      <c r="N27" s="109"/>
      <c r="O27" s="109"/>
    </row>
    <row r="28" spans="1:15" x14ac:dyDescent="0.25">
      <c r="A28" s="114" t="s">
        <v>38</v>
      </c>
      <c r="B28" s="114"/>
      <c r="C28" s="114"/>
      <c r="D28" s="114"/>
      <c r="E28" s="114"/>
      <c r="F28" s="114"/>
      <c r="G28" s="114"/>
      <c r="H28" s="114"/>
      <c r="I28" s="114"/>
      <c r="J28" s="114"/>
      <c r="K28" s="114"/>
      <c r="L28" s="114"/>
      <c r="M28" s="114"/>
      <c r="N28" s="114"/>
      <c r="O28" s="114"/>
    </row>
    <row r="29" spans="1:15" x14ac:dyDescent="0.25">
      <c r="A29" s="75"/>
      <c r="B29" s="75"/>
      <c r="C29" s="75"/>
      <c r="D29" s="75"/>
      <c r="E29" s="75"/>
      <c r="F29" s="75"/>
      <c r="G29" s="75"/>
      <c r="H29" s="75"/>
      <c r="I29" s="75"/>
      <c r="J29" s="75"/>
      <c r="K29" s="75"/>
      <c r="L29" s="75"/>
      <c r="M29" s="75"/>
      <c r="N29" s="75"/>
      <c r="O29" s="75"/>
    </row>
    <row r="30" spans="1:15" x14ac:dyDescent="0.25">
      <c r="A30" s="109" t="s">
        <v>39</v>
      </c>
      <c r="B30" s="109"/>
      <c r="C30" s="109"/>
      <c r="D30" s="109"/>
      <c r="E30" s="109"/>
      <c r="F30" s="109"/>
      <c r="G30" s="109"/>
      <c r="H30" s="109"/>
      <c r="I30" s="109"/>
      <c r="J30" s="109"/>
      <c r="K30" s="109"/>
      <c r="L30" s="109"/>
      <c r="M30" s="109"/>
      <c r="N30" s="109"/>
      <c r="O30" s="109"/>
    </row>
    <row r="31" spans="1:15" x14ac:dyDescent="0.25">
      <c r="A31" s="109" t="s">
        <v>40</v>
      </c>
      <c r="B31" s="109"/>
      <c r="C31" s="109"/>
      <c r="D31" s="109"/>
      <c r="E31" s="109"/>
      <c r="F31" s="109"/>
      <c r="G31" s="109"/>
      <c r="H31" s="109"/>
      <c r="I31" s="109"/>
      <c r="J31" s="109"/>
      <c r="K31" s="109"/>
      <c r="L31" s="109"/>
      <c r="M31" s="109"/>
      <c r="N31" s="109"/>
      <c r="O31" s="109"/>
    </row>
    <row r="32" spans="1:15" x14ac:dyDescent="0.25">
      <c r="A32" s="75"/>
      <c r="B32" s="75"/>
      <c r="C32" s="75"/>
      <c r="D32" s="75"/>
      <c r="E32" s="75"/>
      <c r="F32" s="75"/>
      <c r="G32" s="75"/>
      <c r="H32" s="75"/>
      <c r="I32" s="75"/>
      <c r="J32" s="75"/>
      <c r="K32" s="75"/>
      <c r="L32" s="75"/>
      <c r="M32" s="75"/>
      <c r="N32" s="75"/>
      <c r="O32" s="75"/>
    </row>
    <row r="33" spans="1:15" x14ac:dyDescent="0.25">
      <c r="A33" s="75"/>
      <c r="B33" s="75"/>
      <c r="C33" s="75"/>
      <c r="D33" s="75"/>
      <c r="E33" s="75"/>
      <c r="F33" s="75"/>
      <c r="G33" s="75"/>
      <c r="H33" s="75"/>
      <c r="I33" s="75"/>
      <c r="J33" s="75"/>
      <c r="K33" s="75"/>
      <c r="L33" s="75"/>
      <c r="M33" s="75"/>
      <c r="N33" s="75"/>
      <c r="O33" s="75"/>
    </row>
    <row r="34" spans="1:15" x14ac:dyDescent="0.25">
      <c r="B34" s="37"/>
    </row>
    <row r="35" spans="1:15" x14ac:dyDescent="0.25">
      <c r="B35" s="37"/>
    </row>
    <row r="36" spans="1:15" x14ac:dyDescent="0.25">
      <c r="B36" s="37"/>
    </row>
    <row r="37" spans="1:15" x14ac:dyDescent="0.25">
      <c r="A37" s="9"/>
      <c r="B37" s="38" t="s">
        <v>41</v>
      </c>
      <c r="C37" s="9"/>
      <c r="D37" s="9"/>
      <c r="E37" s="9"/>
      <c r="F37" s="9"/>
      <c r="G37" s="38" t="s">
        <v>42</v>
      </c>
      <c r="H37" s="9"/>
      <c r="I37" s="9"/>
      <c r="J37" s="9"/>
      <c r="K37" s="9"/>
      <c r="L37" s="9"/>
      <c r="M37" s="38" t="s">
        <v>43</v>
      </c>
      <c r="N37" s="9"/>
      <c r="O37" s="9"/>
    </row>
    <row r="38" spans="1:15" x14ac:dyDescent="0.25">
      <c r="A38" s="9"/>
      <c r="B38" s="38" t="s">
        <v>44</v>
      </c>
      <c r="C38" s="9"/>
      <c r="D38" s="9"/>
      <c r="E38" s="9"/>
      <c r="F38" s="9"/>
      <c r="G38" s="38" t="s">
        <v>45</v>
      </c>
      <c r="H38" s="9"/>
      <c r="I38" s="9"/>
      <c r="J38" s="9"/>
      <c r="K38" s="9"/>
      <c r="L38" s="9"/>
      <c r="M38" s="38" t="s">
        <v>46</v>
      </c>
      <c r="N38" s="9"/>
      <c r="O38" s="9"/>
    </row>
    <row r="39" spans="1:15" x14ac:dyDescent="0.25">
      <c r="A39" s="9"/>
      <c r="B39" s="38" t="s">
        <v>152</v>
      </c>
      <c r="C39" s="9"/>
      <c r="D39" s="9"/>
      <c r="E39" s="9"/>
      <c r="F39" s="9"/>
      <c r="G39" s="38" t="s">
        <v>47</v>
      </c>
      <c r="H39" s="9"/>
      <c r="I39" s="9"/>
      <c r="J39" s="9"/>
      <c r="K39" s="9"/>
      <c r="L39" s="9"/>
      <c r="M39" s="38" t="s">
        <v>48</v>
      </c>
      <c r="N39" s="9"/>
      <c r="O39" s="9"/>
    </row>
    <row r="40" spans="1:15" x14ac:dyDescent="0.25">
      <c r="B40" s="37"/>
    </row>
  </sheetData>
  <mergeCells count="21">
    <mergeCell ref="A11:B11"/>
    <mergeCell ref="A17:N17"/>
    <mergeCell ref="A18:N18"/>
    <mergeCell ref="A1:O1"/>
    <mergeCell ref="A2:O2"/>
    <mergeCell ref="A3:O3"/>
    <mergeCell ref="A4:O4"/>
    <mergeCell ref="A5:O5"/>
    <mergeCell ref="A6:F6"/>
    <mergeCell ref="A31:O31"/>
    <mergeCell ref="A30:O30"/>
    <mergeCell ref="A13:E13"/>
    <mergeCell ref="A14:O14"/>
    <mergeCell ref="A15:N15"/>
    <mergeCell ref="A16:N16"/>
    <mergeCell ref="B19:N19"/>
    <mergeCell ref="A21:O21"/>
    <mergeCell ref="A26:B26"/>
    <mergeCell ref="A28:O28"/>
    <mergeCell ref="A20:N20"/>
    <mergeCell ref="A27:O27"/>
  </mergeCells>
  <pageMargins left="0.7" right="0.7" top="0.75" bottom="0.75" header="0.3" footer="0.3"/>
  <pageSetup paperSize="9" scale="68"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70"/>
  <sheetViews>
    <sheetView view="pageBreakPreview" zoomScale="60" zoomScaleNormal="100" workbookViewId="0">
      <selection activeCell="A52" sqref="A52:H52"/>
    </sheetView>
  </sheetViews>
  <sheetFormatPr defaultRowHeight="15" x14ac:dyDescent="0.25"/>
  <cols>
    <col min="5" max="5" width="21.140625" customWidth="1"/>
    <col min="8" max="8" width="40.42578125" customWidth="1"/>
  </cols>
  <sheetData>
    <row r="1" spans="1:8" ht="15.75" thickBot="1" x14ac:dyDescent="0.3">
      <c r="A1" s="39"/>
      <c r="B1" s="39"/>
      <c r="C1" s="39"/>
      <c r="D1" s="39"/>
      <c r="E1" s="39"/>
      <c r="F1" s="39"/>
      <c r="G1" s="39"/>
      <c r="H1" s="39"/>
    </row>
    <row r="2" spans="1:8" ht="18" x14ac:dyDescent="0.25">
      <c r="A2" s="118" t="s">
        <v>49</v>
      </c>
      <c r="B2" s="119"/>
      <c r="C2" s="119"/>
      <c r="D2" s="119"/>
      <c r="E2" s="119"/>
      <c r="F2" s="119"/>
      <c r="G2" s="119"/>
      <c r="H2" s="120"/>
    </row>
    <row r="3" spans="1:8" ht="21" thickBot="1" x14ac:dyDescent="0.3">
      <c r="A3" s="165" t="s">
        <v>119</v>
      </c>
      <c r="B3" s="166"/>
      <c r="C3" s="166"/>
      <c r="D3" s="166"/>
      <c r="E3" s="166"/>
      <c r="F3" s="166"/>
      <c r="G3" s="166"/>
      <c r="H3" s="167"/>
    </row>
    <row r="4" spans="1:8" ht="109.5" customHeight="1" thickBot="1" x14ac:dyDescent="0.3">
      <c r="A4" s="124" t="s">
        <v>120</v>
      </c>
      <c r="B4" s="125"/>
      <c r="C4" s="125"/>
      <c r="D4" s="125"/>
      <c r="E4" s="125"/>
      <c r="F4" s="125"/>
      <c r="G4" s="125"/>
      <c r="H4" s="126"/>
    </row>
    <row r="5" spans="1:8" ht="18.75" customHeight="1" x14ac:dyDescent="0.25">
      <c r="A5" s="168" t="s">
        <v>144</v>
      </c>
      <c r="B5" s="169"/>
      <c r="C5" s="169"/>
      <c r="D5" s="169"/>
      <c r="E5" s="76"/>
      <c r="F5" s="76"/>
      <c r="G5" s="76"/>
      <c r="H5" s="77" t="s">
        <v>121</v>
      </c>
    </row>
    <row r="6" spans="1:8" ht="15" customHeight="1" x14ac:dyDescent="0.25">
      <c r="A6" s="129" t="s">
        <v>150</v>
      </c>
      <c r="B6" s="130"/>
      <c r="C6" s="130"/>
      <c r="D6" s="130"/>
      <c r="E6" s="130"/>
      <c r="F6" s="130"/>
      <c r="G6" s="130"/>
      <c r="H6" s="131"/>
    </row>
    <row r="7" spans="1:8" x14ac:dyDescent="0.25">
      <c r="A7" s="115" t="s">
        <v>149</v>
      </c>
      <c r="B7" s="116"/>
      <c r="C7" s="116"/>
      <c r="D7" s="116"/>
      <c r="E7" s="116"/>
      <c r="F7" s="116"/>
      <c r="G7" s="116"/>
      <c r="H7" s="117"/>
    </row>
    <row r="8" spans="1:8" ht="15" customHeight="1" x14ac:dyDescent="0.25">
      <c r="A8" s="170" t="s">
        <v>122</v>
      </c>
      <c r="B8" s="171"/>
      <c r="C8" s="171"/>
      <c r="D8" s="172"/>
      <c r="E8" s="42" t="s">
        <v>54</v>
      </c>
      <c r="F8" s="134" t="s">
        <v>55</v>
      </c>
      <c r="G8" s="135"/>
      <c r="H8" s="136"/>
    </row>
    <row r="9" spans="1:8" ht="15" customHeight="1" x14ac:dyDescent="0.25">
      <c r="A9" s="173"/>
      <c r="B9" s="174"/>
      <c r="C9" s="174"/>
      <c r="D9" s="175"/>
      <c r="E9" s="42" t="s">
        <v>56</v>
      </c>
      <c r="F9" s="134" t="s">
        <v>57</v>
      </c>
      <c r="G9" s="135"/>
      <c r="H9" s="136"/>
    </row>
    <row r="10" spans="1:8" x14ac:dyDescent="0.25">
      <c r="A10" s="173"/>
      <c r="B10" s="174"/>
      <c r="C10" s="174"/>
      <c r="D10" s="175"/>
      <c r="E10" s="42" t="s">
        <v>58</v>
      </c>
      <c r="F10" s="134">
        <v>29370771492</v>
      </c>
      <c r="G10" s="135"/>
      <c r="H10" s="136"/>
    </row>
    <row r="11" spans="1:8" x14ac:dyDescent="0.25">
      <c r="A11" s="173"/>
      <c r="B11" s="174"/>
      <c r="C11" s="174"/>
      <c r="D11" s="175"/>
      <c r="E11" s="42" t="s">
        <v>59</v>
      </c>
      <c r="F11" s="134">
        <v>29370771492</v>
      </c>
      <c r="G11" s="135"/>
      <c r="H11" s="136"/>
    </row>
    <row r="12" spans="1:8" ht="15" customHeight="1" x14ac:dyDescent="0.25">
      <c r="A12" s="176"/>
      <c r="B12" s="177"/>
      <c r="C12" s="177"/>
      <c r="D12" s="178"/>
      <c r="E12" s="43" t="s">
        <v>60</v>
      </c>
      <c r="F12" s="137" t="s">
        <v>61</v>
      </c>
      <c r="G12" s="138"/>
      <c r="H12" s="139"/>
    </row>
    <row r="13" spans="1:8" ht="15" customHeight="1" x14ac:dyDescent="0.25">
      <c r="A13" s="179" t="s">
        <v>62</v>
      </c>
      <c r="B13" s="180"/>
      <c r="C13" s="180"/>
      <c r="D13" s="181"/>
      <c r="E13" s="43" t="s">
        <v>63</v>
      </c>
      <c r="F13" s="137" t="s">
        <v>147</v>
      </c>
      <c r="G13" s="138"/>
      <c r="H13" s="139"/>
    </row>
    <row r="14" spans="1:8" ht="15" customHeight="1" x14ac:dyDescent="0.25">
      <c r="A14" s="182"/>
      <c r="B14" s="183"/>
      <c r="C14" s="183"/>
      <c r="D14" s="184"/>
      <c r="E14" s="43" t="s">
        <v>64</v>
      </c>
      <c r="F14" s="137" t="s">
        <v>132</v>
      </c>
      <c r="G14" s="138"/>
      <c r="H14" s="139"/>
    </row>
    <row r="15" spans="1:8" ht="31.5" customHeight="1" x14ac:dyDescent="0.25">
      <c r="A15" s="182"/>
      <c r="B15" s="183"/>
      <c r="C15" s="183"/>
      <c r="D15" s="184"/>
      <c r="E15" s="42" t="s">
        <v>65</v>
      </c>
      <c r="F15" s="134" t="s">
        <v>66</v>
      </c>
      <c r="G15" s="135"/>
      <c r="H15" s="136"/>
    </row>
    <row r="16" spans="1:8" ht="15" customHeight="1" x14ac:dyDescent="0.25">
      <c r="A16" s="182"/>
      <c r="B16" s="183"/>
      <c r="C16" s="183"/>
      <c r="D16" s="184"/>
      <c r="E16" s="42" t="s">
        <v>67</v>
      </c>
      <c r="F16" s="134" t="s">
        <v>68</v>
      </c>
      <c r="G16" s="135"/>
      <c r="H16" s="136"/>
    </row>
    <row r="17" spans="1:8" x14ac:dyDescent="0.25">
      <c r="A17" s="185"/>
      <c r="B17" s="186"/>
      <c r="C17" s="186"/>
      <c r="D17" s="187"/>
      <c r="E17" s="42" t="s">
        <v>69</v>
      </c>
      <c r="F17" s="134" t="s">
        <v>70</v>
      </c>
      <c r="G17" s="135"/>
      <c r="H17" s="136"/>
    </row>
    <row r="18" spans="1:8" ht="15" customHeight="1" x14ac:dyDescent="0.25">
      <c r="A18" s="179" t="s">
        <v>123</v>
      </c>
      <c r="B18" s="180"/>
      <c r="C18" s="180"/>
      <c r="D18" s="181"/>
      <c r="E18" s="42" t="s">
        <v>72</v>
      </c>
      <c r="F18" s="134" t="s">
        <v>70</v>
      </c>
      <c r="G18" s="135"/>
      <c r="H18" s="136"/>
    </row>
    <row r="19" spans="1:8" x14ac:dyDescent="0.25">
      <c r="A19" s="182"/>
      <c r="B19" s="183"/>
      <c r="C19" s="183"/>
      <c r="D19" s="184"/>
      <c r="E19" s="42" t="s">
        <v>73</v>
      </c>
      <c r="F19" s="134"/>
      <c r="G19" s="135"/>
      <c r="H19" s="136"/>
    </row>
    <row r="20" spans="1:8" ht="15" customHeight="1" x14ac:dyDescent="0.25">
      <c r="A20" s="182"/>
      <c r="B20" s="183"/>
      <c r="C20" s="183"/>
      <c r="D20" s="184"/>
      <c r="E20" s="43" t="s">
        <v>74</v>
      </c>
      <c r="F20" s="142" t="s">
        <v>75</v>
      </c>
      <c r="G20" s="143"/>
      <c r="H20" s="144"/>
    </row>
    <row r="21" spans="1:8" x14ac:dyDescent="0.25">
      <c r="A21" s="182"/>
      <c r="B21" s="183"/>
      <c r="C21" s="183"/>
      <c r="D21" s="184"/>
      <c r="E21" s="42" t="s">
        <v>76</v>
      </c>
      <c r="F21" s="134"/>
      <c r="G21" s="135"/>
      <c r="H21" s="136"/>
    </row>
    <row r="22" spans="1:8" x14ac:dyDescent="0.25">
      <c r="A22" s="185"/>
      <c r="B22" s="186"/>
      <c r="C22" s="186"/>
      <c r="D22" s="187"/>
      <c r="E22" s="42" t="s">
        <v>77</v>
      </c>
      <c r="F22" s="134"/>
      <c r="G22" s="135"/>
      <c r="H22" s="136"/>
    </row>
    <row r="23" spans="1:8" ht="15" customHeight="1" x14ac:dyDescent="0.25">
      <c r="A23" s="44" t="s">
        <v>78</v>
      </c>
      <c r="B23" s="147" t="s">
        <v>79</v>
      </c>
      <c r="C23" s="148"/>
      <c r="D23" s="148"/>
      <c r="E23" s="148"/>
      <c r="F23" s="148"/>
      <c r="G23" s="149"/>
      <c r="H23" s="45" t="s">
        <v>80</v>
      </c>
    </row>
    <row r="24" spans="1:8" x14ac:dyDescent="0.25">
      <c r="A24" s="44">
        <v>1</v>
      </c>
      <c r="B24" s="150" t="s">
        <v>81</v>
      </c>
      <c r="C24" s="151"/>
      <c r="D24" s="151"/>
      <c r="E24" s="151"/>
      <c r="F24" s="151"/>
      <c r="G24" s="152"/>
      <c r="H24" s="28">
        <f>'Rudra b retn.110'!O13</f>
        <v>90889.5</v>
      </c>
    </row>
    <row r="25" spans="1:8" x14ac:dyDescent="0.25">
      <c r="A25" s="44">
        <v>2</v>
      </c>
      <c r="B25" s="150" t="s">
        <v>82</v>
      </c>
      <c r="C25" s="151"/>
      <c r="D25" s="151"/>
      <c r="E25" s="151"/>
      <c r="F25" s="151"/>
      <c r="G25" s="152"/>
      <c r="H25" s="28"/>
    </row>
    <row r="26" spans="1:8" x14ac:dyDescent="0.25">
      <c r="A26" s="44"/>
      <c r="B26" s="46"/>
      <c r="C26" s="153" t="s">
        <v>83</v>
      </c>
      <c r="D26" s="154"/>
      <c r="E26" s="154"/>
      <c r="F26" s="154"/>
      <c r="G26" s="155"/>
      <c r="H26" s="47">
        <f>SUM(H24:H25)</f>
        <v>90889.5</v>
      </c>
    </row>
    <row r="27" spans="1:8" x14ac:dyDescent="0.25">
      <c r="A27" s="44"/>
      <c r="B27" s="46"/>
      <c r="C27" s="48" t="s">
        <v>84</v>
      </c>
      <c r="D27" s="49"/>
      <c r="E27" s="49"/>
      <c r="F27" s="49"/>
      <c r="G27" s="50"/>
      <c r="H27" s="47">
        <v>0</v>
      </c>
    </row>
    <row r="28" spans="1:8" x14ac:dyDescent="0.25">
      <c r="A28" s="44"/>
      <c r="B28" s="46"/>
      <c r="C28" s="48" t="s">
        <v>85</v>
      </c>
      <c r="D28" s="49"/>
      <c r="E28" s="49"/>
      <c r="F28" s="49"/>
      <c r="G28" s="50"/>
      <c r="H28" s="47">
        <v>0</v>
      </c>
    </row>
    <row r="29" spans="1:8" x14ac:dyDescent="0.25">
      <c r="A29" s="44"/>
      <c r="B29" s="46"/>
      <c r="C29" s="48" t="s">
        <v>86</v>
      </c>
      <c r="D29" s="49"/>
      <c r="E29" s="49"/>
      <c r="F29" s="49"/>
      <c r="G29" s="50"/>
      <c r="H29" s="47"/>
    </row>
    <row r="30" spans="1:8" x14ac:dyDescent="0.25">
      <c r="A30" s="44"/>
      <c r="B30" s="46"/>
      <c r="C30" s="156" t="s">
        <v>87</v>
      </c>
      <c r="D30" s="157"/>
      <c r="E30" s="157"/>
      <c r="F30" s="157"/>
      <c r="G30" s="158"/>
      <c r="H30" s="47">
        <f>H27+H28+H29</f>
        <v>0</v>
      </c>
    </row>
    <row r="31" spans="1:8" x14ac:dyDescent="0.25">
      <c r="A31" s="44"/>
      <c r="B31" s="46"/>
      <c r="C31" s="153" t="s">
        <v>124</v>
      </c>
      <c r="D31" s="154"/>
      <c r="E31" s="154"/>
      <c r="F31" s="154"/>
      <c r="G31" s="155"/>
      <c r="H31" s="47">
        <f>ROUND(H26*30%,0)</f>
        <v>27267</v>
      </c>
    </row>
    <row r="32" spans="1:8" ht="15" customHeight="1" x14ac:dyDescent="0.25">
      <c r="A32" s="170" t="str">
        <f>'Rudra b retn.110'!A21:O21</f>
        <v>Total Amount in words Twenty seven thousand two hundred and sixty seven rupees only</v>
      </c>
      <c r="B32" s="171"/>
      <c r="C32" s="171"/>
      <c r="D32" s="172"/>
      <c r="E32" s="191" t="s">
        <v>89</v>
      </c>
      <c r="F32" s="192"/>
      <c r="G32" s="193"/>
      <c r="H32" s="54"/>
    </row>
    <row r="33" spans="1:8" ht="15.75" customHeight="1" thickBot="1" x14ac:dyDescent="0.3">
      <c r="A33" s="173"/>
      <c r="B33" s="174"/>
      <c r="C33" s="174"/>
      <c r="D33" s="175"/>
      <c r="E33" s="134" t="s">
        <v>90</v>
      </c>
      <c r="F33" s="135"/>
      <c r="G33" s="162"/>
      <c r="H33" s="55">
        <f>H24*10%</f>
        <v>9088.9500000000007</v>
      </c>
    </row>
    <row r="34" spans="1:8" ht="15.75" thickBot="1" x14ac:dyDescent="0.3">
      <c r="A34" s="188"/>
      <c r="B34" s="189"/>
      <c r="C34" s="189"/>
      <c r="D34" s="190"/>
      <c r="E34" s="163" t="s">
        <v>91</v>
      </c>
      <c r="F34" s="164"/>
      <c r="G34" s="194"/>
      <c r="H34" s="56">
        <f>H31</f>
        <v>27267</v>
      </c>
    </row>
    <row r="35" spans="1:8" x14ac:dyDescent="0.25">
      <c r="A35" s="195"/>
      <c r="B35" s="196"/>
      <c r="C35" s="196"/>
      <c r="D35" s="196"/>
      <c r="E35" s="58"/>
      <c r="F35" s="39"/>
      <c r="G35" s="39"/>
      <c r="H35" s="59"/>
    </row>
    <row r="36" spans="1:8" ht="15" customHeight="1" x14ac:dyDescent="0.3">
      <c r="A36" s="145" t="s">
        <v>92</v>
      </c>
      <c r="B36" s="146"/>
      <c r="C36" s="146"/>
      <c r="D36" s="65"/>
      <c r="E36" s="61"/>
      <c r="F36" s="61"/>
      <c r="G36" s="60"/>
      <c r="H36" s="62"/>
    </row>
    <row r="37" spans="1:8" ht="15.75" x14ac:dyDescent="0.3">
      <c r="A37" s="63"/>
      <c r="B37" s="64"/>
      <c r="C37" s="64"/>
      <c r="D37" s="61"/>
      <c r="E37" s="61"/>
      <c r="F37" s="61"/>
      <c r="G37" s="39"/>
      <c r="H37" s="59"/>
    </row>
    <row r="38" spans="1:8" ht="15" customHeight="1" x14ac:dyDescent="0.25">
      <c r="A38" s="145" t="s">
        <v>93</v>
      </c>
      <c r="B38" s="146"/>
      <c r="C38" s="146"/>
      <c r="D38" s="39"/>
      <c r="E38" s="39"/>
      <c r="F38" s="39"/>
      <c r="G38" s="39"/>
      <c r="H38" s="59"/>
    </row>
    <row r="39" spans="1:8" ht="15.75" thickBot="1" x14ac:dyDescent="0.3">
      <c r="A39" s="66"/>
      <c r="B39" s="67"/>
      <c r="C39" s="67"/>
      <c r="D39" s="67"/>
      <c r="E39" s="67"/>
      <c r="F39" s="67"/>
      <c r="G39" s="67"/>
      <c r="H39" s="68"/>
    </row>
    <row r="40" spans="1:8" x14ac:dyDescent="0.25">
      <c r="A40" s="39"/>
      <c r="B40" s="39"/>
      <c r="C40" s="39"/>
      <c r="D40" s="39"/>
      <c r="E40" s="39"/>
      <c r="F40" s="39"/>
      <c r="G40" s="39"/>
      <c r="H40" s="39"/>
    </row>
    <row r="41" spans="1:8" x14ac:dyDescent="0.25">
      <c r="A41" s="39"/>
      <c r="B41" s="39"/>
      <c r="C41" s="39"/>
      <c r="D41" s="39"/>
      <c r="E41" s="39"/>
      <c r="F41" s="39"/>
      <c r="G41" s="39"/>
      <c r="H41" s="39"/>
    </row>
    <row r="42" spans="1:8" x14ac:dyDescent="0.25">
      <c r="A42" s="39"/>
      <c r="B42" s="39"/>
      <c r="C42" s="39"/>
      <c r="D42" s="39"/>
      <c r="E42" s="39"/>
      <c r="F42" s="39"/>
      <c r="G42" s="39"/>
      <c r="H42" s="39"/>
    </row>
    <row r="43" spans="1:8" x14ac:dyDescent="0.25">
      <c r="A43" s="39"/>
      <c r="B43" s="39"/>
      <c r="C43" s="39"/>
      <c r="D43" s="39"/>
      <c r="E43" s="39"/>
      <c r="F43" s="39"/>
      <c r="G43" s="39"/>
      <c r="H43" s="39"/>
    </row>
    <row r="44" spans="1:8" x14ac:dyDescent="0.25">
      <c r="A44" s="39"/>
      <c r="B44" s="39"/>
      <c r="C44" s="39"/>
      <c r="D44" s="39"/>
      <c r="E44" s="39"/>
      <c r="F44" s="39"/>
      <c r="G44" s="39"/>
      <c r="H44" s="39"/>
    </row>
    <row r="45" spans="1:8" x14ac:dyDescent="0.25">
      <c r="A45" s="39"/>
      <c r="B45" s="39"/>
      <c r="C45" s="39"/>
      <c r="D45" s="39"/>
      <c r="E45" s="39"/>
      <c r="F45" s="39"/>
      <c r="G45" s="39"/>
      <c r="H45" s="39"/>
    </row>
    <row r="46" spans="1:8" x14ac:dyDescent="0.25">
      <c r="A46" s="39"/>
      <c r="B46" s="39"/>
      <c r="C46" s="39"/>
      <c r="D46" s="39"/>
      <c r="E46" s="39"/>
      <c r="F46" s="39"/>
      <c r="G46" s="39"/>
      <c r="H46" s="39"/>
    </row>
    <row r="47" spans="1:8" x14ac:dyDescent="0.25">
      <c r="A47" s="39"/>
      <c r="B47" s="39"/>
      <c r="C47" s="39"/>
      <c r="D47" s="39"/>
      <c r="E47" s="39"/>
      <c r="F47" s="39"/>
      <c r="G47" s="39"/>
      <c r="H47" s="39"/>
    </row>
    <row r="48" spans="1:8" x14ac:dyDescent="0.25">
      <c r="A48" s="39"/>
      <c r="B48" s="39"/>
      <c r="C48" s="39"/>
      <c r="D48" s="39"/>
      <c r="E48" s="39"/>
      <c r="F48" s="39"/>
      <c r="G48" s="39"/>
      <c r="H48" s="39"/>
    </row>
    <row r="49" spans="1:8" x14ac:dyDescent="0.25">
      <c r="A49" s="39"/>
      <c r="B49" s="39"/>
      <c r="C49" s="39"/>
      <c r="D49" s="39"/>
      <c r="E49" s="39"/>
      <c r="F49" s="39"/>
      <c r="G49" s="39"/>
      <c r="H49" s="39"/>
    </row>
    <row r="50" spans="1:8" x14ac:dyDescent="0.25">
      <c r="A50" s="39"/>
      <c r="B50" s="39"/>
      <c r="C50" s="39"/>
      <c r="D50" s="39"/>
      <c r="E50" s="39"/>
      <c r="F50" s="39"/>
      <c r="G50" s="39"/>
      <c r="H50" s="39"/>
    </row>
    <row r="51" spans="1:8" x14ac:dyDescent="0.25">
      <c r="A51" s="69" t="s">
        <v>101</v>
      </c>
    </row>
    <row r="52" spans="1:8" x14ac:dyDescent="0.25">
      <c r="A52" s="109" t="s">
        <v>102</v>
      </c>
      <c r="B52" s="109"/>
      <c r="C52" s="109"/>
      <c r="D52" s="109"/>
      <c r="E52" s="109"/>
      <c r="F52" s="109"/>
      <c r="G52" s="109"/>
      <c r="H52" s="109"/>
    </row>
    <row r="53" spans="1:8" x14ac:dyDescent="0.25">
      <c r="A53" s="109" t="s">
        <v>103</v>
      </c>
      <c r="B53" s="109"/>
      <c r="C53" s="109"/>
      <c r="D53" s="109"/>
      <c r="E53" s="109"/>
      <c r="F53" s="109"/>
      <c r="G53" s="109"/>
      <c r="H53" s="109"/>
    </row>
    <row r="54" spans="1:8" ht="15" customHeight="1" x14ac:dyDescent="0.25">
      <c r="A54" s="114" t="s">
        <v>125</v>
      </c>
      <c r="B54" s="114"/>
      <c r="C54" s="114"/>
      <c r="D54" s="114"/>
      <c r="E54" s="114"/>
      <c r="F54" s="114"/>
      <c r="G54" s="114"/>
      <c r="H54" s="114"/>
    </row>
    <row r="55" spans="1:8" ht="15" customHeight="1" x14ac:dyDescent="0.25">
      <c r="A55" s="114" t="s">
        <v>126</v>
      </c>
      <c r="B55" s="114"/>
      <c r="C55" s="114"/>
      <c r="D55" s="114"/>
      <c r="E55" s="114"/>
      <c r="F55" s="114"/>
      <c r="G55" s="114"/>
      <c r="H55" s="114"/>
    </row>
    <row r="56" spans="1:8" x14ac:dyDescent="0.25">
      <c r="A56" s="70"/>
      <c r="B56" s="70"/>
      <c r="C56" s="70"/>
      <c r="D56" s="70"/>
      <c r="E56" s="70"/>
      <c r="F56" s="70"/>
      <c r="G56" s="70"/>
      <c r="H56" s="70"/>
    </row>
    <row r="57" spans="1:8" ht="15" customHeight="1" x14ac:dyDescent="0.25">
      <c r="A57" s="114" t="s">
        <v>106</v>
      </c>
      <c r="B57" s="114"/>
      <c r="C57" s="114"/>
      <c r="D57" s="114"/>
      <c r="E57" s="114"/>
      <c r="F57" s="114"/>
      <c r="G57" s="114"/>
      <c r="H57" s="114"/>
    </row>
    <row r="58" spans="1:8" x14ac:dyDescent="0.25">
      <c r="A58" s="78"/>
      <c r="B58" s="78"/>
      <c r="C58" s="78"/>
      <c r="D58" s="78"/>
      <c r="E58" s="78"/>
      <c r="F58" s="78"/>
      <c r="G58" s="78"/>
      <c r="H58" s="78"/>
    </row>
    <row r="59" spans="1:8" x14ac:dyDescent="0.25">
      <c r="A59" s="78"/>
      <c r="B59" s="78"/>
      <c r="C59" s="78"/>
      <c r="D59" s="78"/>
      <c r="E59" s="78"/>
      <c r="F59" s="78"/>
      <c r="G59" s="78"/>
      <c r="H59" s="78"/>
    </row>
    <row r="60" spans="1:8" x14ac:dyDescent="0.25">
      <c r="A60" s="78"/>
      <c r="B60" s="78"/>
      <c r="C60" s="78"/>
      <c r="D60" s="78"/>
      <c r="E60" s="78"/>
      <c r="F60" s="78"/>
      <c r="G60" s="78"/>
      <c r="H60" s="78"/>
    </row>
    <row r="61" spans="1:8" x14ac:dyDescent="0.25">
      <c r="A61" s="78"/>
      <c r="B61" s="78"/>
      <c r="C61" s="78"/>
      <c r="D61" s="78"/>
      <c r="E61" s="78"/>
      <c r="F61" s="78"/>
      <c r="G61" s="78"/>
      <c r="H61" s="78"/>
    </row>
    <row r="62" spans="1:8" x14ac:dyDescent="0.25">
      <c r="A62" s="78"/>
      <c r="B62" s="78"/>
      <c r="C62" s="78"/>
      <c r="D62" s="78"/>
      <c r="E62" s="78"/>
      <c r="F62" s="78"/>
      <c r="G62" s="78"/>
      <c r="H62" s="78"/>
    </row>
    <row r="63" spans="1:8" x14ac:dyDescent="0.25">
      <c r="A63" s="78"/>
      <c r="B63" s="78"/>
      <c r="C63" s="78"/>
      <c r="D63" s="78"/>
      <c r="E63" s="78"/>
      <c r="F63" s="78"/>
      <c r="G63" s="78"/>
      <c r="H63" s="78"/>
    </row>
    <row r="68" spans="1:8" x14ac:dyDescent="0.25">
      <c r="A68" s="9"/>
      <c r="B68" s="38" t="s">
        <v>41</v>
      </c>
      <c r="C68" s="9"/>
      <c r="D68" s="9"/>
      <c r="E68" s="38" t="s">
        <v>42</v>
      </c>
      <c r="F68" s="9"/>
      <c r="G68" s="9"/>
      <c r="H68" s="38" t="s">
        <v>43</v>
      </c>
    </row>
    <row r="69" spans="1:8" x14ac:dyDescent="0.25">
      <c r="A69" s="9"/>
      <c r="B69" s="38" t="s">
        <v>44</v>
      </c>
      <c r="C69" s="9"/>
      <c r="D69" s="9"/>
      <c r="E69" s="38" t="s">
        <v>45</v>
      </c>
      <c r="F69" s="9"/>
      <c r="G69" s="9"/>
      <c r="H69" s="38" t="s">
        <v>46</v>
      </c>
    </row>
    <row r="70" spans="1:8" x14ac:dyDescent="0.25">
      <c r="A70" s="9"/>
      <c r="B70" s="38" t="s">
        <v>152</v>
      </c>
      <c r="C70" s="9"/>
      <c r="D70" s="9"/>
      <c r="E70" s="38" t="s">
        <v>47</v>
      </c>
      <c r="F70" s="9"/>
      <c r="G70" s="9"/>
      <c r="H70" s="38" t="s">
        <v>48</v>
      </c>
    </row>
  </sheetData>
  <mergeCells count="42">
    <mergeCell ref="A7:H7"/>
    <mergeCell ref="A2:H2"/>
    <mergeCell ref="A3:H3"/>
    <mergeCell ref="A4:H4"/>
    <mergeCell ref="A5:D5"/>
    <mergeCell ref="A6:H6"/>
    <mergeCell ref="A8:D12"/>
    <mergeCell ref="F8:H8"/>
    <mergeCell ref="F9:H9"/>
    <mergeCell ref="F10:H10"/>
    <mergeCell ref="F11:H11"/>
    <mergeCell ref="F12:H12"/>
    <mergeCell ref="A13:D17"/>
    <mergeCell ref="F13:H13"/>
    <mergeCell ref="F14:H14"/>
    <mergeCell ref="F15:H15"/>
    <mergeCell ref="F16:H16"/>
    <mergeCell ref="F17:H17"/>
    <mergeCell ref="C31:G31"/>
    <mergeCell ref="A18:D22"/>
    <mergeCell ref="F18:H18"/>
    <mergeCell ref="F19:H19"/>
    <mergeCell ref="F20:H20"/>
    <mergeCell ref="F21:H21"/>
    <mergeCell ref="F22:H22"/>
    <mergeCell ref="B23:G23"/>
    <mergeCell ref="B24:G24"/>
    <mergeCell ref="B25:G25"/>
    <mergeCell ref="C26:G26"/>
    <mergeCell ref="C30:G30"/>
    <mergeCell ref="A57:H57"/>
    <mergeCell ref="A32:D34"/>
    <mergeCell ref="E32:G32"/>
    <mergeCell ref="E33:G33"/>
    <mergeCell ref="E34:G34"/>
    <mergeCell ref="A35:D35"/>
    <mergeCell ref="A36:C36"/>
    <mergeCell ref="A38:C38"/>
    <mergeCell ref="A52:H52"/>
    <mergeCell ref="A53:H53"/>
    <mergeCell ref="A54:H54"/>
    <mergeCell ref="A55:H55"/>
  </mergeCells>
  <pageMargins left="0.70866141732283472" right="0.70866141732283472" top="1.5354330708661419" bottom="0.74803149606299213" header="0.31496062992125984" footer="0.31496062992125984"/>
  <pageSetup paperSize="9" scale="74" orientation="portrait" horizontalDpi="0" verticalDpi="0" r:id="rId1"/>
  <rowBreaks count="1" manualBreakCount="1">
    <brk id="4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38"/>
  <sheetViews>
    <sheetView view="pageBreakPreview" zoomScale="60" zoomScaleNormal="100" workbookViewId="0">
      <selection activeCell="A52" sqref="A52:H52"/>
    </sheetView>
  </sheetViews>
  <sheetFormatPr defaultRowHeight="15" x14ac:dyDescent="0.25"/>
  <cols>
    <col min="1" max="1" width="7.5703125" customWidth="1"/>
    <col min="2" max="2" width="53.5703125" customWidth="1"/>
    <col min="3" max="3" width="9" customWidth="1"/>
    <col min="4" max="4" width="9.140625" hidden="1" customWidth="1"/>
    <col min="6" max="6" width="12" customWidth="1"/>
    <col min="7" max="7" width="10.7109375" customWidth="1"/>
    <col min="8" max="8" width="12.140625" customWidth="1"/>
    <col min="9" max="9" width="10.5703125" customWidth="1"/>
    <col min="10" max="10" width="10" customWidth="1"/>
    <col min="11" max="11" width="12.42578125" customWidth="1"/>
    <col min="12" max="12" width="11.42578125" customWidth="1"/>
    <col min="13" max="13" width="10.7109375" customWidth="1"/>
    <col min="15" max="15" width="11.5703125" customWidth="1"/>
    <col min="16" max="16" width="13.7109375" customWidth="1"/>
  </cols>
  <sheetData>
    <row r="1" spans="1:16" ht="18" x14ac:dyDescent="0.25">
      <c r="A1" s="96" t="s">
        <v>0</v>
      </c>
      <c r="B1" s="96"/>
      <c r="C1" s="96"/>
      <c r="D1" s="96"/>
      <c r="E1" s="96"/>
      <c r="F1" s="96"/>
      <c r="G1" s="96"/>
      <c r="H1" s="96"/>
      <c r="I1" s="96"/>
      <c r="J1" s="96"/>
      <c r="K1" s="96"/>
      <c r="L1" s="96"/>
      <c r="M1" s="96"/>
      <c r="N1" s="96"/>
      <c r="O1" s="96"/>
      <c r="P1" s="96"/>
    </row>
    <row r="2" spans="1:16" x14ac:dyDescent="0.25">
      <c r="A2" s="97" t="s">
        <v>1</v>
      </c>
      <c r="B2" s="97"/>
      <c r="C2" s="97"/>
      <c r="D2" s="97"/>
      <c r="E2" s="97"/>
      <c r="F2" s="97"/>
      <c r="G2" s="97"/>
      <c r="H2" s="97"/>
      <c r="I2" s="97"/>
      <c r="J2" s="97"/>
      <c r="K2" s="97"/>
      <c r="L2" s="97"/>
      <c r="M2" s="97"/>
      <c r="N2" s="97"/>
      <c r="O2" s="97"/>
      <c r="P2" s="97"/>
    </row>
    <row r="3" spans="1:16" x14ac:dyDescent="0.25">
      <c r="A3" s="98" t="s">
        <v>2</v>
      </c>
      <c r="B3" s="98"/>
      <c r="C3" s="98"/>
      <c r="D3" s="98"/>
      <c r="E3" s="98"/>
      <c r="F3" s="98"/>
      <c r="G3" s="98"/>
      <c r="H3" s="98"/>
      <c r="I3" s="98"/>
      <c r="J3" s="98"/>
      <c r="K3" s="98"/>
      <c r="L3" s="98"/>
      <c r="M3" s="98"/>
      <c r="N3" s="98"/>
      <c r="O3" s="98"/>
      <c r="P3" s="98"/>
    </row>
    <row r="4" spans="1:16" x14ac:dyDescent="0.25">
      <c r="A4" s="97" t="s">
        <v>3</v>
      </c>
      <c r="B4" s="97"/>
      <c r="C4" s="97"/>
      <c r="D4" s="97"/>
      <c r="E4" s="97"/>
      <c r="F4" s="97"/>
      <c r="G4" s="97"/>
      <c r="H4" s="97"/>
      <c r="I4" s="97"/>
      <c r="J4" s="97"/>
      <c r="K4" s="97"/>
      <c r="L4" s="97"/>
      <c r="M4" s="97"/>
      <c r="N4" s="97"/>
      <c r="O4" s="97"/>
      <c r="P4" s="97"/>
    </row>
    <row r="5" spans="1:16" x14ac:dyDescent="0.25">
      <c r="A5" s="97" t="s">
        <v>4</v>
      </c>
      <c r="B5" s="99"/>
      <c r="C5" s="99"/>
      <c r="D5" s="99"/>
      <c r="E5" s="99"/>
      <c r="F5" s="99"/>
      <c r="G5" s="99"/>
      <c r="H5" s="99"/>
      <c r="I5" s="99"/>
      <c r="J5" s="99"/>
      <c r="K5" s="99"/>
      <c r="L5" s="99"/>
      <c r="M5" s="99"/>
      <c r="N5" s="99"/>
      <c r="O5" s="99"/>
      <c r="P5" s="99"/>
    </row>
    <row r="6" spans="1:16" ht="16.5" x14ac:dyDescent="0.25">
      <c r="A6" s="100" t="s">
        <v>142</v>
      </c>
      <c r="B6" s="100"/>
      <c r="C6" s="100"/>
      <c r="D6" s="100"/>
      <c r="E6" s="100"/>
      <c r="F6" s="100"/>
      <c r="M6" s="1" t="s">
        <v>6</v>
      </c>
    </row>
    <row r="7" spans="1:16" ht="16.5" x14ac:dyDescent="0.25">
      <c r="A7" s="2" t="s">
        <v>157</v>
      </c>
      <c r="B7" s="2"/>
      <c r="C7" s="2"/>
      <c r="D7" s="2"/>
      <c r="E7" s="2"/>
      <c r="F7" s="3"/>
      <c r="M7" s="4" t="s">
        <v>162</v>
      </c>
      <c r="O7" s="79"/>
      <c r="P7" s="5"/>
    </row>
    <row r="8" spans="1:16" ht="15.75" thickBot="1" x14ac:dyDescent="0.3">
      <c r="G8" s="4"/>
      <c r="H8" s="4"/>
    </row>
    <row r="9" spans="1:16" ht="51.75" thickBot="1" x14ac:dyDescent="0.3">
      <c r="A9" s="6" t="s">
        <v>7</v>
      </c>
      <c r="B9" s="6" t="s">
        <v>8</v>
      </c>
      <c r="C9" s="6" t="s">
        <v>9</v>
      </c>
      <c r="D9" s="6" t="s">
        <v>10</v>
      </c>
      <c r="E9" s="6" t="s">
        <v>11</v>
      </c>
      <c r="F9" s="6" t="s">
        <v>12</v>
      </c>
      <c r="G9" s="6" t="s">
        <v>13</v>
      </c>
      <c r="H9" s="6" t="s">
        <v>14</v>
      </c>
      <c r="I9" s="6" t="s">
        <v>15</v>
      </c>
      <c r="J9" s="7" t="s">
        <v>16</v>
      </c>
      <c r="K9" s="8" t="s">
        <v>17</v>
      </c>
      <c r="L9" s="6" t="s">
        <v>18</v>
      </c>
      <c r="M9" s="6" t="s">
        <v>19</v>
      </c>
      <c r="N9" s="6" t="s">
        <v>20</v>
      </c>
      <c r="O9" s="6" t="s">
        <v>21</v>
      </c>
      <c r="P9" s="8" t="s">
        <v>22</v>
      </c>
    </row>
    <row r="10" spans="1:16" ht="15.75" thickBot="1" x14ac:dyDescent="0.3">
      <c r="A10" s="8">
        <v>1</v>
      </c>
      <c r="B10" s="8">
        <v>2</v>
      </c>
      <c r="C10" s="8">
        <v>3</v>
      </c>
      <c r="D10" s="8"/>
      <c r="E10" s="8">
        <v>4</v>
      </c>
      <c r="F10" s="8" t="s">
        <v>23</v>
      </c>
      <c r="G10" s="8" t="s">
        <v>24</v>
      </c>
      <c r="H10" s="8" t="s">
        <v>25</v>
      </c>
      <c r="I10" s="8">
        <v>6</v>
      </c>
      <c r="J10" s="10">
        <v>7</v>
      </c>
      <c r="K10" s="8">
        <v>8</v>
      </c>
      <c r="L10" s="8">
        <v>9</v>
      </c>
      <c r="M10" s="8">
        <v>10</v>
      </c>
      <c r="N10" s="8">
        <v>11</v>
      </c>
      <c r="O10" s="8">
        <v>12</v>
      </c>
      <c r="P10" s="8">
        <v>13</v>
      </c>
    </row>
    <row r="11" spans="1:16" x14ac:dyDescent="0.25">
      <c r="A11" s="101" t="s">
        <v>26</v>
      </c>
      <c r="B11" s="102"/>
      <c r="C11" s="11"/>
      <c r="D11" s="11"/>
      <c r="E11" s="11"/>
      <c r="F11" s="11"/>
      <c r="G11" s="11"/>
      <c r="H11" s="11"/>
      <c r="I11" s="11"/>
      <c r="J11" s="11"/>
      <c r="K11" s="11"/>
      <c r="L11" s="11"/>
      <c r="M11" s="11"/>
      <c r="N11" s="11"/>
      <c r="O11" s="12"/>
      <c r="P11" s="13"/>
    </row>
    <row r="12" spans="1:16" ht="45.75" customHeight="1" x14ac:dyDescent="0.25">
      <c r="A12" s="14">
        <v>1</v>
      </c>
      <c r="B12" s="15" t="s">
        <v>27</v>
      </c>
      <c r="C12" s="16" t="s">
        <v>28</v>
      </c>
      <c r="D12" s="16">
        <v>85371000</v>
      </c>
      <c r="E12" s="16">
        <v>70747</v>
      </c>
      <c r="F12" s="17">
        <f>E12*93.22</f>
        <v>6595035.3399999999</v>
      </c>
      <c r="G12" s="17">
        <f>E12*16.78</f>
        <v>1187134.6600000001</v>
      </c>
      <c r="H12" s="18">
        <f>ROUND((F12+G12),2)</f>
        <v>7782170</v>
      </c>
      <c r="I12" s="18">
        <v>209</v>
      </c>
      <c r="J12" s="18">
        <v>288</v>
      </c>
      <c r="K12" s="18">
        <f>J12+I12</f>
        <v>497</v>
      </c>
      <c r="L12" s="19">
        <v>93.22</v>
      </c>
      <c r="M12" s="20">
        <f>J12*L12</f>
        <v>26847.360000000001</v>
      </c>
      <c r="N12" s="20">
        <v>16.78</v>
      </c>
      <c r="O12" s="21">
        <f>N12*J12</f>
        <v>4832.6400000000003</v>
      </c>
      <c r="P12" s="22">
        <f>M12+O12</f>
        <v>31680</v>
      </c>
    </row>
    <row r="13" spans="1:16" x14ac:dyDescent="0.25">
      <c r="A13" s="103" t="s">
        <v>31</v>
      </c>
      <c r="B13" s="104"/>
      <c r="C13" s="104"/>
      <c r="D13" s="104"/>
      <c r="E13" s="104"/>
      <c r="F13" s="25"/>
      <c r="G13" s="17"/>
      <c r="H13" s="26"/>
      <c r="I13" s="26"/>
      <c r="J13" s="26"/>
      <c r="K13" s="26"/>
      <c r="L13" s="26"/>
      <c r="M13" s="26">
        <f>M12</f>
        <v>26847.360000000001</v>
      </c>
      <c r="N13" s="26"/>
      <c r="O13" s="27">
        <f>SUM(O12:O12)</f>
        <v>4832.6400000000003</v>
      </c>
      <c r="P13" s="28">
        <f>P12</f>
        <v>31680</v>
      </c>
    </row>
    <row r="14" spans="1:16" x14ac:dyDescent="0.25">
      <c r="A14" s="103"/>
      <c r="B14" s="104"/>
      <c r="C14" s="104"/>
      <c r="D14" s="104"/>
      <c r="E14" s="104"/>
      <c r="F14" s="104"/>
      <c r="G14" s="104"/>
      <c r="H14" s="104"/>
      <c r="I14" s="104"/>
      <c r="J14" s="104"/>
      <c r="K14" s="104"/>
      <c r="L14" s="104"/>
      <c r="M14" s="104"/>
      <c r="N14" s="104"/>
      <c r="O14" s="105"/>
      <c r="P14" s="106"/>
    </row>
    <row r="15" spans="1:16" x14ac:dyDescent="0.25">
      <c r="A15" s="107" t="s">
        <v>32</v>
      </c>
      <c r="B15" s="108"/>
      <c r="C15" s="108"/>
      <c r="D15" s="108"/>
      <c r="E15" s="108"/>
      <c r="F15" s="108"/>
      <c r="G15" s="108"/>
      <c r="H15" s="108"/>
      <c r="I15" s="108"/>
      <c r="J15" s="108"/>
      <c r="K15" s="108"/>
      <c r="L15" s="108"/>
      <c r="M15" s="108"/>
      <c r="N15" s="108"/>
      <c r="O15" s="29"/>
      <c r="P15" s="30">
        <f>M13*10%</f>
        <v>2684.7360000000003</v>
      </c>
    </row>
    <row r="16" spans="1:16" x14ac:dyDescent="0.25">
      <c r="A16" s="94" t="s">
        <v>33</v>
      </c>
      <c r="B16" s="95"/>
      <c r="C16" s="95"/>
      <c r="D16" s="95"/>
      <c r="E16" s="95"/>
      <c r="F16" s="95"/>
      <c r="G16" s="95"/>
      <c r="H16" s="95"/>
      <c r="I16" s="95"/>
      <c r="J16" s="95"/>
      <c r="K16" s="95"/>
      <c r="L16" s="95"/>
      <c r="M16" s="95"/>
      <c r="N16" s="95"/>
      <c r="O16" s="31"/>
      <c r="P16" s="32">
        <f>M13*90%</f>
        <v>24162.624</v>
      </c>
    </row>
    <row r="17" spans="1:16" x14ac:dyDescent="0.25">
      <c r="A17" s="94" t="s">
        <v>34</v>
      </c>
      <c r="B17" s="95"/>
      <c r="C17" s="95"/>
      <c r="D17" s="95"/>
      <c r="E17" s="95"/>
      <c r="F17" s="95"/>
      <c r="G17" s="95"/>
      <c r="H17" s="95"/>
      <c r="I17" s="95"/>
      <c r="J17" s="95"/>
      <c r="K17" s="95"/>
      <c r="L17" s="95"/>
      <c r="M17" s="95"/>
      <c r="N17" s="95"/>
      <c r="O17" s="31"/>
      <c r="P17" s="33">
        <f>O13*100%</f>
        <v>4832.6400000000003</v>
      </c>
    </row>
    <row r="18" spans="1:16" ht="15.75" thickBot="1" x14ac:dyDescent="0.3">
      <c r="A18" s="110" t="s">
        <v>35</v>
      </c>
      <c r="B18" s="111"/>
      <c r="C18" s="111"/>
      <c r="D18" s="111"/>
      <c r="E18" s="111"/>
      <c r="F18" s="111"/>
      <c r="G18" s="111"/>
      <c r="H18" s="111"/>
      <c r="I18" s="111"/>
      <c r="J18" s="111"/>
      <c r="K18" s="111"/>
      <c r="L18" s="111"/>
      <c r="M18" s="111"/>
      <c r="N18" s="111"/>
      <c r="O18" s="34"/>
      <c r="P18" s="35">
        <f>P16+P17</f>
        <v>28995.263999999999</v>
      </c>
    </row>
    <row r="19" spans="1:16" ht="15.75" thickBot="1" x14ac:dyDescent="0.3">
      <c r="A19" s="110" t="s">
        <v>168</v>
      </c>
      <c r="B19" s="111"/>
      <c r="C19" s="111"/>
      <c r="D19" s="111"/>
      <c r="E19" s="111"/>
      <c r="F19" s="111"/>
      <c r="G19" s="111"/>
      <c r="H19" s="111"/>
      <c r="I19" s="111"/>
      <c r="J19" s="111"/>
      <c r="K19" s="111"/>
      <c r="L19" s="111"/>
      <c r="M19" s="111"/>
      <c r="N19" s="111"/>
      <c r="O19" s="111"/>
      <c r="P19" s="112"/>
    </row>
    <row r="20" spans="1:16" x14ac:dyDescent="0.25">
      <c r="N20" s="36"/>
      <c r="O20" s="36"/>
    </row>
    <row r="21" spans="1:16" x14ac:dyDescent="0.25">
      <c r="N21" s="36"/>
      <c r="O21" s="36"/>
    </row>
    <row r="22" spans="1:16" x14ac:dyDescent="0.25">
      <c r="N22" s="36"/>
      <c r="O22" s="36"/>
    </row>
    <row r="23" spans="1:16" x14ac:dyDescent="0.25">
      <c r="N23" s="36"/>
      <c r="O23" s="36"/>
    </row>
    <row r="24" spans="1:16" x14ac:dyDescent="0.25">
      <c r="A24" s="113" t="s">
        <v>36</v>
      </c>
      <c r="B24" s="113"/>
    </row>
    <row r="25" spans="1:16" x14ac:dyDescent="0.25">
      <c r="A25" s="109" t="s">
        <v>37</v>
      </c>
      <c r="B25" s="109"/>
      <c r="C25" s="109"/>
      <c r="D25" s="109"/>
      <c r="E25" s="109"/>
      <c r="F25" s="109"/>
      <c r="G25" s="109"/>
      <c r="H25" s="109"/>
      <c r="I25" s="109"/>
      <c r="J25" s="109"/>
      <c r="K25" s="109"/>
      <c r="L25" s="109"/>
      <c r="M25" s="109"/>
      <c r="N25" s="109"/>
      <c r="O25" s="109"/>
      <c r="P25" s="109"/>
    </row>
    <row r="26" spans="1:16" x14ac:dyDescent="0.25">
      <c r="A26" s="114" t="s">
        <v>166</v>
      </c>
      <c r="B26" s="114"/>
      <c r="C26" s="114"/>
      <c r="D26" s="114"/>
      <c r="E26" s="114"/>
      <c r="F26" s="114"/>
      <c r="G26" s="114"/>
      <c r="H26" s="114"/>
      <c r="I26" s="114"/>
      <c r="J26" s="114"/>
      <c r="K26" s="114"/>
      <c r="L26" s="114"/>
      <c r="M26" s="114"/>
      <c r="N26" s="114"/>
      <c r="O26" s="114"/>
      <c r="P26" s="114"/>
    </row>
    <row r="28" spans="1:16" x14ac:dyDescent="0.25">
      <c r="A28" s="109" t="s">
        <v>39</v>
      </c>
      <c r="B28" s="109"/>
      <c r="C28" s="109"/>
      <c r="D28" s="109"/>
      <c r="E28" s="109"/>
      <c r="F28" s="109"/>
      <c r="G28" s="109"/>
      <c r="H28" s="109"/>
      <c r="I28" s="109"/>
      <c r="J28" s="109"/>
      <c r="K28" s="109"/>
      <c r="L28" s="109"/>
      <c r="M28" s="109"/>
      <c r="N28" s="109"/>
      <c r="O28" s="109"/>
      <c r="P28" s="109"/>
    </row>
    <row r="29" spans="1:16" x14ac:dyDescent="0.25">
      <c r="A29" s="109" t="s">
        <v>40</v>
      </c>
      <c r="B29" s="109"/>
      <c r="C29" s="109"/>
      <c r="D29" s="109"/>
      <c r="E29" s="109"/>
      <c r="F29" s="109"/>
      <c r="G29" s="109"/>
      <c r="H29" s="109"/>
      <c r="I29" s="109"/>
      <c r="J29" s="109"/>
      <c r="K29" s="109"/>
      <c r="L29" s="109"/>
      <c r="M29" s="109"/>
      <c r="N29" s="109"/>
      <c r="O29" s="109"/>
      <c r="P29" s="109"/>
    </row>
    <row r="33" spans="1:16" x14ac:dyDescent="0.25">
      <c r="B33" s="37"/>
    </row>
    <row r="34" spans="1:16" x14ac:dyDescent="0.25">
      <c r="B34" s="37"/>
    </row>
    <row r="35" spans="1:16" x14ac:dyDescent="0.25">
      <c r="A35" s="9"/>
      <c r="B35" s="38" t="s">
        <v>41</v>
      </c>
      <c r="C35" s="9"/>
      <c r="D35" s="9"/>
      <c r="E35" s="9"/>
      <c r="F35" s="9"/>
      <c r="G35" s="9"/>
      <c r="H35" s="38" t="s">
        <v>42</v>
      </c>
      <c r="I35" s="9"/>
      <c r="J35" s="9"/>
      <c r="K35" s="9"/>
      <c r="L35" s="9"/>
      <c r="M35" s="38" t="s">
        <v>43</v>
      </c>
      <c r="N35" s="9"/>
      <c r="O35" s="9"/>
      <c r="P35" s="9"/>
    </row>
    <row r="36" spans="1:16" x14ac:dyDescent="0.25">
      <c r="A36" s="9"/>
      <c r="B36" s="38" t="s">
        <v>44</v>
      </c>
      <c r="C36" s="9"/>
      <c r="D36" s="9"/>
      <c r="E36" s="9"/>
      <c r="F36" s="9"/>
      <c r="G36" s="9"/>
      <c r="H36" s="38" t="s">
        <v>45</v>
      </c>
      <c r="I36" s="9"/>
      <c r="J36" s="9"/>
      <c r="K36" s="9"/>
      <c r="L36" s="9"/>
      <c r="M36" s="38" t="s">
        <v>46</v>
      </c>
      <c r="N36" s="9"/>
      <c r="O36" s="9"/>
      <c r="P36" s="9"/>
    </row>
    <row r="37" spans="1:16" x14ac:dyDescent="0.25">
      <c r="A37" s="9"/>
      <c r="B37" s="38" t="s">
        <v>165</v>
      </c>
      <c r="C37" s="9"/>
      <c r="D37" s="9"/>
      <c r="E37" s="9"/>
      <c r="F37" s="9"/>
      <c r="G37" s="9"/>
      <c r="H37" s="38" t="s">
        <v>164</v>
      </c>
      <c r="I37" s="9"/>
      <c r="J37" s="9"/>
      <c r="K37" s="9"/>
      <c r="L37" s="9"/>
      <c r="M37" s="38" t="s">
        <v>48</v>
      </c>
      <c r="N37" s="9"/>
      <c r="O37" s="9"/>
      <c r="P37" s="9"/>
    </row>
    <row r="38" spans="1:16" x14ac:dyDescent="0.25">
      <c r="B38" s="37"/>
    </row>
  </sheetData>
  <mergeCells count="19">
    <mergeCell ref="A17:N17"/>
    <mergeCell ref="A1:P1"/>
    <mergeCell ref="A2:P2"/>
    <mergeCell ref="A3:P3"/>
    <mergeCell ref="A4:P4"/>
    <mergeCell ref="A5:P5"/>
    <mergeCell ref="A6:F6"/>
    <mergeCell ref="A11:B11"/>
    <mergeCell ref="A13:E13"/>
    <mergeCell ref="A14:P14"/>
    <mergeCell ref="A15:N15"/>
    <mergeCell ref="A16:N16"/>
    <mergeCell ref="A29:P29"/>
    <mergeCell ref="A18:N18"/>
    <mergeCell ref="A19:P19"/>
    <mergeCell ref="A24:B24"/>
    <mergeCell ref="A25:P25"/>
    <mergeCell ref="A26:P26"/>
    <mergeCell ref="A28:P28"/>
  </mergeCells>
  <pageMargins left="0.7" right="0.7" top="0.75" bottom="0.75" header="0.3" footer="0.3"/>
  <pageSetup paperSize="9" scale="64"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11</vt:i4>
      </vt:variant>
    </vt:vector>
  </HeadingPairs>
  <TitlesOfParts>
    <vt:vector size="43" baseType="lpstr">
      <vt:lpstr>M Hipp ere.109</vt:lpstr>
      <vt:lpstr>M Hipp ere.109(A)</vt:lpstr>
      <vt:lpstr>M Hipp retn.109</vt:lpstr>
      <vt:lpstr>M Hipp retn.109(A)</vt:lpstr>
      <vt:lpstr>Rudra b ere.110</vt:lpstr>
      <vt:lpstr>Rudra b ere.110(A)</vt:lpstr>
      <vt:lpstr>Rudra b retn.110</vt:lpstr>
      <vt:lpstr>Rudra b retn.110(A)</vt:lpstr>
      <vt:lpstr>Kotnur ere.111</vt:lpstr>
      <vt:lpstr>kotnur ere.111(A)</vt:lpstr>
      <vt:lpstr>kotnur retn.111</vt:lpstr>
      <vt:lpstr>kotnur retn.111(A)</vt:lpstr>
      <vt:lpstr>VK Sal ere.112</vt:lpstr>
      <vt:lpstr>VK Sal ere.112(A)</vt:lpstr>
      <vt:lpstr>VK Sal retn.112</vt:lpstr>
      <vt:lpstr>VK Sal retn.112(A)</vt:lpstr>
      <vt:lpstr>Kadag ere.113</vt:lpstr>
      <vt:lpstr>Kadag ere.113(A)</vt:lpstr>
      <vt:lpstr>Kadag retn.113</vt:lpstr>
      <vt:lpstr>Kadag retn.113(A)</vt:lpstr>
      <vt:lpstr>Madan hip ere.114</vt:lpstr>
      <vt:lpstr>Madan hip ere.114(A)</vt:lpstr>
      <vt:lpstr>Madan hip retn.114</vt:lpstr>
      <vt:lpstr>Madan hip retn.114(A)</vt:lpstr>
      <vt:lpstr>Khajuri ere.115</vt:lpstr>
      <vt:lpstr>khajuri ere.115(A)</vt:lpstr>
      <vt:lpstr>khajuri retn.115</vt:lpstr>
      <vt:lpstr>khajuri retn.115(A)</vt:lpstr>
      <vt:lpstr>Nimbarga ere.116</vt:lpstr>
      <vt:lpstr>Nimbarga ere.116(A)</vt:lpstr>
      <vt:lpstr>Nimbarga retn.116</vt:lpstr>
      <vt:lpstr>Nimbarga retn.116(A)</vt:lpstr>
      <vt:lpstr>'Kadag ere.113(A)'!Print_Area</vt:lpstr>
      <vt:lpstr>'khajuri ere.115(A)'!Print_Area</vt:lpstr>
      <vt:lpstr>'kotnur ere.111(A)'!Print_Area</vt:lpstr>
      <vt:lpstr>'kotnur retn.111(A)'!Print_Area</vt:lpstr>
      <vt:lpstr>'M Hipp ere.109(A)'!Print_Area</vt:lpstr>
      <vt:lpstr>'M Hipp retn.109(A)'!Print_Area</vt:lpstr>
      <vt:lpstr>'Madan hip ere.114(A)'!Print_Area</vt:lpstr>
      <vt:lpstr>'Nimbarga ere.116(A)'!Print_Area</vt:lpstr>
      <vt:lpstr>'Rudra b ere.110(A)'!Print_Area</vt:lpstr>
      <vt:lpstr>'Rudra b retn.110(A)'!Print_Area</vt:lpstr>
      <vt:lpstr>'VK Sal ere.112(A)'!Print_Area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2022-04-22T16:29:33Z</dcterms:modified>
</cp:coreProperties>
</file>